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<sst xmlns="http://schemas.openxmlformats.org/spreadsheetml/2006/main" count="2235" uniqueCount="520">
  <si>
    <t>File opened</t>
  </si>
  <si>
    <t>2024-07-09 13:55:21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</si>
  <si>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</si>
  <si>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</si>
  <si>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</si>
  <si>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</si>
  <si>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</si>
  <si>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</si>
  <si>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</si>
  <si>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</si>
  <si>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</si>
  <si>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</si>
  <si>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</si>
  <si>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{"h2oaspan2a": "0.0642495", "h2obspan2": "0", "h2oaspanconc1": "11.69", "ssb_ref": "50169", "co2aspan2b": "0.297984", "tazero": "0.20418", "flowazero": "0.29401", "ssa_ref": "45138", "h2obspan2b": "0.0654872", "h2obzero": "1.10982", "co2bspan2a": "0.300636", "co2aspanconc2": "301.4", "co2bspanconc2": "301.4", "h2obspanconc1": "11.69", "co2bzero": "0.902557", "co2aspan2a": "0.300986", "h2oaspan2b": "0.0649319", "flowmeterzero": "2.49091", "h2oaspan1": "1.01062", "oxygen": "21", "co2aspan1": "1.00063", "co2bspan2b": "0.297586", "co2bspan2": "-0.0354637", "co2azero": "0.900785", "h2oaspan2": "0", "co2bspanconc1": "2473", "tbzero": "0.339216", "h2oazero": "1.10043", "h2obspan1": "1.01187", "h2obspanconc2": "0", "flowbzero": "0.28105", "h2oaspanconc2": "0", "co2bspan1": "1.00051", "co2aspanconc1": "2473", "chamberpressurezero": "2.62959", "h2obspan2a": "0.0647193", "co2aspan2": "-0.0352407"}</t>
  </si>
  <si>
    <t>Factory cal date</t>
  </si>
  <si>
    <t>19 Oct 2023</t>
  </si>
  <si>
    <t>CO2 rangematch</t>
  </si>
  <si>
    <t>Tue Jul  9 08:13</t>
  </si>
  <si>
    <t>H2O rangematch</t>
  </si>
  <si>
    <t>Tue Jul  9 08:21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</si>
  <si>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</si>
  <si>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</si>
  <si>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</si>
  <si>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</si>
  <si>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</si>
  <si>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</si>
  <si>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</si>
  <si>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</si>
  <si>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</si>
  <si>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13:55:21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</si>
  <si>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</si>
  <si>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</si>
  <si>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</si>
  <si>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</si>
  <si>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</si>
  <si>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</si>
  <si>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</si>
  <si>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</si>
  <si>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</si>
  <si>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</si>
  <si>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</si>
  <si>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</si>
  <si>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</si>
  <si>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</si>
  <si>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</si>
  <si>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</si>
  <si>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</si>
  <si>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</si>
  <si>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</si>
  <si>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</si>
  <si>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</si>
  <si>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</si>
  <si>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</si>
  <si>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</si>
  <si>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</si>
  <si>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</si>
  <si>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</si>
  <si>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</si>
  <si>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</si>
  <si>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</si>
  <si>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</si>
  <si>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</si>
  <si>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</si>
  <si>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</si>
  <si>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</si>
  <si>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</si>
  <si>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</si>
  <si>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</si>
  <si>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</si>
  <si>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</si>
  <si>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</si>
  <si>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</si>
  <si>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</si>
  <si>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</si>
  <si>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</si>
  <si>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</si>
  <si>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</si>
  <si>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</si>
  <si>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</si>
  <si>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</si>
  <si>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</si>
  <si>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</si>
  <si>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4.51093 186.1 359.927 651.043 881.445 1093.8 1258.06 1413.45</t>
  </si>
  <si>
    <t>Fs_true</t>
  </si>
  <si>
    <t>-0.460991 213.277 382.267 623.852 799.748 1009.12 1200.99 1401.2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</si>
  <si>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</si>
  <si>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</si>
  <si>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</si>
  <si>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</si>
  <si>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</si>
  <si>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</si>
  <si>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</si>
  <si>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</si>
  <si>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</si>
  <si>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</si>
  <si>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</si>
  <si>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</si>
  <si>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</si>
  <si>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</si>
  <si>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</si>
  <si>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</si>
  <si>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</si>
  <si>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</si>
  <si>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</si>
  <si>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</si>
  <si>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</si>
  <si>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</si>
  <si>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</si>
  <si>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</si>
  <si>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</si>
  <si>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</si>
  <si>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</si>
  <si>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</si>
  <si>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</si>
  <si>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</si>
  <si>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</si>
  <si>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</si>
  <si>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</si>
  <si>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</si>
  <si>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</si>
  <si>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</si>
  <si>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</si>
  <si>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</si>
  <si>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</si>
  <si>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</si>
  <si>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</si>
  <si>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</si>
  <si>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</si>
  <si>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</si>
  <si>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</si>
  <si>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</si>
  <si>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</si>
  <si>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</si>
  <si>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</si>
  <si>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</si>
  <si>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</si>
  <si>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</si>
  <si>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</si>
  <si>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</si>
  <si>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</si>
  <si>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</si>
  <si>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</si>
  <si>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</si>
  <si>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</si>
  <si>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</si>
  <si>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</si>
  <si>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</si>
  <si>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</si>
  <si>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</si>
  <si>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</si>
  <si>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</si>
  <si>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</si>
  <si>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</si>
  <si>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</si>
  <si>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</si>
  <si>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</si>
  <si>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</si>
  <si>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</si>
  <si>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</si>
  <si>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</si>
  <si>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</si>
  <si>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</si>
  <si>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</si>
  <si>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</si>
  <si>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</si>
  <si>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</si>
  <si>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</si>
  <si>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</si>
  <si>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</si>
  <si>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</si>
  <si>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</si>
  <si>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</si>
  <si>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</si>
  <si>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</si>
  <si>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</si>
  <si>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</si>
  <si>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</si>
  <si>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</si>
  <si>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</si>
  <si>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</si>
  <si>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</si>
  <si>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</si>
  <si>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</si>
  <si>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</si>
  <si>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</si>
  <si>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</si>
  <si>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</si>
  <si>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</si>
  <si>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</si>
  <si>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</si>
  <si>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</si>
  <si>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</si>
  <si>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</si>
  <si>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</si>
  <si>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</si>
  <si>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</si>
  <si>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</si>
  <si>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</si>
  <si>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</si>
  <si>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</si>
  <si>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</si>
  <si>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</si>
  <si>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</si>
  <si>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</si>
  <si>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</si>
  <si>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</si>
  <si>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</si>
  <si>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</si>
  <si>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</si>
  <si>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</si>
  <si>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</si>
  <si>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</si>
  <si>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</si>
  <si>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</si>
  <si>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</si>
  <si>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</si>
  <si>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</si>
  <si>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</si>
  <si>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</si>
  <si>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</si>
  <si>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</si>
  <si>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</si>
  <si>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</si>
  <si>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</si>
  <si>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</si>
  <si>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</si>
  <si>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</si>
  <si>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</si>
  <si>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</si>
  <si>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</si>
  <si>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</si>
  <si>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</si>
  <si>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</si>
  <si>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</si>
  <si>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</si>
  <si>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</si>
  <si>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</si>
  <si>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</si>
  <si>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</si>
  <si>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</si>
  <si>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</si>
  <si>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</si>
  <si>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</si>
  <si>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</si>
  <si>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</si>
  <si>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</si>
  <si>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</si>
  <si>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</si>
  <si>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</si>
  <si>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</si>
  <si>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</si>
  <si>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</si>
  <si>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</si>
  <si>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</si>
  <si>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</si>
  <si>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</si>
  <si>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</si>
  <si>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</si>
  <si>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</si>
  <si>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</si>
  <si>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</si>
  <si>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</si>
  <si>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</si>
  <si>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</si>
  <si>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</si>
  <si>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</si>
  <si>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</si>
  <si>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</si>
  <si>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</si>
  <si>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</si>
  <si>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</si>
  <si>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</si>
  <si>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</si>
  <si>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</si>
  <si>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</si>
  <si>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</si>
  <si>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</si>
  <si>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</si>
  <si>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</si>
  <si>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</si>
  <si>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</si>
  <si>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</si>
  <si>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</si>
  <si>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</si>
  <si>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</si>
  <si>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</si>
  <si>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</si>
  <si>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</si>
  <si>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</si>
  <si>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</si>
  <si>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</si>
  <si>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</si>
  <si>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</si>
  <si>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</si>
  <si>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</si>
  <si>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</si>
  <si>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</si>
  <si>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</si>
  <si>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</si>
  <si>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</si>
  <si>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</si>
  <si>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</si>
  <si>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</si>
  <si>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</si>
  <si>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</si>
  <si>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</si>
  <si>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</si>
  <si>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</si>
  <si>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</si>
  <si>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</si>
  <si>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</si>
  <si>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</si>
  <si>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</si>
  <si>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</si>
  <si>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</si>
  <si>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</si>
  <si>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</si>
  <si>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</si>
  <si>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</si>
  <si>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</si>
  <si>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</si>
  <si>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</si>
  <si>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</si>
  <si>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</si>
  <si>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</si>
  <si>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</si>
  <si>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</si>
  <si>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</si>
  <si>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</si>
  <si>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</si>
  <si>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</si>
  <si>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</si>
  <si>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</si>
  <si>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</si>
  <si>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</si>
  <si>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</si>
  <si>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</si>
  <si>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</si>
  <si>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</si>
  <si>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</si>
  <si>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</si>
  <si>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</si>
  <si>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</si>
  <si>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</si>
  <si>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</si>
  <si>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</si>
  <si>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</si>
  <si>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</si>
  <si>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</si>
  <si>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</si>
  <si>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</si>
  <si>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</si>
  <si>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</si>
  <si>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</si>
  <si>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</si>
  <si>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</si>
  <si>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20240709 14:29:29</t>
  </si>
  <si>
    <t>14:29:29</t>
  </si>
  <si>
    <t>ozzie</t>
  </si>
  <si>
    <t>7</t>
  </si>
  <si>
    <t>20</t>
  </si>
  <si>
    <t>respiration</t>
  </si>
  <si>
    <t>0: Broadleaf</t>
  </si>
  <si>
    <t>14:18:03</t>
  </si>
  <si>
    <t>1/2</t>
  </si>
  <si>
    <t>11111111</t>
  </si>
  <si>
    <t>oooooooo</t>
  </si>
  <si>
    <t>off</t>
  </si>
  <si>
    <t>20240709 14:29:34</t>
  </si>
  <si>
    <t>14:29:34</t>
  </si>
  <si>
    <t>20240709 14:29:39</t>
  </si>
  <si>
    <t>14:29:39</t>
  </si>
  <si>
    <t>20240709 14:29:44</t>
  </si>
  <si>
    <t>14:29:44</t>
  </si>
  <si>
    <t>2/2</t>
  </si>
  <si>
    <t>20240709 14:29:49</t>
  </si>
  <si>
    <t>14:29:49</t>
  </si>
  <si>
    <t>20240709 14:29:54</t>
  </si>
  <si>
    <t>14:29:54</t>
  </si>
  <si>
    <t>20240709 14:29:59</t>
  </si>
  <si>
    <t>14:29:59</t>
  </si>
  <si>
    <t>20240709 14:30:04</t>
  </si>
  <si>
    <t>14:30:04</t>
  </si>
  <si>
    <t>20240709 14:30:09</t>
  </si>
  <si>
    <t>14:30:09</t>
  </si>
  <si>
    <t>20240709 14:30:14</t>
  </si>
  <si>
    <t>14:30:14</t>
  </si>
  <si>
    <t>20240709 14:30:19</t>
  </si>
  <si>
    <t>14:30:19</t>
  </si>
  <si>
    <t>20240709 14:30:24</t>
  </si>
  <si>
    <t>14:30:24</t>
  </si>
  <si>
    <t>20240709 14:42:54</t>
  </si>
  <si>
    <t>14:42:54</t>
  </si>
  <si>
    <t>25</t>
  </si>
  <si>
    <t>14:33:53</t>
  </si>
  <si>
    <t>20240709 14:42:59</t>
  </si>
  <si>
    <t>14:42:59</t>
  </si>
  <si>
    <t>20240709 14:43:04</t>
  </si>
  <si>
    <t>14:43:04</t>
  </si>
  <si>
    <t>20240709 14:43:09</t>
  </si>
  <si>
    <t>14:43:09</t>
  </si>
  <si>
    <t>20240709 14:43:14</t>
  </si>
  <si>
    <t>14:43:14</t>
  </si>
  <si>
    <t>20240709 14:43:19</t>
  </si>
  <si>
    <t>14:43:19</t>
  </si>
  <si>
    <t>20240709 14:43:24</t>
  </si>
  <si>
    <t>14:43:24</t>
  </si>
  <si>
    <t>20240709 14:43:29</t>
  </si>
  <si>
    <t>14:43:29</t>
  </si>
  <si>
    <t>20240709 14:43:34</t>
  </si>
  <si>
    <t>14:43:34</t>
  </si>
  <si>
    <t>20240709 14:43:39</t>
  </si>
  <si>
    <t>14:43:39</t>
  </si>
  <si>
    <t>20240709 14:43:44</t>
  </si>
  <si>
    <t>14:43:44</t>
  </si>
  <si>
    <t>20240709 14:43:49</t>
  </si>
  <si>
    <t>14:43:49</t>
  </si>
  <si>
    <t>20240709 14:57:55</t>
  </si>
  <si>
    <t>14:57:55</t>
  </si>
  <si>
    <t>31</t>
  </si>
  <si>
    <t>14:48:37</t>
  </si>
  <si>
    <t>0/2</t>
  </si>
  <si>
    <t>20240709 14:58:00</t>
  </si>
  <si>
    <t>14:58:00</t>
  </si>
  <si>
    <t>20240709 14:58:05</t>
  </si>
  <si>
    <t>14:58:05</t>
  </si>
  <si>
    <t>20240709 14:58:11</t>
  </si>
  <si>
    <t>14:58:11</t>
  </si>
  <si>
    <t>20240709 14:58:16</t>
  </si>
  <si>
    <t>14:58:16</t>
  </si>
  <si>
    <t>20240709 14:58:21</t>
  </si>
  <si>
    <t>14:58:21</t>
  </si>
  <si>
    <t>20240709 14:58:26</t>
  </si>
  <si>
    <t>14:58:26</t>
  </si>
  <si>
    <t>20240709 14:58:31</t>
  </si>
  <si>
    <t>14:58:31</t>
  </si>
  <si>
    <t>20240709 14:58:36</t>
  </si>
  <si>
    <t>14:58:36</t>
  </si>
  <si>
    <t>20240709 14:58:41</t>
  </si>
  <si>
    <t>14:58:41</t>
  </si>
  <si>
    <t>20240709 14:58:46</t>
  </si>
  <si>
    <t>14:58:46</t>
  </si>
  <si>
    <t>20240709 14:58:51</t>
  </si>
  <si>
    <t>14:58:51</t>
  </si>
  <si>
    <t>20240709 15:37:01</t>
  </si>
  <si>
    <t>15:37:01</t>
  </si>
  <si>
    <t>48</t>
  </si>
  <si>
    <t>15:25:33</t>
  </si>
  <si>
    <t>20240709 15:37:06</t>
  </si>
  <si>
    <t>15:37:06</t>
  </si>
  <si>
    <t>20240709 15:37:11</t>
  </si>
  <si>
    <t>15:37:11</t>
  </si>
  <si>
    <t>20240709 15:37:16</t>
  </si>
  <si>
    <t>15:37:16</t>
  </si>
  <si>
    <t>20240709 15:37:21</t>
  </si>
  <si>
    <t>15:37:21</t>
  </si>
  <si>
    <t>20240709 15:37:26</t>
  </si>
  <si>
    <t>15:37:26</t>
  </si>
  <si>
    <t>20240709 15:37:31</t>
  </si>
  <si>
    <t>15:37:31</t>
  </si>
  <si>
    <t>20240709 15:37:36</t>
  </si>
  <si>
    <t>15:37:36</t>
  </si>
  <si>
    <t>20240709 15:37:41</t>
  </si>
  <si>
    <t>15:37:41</t>
  </si>
  <si>
    <t>20240709 15:37:46</t>
  </si>
  <si>
    <t>15:37:46</t>
  </si>
  <si>
    <t>20240709 15:37:51</t>
  </si>
  <si>
    <t>15:37:51</t>
  </si>
  <si>
    <t>20240709 15:37:56</t>
  </si>
  <si>
    <t>15:37:56</t>
  </si>
  <si>
    <t>20240709 15:52:34</t>
  </si>
  <si>
    <t>15:52:34</t>
  </si>
  <si>
    <t>15:41:30</t>
  </si>
  <si>
    <t>20240709 15:52:39</t>
  </si>
  <si>
    <t>15:52:39</t>
  </si>
  <si>
    <t>20240709 15:52:44</t>
  </si>
  <si>
    <t>15:52:44</t>
  </si>
  <si>
    <t>20240709 15:52:49</t>
  </si>
  <si>
    <t>15:52:49</t>
  </si>
  <si>
    <t>20240709 15:52:54</t>
  </si>
  <si>
    <t>15:52:54</t>
  </si>
  <si>
    <t>20240709 15:52:59</t>
  </si>
  <si>
    <t>15:52:59</t>
  </si>
  <si>
    <t>20240709 15:53:04</t>
  </si>
  <si>
    <t>15:53:04</t>
  </si>
  <si>
    <t>20240709 15:53:09</t>
  </si>
  <si>
    <t>15:53:09</t>
  </si>
  <si>
    <t>20240709 15:53:14</t>
  </si>
  <si>
    <t>15:53:14</t>
  </si>
  <si>
    <t>20240709 15:53:19</t>
  </si>
  <si>
    <t>15:53:19</t>
  </si>
  <si>
    <t>20240709 15:53:24</t>
  </si>
  <si>
    <t>15:53:24</t>
  </si>
  <si>
    <t>20240709 15:53:29</t>
  </si>
  <si>
    <t>15:53:29</t>
  </si>
  <si>
    <t>20240709 16:37:56</t>
  </si>
  <si>
    <t>16:37:56</t>
  </si>
  <si>
    <t>16:08:21</t>
  </si>
  <si>
    <t>20240709 16:38:01</t>
  </si>
  <si>
    <t>16:38:01</t>
  </si>
  <si>
    <t>20240709 16:38:06</t>
  </si>
  <si>
    <t>16:38:06</t>
  </si>
  <si>
    <t>20240709 16:38:11</t>
  </si>
  <si>
    <t>16:38:11</t>
  </si>
  <si>
    <t>20240709 16:38:16</t>
  </si>
  <si>
    <t>16:38:16</t>
  </si>
  <si>
    <t>20240709 16:38:21</t>
  </si>
  <si>
    <t>16:38:21</t>
  </si>
  <si>
    <t>20240709 16:38:26</t>
  </si>
  <si>
    <t>16:38:26</t>
  </si>
  <si>
    <t>20240709 16:38:31</t>
  </si>
  <si>
    <t>16:38:31</t>
  </si>
  <si>
    <t>20240709 16:38:36</t>
  </si>
  <si>
    <t>16:38:36</t>
  </si>
  <si>
    <t>20240709 16:38:41</t>
  </si>
  <si>
    <t>16:38:41</t>
  </si>
  <si>
    <t>20240709 16:38:46</t>
  </si>
  <si>
    <t>16:38:46</t>
  </si>
  <si>
    <t>20240709 16:38:51</t>
  </si>
  <si>
    <t>16:38:51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</si>
</sst>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T88"/>
  <sheetViews>
    <sheetView tabSelected="1" workbookViewId="0"/>
  </sheetViews>
  <sheetFormatPr defaultRowHeight="15"/>
  <sheetData>
    <row r="2" spans="1:228">
      <c r="A2" t="s">
        <v>31</v>
      </c>
      <c r="B2" t="s">
        <v>32</v>
      </c>
      <c r="C2" t="s">
        <v>33</v>
      </c>
    </row>
    <row r="3" spans="1:228">
      <c r="B3">
        <v>4</v>
      </c>
      <c r="C3">
        <v>21</v>
      </c>
    </row>
    <row r="4" spans="1:22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8">
      <c r="B7">
        <v>0</v>
      </c>
      <c r="C7">
        <v>0</v>
      </c>
      <c r="D7">
        <v>0</v>
      </c>
      <c r="E7">
        <v>1</v>
      </c>
    </row>
    <row r="8" spans="1:22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8">
      <c r="B11">
        <v>0</v>
      </c>
      <c r="C11">
        <v>0</v>
      </c>
      <c r="D11">
        <v>0</v>
      </c>
      <c r="E11">
        <v>0</v>
      </c>
      <c r="F11">
        <v>1</v>
      </c>
    </row>
    <row r="12" spans="1:22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91</v>
      </c>
      <c r="BA14" t="s">
        <v>91</v>
      </c>
      <c r="BB14" t="s">
        <v>91</v>
      </c>
      <c r="BC14" t="s">
        <v>91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</row>
    <row r="15" spans="1:228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90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114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105</v>
      </c>
      <c r="DD15" t="s">
        <v>108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</row>
    <row r="16" spans="1:228">
      <c r="B16" t="s">
        <v>328</v>
      </c>
      <c r="C16" t="s">
        <v>328</v>
      </c>
      <c r="F16" t="s">
        <v>328</v>
      </c>
      <c r="I16" t="s">
        <v>329</v>
      </c>
      <c r="K16" t="s">
        <v>328</v>
      </c>
      <c r="L16" t="s">
        <v>330</v>
      </c>
      <c r="M16" t="s">
        <v>331</v>
      </c>
      <c r="N16" t="s">
        <v>332</v>
      </c>
      <c r="O16" t="s">
        <v>333</v>
      </c>
      <c r="P16" t="s">
        <v>333</v>
      </c>
      <c r="Q16" t="s">
        <v>170</v>
      </c>
      <c r="R16" t="s">
        <v>170</v>
      </c>
      <c r="S16" t="s">
        <v>330</v>
      </c>
      <c r="T16" t="s">
        <v>330</v>
      </c>
      <c r="U16" t="s">
        <v>330</v>
      </c>
      <c r="V16" t="s">
        <v>330</v>
      </c>
      <c r="W16" t="s">
        <v>334</v>
      </c>
      <c r="X16" t="s">
        <v>335</v>
      </c>
      <c r="Y16" t="s">
        <v>335</v>
      </c>
      <c r="Z16" t="s">
        <v>336</v>
      </c>
      <c r="AA16" t="s">
        <v>337</v>
      </c>
      <c r="AB16" t="s">
        <v>336</v>
      </c>
      <c r="AC16" t="s">
        <v>336</v>
      </c>
      <c r="AD16" t="s">
        <v>336</v>
      </c>
      <c r="AE16" t="s">
        <v>334</v>
      </c>
      <c r="AF16" t="s">
        <v>334</v>
      </c>
      <c r="AG16" t="s">
        <v>334</v>
      </c>
      <c r="AH16" t="s">
        <v>334</v>
      </c>
      <c r="AI16" t="s">
        <v>332</v>
      </c>
      <c r="AJ16" t="s">
        <v>331</v>
      </c>
      <c r="AK16" t="s">
        <v>332</v>
      </c>
      <c r="AL16" t="s">
        <v>333</v>
      </c>
      <c r="AM16" t="s">
        <v>333</v>
      </c>
      <c r="AN16" t="s">
        <v>338</v>
      </c>
      <c r="AO16" t="s">
        <v>339</v>
      </c>
      <c r="AP16" t="s">
        <v>331</v>
      </c>
      <c r="AQ16" t="s">
        <v>340</v>
      </c>
      <c r="AR16" t="s">
        <v>340</v>
      </c>
      <c r="AS16" t="s">
        <v>341</v>
      </c>
      <c r="AT16" t="s">
        <v>339</v>
      </c>
      <c r="AU16" t="s">
        <v>342</v>
      </c>
      <c r="AV16" t="s">
        <v>337</v>
      </c>
      <c r="AX16" t="s">
        <v>337</v>
      </c>
      <c r="AY16" t="s">
        <v>342</v>
      </c>
      <c r="AZ16" t="s">
        <v>332</v>
      </c>
      <c r="BA16" t="s">
        <v>332</v>
      </c>
      <c r="BC16" t="s">
        <v>343</v>
      </c>
      <c r="BD16" t="s">
        <v>344</v>
      </c>
      <c r="BG16" t="s">
        <v>330</v>
      </c>
      <c r="BI16" t="s">
        <v>328</v>
      </c>
      <c r="BJ16" t="s">
        <v>333</v>
      </c>
      <c r="BK16" t="s">
        <v>333</v>
      </c>
      <c r="BL16" t="s">
        <v>340</v>
      </c>
      <c r="BM16" t="s">
        <v>340</v>
      </c>
      <c r="BN16" t="s">
        <v>333</v>
      </c>
      <c r="BO16" t="s">
        <v>340</v>
      </c>
      <c r="BP16" t="s">
        <v>342</v>
      </c>
      <c r="BQ16" t="s">
        <v>336</v>
      </c>
      <c r="BR16" t="s">
        <v>336</v>
      </c>
      <c r="BS16" t="s">
        <v>335</v>
      </c>
      <c r="BT16" t="s">
        <v>335</v>
      </c>
      <c r="BU16" t="s">
        <v>335</v>
      </c>
      <c r="BV16" t="s">
        <v>335</v>
      </c>
      <c r="BW16" t="s">
        <v>335</v>
      </c>
      <c r="BX16" t="s">
        <v>345</v>
      </c>
      <c r="BY16" t="s">
        <v>332</v>
      </c>
      <c r="BZ16" t="s">
        <v>332</v>
      </c>
      <c r="CA16" t="s">
        <v>333</v>
      </c>
      <c r="CB16" t="s">
        <v>333</v>
      </c>
      <c r="CC16" t="s">
        <v>333</v>
      </c>
      <c r="CD16" t="s">
        <v>340</v>
      </c>
      <c r="CE16" t="s">
        <v>333</v>
      </c>
      <c r="CF16" t="s">
        <v>340</v>
      </c>
      <c r="CG16" t="s">
        <v>336</v>
      </c>
      <c r="CH16" t="s">
        <v>336</v>
      </c>
      <c r="CI16" t="s">
        <v>335</v>
      </c>
      <c r="CJ16" t="s">
        <v>335</v>
      </c>
      <c r="CK16" t="s">
        <v>332</v>
      </c>
      <c r="CP16" t="s">
        <v>332</v>
      </c>
      <c r="CS16" t="s">
        <v>335</v>
      </c>
      <c r="CT16" t="s">
        <v>335</v>
      </c>
      <c r="CU16" t="s">
        <v>335</v>
      </c>
      <c r="CV16" t="s">
        <v>335</v>
      </c>
      <c r="CW16" t="s">
        <v>335</v>
      </c>
      <c r="CX16" t="s">
        <v>332</v>
      </c>
      <c r="CY16" t="s">
        <v>332</v>
      </c>
      <c r="CZ16" t="s">
        <v>332</v>
      </c>
      <c r="DA16" t="s">
        <v>328</v>
      </c>
      <c r="DC16" t="s">
        <v>346</v>
      </c>
      <c r="DE16" t="s">
        <v>328</v>
      </c>
      <c r="DF16" t="s">
        <v>328</v>
      </c>
      <c r="DH16" t="s">
        <v>347</v>
      </c>
      <c r="DI16" t="s">
        <v>348</v>
      </c>
      <c r="DJ16" t="s">
        <v>347</v>
      </c>
      <c r="DK16" t="s">
        <v>348</v>
      </c>
      <c r="DL16" t="s">
        <v>347</v>
      </c>
      <c r="DM16" t="s">
        <v>348</v>
      </c>
      <c r="DN16" t="s">
        <v>337</v>
      </c>
      <c r="DO16" t="s">
        <v>337</v>
      </c>
      <c r="DP16" t="s">
        <v>333</v>
      </c>
      <c r="DQ16" t="s">
        <v>349</v>
      </c>
      <c r="DR16" t="s">
        <v>333</v>
      </c>
      <c r="DT16" t="s">
        <v>340</v>
      </c>
      <c r="DU16" t="s">
        <v>350</v>
      </c>
      <c r="DV16" t="s">
        <v>340</v>
      </c>
      <c r="EA16" t="s">
        <v>351</v>
      </c>
      <c r="EB16" t="s">
        <v>351</v>
      </c>
      <c r="EO16" t="s">
        <v>351</v>
      </c>
      <c r="EP16" t="s">
        <v>351</v>
      </c>
      <c r="EQ16" t="s">
        <v>352</v>
      </c>
      <c r="ER16" t="s">
        <v>352</v>
      </c>
      <c r="ES16" t="s">
        <v>335</v>
      </c>
      <c r="ET16" t="s">
        <v>335</v>
      </c>
      <c r="EU16" t="s">
        <v>337</v>
      </c>
      <c r="EV16" t="s">
        <v>335</v>
      </c>
      <c r="EW16" t="s">
        <v>340</v>
      </c>
      <c r="EX16" t="s">
        <v>337</v>
      </c>
      <c r="EY16" t="s">
        <v>337</v>
      </c>
      <c r="FA16" t="s">
        <v>351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353</v>
      </c>
      <c r="FI16" t="s">
        <v>354</v>
      </c>
      <c r="FJ16" t="s">
        <v>353</v>
      </c>
      <c r="FK16" t="s">
        <v>353</v>
      </c>
      <c r="FL16" t="s">
        <v>351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GD16" t="s">
        <v>351</v>
      </c>
      <c r="GE16" t="s">
        <v>337</v>
      </c>
      <c r="GF16" t="s">
        <v>337</v>
      </c>
      <c r="GG16" t="s">
        <v>347</v>
      </c>
      <c r="GH16" t="s">
        <v>348</v>
      </c>
      <c r="GI16" t="s">
        <v>347</v>
      </c>
      <c r="GM16" t="s">
        <v>348</v>
      </c>
      <c r="GQ16" t="s">
        <v>333</v>
      </c>
      <c r="GR16" t="s">
        <v>333</v>
      </c>
      <c r="GS16" t="s">
        <v>340</v>
      </c>
      <c r="GT16" t="s">
        <v>340</v>
      </c>
      <c r="GU16" t="s">
        <v>355</v>
      </c>
      <c r="GV16" t="s">
        <v>355</v>
      </c>
      <c r="GW16" t="s">
        <v>351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335</v>
      </c>
      <c r="HD16" t="s">
        <v>351</v>
      </c>
      <c r="HF16" t="s">
        <v>342</v>
      </c>
      <c r="HG16" t="s">
        <v>342</v>
      </c>
      <c r="HH16" t="s">
        <v>335</v>
      </c>
      <c r="HI16" t="s">
        <v>335</v>
      </c>
      <c r="HJ16" t="s">
        <v>335</v>
      </c>
      <c r="HK16" t="s">
        <v>335</v>
      </c>
      <c r="HL16" t="s">
        <v>335</v>
      </c>
      <c r="HM16" t="s">
        <v>337</v>
      </c>
      <c r="HN16" t="s">
        <v>337</v>
      </c>
      <c r="HO16" t="s">
        <v>337</v>
      </c>
      <c r="HP16" t="s">
        <v>335</v>
      </c>
      <c r="HQ16" t="s">
        <v>333</v>
      </c>
      <c r="HR16" t="s">
        <v>340</v>
      </c>
      <c r="HS16" t="s">
        <v>337</v>
      </c>
      <c r="HT16" t="s">
        <v>337</v>
      </c>
    </row>
    <row r="17" spans="1:228">
      <c r="A17">
        <v>1</v>
      </c>
      <c r="B17">
        <v>1720553369</v>
      </c>
      <c r="C17">
        <v>0</v>
      </c>
      <c r="D17" t="s">
        <v>356</v>
      </c>
      <c r="E17" t="s">
        <v>357</v>
      </c>
      <c r="F17">
        <v>5</v>
      </c>
      <c r="G17" t="s">
        <v>358</v>
      </c>
      <c r="H17" t="s">
        <v>359</v>
      </c>
      <c r="I17" t="s">
        <v>360</v>
      </c>
      <c r="J17" t="s">
        <v>361</v>
      </c>
      <c r="K17">
        <v>1720553365.5</v>
      </c>
      <c r="L17">
        <f>(M17)/1000</f>
        <v>0</v>
      </c>
      <c r="M17">
        <f>IF(BH17, AP17, AJ17)</f>
        <v>0</v>
      </c>
      <c r="N17">
        <f>IF(BH17, AK17, AI17)</f>
        <v>0</v>
      </c>
      <c r="O17">
        <f>BJ17 - IF(AW17&gt;1, N17*BD17*100.0/(AY17), 0)</f>
        <v>0</v>
      </c>
      <c r="P17">
        <f>((V17-L17/2)*O17-N17)/(V17+L17/2)</f>
        <v>0</v>
      </c>
      <c r="Q17">
        <f>P17*(BQ17+BR17)/1000.0</f>
        <v>0</v>
      </c>
      <c r="R17">
        <f>(BJ17 - IF(AW17&gt;1, N17*BD17*100.0/(AY17), 0))*(BQ17+BR17)/1000.0</f>
        <v>0</v>
      </c>
      <c r="S17">
        <f>2.0/((1/U17-1/T17)+SIGN(U17)*SQRT((1/U17-1/T17)*(1/U17-1/T17) + 4*BE17/((BE17+1)*(BE17+1))*(2*1/U17*1/T17-1/T17*1/T17)))</f>
        <v>0</v>
      </c>
      <c r="T17">
        <f>IF(LEFT(BF17,1)&lt;&gt;"0",IF(LEFT(BF17,1)="1",3.0,BG17),$D$5+$E$5*(BX17*BQ17/($K$5*1000))+$F$5*(BX17*BQ17/($K$5*1000))*MAX(MIN(BD17,$J$5),$I$5)*MAX(MIN(BD17,$J$5),$I$5)+$G$5*MAX(MIN(BD17,$J$5),$I$5)*(BX17*BQ17/($K$5*1000))+$H$5*(BX17*BQ17/($K$5*1000))*(BX17*BQ17/($K$5*1000)))</f>
        <v>0</v>
      </c>
      <c r="U17">
        <f>L17*(1000-(1000*0.61365*exp(17.502*Y17/(240.97+Y17))/(BQ17+BR17)+BL17)/2)/(1000*0.61365*exp(17.502*Y17/(240.97+Y17))/(BQ17+BR17)-BL17)</f>
        <v>0</v>
      </c>
      <c r="V17">
        <f>1/((BE17+1)/(S17/1.6)+1/(T17/1.37)) + BE17/((BE17+1)/(S17/1.6) + BE17/(T17/1.37))</f>
        <v>0</v>
      </c>
      <c r="W17">
        <f>(AZ17*BC17)</f>
        <v>0</v>
      </c>
      <c r="X17">
        <f>(BS17+(W17+2*0.95*5.67E-8*(((BS17+$B$7)+273)^4-(BS17+273)^4)-44100*L17)/(1.84*29.3*T17+8*0.95*5.67E-8*(BS17+273)^3))</f>
        <v>0</v>
      </c>
      <c r="Y17">
        <f>($C$7*BT17+$D$7*BU17+$E$7*X17)</f>
        <v>0</v>
      </c>
      <c r="Z17">
        <f>0.61365*exp(17.502*Y17/(240.97+Y17))</f>
        <v>0</v>
      </c>
      <c r="AA17">
        <f>(AB17/AC17*100)</f>
        <v>0</v>
      </c>
      <c r="AB17">
        <f>BL17*(BQ17+BR17)/1000</f>
        <v>0</v>
      </c>
      <c r="AC17">
        <f>0.61365*exp(17.502*BS17/(240.97+BS17))</f>
        <v>0</v>
      </c>
      <c r="AD17">
        <f>(Z17-BL17*(BQ17+BR17)/1000)</f>
        <v>0</v>
      </c>
      <c r="AE17">
        <f>(-L17*44100)</f>
        <v>0</v>
      </c>
      <c r="AF17">
        <f>2*29.3*T17*0.92*(BS17-Y17)</f>
        <v>0</v>
      </c>
      <c r="AG17">
        <f>2*0.95*5.67E-8*(((BS17+$B$7)+273)^4-(Y17+273)^4)</f>
        <v>0</v>
      </c>
      <c r="AH17">
        <f>W17+AG17+AE17+AF17</f>
        <v>0</v>
      </c>
      <c r="AI17">
        <f>BP17*AW17*(BK17-BJ17*(1000-AW17*BM17)/(1000-AW17*BL17))/(100*BD17)</f>
        <v>0</v>
      </c>
      <c r="AJ17">
        <f>1000*BP17*AW17*(BL17-BM17)/(100*BD17*(1000-AW17*BL17))</f>
        <v>0</v>
      </c>
      <c r="AK17">
        <f>(AL17 - AM17 - BQ17*1E3/(8.314*(BS17+273.15)) * AO17/BP17 * AN17) * BP17/(100*BD17) * (1000 - BM17)/1000</f>
        <v>0</v>
      </c>
      <c r="AL17">
        <v>425.563261620311</v>
      </c>
      <c r="AM17">
        <v>426.848551515152</v>
      </c>
      <c r="AN17">
        <v>-0.000478161414818486</v>
      </c>
      <c r="AO17">
        <v>64.97119291927</v>
      </c>
      <c r="AP17">
        <f>(AR17 - AQ17 + BQ17*1E3/(8.314*(BS17+273.15)) * AT17/BP17 * AS17) * BP17/(100*BD17) * 1000/(1000 - AR17)</f>
        <v>0</v>
      </c>
      <c r="AQ17">
        <v>13.0884826900608</v>
      </c>
      <c r="AR17">
        <v>13.5615951515151</v>
      </c>
      <c r="AS17">
        <v>1.89022061915278e-05</v>
      </c>
      <c r="AT17">
        <v>109.377988094692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MAX(0,($B$13+$C$13*BX17)/(1+$D$13*BX17)*BQ17/(BS17+273)*$E$13)</f>
        <v>0</v>
      </c>
      <c r="AZ17">
        <f>$B$11*BY17+$C$11*BZ17+$F$11*CK17*(1-CN17)</f>
        <v>0</v>
      </c>
      <c r="BA17">
        <f>AZ17*BB17</f>
        <v>0</v>
      </c>
      <c r="BB17">
        <f>($B$11*$D$9+$C$11*$D$9+$F$11*((CX17+CP17)/MAX(CX17+CP17+CY17, 0.1)*$I$9+CY17/MAX(CX17+CP17+CY17, 0.1)*$J$9))/($B$11+$C$11+$F$11)</f>
        <v>0</v>
      </c>
      <c r="BC17">
        <f>($B$11*$K$9+$C$11*$K$9+$F$11*((CX17+CP17)/MAX(CX17+CP17+CY17, 0.1)*$P$9+CY17/MAX(CX17+CP17+CY17, 0.1)*$Q$9))/($B$11+$C$11+$F$11)</f>
        <v>0</v>
      </c>
      <c r="BD17">
        <v>6</v>
      </c>
      <c r="BE17">
        <v>0.5</v>
      </c>
      <c r="BF17" t="s">
        <v>362</v>
      </c>
      <c r="BG17">
        <v>2</v>
      </c>
      <c r="BH17" t="b">
        <v>1</v>
      </c>
      <c r="BI17">
        <v>1720553365.5</v>
      </c>
      <c r="BJ17">
        <v>421.085666666667</v>
      </c>
      <c r="BK17">
        <v>419.986666666667</v>
      </c>
      <c r="BL17">
        <v>13.55945</v>
      </c>
      <c r="BM17">
        <v>13.0882</v>
      </c>
      <c r="BN17">
        <v>424.359666666667</v>
      </c>
      <c r="BO17">
        <v>13.5934666666667</v>
      </c>
      <c r="BP17">
        <v>499.995833333333</v>
      </c>
      <c r="BQ17">
        <v>90.4783</v>
      </c>
      <c r="BR17">
        <v>0.100060266666667</v>
      </c>
      <c r="BS17">
        <v>20.6440833333333</v>
      </c>
      <c r="BT17">
        <v>20.0033666666667</v>
      </c>
      <c r="BU17">
        <v>999.9</v>
      </c>
      <c r="BV17">
        <v>0</v>
      </c>
      <c r="BW17">
        <v>0</v>
      </c>
      <c r="BX17">
        <v>9989.995</v>
      </c>
      <c r="BY17">
        <v>0</v>
      </c>
      <c r="BZ17">
        <v>0.220656</v>
      </c>
      <c r="CA17">
        <v>1.09882666666667</v>
      </c>
      <c r="CB17">
        <v>426.873833333333</v>
      </c>
      <c r="CC17">
        <v>425.5565</v>
      </c>
      <c r="CD17">
        <v>0.471237333333333</v>
      </c>
      <c r="CE17">
        <v>419.986666666667</v>
      </c>
      <c r="CF17">
        <v>13.0882</v>
      </c>
      <c r="CG17">
        <v>1.226835</v>
      </c>
      <c r="CH17">
        <v>1.18419666666667</v>
      </c>
      <c r="CI17">
        <v>9.93124333333333</v>
      </c>
      <c r="CJ17">
        <v>9.40437833333333</v>
      </c>
      <c r="CK17">
        <v>0</v>
      </c>
      <c r="CL17">
        <v>0</v>
      </c>
      <c r="CM17">
        <v>0</v>
      </c>
      <c r="CN17">
        <v>0</v>
      </c>
      <c r="CO17">
        <v>-0.45</v>
      </c>
      <c r="CP17">
        <v>0</v>
      </c>
      <c r="CQ17">
        <v>-16.0666666666667</v>
      </c>
      <c r="CR17">
        <v>-1.46666666666667</v>
      </c>
      <c r="CS17">
        <v>34.437</v>
      </c>
      <c r="CT17">
        <v>40.5</v>
      </c>
      <c r="CU17">
        <v>37.156</v>
      </c>
      <c r="CV17">
        <v>39.854</v>
      </c>
      <c r="CW17">
        <v>35.1663333333333</v>
      </c>
      <c r="CX17">
        <v>0</v>
      </c>
      <c r="CY17">
        <v>0</v>
      </c>
      <c r="CZ17">
        <v>0</v>
      </c>
      <c r="DA17">
        <v>1720553367.6</v>
      </c>
      <c r="DB17">
        <v>0</v>
      </c>
      <c r="DC17">
        <v>1720552683</v>
      </c>
      <c r="DD17" t="s">
        <v>363</v>
      </c>
      <c r="DE17">
        <v>1720552681</v>
      </c>
      <c r="DF17">
        <v>1720552683</v>
      </c>
      <c r="DG17">
        <v>7</v>
      </c>
      <c r="DH17">
        <v>0.243</v>
      </c>
      <c r="DI17">
        <v>0.01</v>
      </c>
      <c r="DJ17">
        <v>-3.273</v>
      </c>
      <c r="DK17">
        <v>-0.05</v>
      </c>
      <c r="DL17">
        <v>420</v>
      </c>
      <c r="DM17">
        <v>13</v>
      </c>
      <c r="DN17">
        <v>0.12</v>
      </c>
      <c r="DO17">
        <v>0.11</v>
      </c>
      <c r="DP17">
        <v>1.127642</v>
      </c>
      <c r="DQ17">
        <v>-0.212046315789473</v>
      </c>
      <c r="DR17">
        <v>0.0329499500151366</v>
      </c>
      <c r="DS17">
        <v>0</v>
      </c>
      <c r="DT17">
        <v>0.4744244</v>
      </c>
      <c r="DU17">
        <v>-0.0270154285714285</v>
      </c>
      <c r="DV17">
        <v>0.00293363239687593</v>
      </c>
      <c r="DW17">
        <v>1</v>
      </c>
      <c r="DX17">
        <v>1</v>
      </c>
      <c r="DY17">
        <v>2</v>
      </c>
      <c r="DZ17" t="s">
        <v>364</v>
      </c>
      <c r="EA17">
        <v>3.13095</v>
      </c>
      <c r="EB17">
        <v>2.77801</v>
      </c>
      <c r="EC17">
        <v>0.0910705</v>
      </c>
      <c r="ED17">
        <v>0.0904766</v>
      </c>
      <c r="EE17">
        <v>0.0685368</v>
      </c>
      <c r="EF17">
        <v>0.0668958</v>
      </c>
      <c r="EG17">
        <v>34419.3</v>
      </c>
      <c r="EH17">
        <v>37025.4</v>
      </c>
      <c r="EI17">
        <v>34257</v>
      </c>
      <c r="EJ17">
        <v>36890.4</v>
      </c>
      <c r="EK17">
        <v>45092.5</v>
      </c>
      <c r="EL17">
        <v>49429.3</v>
      </c>
      <c r="EM17">
        <v>53434.7</v>
      </c>
      <c r="EN17">
        <v>58943.2</v>
      </c>
      <c r="EO17">
        <v>1.9896</v>
      </c>
      <c r="EP17">
        <v>1.80457</v>
      </c>
      <c r="EQ17">
        <v>-0.0135452</v>
      </c>
      <c r="ER17">
        <v>0</v>
      </c>
      <c r="ES17">
        <v>20.2217</v>
      </c>
      <c r="ET17">
        <v>999.9</v>
      </c>
      <c r="EU17">
        <v>52.765</v>
      </c>
      <c r="EV17">
        <v>29.98</v>
      </c>
      <c r="EW17">
        <v>24.8166</v>
      </c>
      <c r="EX17">
        <v>54.3893</v>
      </c>
      <c r="EY17">
        <v>50.4327</v>
      </c>
      <c r="EZ17">
        <v>1</v>
      </c>
      <c r="FA17">
        <v>-0.145061</v>
      </c>
      <c r="FB17">
        <v>2.397</v>
      </c>
      <c r="FC17">
        <v>20.1204</v>
      </c>
      <c r="FD17">
        <v>5.19977</v>
      </c>
      <c r="FE17">
        <v>12.0062</v>
      </c>
      <c r="FF17">
        <v>4.9757</v>
      </c>
      <c r="FG17">
        <v>3.29395</v>
      </c>
      <c r="FH17">
        <v>9999</v>
      </c>
      <c r="FI17">
        <v>999.9</v>
      </c>
      <c r="FJ17">
        <v>9999</v>
      </c>
      <c r="FK17">
        <v>9999</v>
      </c>
      <c r="FL17">
        <v>1.86325</v>
      </c>
      <c r="FM17">
        <v>1.86802</v>
      </c>
      <c r="FN17">
        <v>1.86771</v>
      </c>
      <c r="FO17">
        <v>1.86902</v>
      </c>
      <c r="FP17">
        <v>1.86981</v>
      </c>
      <c r="FQ17">
        <v>1.86584</v>
      </c>
      <c r="FR17">
        <v>1.86691</v>
      </c>
      <c r="FS17">
        <v>1.86829</v>
      </c>
      <c r="FT17">
        <v>5</v>
      </c>
      <c r="FU17">
        <v>0</v>
      </c>
      <c r="FV17">
        <v>0</v>
      </c>
      <c r="FW17">
        <v>0</v>
      </c>
      <c r="FX17" t="s">
        <v>365</v>
      </c>
      <c r="FY17" t="s">
        <v>366</v>
      </c>
      <c r="FZ17" t="s">
        <v>367</v>
      </c>
      <c r="GA17" t="s">
        <v>367</v>
      </c>
      <c r="GB17" t="s">
        <v>367</v>
      </c>
      <c r="GC17" t="s">
        <v>367</v>
      </c>
      <c r="GD17">
        <v>0</v>
      </c>
      <c r="GE17">
        <v>100</v>
      </c>
      <c r="GF17">
        <v>100</v>
      </c>
      <c r="GG17">
        <v>-3.274</v>
      </c>
      <c r="GH17">
        <v>-0.034</v>
      </c>
      <c r="GI17">
        <v>-2.41974186870099</v>
      </c>
      <c r="GJ17">
        <v>-0.00246041668978273</v>
      </c>
      <c r="GK17">
        <v>1.10889021610863e-06</v>
      </c>
      <c r="GL17">
        <v>-1.28318136538774e-10</v>
      </c>
      <c r="GM17">
        <v>-0.128431604716509</v>
      </c>
      <c r="GN17">
        <v>-0.0190386697160695</v>
      </c>
      <c r="GO17">
        <v>0.00224295314527537</v>
      </c>
      <c r="GP17">
        <v>-2.43696975084762e-05</v>
      </c>
      <c r="GQ17">
        <v>4</v>
      </c>
      <c r="GR17">
        <v>2248</v>
      </c>
      <c r="GS17">
        <v>1</v>
      </c>
      <c r="GT17">
        <v>26</v>
      </c>
      <c r="GU17">
        <v>11.5</v>
      </c>
      <c r="GV17">
        <v>11.4</v>
      </c>
      <c r="GW17">
        <v>1.00342</v>
      </c>
      <c r="GX17">
        <v>2.62085</v>
      </c>
      <c r="GY17">
        <v>1.54785</v>
      </c>
      <c r="GZ17">
        <v>2.30835</v>
      </c>
      <c r="HA17">
        <v>1.64673</v>
      </c>
      <c r="HB17">
        <v>2.3584</v>
      </c>
      <c r="HC17">
        <v>33.1992</v>
      </c>
      <c r="HD17">
        <v>24.2539</v>
      </c>
      <c r="HE17">
        <v>18</v>
      </c>
      <c r="HF17">
        <v>503.241</v>
      </c>
      <c r="HG17">
        <v>388.31</v>
      </c>
      <c r="HH17">
        <v>16.9951</v>
      </c>
      <c r="HI17">
        <v>25.4366</v>
      </c>
      <c r="HJ17">
        <v>29.9999</v>
      </c>
      <c r="HK17">
        <v>25.5042</v>
      </c>
      <c r="HL17">
        <v>25.472</v>
      </c>
      <c r="HM17">
        <v>20.117</v>
      </c>
      <c r="HN17">
        <v>45.3161</v>
      </c>
      <c r="HO17">
        <v>0</v>
      </c>
      <c r="HP17">
        <v>16.9977</v>
      </c>
      <c r="HQ17">
        <v>420</v>
      </c>
      <c r="HR17">
        <v>13.036</v>
      </c>
      <c r="HS17">
        <v>97.1374</v>
      </c>
      <c r="HT17">
        <v>95.5108</v>
      </c>
    </row>
    <row r="18" spans="1:228">
      <c r="A18">
        <v>2</v>
      </c>
      <c r="B18">
        <v>1720553374</v>
      </c>
      <c r="C18">
        <v>5</v>
      </c>
      <c r="D18" t="s">
        <v>368</v>
      </c>
      <c r="E18" t="s">
        <v>369</v>
      </c>
      <c r="F18">
        <v>5</v>
      </c>
      <c r="G18" t="s">
        <v>358</v>
      </c>
      <c r="H18" t="s">
        <v>359</v>
      </c>
      <c r="I18" t="s">
        <v>360</v>
      </c>
      <c r="J18" t="s">
        <v>361</v>
      </c>
      <c r="K18">
        <v>1720553370.8</v>
      </c>
      <c r="L18">
        <f>(M18)/1000</f>
        <v>0</v>
      </c>
      <c r="M18">
        <f>IF(BH18, AP18, AJ18)</f>
        <v>0</v>
      </c>
      <c r="N18">
        <f>IF(BH18, AK18, AI18)</f>
        <v>0</v>
      </c>
      <c r="O18">
        <f>BJ18 - IF(AW18&gt;1, N18*BD18*100.0/(AY18), 0)</f>
        <v>0</v>
      </c>
      <c r="P18">
        <f>((V18-L18/2)*O18-N18)/(V18+L18/2)</f>
        <v>0</v>
      </c>
      <c r="Q18">
        <f>P18*(BQ18+BR18)/1000.0</f>
        <v>0</v>
      </c>
      <c r="R18">
        <f>(BJ18 - IF(AW18&gt;1, N18*BD18*100.0/(AY18), 0))*(BQ18+BR18)/1000.0</f>
        <v>0</v>
      </c>
      <c r="S18">
        <f>2.0/((1/U18-1/T18)+SIGN(U18)*SQRT((1/U18-1/T18)*(1/U18-1/T18) + 4*BE18/((BE18+1)*(BE18+1))*(2*1/U18*1/T18-1/T18*1/T18)))</f>
        <v>0</v>
      </c>
      <c r="T18">
        <f>IF(LEFT(BF18,1)&lt;&gt;"0",IF(LEFT(BF18,1)="1",3.0,BG18),$D$5+$E$5*(BX18*BQ18/($K$5*1000))+$F$5*(BX18*BQ18/($K$5*1000))*MAX(MIN(BD18,$J$5),$I$5)*MAX(MIN(BD18,$J$5),$I$5)+$G$5*MAX(MIN(BD18,$J$5),$I$5)*(BX18*BQ18/($K$5*1000))+$H$5*(BX18*BQ18/($K$5*1000))*(BX18*BQ18/($K$5*1000)))</f>
        <v>0</v>
      </c>
      <c r="U18">
        <f>L18*(1000-(1000*0.61365*exp(17.502*Y18/(240.97+Y18))/(BQ18+BR18)+BL18)/2)/(1000*0.61365*exp(17.502*Y18/(240.97+Y18))/(BQ18+BR18)-BL18)</f>
        <v>0</v>
      </c>
      <c r="V18">
        <f>1/((BE18+1)/(S18/1.6)+1/(T18/1.37)) + BE18/((BE18+1)/(S18/1.6) + BE18/(T18/1.37))</f>
        <v>0</v>
      </c>
      <c r="W18">
        <f>(AZ18*BC18)</f>
        <v>0</v>
      </c>
      <c r="X18">
        <f>(BS18+(W18+2*0.95*5.67E-8*(((BS18+$B$7)+273)^4-(BS18+273)^4)-44100*L18)/(1.84*29.3*T18+8*0.95*5.67E-8*(BS18+273)^3))</f>
        <v>0</v>
      </c>
      <c r="Y18">
        <f>($C$7*BT18+$D$7*BU18+$E$7*X18)</f>
        <v>0</v>
      </c>
      <c r="Z18">
        <f>0.61365*exp(17.502*Y18/(240.97+Y18))</f>
        <v>0</v>
      </c>
      <c r="AA18">
        <f>(AB18/AC18*100)</f>
        <v>0</v>
      </c>
      <c r="AB18">
        <f>BL18*(BQ18+BR18)/1000</f>
        <v>0</v>
      </c>
      <c r="AC18">
        <f>0.61365*exp(17.502*BS18/(240.97+BS18))</f>
        <v>0</v>
      </c>
      <c r="AD18">
        <f>(Z18-BL18*(BQ18+BR18)/1000)</f>
        <v>0</v>
      </c>
      <c r="AE18">
        <f>(-L18*44100)</f>
        <v>0</v>
      </c>
      <c r="AF18">
        <f>2*29.3*T18*0.92*(BS18-Y18)</f>
        <v>0</v>
      </c>
      <c r="AG18">
        <f>2*0.95*5.67E-8*(((BS18+$B$7)+273)^4-(Y18+273)^4)</f>
        <v>0</v>
      </c>
      <c r="AH18">
        <f>W18+AG18+AE18+AF18</f>
        <v>0</v>
      </c>
      <c r="AI18">
        <f>BP18*AW18*(BK18-BJ18*(1000-AW18*BM18)/(1000-AW18*BL18))/(100*BD18)</f>
        <v>0</v>
      </c>
      <c r="AJ18">
        <f>1000*BP18*AW18*(BL18-BM18)/(100*BD18*(1000-AW18*BL18))</f>
        <v>0</v>
      </c>
      <c r="AK18">
        <f>(AL18 - AM18 - BQ18*1E3/(8.314*(BS18+273.15)) * AO18/BP18 * AN18) * BP18/(100*BD18) * (1000 - BM18)/1000</f>
        <v>0</v>
      </c>
      <c r="AL18">
        <v>425.565748391957</v>
      </c>
      <c r="AM18">
        <v>426.953442424242</v>
      </c>
      <c r="AN18">
        <v>0.0247747853497117</v>
      </c>
      <c r="AO18">
        <v>64.97119291927</v>
      </c>
      <c r="AP18">
        <f>(AR18 - AQ18 + BQ18*1E3/(8.314*(BS18+273.15)) * AT18/BP18 * AS18) * BP18/(100*BD18) * 1000/(1000 - AR18)</f>
        <v>0</v>
      </c>
      <c r="AQ18">
        <v>13.0906690097389</v>
      </c>
      <c r="AR18">
        <v>13.562936969697</v>
      </c>
      <c r="AS18">
        <v>1.38967375387678e-05</v>
      </c>
      <c r="AT18">
        <v>109.377988094692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MAX(0,($B$13+$C$13*BX18)/(1+$D$13*BX18)*BQ18/(BS18+273)*$E$13)</f>
        <v>0</v>
      </c>
      <c r="AZ18">
        <f>$B$11*BY18+$C$11*BZ18+$F$11*CK18*(1-CN18)</f>
        <v>0</v>
      </c>
      <c r="BA18">
        <f>AZ18*BB18</f>
        <v>0</v>
      </c>
      <c r="BB18">
        <f>($B$11*$D$9+$C$11*$D$9+$F$11*((CX18+CP18)/MAX(CX18+CP18+CY18, 0.1)*$I$9+CY18/MAX(CX18+CP18+CY18, 0.1)*$J$9))/($B$11+$C$11+$F$11)</f>
        <v>0</v>
      </c>
      <c r="BC18">
        <f>($B$11*$K$9+$C$11*$K$9+$F$11*((CX18+CP18)/MAX(CX18+CP18+CY18, 0.1)*$P$9+CY18/MAX(CX18+CP18+CY18, 0.1)*$Q$9))/($B$11+$C$11+$F$11)</f>
        <v>0</v>
      </c>
      <c r="BD18">
        <v>6</v>
      </c>
      <c r="BE18">
        <v>0.5</v>
      </c>
      <c r="BF18" t="s">
        <v>362</v>
      </c>
      <c r="BG18">
        <v>2</v>
      </c>
      <c r="BH18" t="b">
        <v>1</v>
      </c>
      <c r="BI18">
        <v>1720553370.8</v>
      </c>
      <c r="BJ18">
        <v>421.111</v>
      </c>
      <c r="BK18">
        <v>420.0154</v>
      </c>
      <c r="BL18">
        <v>13.56222</v>
      </c>
      <c r="BM18">
        <v>13.09118</v>
      </c>
      <c r="BN18">
        <v>424.3852</v>
      </c>
      <c r="BO18">
        <v>13.59612</v>
      </c>
      <c r="BP18">
        <v>499.9872</v>
      </c>
      <c r="BQ18">
        <v>90.48166</v>
      </c>
      <c r="BR18">
        <v>0.099867</v>
      </c>
      <c r="BS18">
        <v>20.643</v>
      </c>
      <c r="BT18">
        <v>19.99538</v>
      </c>
      <c r="BU18">
        <v>999.9</v>
      </c>
      <c r="BV18">
        <v>0</v>
      </c>
      <c r="BW18">
        <v>0</v>
      </c>
      <c r="BX18">
        <v>10013.744</v>
      </c>
      <c r="BY18">
        <v>0</v>
      </c>
      <c r="BZ18">
        <v>0.220656</v>
      </c>
      <c r="CA18">
        <v>1.096016</v>
      </c>
      <c r="CB18">
        <v>426.9012</v>
      </c>
      <c r="CC18">
        <v>425.5868</v>
      </c>
      <c r="CD18">
        <v>0.471038</v>
      </c>
      <c r="CE18">
        <v>420.0154</v>
      </c>
      <c r="CF18">
        <v>13.09118</v>
      </c>
      <c r="CG18">
        <v>1.22713</v>
      </c>
      <c r="CH18">
        <v>1.184512</v>
      </c>
      <c r="CI18">
        <v>9.934842</v>
      </c>
      <c r="CJ18">
        <v>9.4083</v>
      </c>
      <c r="CK18">
        <v>0</v>
      </c>
      <c r="CL18">
        <v>0</v>
      </c>
      <c r="CM18">
        <v>0</v>
      </c>
      <c r="CN18">
        <v>0</v>
      </c>
      <c r="CO18">
        <v>-0.66</v>
      </c>
      <c r="CP18">
        <v>0</v>
      </c>
      <c r="CQ18">
        <v>-22.68</v>
      </c>
      <c r="CR18">
        <v>-2.36</v>
      </c>
      <c r="CS18">
        <v>34.437</v>
      </c>
      <c r="CT18">
        <v>40.5124</v>
      </c>
      <c r="CU18">
        <v>37.187</v>
      </c>
      <c r="CV18">
        <v>39.9122</v>
      </c>
      <c r="CW18">
        <v>35.187</v>
      </c>
      <c r="CX18">
        <v>0</v>
      </c>
      <c r="CY18">
        <v>0</v>
      </c>
      <c r="CZ18">
        <v>0</v>
      </c>
      <c r="DA18">
        <v>1720553372.4</v>
      </c>
      <c r="DB18">
        <v>0</v>
      </c>
      <c r="DC18">
        <v>1720552683</v>
      </c>
      <c r="DD18" t="s">
        <v>363</v>
      </c>
      <c r="DE18">
        <v>1720552681</v>
      </c>
      <c r="DF18">
        <v>1720552683</v>
      </c>
      <c r="DG18">
        <v>7</v>
      </c>
      <c r="DH18">
        <v>0.243</v>
      </c>
      <c r="DI18">
        <v>0.01</v>
      </c>
      <c r="DJ18">
        <v>-3.273</v>
      </c>
      <c r="DK18">
        <v>-0.05</v>
      </c>
      <c r="DL18">
        <v>420</v>
      </c>
      <c r="DM18">
        <v>13</v>
      </c>
      <c r="DN18">
        <v>0.12</v>
      </c>
      <c r="DO18">
        <v>0.11</v>
      </c>
      <c r="DP18">
        <v>1.1197775</v>
      </c>
      <c r="DQ18">
        <v>-0.148687669172932</v>
      </c>
      <c r="DR18">
        <v>0.0315208062833107</v>
      </c>
      <c r="DS18">
        <v>0</v>
      </c>
      <c r="DT18">
        <v>0.47295065</v>
      </c>
      <c r="DU18">
        <v>-0.0204160150375943</v>
      </c>
      <c r="DV18">
        <v>0.00242202442751926</v>
      </c>
      <c r="DW18">
        <v>1</v>
      </c>
      <c r="DX18">
        <v>1</v>
      </c>
      <c r="DY18">
        <v>2</v>
      </c>
      <c r="DZ18" t="s">
        <v>364</v>
      </c>
      <c r="EA18">
        <v>3.13093</v>
      </c>
      <c r="EB18">
        <v>2.77811</v>
      </c>
      <c r="EC18">
        <v>0.0910918</v>
      </c>
      <c r="ED18">
        <v>0.0905058</v>
      </c>
      <c r="EE18">
        <v>0.0685492</v>
      </c>
      <c r="EF18">
        <v>0.0669135</v>
      </c>
      <c r="EG18">
        <v>34418.7</v>
      </c>
      <c r="EH18">
        <v>37024.4</v>
      </c>
      <c r="EI18">
        <v>34257.2</v>
      </c>
      <c r="EJ18">
        <v>36890.6</v>
      </c>
      <c r="EK18">
        <v>45091.7</v>
      </c>
      <c r="EL18">
        <v>49428.3</v>
      </c>
      <c r="EM18">
        <v>53434.5</v>
      </c>
      <c r="EN18">
        <v>58943.1</v>
      </c>
      <c r="EO18">
        <v>1.98993</v>
      </c>
      <c r="EP18">
        <v>1.80425</v>
      </c>
      <c r="EQ18">
        <v>-0.0134967</v>
      </c>
      <c r="ER18">
        <v>0</v>
      </c>
      <c r="ES18">
        <v>20.2217</v>
      </c>
      <c r="ET18">
        <v>999.9</v>
      </c>
      <c r="EU18">
        <v>52.765</v>
      </c>
      <c r="EV18">
        <v>29.98</v>
      </c>
      <c r="EW18">
        <v>24.8133</v>
      </c>
      <c r="EX18">
        <v>54.2493</v>
      </c>
      <c r="EY18">
        <v>50.3966</v>
      </c>
      <c r="EZ18">
        <v>1</v>
      </c>
      <c r="FA18">
        <v>-0.145155</v>
      </c>
      <c r="FB18">
        <v>2.40679</v>
      </c>
      <c r="FC18">
        <v>20.1203</v>
      </c>
      <c r="FD18">
        <v>5.19947</v>
      </c>
      <c r="FE18">
        <v>12.0059</v>
      </c>
      <c r="FF18">
        <v>4.97565</v>
      </c>
      <c r="FG18">
        <v>3.29393</v>
      </c>
      <c r="FH18">
        <v>9999</v>
      </c>
      <c r="FI18">
        <v>999.9</v>
      </c>
      <c r="FJ18">
        <v>9999</v>
      </c>
      <c r="FK18">
        <v>9999</v>
      </c>
      <c r="FL18">
        <v>1.86325</v>
      </c>
      <c r="FM18">
        <v>1.86805</v>
      </c>
      <c r="FN18">
        <v>1.86772</v>
      </c>
      <c r="FO18">
        <v>1.86903</v>
      </c>
      <c r="FP18">
        <v>1.86981</v>
      </c>
      <c r="FQ18">
        <v>1.86584</v>
      </c>
      <c r="FR18">
        <v>1.86691</v>
      </c>
      <c r="FS18">
        <v>1.8683</v>
      </c>
      <c r="FT18">
        <v>5</v>
      </c>
      <c r="FU18">
        <v>0</v>
      </c>
      <c r="FV18">
        <v>0</v>
      </c>
      <c r="FW18">
        <v>0</v>
      </c>
      <c r="FX18" t="s">
        <v>365</v>
      </c>
      <c r="FY18" t="s">
        <v>366</v>
      </c>
      <c r="FZ18" t="s">
        <v>367</v>
      </c>
      <c r="GA18" t="s">
        <v>367</v>
      </c>
      <c r="GB18" t="s">
        <v>367</v>
      </c>
      <c r="GC18" t="s">
        <v>367</v>
      </c>
      <c r="GD18">
        <v>0</v>
      </c>
      <c r="GE18">
        <v>100</v>
      </c>
      <c r="GF18">
        <v>100</v>
      </c>
      <c r="GG18">
        <v>-3.274</v>
      </c>
      <c r="GH18">
        <v>-0.0339</v>
      </c>
      <c r="GI18">
        <v>-2.41974186870099</v>
      </c>
      <c r="GJ18">
        <v>-0.00246041668978273</v>
      </c>
      <c r="GK18">
        <v>1.10889021610863e-06</v>
      </c>
      <c r="GL18">
        <v>-1.28318136538774e-10</v>
      </c>
      <c r="GM18">
        <v>-0.128431604716509</v>
      </c>
      <c r="GN18">
        <v>-0.0190386697160695</v>
      </c>
      <c r="GO18">
        <v>0.00224295314527537</v>
      </c>
      <c r="GP18">
        <v>-2.43696975084762e-05</v>
      </c>
      <c r="GQ18">
        <v>4</v>
      </c>
      <c r="GR18">
        <v>2248</v>
      </c>
      <c r="GS18">
        <v>1</v>
      </c>
      <c r="GT18">
        <v>26</v>
      </c>
      <c r="GU18">
        <v>11.6</v>
      </c>
      <c r="GV18">
        <v>11.5</v>
      </c>
      <c r="GW18">
        <v>1.00464</v>
      </c>
      <c r="GX18">
        <v>2.62329</v>
      </c>
      <c r="GY18">
        <v>1.54785</v>
      </c>
      <c r="GZ18">
        <v>2.30957</v>
      </c>
      <c r="HA18">
        <v>1.64673</v>
      </c>
      <c r="HB18">
        <v>2.33765</v>
      </c>
      <c r="HC18">
        <v>33.1769</v>
      </c>
      <c r="HD18">
        <v>24.2451</v>
      </c>
      <c r="HE18">
        <v>18</v>
      </c>
      <c r="HF18">
        <v>503.433</v>
      </c>
      <c r="HG18">
        <v>388.137</v>
      </c>
      <c r="HH18">
        <v>16.9961</v>
      </c>
      <c r="HI18">
        <v>25.4347</v>
      </c>
      <c r="HJ18">
        <v>29.9999</v>
      </c>
      <c r="HK18">
        <v>25.5023</v>
      </c>
      <c r="HL18">
        <v>25.4717</v>
      </c>
      <c r="HM18">
        <v>20.1145</v>
      </c>
      <c r="HN18">
        <v>45.3161</v>
      </c>
      <c r="HO18">
        <v>0</v>
      </c>
      <c r="HP18">
        <v>16.9969</v>
      </c>
      <c r="HQ18">
        <v>420</v>
      </c>
      <c r="HR18">
        <v>13.036</v>
      </c>
      <c r="HS18">
        <v>97.1373</v>
      </c>
      <c r="HT18">
        <v>95.5108</v>
      </c>
    </row>
    <row r="19" spans="1:228">
      <c r="A19">
        <v>3</v>
      </c>
      <c r="B19">
        <v>1720553379</v>
      </c>
      <c r="C19">
        <v>10</v>
      </c>
      <c r="D19" t="s">
        <v>370</v>
      </c>
      <c r="E19" t="s">
        <v>371</v>
      </c>
      <c r="F19">
        <v>5</v>
      </c>
      <c r="G19" t="s">
        <v>358</v>
      </c>
      <c r="H19" t="s">
        <v>359</v>
      </c>
      <c r="I19" t="s">
        <v>360</v>
      </c>
      <c r="J19" t="s">
        <v>361</v>
      </c>
      <c r="K19">
        <v>1720553375.8</v>
      </c>
      <c r="L19">
        <f>(M19)/1000</f>
        <v>0</v>
      </c>
      <c r="M19">
        <f>IF(BH19, AP19, AJ19)</f>
        <v>0</v>
      </c>
      <c r="N19">
        <f>IF(BH19, AK19, AI19)</f>
        <v>0</v>
      </c>
      <c r="O19">
        <f>BJ19 - IF(AW19&gt;1, N19*BD19*100.0/(AY19), 0)</f>
        <v>0</v>
      </c>
      <c r="P19">
        <f>((V19-L19/2)*O19-N19)/(V19+L19/2)</f>
        <v>0</v>
      </c>
      <c r="Q19">
        <f>P19*(BQ19+BR19)/1000.0</f>
        <v>0</v>
      </c>
      <c r="R19">
        <f>(BJ19 - IF(AW19&gt;1, N19*BD19*100.0/(AY19), 0))*(BQ19+BR19)/1000.0</f>
        <v>0</v>
      </c>
      <c r="S19">
        <f>2.0/((1/U19-1/T19)+SIGN(U19)*SQRT((1/U19-1/T19)*(1/U19-1/T19) + 4*BE19/((BE19+1)*(BE19+1))*(2*1/U19*1/T19-1/T19*1/T19)))</f>
        <v>0</v>
      </c>
      <c r="T19">
        <f>IF(LEFT(BF19,1)&lt;&gt;"0",IF(LEFT(BF19,1)="1",3.0,BG19),$D$5+$E$5*(BX19*BQ19/($K$5*1000))+$F$5*(BX19*BQ19/($K$5*1000))*MAX(MIN(BD19,$J$5),$I$5)*MAX(MIN(BD19,$J$5),$I$5)+$G$5*MAX(MIN(BD19,$J$5),$I$5)*(BX19*BQ19/($K$5*1000))+$H$5*(BX19*BQ19/($K$5*1000))*(BX19*BQ19/($K$5*1000)))</f>
        <v>0</v>
      </c>
      <c r="U19">
        <f>L19*(1000-(1000*0.61365*exp(17.502*Y19/(240.97+Y19))/(BQ19+BR19)+BL19)/2)/(1000*0.61365*exp(17.502*Y19/(240.97+Y19))/(BQ19+BR19)-BL19)</f>
        <v>0</v>
      </c>
      <c r="V19">
        <f>1/((BE19+1)/(S19/1.6)+1/(T19/1.37)) + BE19/((BE19+1)/(S19/1.6) + BE19/(T19/1.37))</f>
        <v>0</v>
      </c>
      <c r="W19">
        <f>(AZ19*BC19)</f>
        <v>0</v>
      </c>
      <c r="X19">
        <f>(BS19+(W19+2*0.95*5.67E-8*(((BS19+$B$7)+273)^4-(BS19+273)^4)-44100*L19)/(1.84*29.3*T19+8*0.95*5.67E-8*(BS19+273)^3))</f>
        <v>0</v>
      </c>
      <c r="Y19">
        <f>($C$7*BT19+$D$7*BU19+$E$7*X19)</f>
        <v>0</v>
      </c>
      <c r="Z19">
        <f>0.61365*exp(17.502*Y19/(240.97+Y19))</f>
        <v>0</v>
      </c>
      <c r="AA19">
        <f>(AB19/AC19*100)</f>
        <v>0</v>
      </c>
      <c r="AB19">
        <f>BL19*(BQ19+BR19)/1000</f>
        <v>0</v>
      </c>
      <c r="AC19">
        <f>0.61365*exp(17.502*BS19/(240.97+BS19))</f>
        <v>0</v>
      </c>
      <c r="AD19">
        <f>(Z19-BL19*(BQ19+BR19)/1000)</f>
        <v>0</v>
      </c>
      <c r="AE19">
        <f>(-L19*44100)</f>
        <v>0</v>
      </c>
      <c r="AF19">
        <f>2*29.3*T19*0.92*(BS19-Y19)</f>
        <v>0</v>
      </c>
      <c r="AG19">
        <f>2*0.95*5.67E-8*(((BS19+$B$7)+273)^4-(Y19+273)^4)</f>
        <v>0</v>
      </c>
      <c r="AH19">
        <f>W19+AG19+AE19+AF19</f>
        <v>0</v>
      </c>
      <c r="AI19">
        <f>BP19*AW19*(BK19-BJ19*(1000-AW19*BM19)/(1000-AW19*BL19))/(100*BD19)</f>
        <v>0</v>
      </c>
      <c r="AJ19">
        <f>1000*BP19*AW19*(BL19-BM19)/(100*BD19*(1000-AW19*BL19))</f>
        <v>0</v>
      </c>
      <c r="AK19">
        <f>(AL19 - AM19 - BQ19*1E3/(8.314*(BS19+273.15)) * AO19/BP19 * AN19) * BP19/(100*BD19) * (1000 - BM19)/1000</f>
        <v>0</v>
      </c>
      <c r="AL19">
        <v>425.580797658948</v>
      </c>
      <c r="AM19">
        <v>426.905545454545</v>
      </c>
      <c r="AN19">
        <v>-0.00655472926153846</v>
      </c>
      <c r="AO19">
        <v>64.97119291927</v>
      </c>
      <c r="AP19">
        <f>(AR19 - AQ19 + BQ19*1E3/(8.314*(BS19+273.15)) * AT19/BP19 * AS19) * BP19/(100*BD19) * 1000/(1000 - AR19)</f>
        <v>0</v>
      </c>
      <c r="AQ19">
        <v>13.0937591990646</v>
      </c>
      <c r="AR19">
        <v>13.5665545454545</v>
      </c>
      <c r="AS19">
        <v>1.75119019509609e-05</v>
      </c>
      <c r="AT19">
        <v>109.377988094692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MAX(0,($B$13+$C$13*BX19)/(1+$D$13*BX19)*BQ19/(BS19+273)*$E$13)</f>
        <v>0</v>
      </c>
      <c r="AZ19">
        <f>$B$11*BY19+$C$11*BZ19+$F$11*CK19*(1-CN19)</f>
        <v>0</v>
      </c>
      <c r="BA19">
        <f>AZ19*BB19</f>
        <v>0</v>
      </c>
      <c r="BB19">
        <f>($B$11*$D$9+$C$11*$D$9+$F$11*((CX19+CP19)/MAX(CX19+CP19+CY19, 0.1)*$I$9+CY19/MAX(CX19+CP19+CY19, 0.1)*$J$9))/($B$11+$C$11+$F$11)</f>
        <v>0</v>
      </c>
      <c r="BC19">
        <f>($B$11*$K$9+$C$11*$K$9+$F$11*((CX19+CP19)/MAX(CX19+CP19+CY19, 0.1)*$P$9+CY19/MAX(CX19+CP19+CY19, 0.1)*$Q$9))/($B$11+$C$11+$F$11)</f>
        <v>0</v>
      </c>
      <c r="BD19">
        <v>6</v>
      </c>
      <c r="BE19">
        <v>0.5</v>
      </c>
      <c r="BF19" t="s">
        <v>362</v>
      </c>
      <c r="BG19">
        <v>2</v>
      </c>
      <c r="BH19" t="b">
        <v>1</v>
      </c>
      <c r="BI19">
        <v>1720553375.8</v>
      </c>
      <c r="BJ19">
        <v>421.1436</v>
      </c>
      <c r="BK19">
        <v>419.9784</v>
      </c>
      <c r="BL19">
        <v>13.565</v>
      </c>
      <c r="BM19">
        <v>13.09404</v>
      </c>
      <c r="BN19">
        <v>424.418</v>
      </c>
      <c r="BO19">
        <v>13.59882</v>
      </c>
      <c r="BP19">
        <v>500.0566</v>
      </c>
      <c r="BQ19">
        <v>90.4857</v>
      </c>
      <c r="BR19">
        <v>0.10005856</v>
      </c>
      <c r="BS19">
        <v>20.64418</v>
      </c>
      <c r="BT19">
        <v>19.99986</v>
      </c>
      <c r="BU19">
        <v>999.9</v>
      </c>
      <c r="BV19">
        <v>0</v>
      </c>
      <c r="BW19">
        <v>0</v>
      </c>
      <c r="BX19">
        <v>10001.748</v>
      </c>
      <c r="BY19">
        <v>0</v>
      </c>
      <c r="BZ19">
        <v>0.2303098</v>
      </c>
      <c r="CA19">
        <v>1.165364</v>
      </c>
      <c r="CB19">
        <v>426.935</v>
      </c>
      <c r="CC19">
        <v>425.5506</v>
      </c>
      <c r="CD19">
        <v>0.4709784</v>
      </c>
      <c r="CE19">
        <v>419.9784</v>
      </c>
      <c r="CF19">
        <v>13.09404</v>
      </c>
      <c r="CG19">
        <v>1.227436</v>
      </c>
      <c r="CH19">
        <v>1.184822</v>
      </c>
      <c r="CI19">
        <v>9.938576</v>
      </c>
      <c r="CJ19">
        <v>9.412196</v>
      </c>
      <c r="CK19">
        <v>0</v>
      </c>
      <c r="CL19">
        <v>0</v>
      </c>
      <c r="CM19">
        <v>0</v>
      </c>
      <c r="CN19">
        <v>0</v>
      </c>
      <c r="CO19">
        <v>-3.14</v>
      </c>
      <c r="CP19">
        <v>0</v>
      </c>
      <c r="CQ19">
        <v>-12.06</v>
      </c>
      <c r="CR19">
        <v>-0.94</v>
      </c>
      <c r="CS19">
        <v>34.4874</v>
      </c>
      <c r="CT19">
        <v>40.562</v>
      </c>
      <c r="CU19">
        <v>37.187</v>
      </c>
      <c r="CV19">
        <v>39.937</v>
      </c>
      <c r="CW19">
        <v>35.187</v>
      </c>
      <c r="CX19">
        <v>0</v>
      </c>
      <c r="CY19">
        <v>0</v>
      </c>
      <c r="CZ19">
        <v>0</v>
      </c>
      <c r="DA19">
        <v>1720553377.8</v>
      </c>
      <c r="DB19">
        <v>0</v>
      </c>
      <c r="DC19">
        <v>1720552683</v>
      </c>
      <c r="DD19" t="s">
        <v>363</v>
      </c>
      <c r="DE19">
        <v>1720552681</v>
      </c>
      <c r="DF19">
        <v>1720552683</v>
      </c>
      <c r="DG19">
        <v>7</v>
      </c>
      <c r="DH19">
        <v>0.243</v>
      </c>
      <c r="DI19">
        <v>0.01</v>
      </c>
      <c r="DJ19">
        <v>-3.273</v>
      </c>
      <c r="DK19">
        <v>-0.05</v>
      </c>
      <c r="DL19">
        <v>420</v>
      </c>
      <c r="DM19">
        <v>13</v>
      </c>
      <c r="DN19">
        <v>0.12</v>
      </c>
      <c r="DO19">
        <v>0.11</v>
      </c>
      <c r="DP19">
        <v>1.125442</v>
      </c>
      <c r="DQ19">
        <v>0.142551879699248</v>
      </c>
      <c r="DR19">
        <v>0.0503744729600221</v>
      </c>
      <c r="DS19">
        <v>0</v>
      </c>
      <c r="DT19">
        <v>0.47138895</v>
      </c>
      <c r="DU19">
        <v>-0.0055223909774436</v>
      </c>
      <c r="DV19">
        <v>0.00126723192332738</v>
      </c>
      <c r="DW19">
        <v>1</v>
      </c>
      <c r="DX19">
        <v>1</v>
      </c>
      <c r="DY19">
        <v>2</v>
      </c>
      <c r="DZ19" t="s">
        <v>364</v>
      </c>
      <c r="EA19">
        <v>3.1311</v>
      </c>
      <c r="EB19">
        <v>2.77807</v>
      </c>
      <c r="EC19">
        <v>0.0910807</v>
      </c>
      <c r="ED19">
        <v>0.0904867</v>
      </c>
      <c r="EE19">
        <v>0.0685601</v>
      </c>
      <c r="EF19">
        <v>0.0669226</v>
      </c>
      <c r="EG19">
        <v>34418.9</v>
      </c>
      <c r="EH19">
        <v>37025</v>
      </c>
      <c r="EI19">
        <v>34257</v>
      </c>
      <c r="EJ19">
        <v>36890.3</v>
      </c>
      <c r="EK19">
        <v>45091.1</v>
      </c>
      <c r="EL19">
        <v>49427.8</v>
      </c>
      <c r="EM19">
        <v>53434.4</v>
      </c>
      <c r="EN19">
        <v>58943.1</v>
      </c>
      <c r="EO19">
        <v>1.99025</v>
      </c>
      <c r="EP19">
        <v>1.8046</v>
      </c>
      <c r="EQ19">
        <v>-0.0134557</v>
      </c>
      <c r="ER19">
        <v>0</v>
      </c>
      <c r="ES19">
        <v>20.2217</v>
      </c>
      <c r="ET19">
        <v>999.9</v>
      </c>
      <c r="EU19">
        <v>52.765</v>
      </c>
      <c r="EV19">
        <v>30.001</v>
      </c>
      <c r="EW19">
        <v>24.8448</v>
      </c>
      <c r="EX19">
        <v>54.6193</v>
      </c>
      <c r="EY19">
        <v>50.0721</v>
      </c>
      <c r="EZ19">
        <v>1</v>
      </c>
      <c r="FA19">
        <v>-0.145503</v>
      </c>
      <c r="FB19">
        <v>2.40071</v>
      </c>
      <c r="FC19">
        <v>20.1206</v>
      </c>
      <c r="FD19">
        <v>5.19977</v>
      </c>
      <c r="FE19">
        <v>12.0055</v>
      </c>
      <c r="FF19">
        <v>4.9756</v>
      </c>
      <c r="FG19">
        <v>3.29395</v>
      </c>
      <c r="FH19">
        <v>9999</v>
      </c>
      <c r="FI19">
        <v>999.9</v>
      </c>
      <c r="FJ19">
        <v>9999</v>
      </c>
      <c r="FK19">
        <v>9999</v>
      </c>
      <c r="FL19">
        <v>1.86325</v>
      </c>
      <c r="FM19">
        <v>1.86801</v>
      </c>
      <c r="FN19">
        <v>1.86773</v>
      </c>
      <c r="FO19">
        <v>1.86899</v>
      </c>
      <c r="FP19">
        <v>1.86981</v>
      </c>
      <c r="FQ19">
        <v>1.86584</v>
      </c>
      <c r="FR19">
        <v>1.8669</v>
      </c>
      <c r="FS19">
        <v>1.8683</v>
      </c>
      <c r="FT19">
        <v>5</v>
      </c>
      <c r="FU19">
        <v>0</v>
      </c>
      <c r="FV19">
        <v>0</v>
      </c>
      <c r="FW19">
        <v>0</v>
      </c>
      <c r="FX19" t="s">
        <v>365</v>
      </c>
      <c r="FY19" t="s">
        <v>366</v>
      </c>
      <c r="FZ19" t="s">
        <v>367</v>
      </c>
      <c r="GA19" t="s">
        <v>367</v>
      </c>
      <c r="GB19" t="s">
        <v>367</v>
      </c>
      <c r="GC19" t="s">
        <v>367</v>
      </c>
      <c r="GD19">
        <v>0</v>
      </c>
      <c r="GE19">
        <v>100</v>
      </c>
      <c r="GF19">
        <v>100</v>
      </c>
      <c r="GG19">
        <v>-3.274</v>
      </c>
      <c r="GH19">
        <v>-0.0338</v>
      </c>
      <c r="GI19">
        <v>-2.41974186870099</v>
      </c>
      <c r="GJ19">
        <v>-0.00246041668978273</v>
      </c>
      <c r="GK19">
        <v>1.10889021610863e-06</v>
      </c>
      <c r="GL19">
        <v>-1.28318136538774e-10</v>
      </c>
      <c r="GM19">
        <v>-0.128431604716509</v>
      </c>
      <c r="GN19">
        <v>-0.0190386697160695</v>
      </c>
      <c r="GO19">
        <v>0.00224295314527537</v>
      </c>
      <c r="GP19">
        <v>-2.43696975084762e-05</v>
      </c>
      <c r="GQ19">
        <v>4</v>
      </c>
      <c r="GR19">
        <v>2248</v>
      </c>
      <c r="GS19">
        <v>1</v>
      </c>
      <c r="GT19">
        <v>26</v>
      </c>
      <c r="GU19">
        <v>11.6</v>
      </c>
      <c r="GV19">
        <v>11.6</v>
      </c>
      <c r="GW19">
        <v>1.00464</v>
      </c>
      <c r="GX19">
        <v>2.63062</v>
      </c>
      <c r="GY19">
        <v>1.54785</v>
      </c>
      <c r="GZ19">
        <v>2.30835</v>
      </c>
      <c r="HA19">
        <v>1.64673</v>
      </c>
      <c r="HB19">
        <v>2.23755</v>
      </c>
      <c r="HC19">
        <v>33.1769</v>
      </c>
      <c r="HD19">
        <v>24.2364</v>
      </c>
      <c r="HE19">
        <v>18</v>
      </c>
      <c r="HF19">
        <v>503.642</v>
      </c>
      <c r="HG19">
        <v>388.307</v>
      </c>
      <c r="HH19">
        <v>16.9956</v>
      </c>
      <c r="HI19">
        <v>25.4345</v>
      </c>
      <c r="HJ19">
        <v>29.9999</v>
      </c>
      <c r="HK19">
        <v>25.5021</v>
      </c>
      <c r="HL19">
        <v>25.4696</v>
      </c>
      <c r="HM19">
        <v>20.1141</v>
      </c>
      <c r="HN19">
        <v>45.3161</v>
      </c>
      <c r="HO19">
        <v>0</v>
      </c>
      <c r="HP19">
        <v>16.9962</v>
      </c>
      <c r="HQ19">
        <v>420</v>
      </c>
      <c r="HR19">
        <v>13.0358</v>
      </c>
      <c r="HS19">
        <v>97.1369</v>
      </c>
      <c r="HT19">
        <v>95.5106</v>
      </c>
    </row>
    <row r="20" spans="1:228">
      <c r="A20">
        <v>4</v>
      </c>
      <c r="B20">
        <v>1720553384</v>
      </c>
      <c r="C20">
        <v>15</v>
      </c>
      <c r="D20" t="s">
        <v>372</v>
      </c>
      <c r="E20" t="s">
        <v>373</v>
      </c>
      <c r="F20">
        <v>5</v>
      </c>
      <c r="G20" t="s">
        <v>358</v>
      </c>
      <c r="H20" t="s">
        <v>359</v>
      </c>
      <c r="I20" t="s">
        <v>360</v>
      </c>
      <c r="J20" t="s">
        <v>361</v>
      </c>
      <c r="K20">
        <v>1720553380.8</v>
      </c>
      <c r="L20">
        <f>(M20)/1000</f>
        <v>0</v>
      </c>
      <c r="M20">
        <f>IF(BH20, AP20, AJ20)</f>
        <v>0</v>
      </c>
      <c r="N20">
        <f>IF(BH20, AK20, AI20)</f>
        <v>0</v>
      </c>
      <c r="O20">
        <f>BJ20 - IF(AW20&gt;1, N20*BD20*100.0/(AY20), 0)</f>
        <v>0</v>
      </c>
      <c r="P20">
        <f>((V20-L20/2)*O20-N20)/(V20+L20/2)</f>
        <v>0</v>
      </c>
      <c r="Q20">
        <f>P20*(BQ20+BR20)/1000.0</f>
        <v>0</v>
      </c>
      <c r="R20">
        <f>(BJ20 - IF(AW20&gt;1, N20*BD20*100.0/(AY20), 0))*(BQ20+BR20)/1000.0</f>
        <v>0</v>
      </c>
      <c r="S20">
        <f>2.0/((1/U20-1/T20)+SIGN(U20)*SQRT((1/U20-1/T20)*(1/U20-1/T20) + 4*BE20/((BE20+1)*(BE20+1))*(2*1/U20*1/T20-1/T20*1/T20)))</f>
        <v>0</v>
      </c>
      <c r="T20">
        <f>IF(LEFT(BF20,1)&lt;&gt;"0",IF(LEFT(BF20,1)="1",3.0,BG20),$D$5+$E$5*(BX20*BQ20/($K$5*1000))+$F$5*(BX20*BQ20/($K$5*1000))*MAX(MIN(BD20,$J$5),$I$5)*MAX(MIN(BD20,$J$5),$I$5)+$G$5*MAX(MIN(BD20,$J$5),$I$5)*(BX20*BQ20/($K$5*1000))+$H$5*(BX20*BQ20/($K$5*1000))*(BX20*BQ20/($K$5*1000)))</f>
        <v>0</v>
      </c>
      <c r="U20">
        <f>L20*(1000-(1000*0.61365*exp(17.502*Y20/(240.97+Y20))/(BQ20+BR20)+BL20)/2)/(1000*0.61365*exp(17.502*Y20/(240.97+Y20))/(BQ20+BR20)-BL20)</f>
        <v>0</v>
      </c>
      <c r="V20">
        <f>1/((BE20+1)/(S20/1.6)+1/(T20/1.37)) + BE20/((BE20+1)/(S20/1.6) + BE20/(T20/1.37))</f>
        <v>0</v>
      </c>
      <c r="W20">
        <f>(AZ20*BC20)</f>
        <v>0</v>
      </c>
      <c r="X20">
        <f>(BS20+(W20+2*0.95*5.67E-8*(((BS20+$B$7)+273)^4-(BS20+273)^4)-44100*L20)/(1.84*29.3*T20+8*0.95*5.67E-8*(BS20+273)^3))</f>
        <v>0</v>
      </c>
      <c r="Y20">
        <f>($C$7*BT20+$D$7*BU20+$E$7*X20)</f>
        <v>0</v>
      </c>
      <c r="Z20">
        <f>0.61365*exp(17.502*Y20/(240.97+Y20))</f>
        <v>0</v>
      </c>
      <c r="AA20">
        <f>(AB20/AC20*100)</f>
        <v>0</v>
      </c>
      <c r="AB20">
        <f>BL20*(BQ20+BR20)/1000</f>
        <v>0</v>
      </c>
      <c r="AC20">
        <f>0.61365*exp(17.502*BS20/(240.97+BS20))</f>
        <v>0</v>
      </c>
      <c r="AD20">
        <f>(Z20-BL20*(BQ20+BR20)/1000)</f>
        <v>0</v>
      </c>
      <c r="AE20">
        <f>(-L20*44100)</f>
        <v>0</v>
      </c>
      <c r="AF20">
        <f>2*29.3*T20*0.92*(BS20-Y20)</f>
        <v>0</v>
      </c>
      <c r="AG20">
        <f>2*0.95*5.67E-8*(((BS20+$B$7)+273)^4-(Y20+273)^4)</f>
        <v>0</v>
      </c>
      <c r="AH20">
        <f>W20+AG20+AE20+AF20</f>
        <v>0</v>
      </c>
      <c r="AI20">
        <f>BP20*AW20*(BK20-BJ20*(1000-AW20*BM20)/(1000-AW20*BL20))/(100*BD20)</f>
        <v>0</v>
      </c>
      <c r="AJ20">
        <f>1000*BP20*AW20*(BL20-BM20)/(100*BD20*(1000-AW20*BL20))</f>
        <v>0</v>
      </c>
      <c r="AK20">
        <f>(AL20 - AM20 - BQ20*1E3/(8.314*(BS20+273.15)) * AO20/BP20 * AN20) * BP20/(100*BD20) * (1000 - BM20)/1000</f>
        <v>0</v>
      </c>
      <c r="AL20">
        <v>425.581726704112</v>
      </c>
      <c r="AM20">
        <v>426.932351515151</v>
      </c>
      <c r="AN20">
        <v>0.00625271950149766</v>
      </c>
      <c r="AO20">
        <v>64.97119291927</v>
      </c>
      <c r="AP20">
        <f>(AR20 - AQ20 + BQ20*1E3/(8.314*(BS20+273.15)) * AT20/BP20 * AS20) * BP20/(100*BD20) * 1000/(1000 - AR20)</f>
        <v>0</v>
      </c>
      <c r="AQ20">
        <v>13.0960408758983</v>
      </c>
      <c r="AR20">
        <v>13.5705036363636</v>
      </c>
      <c r="AS20">
        <v>2.10519436018382e-05</v>
      </c>
      <c r="AT20">
        <v>109.377988094692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MAX(0,($B$13+$C$13*BX20)/(1+$D$13*BX20)*BQ20/(BS20+273)*$E$13)</f>
        <v>0</v>
      </c>
      <c r="AZ20">
        <f>$B$11*BY20+$C$11*BZ20+$F$11*CK20*(1-CN20)</f>
        <v>0</v>
      </c>
      <c r="BA20">
        <f>AZ20*BB20</f>
        <v>0</v>
      </c>
      <c r="BB20">
        <f>($B$11*$D$9+$C$11*$D$9+$F$11*((CX20+CP20)/MAX(CX20+CP20+CY20, 0.1)*$I$9+CY20/MAX(CX20+CP20+CY20, 0.1)*$J$9))/($B$11+$C$11+$F$11)</f>
        <v>0</v>
      </c>
      <c r="BC20">
        <f>($B$11*$K$9+$C$11*$K$9+$F$11*((CX20+CP20)/MAX(CX20+CP20+CY20, 0.1)*$P$9+CY20/MAX(CX20+CP20+CY20, 0.1)*$Q$9))/($B$11+$C$11+$F$11)</f>
        <v>0</v>
      </c>
      <c r="BD20">
        <v>6</v>
      </c>
      <c r="BE20">
        <v>0.5</v>
      </c>
      <c r="BF20" t="s">
        <v>362</v>
      </c>
      <c r="BG20">
        <v>2</v>
      </c>
      <c r="BH20" t="b">
        <v>1</v>
      </c>
      <c r="BI20">
        <v>1720553380.8</v>
      </c>
      <c r="BJ20">
        <v>421.1144</v>
      </c>
      <c r="BK20">
        <v>420.029</v>
      </c>
      <c r="BL20">
        <v>13.56854</v>
      </c>
      <c r="BM20">
        <v>13.09634</v>
      </c>
      <c r="BN20">
        <v>424.3882</v>
      </c>
      <c r="BO20">
        <v>13.6023</v>
      </c>
      <c r="BP20">
        <v>500.0382</v>
      </c>
      <c r="BQ20">
        <v>90.48498</v>
      </c>
      <c r="BR20">
        <v>0.10005034</v>
      </c>
      <c r="BS20">
        <v>20.6474</v>
      </c>
      <c r="BT20">
        <v>19.9964</v>
      </c>
      <c r="BU20">
        <v>999.9</v>
      </c>
      <c r="BV20">
        <v>0</v>
      </c>
      <c r="BW20">
        <v>0</v>
      </c>
      <c r="BX20">
        <v>9982.618</v>
      </c>
      <c r="BY20">
        <v>0</v>
      </c>
      <c r="BZ20">
        <v>0.2220352</v>
      </c>
      <c r="CA20">
        <v>1.0854204</v>
      </c>
      <c r="CB20">
        <v>426.907</v>
      </c>
      <c r="CC20">
        <v>425.6028</v>
      </c>
      <c r="CD20">
        <v>0.4722266</v>
      </c>
      <c r="CE20">
        <v>420.029</v>
      </c>
      <c r="CF20">
        <v>13.09634</v>
      </c>
      <c r="CG20">
        <v>1.22775</v>
      </c>
      <c r="CH20">
        <v>1.185022</v>
      </c>
      <c r="CI20">
        <v>9.942372</v>
      </c>
      <c r="CJ20">
        <v>9.4147</v>
      </c>
      <c r="CK20">
        <v>0</v>
      </c>
      <c r="CL20">
        <v>0</v>
      </c>
      <c r="CM20">
        <v>0</v>
      </c>
      <c r="CN20">
        <v>0</v>
      </c>
      <c r="CO20">
        <v>-0.38</v>
      </c>
      <c r="CP20">
        <v>0</v>
      </c>
      <c r="CQ20">
        <v>-13.36</v>
      </c>
      <c r="CR20">
        <v>-0.36</v>
      </c>
      <c r="CS20">
        <v>34.5</v>
      </c>
      <c r="CT20">
        <v>40.5872</v>
      </c>
      <c r="CU20">
        <v>37.187</v>
      </c>
      <c r="CV20">
        <v>39.9874</v>
      </c>
      <c r="CW20">
        <v>35.187</v>
      </c>
      <c r="CX20">
        <v>0</v>
      </c>
      <c r="CY20">
        <v>0</v>
      </c>
      <c r="CZ20">
        <v>0</v>
      </c>
      <c r="DA20">
        <v>1720553382.6</v>
      </c>
      <c r="DB20">
        <v>0</v>
      </c>
      <c r="DC20">
        <v>1720552683</v>
      </c>
      <c r="DD20" t="s">
        <v>363</v>
      </c>
      <c r="DE20">
        <v>1720552681</v>
      </c>
      <c r="DF20">
        <v>1720552683</v>
      </c>
      <c r="DG20">
        <v>7</v>
      </c>
      <c r="DH20">
        <v>0.243</v>
      </c>
      <c r="DI20">
        <v>0.01</v>
      </c>
      <c r="DJ20">
        <v>-3.273</v>
      </c>
      <c r="DK20">
        <v>-0.05</v>
      </c>
      <c r="DL20">
        <v>420</v>
      </c>
      <c r="DM20">
        <v>13</v>
      </c>
      <c r="DN20">
        <v>0.12</v>
      </c>
      <c r="DO20">
        <v>0.11</v>
      </c>
      <c r="DP20">
        <v>1.11077866666667</v>
      </c>
      <c r="DQ20">
        <v>0.00735864935065068</v>
      </c>
      <c r="DR20">
        <v>0.0592621976621356</v>
      </c>
      <c r="DS20">
        <v>1</v>
      </c>
      <c r="DT20">
        <v>0.471310095238095</v>
      </c>
      <c r="DU20">
        <v>0.00378896103896206</v>
      </c>
      <c r="DV20">
        <v>0.000931323170587181</v>
      </c>
      <c r="DW20">
        <v>1</v>
      </c>
      <c r="DX20">
        <v>2</v>
      </c>
      <c r="DY20">
        <v>2</v>
      </c>
      <c r="DZ20" t="s">
        <v>374</v>
      </c>
      <c r="EA20">
        <v>3.13107</v>
      </c>
      <c r="EB20">
        <v>2.77796</v>
      </c>
      <c r="EC20">
        <v>0.0910906</v>
      </c>
      <c r="ED20">
        <v>0.0904889</v>
      </c>
      <c r="EE20">
        <v>0.0685776</v>
      </c>
      <c r="EF20">
        <v>0.0669363</v>
      </c>
      <c r="EG20">
        <v>34418.5</v>
      </c>
      <c r="EH20">
        <v>37024.7</v>
      </c>
      <c r="EI20">
        <v>34256.9</v>
      </c>
      <c r="EJ20">
        <v>36890.1</v>
      </c>
      <c r="EK20">
        <v>45090.2</v>
      </c>
      <c r="EL20">
        <v>49426.7</v>
      </c>
      <c r="EM20">
        <v>53434.4</v>
      </c>
      <c r="EN20">
        <v>58942.7</v>
      </c>
      <c r="EO20">
        <v>1.9899</v>
      </c>
      <c r="EP20">
        <v>1.80483</v>
      </c>
      <c r="EQ20">
        <v>-0.0132732</v>
      </c>
      <c r="ER20">
        <v>0</v>
      </c>
      <c r="ES20">
        <v>20.2217</v>
      </c>
      <c r="ET20">
        <v>999.9</v>
      </c>
      <c r="EU20">
        <v>52.765</v>
      </c>
      <c r="EV20">
        <v>30.001</v>
      </c>
      <c r="EW20">
        <v>24.8451</v>
      </c>
      <c r="EX20">
        <v>54.4193</v>
      </c>
      <c r="EY20">
        <v>50.1723</v>
      </c>
      <c r="EZ20">
        <v>1</v>
      </c>
      <c r="FA20">
        <v>-0.145503</v>
      </c>
      <c r="FB20">
        <v>2.40057</v>
      </c>
      <c r="FC20">
        <v>20.1206</v>
      </c>
      <c r="FD20">
        <v>5.19932</v>
      </c>
      <c r="FE20">
        <v>12.0071</v>
      </c>
      <c r="FF20">
        <v>4.97565</v>
      </c>
      <c r="FG20">
        <v>3.29398</v>
      </c>
      <c r="FH20">
        <v>9999</v>
      </c>
      <c r="FI20">
        <v>999.9</v>
      </c>
      <c r="FJ20">
        <v>9999</v>
      </c>
      <c r="FK20">
        <v>9999</v>
      </c>
      <c r="FL20">
        <v>1.86325</v>
      </c>
      <c r="FM20">
        <v>1.86803</v>
      </c>
      <c r="FN20">
        <v>1.86769</v>
      </c>
      <c r="FO20">
        <v>1.86904</v>
      </c>
      <c r="FP20">
        <v>1.86981</v>
      </c>
      <c r="FQ20">
        <v>1.86584</v>
      </c>
      <c r="FR20">
        <v>1.86691</v>
      </c>
      <c r="FS20">
        <v>1.86831</v>
      </c>
      <c r="FT20">
        <v>5</v>
      </c>
      <c r="FU20">
        <v>0</v>
      </c>
      <c r="FV20">
        <v>0</v>
      </c>
      <c r="FW20">
        <v>0</v>
      </c>
      <c r="FX20" t="s">
        <v>365</v>
      </c>
      <c r="FY20" t="s">
        <v>366</v>
      </c>
      <c r="FZ20" t="s">
        <v>367</v>
      </c>
      <c r="GA20" t="s">
        <v>367</v>
      </c>
      <c r="GB20" t="s">
        <v>367</v>
      </c>
      <c r="GC20" t="s">
        <v>367</v>
      </c>
      <c r="GD20">
        <v>0</v>
      </c>
      <c r="GE20">
        <v>100</v>
      </c>
      <c r="GF20">
        <v>100</v>
      </c>
      <c r="GG20">
        <v>-3.274</v>
      </c>
      <c r="GH20">
        <v>-0.0336</v>
      </c>
      <c r="GI20">
        <v>-2.41974186870099</v>
      </c>
      <c r="GJ20">
        <v>-0.00246041668978273</v>
      </c>
      <c r="GK20">
        <v>1.10889021610863e-06</v>
      </c>
      <c r="GL20">
        <v>-1.28318136538774e-10</v>
      </c>
      <c r="GM20">
        <v>-0.128431604716509</v>
      </c>
      <c r="GN20">
        <v>-0.0190386697160695</v>
      </c>
      <c r="GO20">
        <v>0.00224295314527537</v>
      </c>
      <c r="GP20">
        <v>-2.43696975084762e-05</v>
      </c>
      <c r="GQ20">
        <v>4</v>
      </c>
      <c r="GR20">
        <v>2248</v>
      </c>
      <c r="GS20">
        <v>1</v>
      </c>
      <c r="GT20">
        <v>26</v>
      </c>
      <c r="GU20">
        <v>11.7</v>
      </c>
      <c r="GV20">
        <v>11.7</v>
      </c>
      <c r="GW20">
        <v>1.00342</v>
      </c>
      <c r="GX20">
        <v>2.62085</v>
      </c>
      <c r="GY20">
        <v>1.54785</v>
      </c>
      <c r="GZ20">
        <v>2.30835</v>
      </c>
      <c r="HA20">
        <v>1.64673</v>
      </c>
      <c r="HB20">
        <v>2.30347</v>
      </c>
      <c r="HC20">
        <v>33.1769</v>
      </c>
      <c r="HD20">
        <v>24.2451</v>
      </c>
      <c r="HE20">
        <v>18</v>
      </c>
      <c r="HF20">
        <v>503.395</v>
      </c>
      <c r="HG20">
        <v>388.423</v>
      </c>
      <c r="HH20">
        <v>16.9956</v>
      </c>
      <c r="HI20">
        <v>25.4336</v>
      </c>
      <c r="HJ20">
        <v>30.0001</v>
      </c>
      <c r="HK20">
        <v>25.5</v>
      </c>
      <c r="HL20">
        <v>25.4694</v>
      </c>
      <c r="HM20">
        <v>20.1164</v>
      </c>
      <c r="HN20">
        <v>45.3161</v>
      </c>
      <c r="HO20">
        <v>0</v>
      </c>
      <c r="HP20">
        <v>16.9959</v>
      </c>
      <c r="HQ20">
        <v>420</v>
      </c>
      <c r="HR20">
        <v>13.0291</v>
      </c>
      <c r="HS20">
        <v>97.1369</v>
      </c>
      <c r="HT20">
        <v>95.5101</v>
      </c>
    </row>
    <row r="21" spans="1:228">
      <c r="A21">
        <v>5</v>
      </c>
      <c r="B21">
        <v>1720553389</v>
      </c>
      <c r="C21">
        <v>20</v>
      </c>
      <c r="D21" t="s">
        <v>375</v>
      </c>
      <c r="E21" t="s">
        <v>376</v>
      </c>
      <c r="F21">
        <v>5</v>
      </c>
      <c r="G21" t="s">
        <v>358</v>
      </c>
      <c r="H21" t="s">
        <v>359</v>
      </c>
      <c r="I21" t="s">
        <v>360</v>
      </c>
      <c r="J21" t="s">
        <v>361</v>
      </c>
      <c r="K21">
        <v>1720553385.8</v>
      </c>
      <c r="L21">
        <f>(M21)/1000</f>
        <v>0</v>
      </c>
      <c r="M21">
        <f>IF(BH21, AP21, AJ21)</f>
        <v>0</v>
      </c>
      <c r="N21">
        <f>IF(BH21, AK21, AI21)</f>
        <v>0</v>
      </c>
      <c r="O21">
        <f>BJ21 - IF(AW21&gt;1, N21*BD21*100.0/(AY21), 0)</f>
        <v>0</v>
      </c>
      <c r="P21">
        <f>((V21-L21/2)*O21-N21)/(V21+L21/2)</f>
        <v>0</v>
      </c>
      <c r="Q21">
        <f>P21*(BQ21+BR21)/1000.0</f>
        <v>0</v>
      </c>
      <c r="R21">
        <f>(BJ21 - IF(AW21&gt;1, N21*BD21*100.0/(AY21), 0))*(BQ21+BR21)/1000.0</f>
        <v>0</v>
      </c>
      <c r="S21">
        <f>2.0/((1/U21-1/T21)+SIGN(U21)*SQRT((1/U21-1/T21)*(1/U21-1/T21) + 4*BE21/((BE21+1)*(BE21+1))*(2*1/U21*1/T21-1/T21*1/T21)))</f>
        <v>0</v>
      </c>
      <c r="T21">
        <f>IF(LEFT(BF21,1)&lt;&gt;"0",IF(LEFT(BF21,1)="1",3.0,BG21),$D$5+$E$5*(BX21*BQ21/($K$5*1000))+$F$5*(BX21*BQ21/($K$5*1000))*MAX(MIN(BD21,$J$5),$I$5)*MAX(MIN(BD21,$J$5),$I$5)+$G$5*MAX(MIN(BD21,$J$5),$I$5)*(BX21*BQ21/($K$5*1000))+$H$5*(BX21*BQ21/($K$5*1000))*(BX21*BQ21/($K$5*1000)))</f>
        <v>0</v>
      </c>
      <c r="U21">
        <f>L21*(1000-(1000*0.61365*exp(17.502*Y21/(240.97+Y21))/(BQ21+BR21)+BL21)/2)/(1000*0.61365*exp(17.502*Y21/(240.97+Y21))/(BQ21+BR21)-BL21)</f>
        <v>0</v>
      </c>
      <c r="V21">
        <f>1/((BE21+1)/(S21/1.6)+1/(T21/1.37)) + BE21/((BE21+1)/(S21/1.6) + BE21/(T21/1.37))</f>
        <v>0</v>
      </c>
      <c r="W21">
        <f>(AZ21*BC21)</f>
        <v>0</v>
      </c>
      <c r="X21">
        <f>(BS21+(W21+2*0.95*5.67E-8*(((BS21+$B$7)+273)^4-(BS21+273)^4)-44100*L21)/(1.84*29.3*T21+8*0.95*5.67E-8*(BS21+273)^3))</f>
        <v>0</v>
      </c>
      <c r="Y21">
        <f>($C$7*BT21+$D$7*BU21+$E$7*X21)</f>
        <v>0</v>
      </c>
      <c r="Z21">
        <f>0.61365*exp(17.502*Y21/(240.97+Y21))</f>
        <v>0</v>
      </c>
      <c r="AA21">
        <f>(AB21/AC21*100)</f>
        <v>0</v>
      </c>
      <c r="AB21">
        <f>BL21*(BQ21+BR21)/1000</f>
        <v>0</v>
      </c>
      <c r="AC21">
        <f>0.61365*exp(17.502*BS21/(240.97+BS21))</f>
        <v>0</v>
      </c>
      <c r="AD21">
        <f>(Z21-BL21*(BQ21+BR21)/1000)</f>
        <v>0</v>
      </c>
      <c r="AE21">
        <f>(-L21*44100)</f>
        <v>0</v>
      </c>
      <c r="AF21">
        <f>2*29.3*T21*0.92*(BS21-Y21)</f>
        <v>0</v>
      </c>
      <c r="AG21">
        <f>2*0.95*5.67E-8*(((BS21+$B$7)+273)^4-(Y21+273)^4)</f>
        <v>0</v>
      </c>
      <c r="AH21">
        <f>W21+AG21+AE21+AF21</f>
        <v>0</v>
      </c>
      <c r="AI21">
        <f>BP21*AW21*(BK21-BJ21*(1000-AW21*BM21)/(1000-AW21*BL21))/(100*BD21)</f>
        <v>0</v>
      </c>
      <c r="AJ21">
        <f>1000*BP21*AW21*(BL21-BM21)/(100*BD21*(1000-AW21*BL21))</f>
        <v>0</v>
      </c>
      <c r="AK21">
        <f>(AL21 - AM21 - BQ21*1E3/(8.314*(BS21+273.15)) * AO21/BP21 * AN21) * BP21/(100*BD21) * (1000 - BM21)/1000</f>
        <v>0</v>
      </c>
      <c r="AL21">
        <v>425.537111933331</v>
      </c>
      <c r="AM21">
        <v>426.940757575758</v>
      </c>
      <c r="AN21">
        <v>-0.00186395161978419</v>
      </c>
      <c r="AO21">
        <v>64.97119291927</v>
      </c>
      <c r="AP21">
        <f>(AR21 - AQ21 + BQ21*1E3/(8.314*(BS21+273.15)) * AT21/BP21 * AS21) * BP21/(100*BD21) * 1000/(1000 - AR21)</f>
        <v>0</v>
      </c>
      <c r="AQ21">
        <v>13.1007110340168</v>
      </c>
      <c r="AR21">
        <v>13.574696969697</v>
      </c>
      <c r="AS21">
        <v>2.4723143764538e-05</v>
      </c>
      <c r="AT21">
        <v>109.377988094692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MAX(0,($B$13+$C$13*BX21)/(1+$D$13*BX21)*BQ21/(BS21+273)*$E$13)</f>
        <v>0</v>
      </c>
      <c r="AZ21">
        <f>$B$11*BY21+$C$11*BZ21+$F$11*CK21*(1-CN21)</f>
        <v>0</v>
      </c>
      <c r="BA21">
        <f>AZ21*BB21</f>
        <v>0</v>
      </c>
      <c r="BB21">
        <f>($B$11*$D$9+$C$11*$D$9+$F$11*((CX21+CP21)/MAX(CX21+CP21+CY21, 0.1)*$I$9+CY21/MAX(CX21+CP21+CY21, 0.1)*$J$9))/($B$11+$C$11+$F$11)</f>
        <v>0</v>
      </c>
      <c r="BC21">
        <f>($B$11*$K$9+$C$11*$K$9+$F$11*((CX21+CP21)/MAX(CX21+CP21+CY21, 0.1)*$P$9+CY21/MAX(CX21+CP21+CY21, 0.1)*$Q$9))/($B$11+$C$11+$F$11)</f>
        <v>0</v>
      </c>
      <c r="BD21">
        <v>6</v>
      </c>
      <c r="BE21">
        <v>0.5</v>
      </c>
      <c r="BF21" t="s">
        <v>362</v>
      </c>
      <c r="BG21">
        <v>2</v>
      </c>
      <c r="BH21" t="b">
        <v>1</v>
      </c>
      <c r="BI21">
        <v>1720553385.8</v>
      </c>
      <c r="BJ21">
        <v>421.1532</v>
      </c>
      <c r="BK21">
        <v>419.9658</v>
      </c>
      <c r="BL21">
        <v>13.5729</v>
      </c>
      <c r="BM21">
        <v>13.10126</v>
      </c>
      <c r="BN21">
        <v>424.4272</v>
      </c>
      <c r="BO21">
        <v>13.60652</v>
      </c>
      <c r="BP21">
        <v>499.9654</v>
      </c>
      <c r="BQ21">
        <v>90.48334</v>
      </c>
      <c r="BR21">
        <v>0.09999054</v>
      </c>
      <c r="BS21">
        <v>20.6492</v>
      </c>
      <c r="BT21">
        <v>20.00318</v>
      </c>
      <c r="BU21">
        <v>999.9</v>
      </c>
      <c r="BV21">
        <v>0</v>
      </c>
      <c r="BW21">
        <v>0</v>
      </c>
      <c r="BX21">
        <v>9998.1</v>
      </c>
      <c r="BY21">
        <v>0</v>
      </c>
      <c r="BZ21">
        <v>0.220656</v>
      </c>
      <c r="CA21">
        <v>1.18747</v>
      </c>
      <c r="CB21">
        <v>426.9482</v>
      </c>
      <c r="CC21">
        <v>425.5406</v>
      </c>
      <c r="CD21">
        <v>0.4716538</v>
      </c>
      <c r="CE21">
        <v>419.9658</v>
      </c>
      <c r="CF21">
        <v>13.10126</v>
      </c>
      <c r="CG21">
        <v>1.228122</v>
      </c>
      <c r="CH21">
        <v>1.185446</v>
      </c>
      <c r="CI21">
        <v>9.946882</v>
      </c>
      <c r="CJ21">
        <v>9.420012</v>
      </c>
      <c r="CK21">
        <v>0</v>
      </c>
      <c r="CL21">
        <v>0</v>
      </c>
      <c r="CM21">
        <v>0</v>
      </c>
      <c r="CN21">
        <v>0</v>
      </c>
      <c r="CO21">
        <v>-4.26</v>
      </c>
      <c r="CP21">
        <v>0</v>
      </c>
      <c r="CQ21">
        <v>-14.46</v>
      </c>
      <c r="CR21">
        <v>-1.42</v>
      </c>
      <c r="CS21">
        <v>34.5</v>
      </c>
      <c r="CT21">
        <v>40.625</v>
      </c>
      <c r="CU21">
        <v>37.2248</v>
      </c>
      <c r="CV21">
        <v>40.0248</v>
      </c>
      <c r="CW21">
        <v>35.2374</v>
      </c>
      <c r="CX21">
        <v>0</v>
      </c>
      <c r="CY21">
        <v>0</v>
      </c>
      <c r="CZ21">
        <v>0</v>
      </c>
      <c r="DA21">
        <v>1720553387.4</v>
      </c>
      <c r="DB21">
        <v>0</v>
      </c>
      <c r="DC21">
        <v>1720552683</v>
      </c>
      <c r="DD21" t="s">
        <v>363</v>
      </c>
      <c r="DE21">
        <v>1720552681</v>
      </c>
      <c r="DF21">
        <v>1720552683</v>
      </c>
      <c r="DG21">
        <v>7</v>
      </c>
      <c r="DH21">
        <v>0.243</v>
      </c>
      <c r="DI21">
        <v>0.01</v>
      </c>
      <c r="DJ21">
        <v>-3.273</v>
      </c>
      <c r="DK21">
        <v>-0.05</v>
      </c>
      <c r="DL21">
        <v>420</v>
      </c>
      <c r="DM21">
        <v>13</v>
      </c>
      <c r="DN21">
        <v>0.12</v>
      </c>
      <c r="DO21">
        <v>0.11</v>
      </c>
      <c r="DP21">
        <v>1.1360546</v>
      </c>
      <c r="DQ21">
        <v>0.205006917293231</v>
      </c>
      <c r="DR21">
        <v>0.0713854338926367</v>
      </c>
      <c r="DS21">
        <v>0</v>
      </c>
      <c r="DT21">
        <v>0.471404</v>
      </c>
      <c r="DU21">
        <v>0.00377476691729327</v>
      </c>
      <c r="DV21">
        <v>0.000731019425186499</v>
      </c>
      <c r="DW21">
        <v>1</v>
      </c>
      <c r="DX21">
        <v>1</v>
      </c>
      <c r="DY21">
        <v>2</v>
      </c>
      <c r="DZ21" t="s">
        <v>364</v>
      </c>
      <c r="EA21">
        <v>3.13105</v>
      </c>
      <c r="EB21">
        <v>2.77805</v>
      </c>
      <c r="EC21">
        <v>0.0910878</v>
      </c>
      <c r="ED21">
        <v>0.0904969</v>
      </c>
      <c r="EE21">
        <v>0.0685905</v>
      </c>
      <c r="EF21">
        <v>0.0669407</v>
      </c>
      <c r="EG21">
        <v>34418.7</v>
      </c>
      <c r="EH21">
        <v>37024.7</v>
      </c>
      <c r="EI21">
        <v>34257</v>
      </c>
      <c r="EJ21">
        <v>36890.4</v>
      </c>
      <c r="EK21">
        <v>45089.6</v>
      </c>
      <c r="EL21">
        <v>49427</v>
      </c>
      <c r="EM21">
        <v>53434.4</v>
      </c>
      <c r="EN21">
        <v>58943.3</v>
      </c>
      <c r="EO21">
        <v>1.99007</v>
      </c>
      <c r="EP21">
        <v>1.80455</v>
      </c>
      <c r="EQ21">
        <v>-0.0139512</v>
      </c>
      <c r="ER21">
        <v>0</v>
      </c>
      <c r="ES21">
        <v>20.2217</v>
      </c>
      <c r="ET21">
        <v>999.9</v>
      </c>
      <c r="EU21">
        <v>52.79</v>
      </c>
      <c r="EV21">
        <v>30.001</v>
      </c>
      <c r="EW21">
        <v>24.8561</v>
      </c>
      <c r="EX21">
        <v>54.5493</v>
      </c>
      <c r="EY21">
        <v>50.4167</v>
      </c>
      <c r="EZ21">
        <v>1</v>
      </c>
      <c r="FA21">
        <v>-0.145564</v>
      </c>
      <c r="FB21">
        <v>2.39785</v>
      </c>
      <c r="FC21">
        <v>20.1204</v>
      </c>
      <c r="FD21">
        <v>5.19917</v>
      </c>
      <c r="FE21">
        <v>12.0056</v>
      </c>
      <c r="FF21">
        <v>4.97565</v>
      </c>
      <c r="FG21">
        <v>3.29395</v>
      </c>
      <c r="FH21">
        <v>9999</v>
      </c>
      <c r="FI21">
        <v>999.9</v>
      </c>
      <c r="FJ21">
        <v>9999</v>
      </c>
      <c r="FK21">
        <v>9999</v>
      </c>
      <c r="FL21">
        <v>1.86325</v>
      </c>
      <c r="FM21">
        <v>1.86803</v>
      </c>
      <c r="FN21">
        <v>1.86773</v>
      </c>
      <c r="FO21">
        <v>1.86902</v>
      </c>
      <c r="FP21">
        <v>1.86981</v>
      </c>
      <c r="FQ21">
        <v>1.86584</v>
      </c>
      <c r="FR21">
        <v>1.86691</v>
      </c>
      <c r="FS21">
        <v>1.8683</v>
      </c>
      <c r="FT21">
        <v>5</v>
      </c>
      <c r="FU21">
        <v>0</v>
      </c>
      <c r="FV21">
        <v>0</v>
      </c>
      <c r="FW21">
        <v>0</v>
      </c>
      <c r="FX21" t="s">
        <v>365</v>
      </c>
      <c r="FY21" t="s">
        <v>366</v>
      </c>
      <c r="FZ21" t="s">
        <v>367</v>
      </c>
      <c r="GA21" t="s">
        <v>367</v>
      </c>
      <c r="GB21" t="s">
        <v>367</v>
      </c>
      <c r="GC21" t="s">
        <v>367</v>
      </c>
      <c r="GD21">
        <v>0</v>
      </c>
      <c r="GE21">
        <v>100</v>
      </c>
      <c r="GF21">
        <v>100</v>
      </c>
      <c r="GG21">
        <v>-3.274</v>
      </c>
      <c r="GH21">
        <v>-0.0336</v>
      </c>
      <c r="GI21">
        <v>-2.41974186870099</v>
      </c>
      <c r="GJ21">
        <v>-0.00246041668978273</v>
      </c>
      <c r="GK21">
        <v>1.10889021610863e-06</v>
      </c>
      <c r="GL21">
        <v>-1.28318136538774e-10</v>
      </c>
      <c r="GM21">
        <v>-0.128431604716509</v>
      </c>
      <c r="GN21">
        <v>-0.0190386697160695</v>
      </c>
      <c r="GO21">
        <v>0.00224295314527537</v>
      </c>
      <c r="GP21">
        <v>-2.43696975084762e-05</v>
      </c>
      <c r="GQ21">
        <v>4</v>
      </c>
      <c r="GR21">
        <v>2248</v>
      </c>
      <c r="GS21">
        <v>1</v>
      </c>
      <c r="GT21">
        <v>26</v>
      </c>
      <c r="GU21">
        <v>11.8</v>
      </c>
      <c r="GV21">
        <v>11.8</v>
      </c>
      <c r="GW21">
        <v>1.00342</v>
      </c>
      <c r="GX21">
        <v>2.61841</v>
      </c>
      <c r="GY21">
        <v>1.54785</v>
      </c>
      <c r="GZ21">
        <v>2.30957</v>
      </c>
      <c r="HA21">
        <v>1.64673</v>
      </c>
      <c r="HB21">
        <v>2.35718</v>
      </c>
      <c r="HC21">
        <v>33.1769</v>
      </c>
      <c r="HD21">
        <v>24.2539</v>
      </c>
      <c r="HE21">
        <v>18</v>
      </c>
      <c r="HF21">
        <v>503.506</v>
      </c>
      <c r="HG21">
        <v>388.266</v>
      </c>
      <c r="HH21">
        <v>16.9954</v>
      </c>
      <c r="HI21">
        <v>25.4324</v>
      </c>
      <c r="HJ21">
        <v>30</v>
      </c>
      <c r="HK21">
        <v>25.4996</v>
      </c>
      <c r="HL21">
        <v>25.4675</v>
      </c>
      <c r="HM21">
        <v>20.1155</v>
      </c>
      <c r="HN21">
        <v>45.5904</v>
      </c>
      <c r="HO21">
        <v>0</v>
      </c>
      <c r="HP21">
        <v>16.9957</v>
      </c>
      <c r="HQ21">
        <v>420</v>
      </c>
      <c r="HR21">
        <v>13.0265</v>
      </c>
      <c r="HS21">
        <v>97.137</v>
      </c>
      <c r="HT21">
        <v>95.5109</v>
      </c>
    </row>
    <row r="22" spans="1:228">
      <c r="A22">
        <v>6</v>
      </c>
      <c r="B22">
        <v>1720553394</v>
      </c>
      <c r="C22">
        <v>25</v>
      </c>
      <c r="D22" t="s">
        <v>377</v>
      </c>
      <c r="E22" t="s">
        <v>378</v>
      </c>
      <c r="F22">
        <v>5</v>
      </c>
      <c r="G22" t="s">
        <v>358</v>
      </c>
      <c r="H22" t="s">
        <v>359</v>
      </c>
      <c r="I22" t="s">
        <v>360</v>
      </c>
      <c r="J22" t="s">
        <v>361</v>
      </c>
      <c r="K22">
        <v>1720553390.8</v>
      </c>
      <c r="L22">
        <f>(M22)/1000</f>
        <v>0</v>
      </c>
      <c r="M22">
        <f>IF(BH22, AP22, AJ22)</f>
        <v>0</v>
      </c>
      <c r="N22">
        <f>IF(BH22, AK22, AI22)</f>
        <v>0</v>
      </c>
      <c r="O22">
        <f>BJ22 - IF(AW22&gt;1, N22*BD22*100.0/(AY22), 0)</f>
        <v>0</v>
      </c>
      <c r="P22">
        <f>((V22-L22/2)*O22-N22)/(V22+L22/2)</f>
        <v>0</v>
      </c>
      <c r="Q22">
        <f>P22*(BQ22+BR22)/1000.0</f>
        <v>0</v>
      </c>
      <c r="R22">
        <f>(BJ22 - IF(AW22&gt;1, N22*BD22*100.0/(AY22), 0))*(BQ22+BR22)/1000.0</f>
        <v>0</v>
      </c>
      <c r="S22">
        <f>2.0/((1/U22-1/T22)+SIGN(U22)*SQRT((1/U22-1/T22)*(1/U22-1/T22) + 4*BE22/((BE22+1)*(BE22+1))*(2*1/U22*1/T22-1/T22*1/T22)))</f>
        <v>0</v>
      </c>
      <c r="T22">
        <f>IF(LEFT(BF22,1)&lt;&gt;"0",IF(LEFT(BF22,1)="1",3.0,BG22),$D$5+$E$5*(BX22*BQ22/($K$5*1000))+$F$5*(BX22*BQ22/($K$5*1000))*MAX(MIN(BD22,$J$5),$I$5)*MAX(MIN(BD22,$J$5),$I$5)+$G$5*MAX(MIN(BD22,$J$5),$I$5)*(BX22*BQ22/($K$5*1000))+$H$5*(BX22*BQ22/($K$5*1000))*(BX22*BQ22/($K$5*1000)))</f>
        <v>0</v>
      </c>
      <c r="U22">
        <f>L22*(1000-(1000*0.61365*exp(17.502*Y22/(240.97+Y22))/(BQ22+BR22)+BL22)/2)/(1000*0.61365*exp(17.502*Y22/(240.97+Y22))/(BQ22+BR22)-BL22)</f>
        <v>0</v>
      </c>
      <c r="V22">
        <f>1/((BE22+1)/(S22/1.6)+1/(T22/1.37)) + BE22/((BE22+1)/(S22/1.6) + BE22/(T22/1.37))</f>
        <v>0</v>
      </c>
      <c r="W22">
        <f>(AZ22*BC22)</f>
        <v>0</v>
      </c>
      <c r="X22">
        <f>(BS22+(W22+2*0.95*5.67E-8*(((BS22+$B$7)+273)^4-(BS22+273)^4)-44100*L22)/(1.84*29.3*T22+8*0.95*5.67E-8*(BS22+273)^3))</f>
        <v>0</v>
      </c>
      <c r="Y22">
        <f>($C$7*BT22+$D$7*BU22+$E$7*X22)</f>
        <v>0</v>
      </c>
      <c r="Z22">
        <f>0.61365*exp(17.502*Y22/(240.97+Y22))</f>
        <v>0</v>
      </c>
      <c r="AA22">
        <f>(AB22/AC22*100)</f>
        <v>0</v>
      </c>
      <c r="AB22">
        <f>BL22*(BQ22+BR22)/1000</f>
        <v>0</v>
      </c>
      <c r="AC22">
        <f>0.61365*exp(17.502*BS22/(240.97+BS22))</f>
        <v>0</v>
      </c>
      <c r="AD22">
        <f>(Z22-BL22*(BQ22+BR22)/1000)</f>
        <v>0</v>
      </c>
      <c r="AE22">
        <f>(-L22*44100)</f>
        <v>0</v>
      </c>
      <c r="AF22">
        <f>2*29.3*T22*0.92*(BS22-Y22)</f>
        <v>0</v>
      </c>
      <c r="AG22">
        <f>2*0.95*5.67E-8*(((BS22+$B$7)+273)^4-(Y22+273)^4)</f>
        <v>0</v>
      </c>
      <c r="AH22">
        <f>W22+AG22+AE22+AF22</f>
        <v>0</v>
      </c>
      <c r="AI22">
        <f>BP22*AW22*(BK22-BJ22*(1000-AW22*BM22)/(1000-AW22*BL22))/(100*BD22)</f>
        <v>0</v>
      </c>
      <c r="AJ22">
        <f>1000*BP22*AW22*(BL22-BM22)/(100*BD22*(1000-AW22*BL22))</f>
        <v>0</v>
      </c>
      <c r="AK22">
        <f>(AL22 - AM22 - BQ22*1E3/(8.314*(BS22+273.15)) * AO22/BP22 * AN22) * BP22/(100*BD22) * (1000 - BM22)/1000</f>
        <v>0</v>
      </c>
      <c r="AL22">
        <v>425.601535466699</v>
      </c>
      <c r="AM22">
        <v>426.937684848485</v>
      </c>
      <c r="AN22">
        <v>-3.89904773118046e-05</v>
      </c>
      <c r="AO22">
        <v>64.97119291927</v>
      </c>
      <c r="AP22">
        <f>(AR22 - AQ22 + BQ22*1E3/(8.314*(BS22+273.15)) * AT22/BP22 * AS22) * BP22/(100*BD22) * 1000/(1000 - AR22)</f>
        <v>0</v>
      </c>
      <c r="AQ22">
        <v>13.0920421275031</v>
      </c>
      <c r="AR22">
        <v>13.5742103030303</v>
      </c>
      <c r="AS22">
        <v>7.29101069548683e-06</v>
      </c>
      <c r="AT22">
        <v>109.377988094692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MAX(0,($B$13+$C$13*BX22)/(1+$D$13*BX22)*BQ22/(BS22+273)*$E$13)</f>
        <v>0</v>
      </c>
      <c r="AZ22">
        <f>$B$11*BY22+$C$11*BZ22+$F$11*CK22*(1-CN22)</f>
        <v>0</v>
      </c>
      <c r="BA22">
        <f>AZ22*BB22</f>
        <v>0</v>
      </c>
      <c r="BB22">
        <f>($B$11*$D$9+$C$11*$D$9+$F$11*((CX22+CP22)/MAX(CX22+CP22+CY22, 0.1)*$I$9+CY22/MAX(CX22+CP22+CY22, 0.1)*$J$9))/($B$11+$C$11+$F$11)</f>
        <v>0</v>
      </c>
      <c r="BC22">
        <f>($B$11*$K$9+$C$11*$K$9+$F$11*((CX22+CP22)/MAX(CX22+CP22+CY22, 0.1)*$P$9+CY22/MAX(CX22+CP22+CY22, 0.1)*$Q$9))/($B$11+$C$11+$F$11)</f>
        <v>0</v>
      </c>
      <c r="BD22">
        <v>6</v>
      </c>
      <c r="BE22">
        <v>0.5</v>
      </c>
      <c r="BF22" t="s">
        <v>362</v>
      </c>
      <c r="BG22">
        <v>2</v>
      </c>
      <c r="BH22" t="b">
        <v>1</v>
      </c>
      <c r="BI22">
        <v>1720553390.8</v>
      </c>
      <c r="BJ22">
        <v>421.1416</v>
      </c>
      <c r="BK22">
        <v>420.0218</v>
      </c>
      <c r="BL22">
        <v>13.57498</v>
      </c>
      <c r="BM22">
        <v>13.08572</v>
      </c>
      <c r="BN22">
        <v>424.4158</v>
      </c>
      <c r="BO22">
        <v>13.60856</v>
      </c>
      <c r="BP22">
        <v>500.0004</v>
      </c>
      <c r="BQ22">
        <v>90.48354</v>
      </c>
      <c r="BR22">
        <v>0.0999557</v>
      </c>
      <c r="BS22">
        <v>20.64566</v>
      </c>
      <c r="BT22">
        <v>19.99036</v>
      </c>
      <c r="BU22">
        <v>999.9</v>
      </c>
      <c r="BV22">
        <v>0</v>
      </c>
      <c r="BW22">
        <v>0</v>
      </c>
      <c r="BX22">
        <v>10002.366</v>
      </c>
      <c r="BY22">
        <v>0</v>
      </c>
      <c r="BZ22">
        <v>0.220656</v>
      </c>
      <c r="CA22">
        <v>1.119818</v>
      </c>
      <c r="CB22">
        <v>426.9372</v>
      </c>
      <c r="CC22">
        <v>425.5908</v>
      </c>
      <c r="CD22">
        <v>0.4892554</v>
      </c>
      <c r="CE22">
        <v>420.0218</v>
      </c>
      <c r="CF22">
        <v>13.08572</v>
      </c>
      <c r="CG22">
        <v>1.228312</v>
      </c>
      <c r="CH22">
        <v>1.184044</v>
      </c>
      <c r="CI22">
        <v>9.949202</v>
      </c>
      <c r="CJ22">
        <v>9.402418</v>
      </c>
      <c r="CK22">
        <v>0</v>
      </c>
      <c r="CL22">
        <v>0</v>
      </c>
      <c r="CM22">
        <v>0</v>
      </c>
      <c r="CN22">
        <v>0</v>
      </c>
      <c r="CO22">
        <v>-2.06</v>
      </c>
      <c r="CP22">
        <v>0</v>
      </c>
      <c r="CQ22">
        <v>-9.3</v>
      </c>
      <c r="CR22">
        <v>-0.24</v>
      </c>
      <c r="CS22">
        <v>34.5</v>
      </c>
      <c r="CT22">
        <v>40.6374</v>
      </c>
      <c r="CU22">
        <v>37.25</v>
      </c>
      <c r="CV22">
        <v>40.0746</v>
      </c>
      <c r="CW22">
        <v>35.25</v>
      </c>
      <c r="CX22">
        <v>0</v>
      </c>
      <c r="CY22">
        <v>0</v>
      </c>
      <c r="CZ22">
        <v>0</v>
      </c>
      <c r="DA22">
        <v>1720553392.8</v>
      </c>
      <c r="DB22">
        <v>0</v>
      </c>
      <c r="DC22">
        <v>1720552683</v>
      </c>
      <c r="DD22" t="s">
        <v>363</v>
      </c>
      <c r="DE22">
        <v>1720552681</v>
      </c>
      <c r="DF22">
        <v>1720552683</v>
      </c>
      <c r="DG22">
        <v>7</v>
      </c>
      <c r="DH22">
        <v>0.243</v>
      </c>
      <c r="DI22">
        <v>0.01</v>
      </c>
      <c r="DJ22">
        <v>-3.273</v>
      </c>
      <c r="DK22">
        <v>-0.05</v>
      </c>
      <c r="DL22">
        <v>420</v>
      </c>
      <c r="DM22">
        <v>13</v>
      </c>
      <c r="DN22">
        <v>0.12</v>
      </c>
      <c r="DO22">
        <v>0.11</v>
      </c>
      <c r="DP22">
        <v>1.13530961904762</v>
      </c>
      <c r="DQ22">
        <v>0.0311692987012998</v>
      </c>
      <c r="DR22">
        <v>0.0673429012135272</v>
      </c>
      <c r="DS22">
        <v>1</v>
      </c>
      <c r="DT22">
        <v>0.475859333333333</v>
      </c>
      <c r="DU22">
        <v>0.0648251688311686</v>
      </c>
      <c r="DV22">
        <v>0.00939581096798099</v>
      </c>
      <c r="DW22">
        <v>1</v>
      </c>
      <c r="DX22">
        <v>2</v>
      </c>
      <c r="DY22">
        <v>2</v>
      </c>
      <c r="DZ22" t="s">
        <v>374</v>
      </c>
      <c r="EA22">
        <v>3.13096</v>
      </c>
      <c r="EB22">
        <v>2.77801</v>
      </c>
      <c r="EC22">
        <v>0.091087</v>
      </c>
      <c r="ED22">
        <v>0.0904993</v>
      </c>
      <c r="EE22">
        <v>0.0685796</v>
      </c>
      <c r="EF22">
        <v>0.0668077</v>
      </c>
      <c r="EG22">
        <v>34418.6</v>
      </c>
      <c r="EH22">
        <v>37024.6</v>
      </c>
      <c r="EI22">
        <v>34256.9</v>
      </c>
      <c r="EJ22">
        <v>36890.5</v>
      </c>
      <c r="EK22">
        <v>45090.1</v>
      </c>
      <c r="EL22">
        <v>49434</v>
      </c>
      <c r="EM22">
        <v>53434.4</v>
      </c>
      <c r="EN22">
        <v>58943.1</v>
      </c>
      <c r="EO22">
        <v>1.9899</v>
      </c>
      <c r="EP22">
        <v>1.80473</v>
      </c>
      <c r="EQ22">
        <v>-0.0139028</v>
      </c>
      <c r="ER22">
        <v>0</v>
      </c>
      <c r="ES22">
        <v>20.2217</v>
      </c>
      <c r="ET22">
        <v>999.9</v>
      </c>
      <c r="EU22">
        <v>52.79</v>
      </c>
      <c r="EV22">
        <v>30.001</v>
      </c>
      <c r="EW22">
        <v>24.858</v>
      </c>
      <c r="EX22">
        <v>54.9193</v>
      </c>
      <c r="EY22">
        <v>50.3446</v>
      </c>
      <c r="EZ22">
        <v>1</v>
      </c>
      <c r="FA22">
        <v>-0.145579</v>
      </c>
      <c r="FB22">
        <v>2.39768</v>
      </c>
      <c r="FC22">
        <v>20.1205</v>
      </c>
      <c r="FD22">
        <v>5.19977</v>
      </c>
      <c r="FE22">
        <v>12.007</v>
      </c>
      <c r="FF22">
        <v>4.9756</v>
      </c>
      <c r="FG22">
        <v>3.29395</v>
      </c>
      <c r="FH22">
        <v>9999</v>
      </c>
      <c r="FI22">
        <v>999.9</v>
      </c>
      <c r="FJ22">
        <v>9999</v>
      </c>
      <c r="FK22">
        <v>9999</v>
      </c>
      <c r="FL22">
        <v>1.86325</v>
      </c>
      <c r="FM22">
        <v>1.86805</v>
      </c>
      <c r="FN22">
        <v>1.86773</v>
      </c>
      <c r="FO22">
        <v>1.86902</v>
      </c>
      <c r="FP22">
        <v>1.86981</v>
      </c>
      <c r="FQ22">
        <v>1.86584</v>
      </c>
      <c r="FR22">
        <v>1.8669</v>
      </c>
      <c r="FS22">
        <v>1.86832</v>
      </c>
      <c r="FT22">
        <v>5</v>
      </c>
      <c r="FU22">
        <v>0</v>
      </c>
      <c r="FV22">
        <v>0</v>
      </c>
      <c r="FW22">
        <v>0</v>
      </c>
      <c r="FX22" t="s">
        <v>365</v>
      </c>
      <c r="FY22" t="s">
        <v>366</v>
      </c>
      <c r="FZ22" t="s">
        <v>367</v>
      </c>
      <c r="GA22" t="s">
        <v>367</v>
      </c>
      <c r="GB22" t="s">
        <v>367</v>
      </c>
      <c r="GC22" t="s">
        <v>367</v>
      </c>
      <c r="GD22">
        <v>0</v>
      </c>
      <c r="GE22">
        <v>100</v>
      </c>
      <c r="GF22">
        <v>100</v>
      </c>
      <c r="GG22">
        <v>-3.274</v>
      </c>
      <c r="GH22">
        <v>-0.0337</v>
      </c>
      <c r="GI22">
        <v>-2.41974186870099</v>
      </c>
      <c r="GJ22">
        <v>-0.00246041668978273</v>
      </c>
      <c r="GK22">
        <v>1.10889021610863e-06</v>
      </c>
      <c r="GL22">
        <v>-1.28318136538774e-10</v>
      </c>
      <c r="GM22">
        <v>-0.128431604716509</v>
      </c>
      <c r="GN22">
        <v>-0.0190386697160695</v>
      </c>
      <c r="GO22">
        <v>0.00224295314527537</v>
      </c>
      <c r="GP22">
        <v>-2.43696975084762e-05</v>
      </c>
      <c r="GQ22">
        <v>4</v>
      </c>
      <c r="GR22">
        <v>2248</v>
      </c>
      <c r="GS22">
        <v>1</v>
      </c>
      <c r="GT22">
        <v>26</v>
      </c>
      <c r="GU22">
        <v>11.9</v>
      </c>
      <c r="GV22">
        <v>11.8</v>
      </c>
      <c r="GW22">
        <v>1.00342</v>
      </c>
      <c r="GX22">
        <v>2.63184</v>
      </c>
      <c r="GY22">
        <v>1.54785</v>
      </c>
      <c r="GZ22">
        <v>2.30835</v>
      </c>
      <c r="HA22">
        <v>1.64673</v>
      </c>
      <c r="HB22">
        <v>2.32544</v>
      </c>
      <c r="HC22">
        <v>33.1769</v>
      </c>
      <c r="HD22">
        <v>24.2451</v>
      </c>
      <c r="HE22">
        <v>18</v>
      </c>
      <c r="HF22">
        <v>503.376</v>
      </c>
      <c r="HG22">
        <v>388.349</v>
      </c>
      <c r="HH22">
        <v>16.9954</v>
      </c>
      <c r="HI22">
        <v>25.4315</v>
      </c>
      <c r="HJ22">
        <v>30</v>
      </c>
      <c r="HK22">
        <v>25.4979</v>
      </c>
      <c r="HL22">
        <v>25.4662</v>
      </c>
      <c r="HM22">
        <v>20.1127</v>
      </c>
      <c r="HN22">
        <v>45.5904</v>
      </c>
      <c r="HO22">
        <v>0</v>
      </c>
      <c r="HP22">
        <v>16.9955</v>
      </c>
      <c r="HQ22">
        <v>420</v>
      </c>
      <c r="HR22">
        <v>13.0289</v>
      </c>
      <c r="HS22">
        <v>97.1368</v>
      </c>
      <c r="HT22">
        <v>95.5108</v>
      </c>
    </row>
    <row r="23" spans="1:228">
      <c r="A23">
        <v>7</v>
      </c>
      <c r="B23">
        <v>1720553399</v>
      </c>
      <c r="C23">
        <v>30</v>
      </c>
      <c r="D23" t="s">
        <v>379</v>
      </c>
      <c r="E23" t="s">
        <v>380</v>
      </c>
      <c r="F23">
        <v>5</v>
      </c>
      <c r="G23" t="s">
        <v>358</v>
      </c>
      <c r="H23" t="s">
        <v>359</v>
      </c>
      <c r="I23" t="s">
        <v>360</v>
      </c>
      <c r="J23" t="s">
        <v>361</v>
      </c>
      <c r="K23">
        <v>1720553395.8</v>
      </c>
      <c r="L23">
        <f>(M23)/1000</f>
        <v>0</v>
      </c>
      <c r="M23">
        <f>IF(BH23, AP23, AJ23)</f>
        <v>0</v>
      </c>
      <c r="N23">
        <f>IF(BH23, AK23, AI23)</f>
        <v>0</v>
      </c>
      <c r="O23">
        <f>BJ23 - IF(AW23&gt;1, N23*BD23*100.0/(AY23), 0)</f>
        <v>0</v>
      </c>
      <c r="P23">
        <f>((V23-L23/2)*O23-N23)/(V23+L23/2)</f>
        <v>0</v>
      </c>
      <c r="Q23">
        <f>P23*(BQ23+BR23)/1000.0</f>
        <v>0</v>
      </c>
      <c r="R23">
        <f>(BJ23 - IF(AW23&gt;1, N23*BD23*100.0/(AY23), 0))*(BQ23+BR23)/1000.0</f>
        <v>0</v>
      </c>
      <c r="S23">
        <f>2.0/((1/U23-1/T23)+SIGN(U23)*SQRT((1/U23-1/T23)*(1/U23-1/T23) + 4*BE23/((BE23+1)*(BE23+1))*(2*1/U23*1/T23-1/T23*1/T23)))</f>
        <v>0</v>
      </c>
      <c r="T23">
        <f>IF(LEFT(BF23,1)&lt;&gt;"0",IF(LEFT(BF23,1)="1",3.0,BG23),$D$5+$E$5*(BX23*BQ23/($K$5*1000))+$F$5*(BX23*BQ23/($K$5*1000))*MAX(MIN(BD23,$J$5),$I$5)*MAX(MIN(BD23,$J$5),$I$5)+$G$5*MAX(MIN(BD23,$J$5),$I$5)*(BX23*BQ23/($K$5*1000))+$H$5*(BX23*BQ23/($K$5*1000))*(BX23*BQ23/($K$5*1000)))</f>
        <v>0</v>
      </c>
      <c r="U23">
        <f>L23*(1000-(1000*0.61365*exp(17.502*Y23/(240.97+Y23))/(BQ23+BR23)+BL23)/2)/(1000*0.61365*exp(17.502*Y23/(240.97+Y23))/(BQ23+BR23)-BL23)</f>
        <v>0</v>
      </c>
      <c r="V23">
        <f>1/((BE23+1)/(S23/1.6)+1/(T23/1.37)) + BE23/((BE23+1)/(S23/1.6) + BE23/(T23/1.37))</f>
        <v>0</v>
      </c>
      <c r="W23">
        <f>(AZ23*BC23)</f>
        <v>0</v>
      </c>
      <c r="X23">
        <f>(BS23+(W23+2*0.95*5.67E-8*(((BS23+$B$7)+273)^4-(BS23+273)^4)-44100*L23)/(1.84*29.3*T23+8*0.95*5.67E-8*(BS23+273)^3))</f>
        <v>0</v>
      </c>
      <c r="Y23">
        <f>($C$7*BT23+$D$7*BU23+$E$7*X23)</f>
        <v>0</v>
      </c>
      <c r="Z23">
        <f>0.61365*exp(17.502*Y23/(240.97+Y23))</f>
        <v>0</v>
      </c>
      <c r="AA23">
        <f>(AB23/AC23*100)</f>
        <v>0</v>
      </c>
      <c r="AB23">
        <f>BL23*(BQ23+BR23)/1000</f>
        <v>0</v>
      </c>
      <c r="AC23">
        <f>0.61365*exp(17.502*BS23/(240.97+BS23))</f>
        <v>0</v>
      </c>
      <c r="AD23">
        <f>(Z23-BL23*(BQ23+BR23)/1000)</f>
        <v>0</v>
      </c>
      <c r="AE23">
        <f>(-L23*44100)</f>
        <v>0</v>
      </c>
      <c r="AF23">
        <f>2*29.3*T23*0.92*(BS23-Y23)</f>
        <v>0</v>
      </c>
      <c r="AG23">
        <f>2*0.95*5.67E-8*(((BS23+$B$7)+273)^4-(Y23+273)^4)</f>
        <v>0</v>
      </c>
      <c r="AH23">
        <f>W23+AG23+AE23+AF23</f>
        <v>0</v>
      </c>
      <c r="AI23">
        <f>BP23*AW23*(BK23-BJ23*(1000-AW23*BM23)/(1000-AW23*BL23))/(100*BD23)</f>
        <v>0</v>
      </c>
      <c r="AJ23">
        <f>1000*BP23*AW23*(BL23-BM23)/(100*BD23*(1000-AW23*BL23))</f>
        <v>0</v>
      </c>
      <c r="AK23">
        <f>(AL23 - AM23 - BQ23*1E3/(8.314*(BS23+273.15)) * AO23/BP23 * AN23) * BP23/(100*BD23) * (1000 - BM23)/1000</f>
        <v>0</v>
      </c>
      <c r="AL23">
        <v>425.577981518016</v>
      </c>
      <c r="AM23">
        <v>426.931181818182</v>
      </c>
      <c r="AN23">
        <v>-9.75376913898338e-05</v>
      </c>
      <c r="AO23">
        <v>64.97119291927</v>
      </c>
      <c r="AP23">
        <f>(AR23 - AQ23 + BQ23*1E3/(8.314*(BS23+273.15)) * AT23/BP23 * AS23) * BP23/(100*BD23) * 1000/(1000 - AR23)</f>
        <v>0</v>
      </c>
      <c r="AQ23">
        <v>13.0637640584377</v>
      </c>
      <c r="AR23">
        <v>13.5640381818182</v>
      </c>
      <c r="AS23">
        <v>-3.94084170914683e-05</v>
      </c>
      <c r="AT23">
        <v>109.377988094692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MAX(0,($B$13+$C$13*BX23)/(1+$D$13*BX23)*BQ23/(BS23+273)*$E$13)</f>
        <v>0</v>
      </c>
      <c r="AZ23">
        <f>$B$11*BY23+$C$11*BZ23+$F$11*CK23*(1-CN23)</f>
        <v>0</v>
      </c>
      <c r="BA23">
        <f>AZ23*BB23</f>
        <v>0</v>
      </c>
      <c r="BB23">
        <f>($B$11*$D$9+$C$11*$D$9+$F$11*((CX23+CP23)/MAX(CX23+CP23+CY23, 0.1)*$I$9+CY23/MAX(CX23+CP23+CY23, 0.1)*$J$9))/($B$11+$C$11+$F$11)</f>
        <v>0</v>
      </c>
      <c r="BC23">
        <f>($B$11*$K$9+$C$11*$K$9+$F$11*((CX23+CP23)/MAX(CX23+CP23+CY23, 0.1)*$P$9+CY23/MAX(CX23+CP23+CY23, 0.1)*$Q$9))/($B$11+$C$11+$F$11)</f>
        <v>0</v>
      </c>
      <c r="BD23">
        <v>6</v>
      </c>
      <c r="BE23">
        <v>0.5</v>
      </c>
      <c r="BF23" t="s">
        <v>362</v>
      </c>
      <c r="BG23">
        <v>2</v>
      </c>
      <c r="BH23" t="b">
        <v>1</v>
      </c>
      <c r="BI23">
        <v>1720553395.8</v>
      </c>
      <c r="BJ23">
        <v>421.139</v>
      </c>
      <c r="BK23">
        <v>420.0134</v>
      </c>
      <c r="BL23">
        <v>13.56856</v>
      </c>
      <c r="BM23">
        <v>13.06582</v>
      </c>
      <c r="BN23">
        <v>424.4132</v>
      </c>
      <c r="BO23">
        <v>13.6023</v>
      </c>
      <c r="BP23">
        <v>500.0528</v>
      </c>
      <c r="BQ23">
        <v>90.48246</v>
      </c>
      <c r="BR23">
        <v>0.09996852</v>
      </c>
      <c r="BS23">
        <v>20.64704</v>
      </c>
      <c r="BT23">
        <v>19.994</v>
      </c>
      <c r="BU23">
        <v>999.9</v>
      </c>
      <c r="BV23">
        <v>0</v>
      </c>
      <c r="BW23">
        <v>0</v>
      </c>
      <c r="BX23">
        <v>9997.494</v>
      </c>
      <c r="BY23">
        <v>0</v>
      </c>
      <c r="BZ23">
        <v>0.2220352</v>
      </c>
      <c r="CA23">
        <v>1.125652</v>
      </c>
      <c r="CB23">
        <v>426.932</v>
      </c>
      <c r="CC23">
        <v>425.574</v>
      </c>
      <c r="CD23">
        <v>0.5027498</v>
      </c>
      <c r="CE23">
        <v>420.0134</v>
      </c>
      <c r="CF23">
        <v>13.06582</v>
      </c>
      <c r="CG23">
        <v>1.227718</v>
      </c>
      <c r="CH23">
        <v>1.182228</v>
      </c>
      <c r="CI23">
        <v>9.94196</v>
      </c>
      <c r="CJ23">
        <v>9.379608</v>
      </c>
      <c r="CK23">
        <v>0</v>
      </c>
      <c r="CL23">
        <v>0</v>
      </c>
      <c r="CM23">
        <v>0</v>
      </c>
      <c r="CN23">
        <v>0</v>
      </c>
      <c r="CO23">
        <v>3.7</v>
      </c>
      <c r="CP23">
        <v>0</v>
      </c>
      <c r="CQ23">
        <v>-17.22</v>
      </c>
      <c r="CR23">
        <v>-1.8</v>
      </c>
      <c r="CS23">
        <v>34.5</v>
      </c>
      <c r="CT23">
        <v>40.687</v>
      </c>
      <c r="CU23">
        <v>37.25</v>
      </c>
      <c r="CV23">
        <v>40.125</v>
      </c>
      <c r="CW23">
        <v>35.25</v>
      </c>
      <c r="CX23">
        <v>0</v>
      </c>
      <c r="CY23">
        <v>0</v>
      </c>
      <c r="CZ23">
        <v>0</v>
      </c>
      <c r="DA23">
        <v>1720553397.6</v>
      </c>
      <c r="DB23">
        <v>0</v>
      </c>
      <c r="DC23">
        <v>1720552683</v>
      </c>
      <c r="DD23" t="s">
        <v>363</v>
      </c>
      <c r="DE23">
        <v>1720552681</v>
      </c>
      <c r="DF23">
        <v>1720552683</v>
      </c>
      <c r="DG23">
        <v>7</v>
      </c>
      <c r="DH23">
        <v>0.243</v>
      </c>
      <c r="DI23">
        <v>0.01</v>
      </c>
      <c r="DJ23">
        <v>-3.273</v>
      </c>
      <c r="DK23">
        <v>-0.05</v>
      </c>
      <c r="DL23">
        <v>420</v>
      </c>
      <c r="DM23">
        <v>13</v>
      </c>
      <c r="DN23">
        <v>0.12</v>
      </c>
      <c r="DO23">
        <v>0.11</v>
      </c>
      <c r="DP23">
        <v>1.1271701</v>
      </c>
      <c r="DQ23">
        <v>0.0767679699248115</v>
      </c>
      <c r="DR23">
        <v>0.0579458425962554</v>
      </c>
      <c r="DS23">
        <v>1</v>
      </c>
      <c r="DT23">
        <v>0.4841268</v>
      </c>
      <c r="DU23">
        <v>0.130337052631579</v>
      </c>
      <c r="DV23">
        <v>0.0142413381695682</v>
      </c>
      <c r="DW23">
        <v>0</v>
      </c>
      <c r="DX23">
        <v>1</v>
      </c>
      <c r="DY23">
        <v>2</v>
      </c>
      <c r="DZ23" t="s">
        <v>364</v>
      </c>
      <c r="EA23">
        <v>3.13094</v>
      </c>
      <c r="EB23">
        <v>2.77796</v>
      </c>
      <c r="EC23">
        <v>0.0910846</v>
      </c>
      <c r="ED23">
        <v>0.0904891</v>
      </c>
      <c r="EE23">
        <v>0.0685423</v>
      </c>
      <c r="EF23">
        <v>0.0668083</v>
      </c>
      <c r="EG23">
        <v>34419</v>
      </c>
      <c r="EH23">
        <v>37025.1</v>
      </c>
      <c r="EI23">
        <v>34257.2</v>
      </c>
      <c r="EJ23">
        <v>36890.6</v>
      </c>
      <c r="EK23">
        <v>45092.2</v>
      </c>
      <c r="EL23">
        <v>49434.1</v>
      </c>
      <c r="EM23">
        <v>53434.7</v>
      </c>
      <c r="EN23">
        <v>58943.4</v>
      </c>
      <c r="EO23">
        <v>1.98993</v>
      </c>
      <c r="EP23">
        <v>1.80472</v>
      </c>
      <c r="EQ23">
        <v>-0.0134222</v>
      </c>
      <c r="ER23">
        <v>0</v>
      </c>
      <c r="ES23">
        <v>20.2215</v>
      </c>
      <c r="ET23">
        <v>999.9</v>
      </c>
      <c r="EU23">
        <v>52.79</v>
      </c>
      <c r="EV23">
        <v>29.98</v>
      </c>
      <c r="EW23">
        <v>24.83</v>
      </c>
      <c r="EX23">
        <v>54.3893</v>
      </c>
      <c r="EY23">
        <v>50.1042</v>
      </c>
      <c r="EZ23">
        <v>1</v>
      </c>
      <c r="FA23">
        <v>-0.145572</v>
      </c>
      <c r="FB23">
        <v>2.3975</v>
      </c>
      <c r="FC23">
        <v>20.1205</v>
      </c>
      <c r="FD23">
        <v>5.19932</v>
      </c>
      <c r="FE23">
        <v>12.007</v>
      </c>
      <c r="FF23">
        <v>4.9758</v>
      </c>
      <c r="FG23">
        <v>3.29395</v>
      </c>
      <c r="FH23">
        <v>9999</v>
      </c>
      <c r="FI23">
        <v>999.9</v>
      </c>
      <c r="FJ23">
        <v>9999</v>
      </c>
      <c r="FK23">
        <v>9999</v>
      </c>
      <c r="FL23">
        <v>1.86325</v>
      </c>
      <c r="FM23">
        <v>1.86804</v>
      </c>
      <c r="FN23">
        <v>1.86771</v>
      </c>
      <c r="FO23">
        <v>1.86898</v>
      </c>
      <c r="FP23">
        <v>1.86981</v>
      </c>
      <c r="FQ23">
        <v>1.86584</v>
      </c>
      <c r="FR23">
        <v>1.86691</v>
      </c>
      <c r="FS23">
        <v>1.8683</v>
      </c>
      <c r="FT23">
        <v>5</v>
      </c>
      <c r="FU23">
        <v>0</v>
      </c>
      <c r="FV23">
        <v>0</v>
      </c>
      <c r="FW23">
        <v>0</v>
      </c>
      <c r="FX23" t="s">
        <v>365</v>
      </c>
      <c r="FY23" t="s">
        <v>366</v>
      </c>
      <c r="FZ23" t="s">
        <v>367</v>
      </c>
      <c r="GA23" t="s">
        <v>367</v>
      </c>
      <c r="GB23" t="s">
        <v>367</v>
      </c>
      <c r="GC23" t="s">
        <v>367</v>
      </c>
      <c r="GD23">
        <v>0</v>
      </c>
      <c r="GE23">
        <v>100</v>
      </c>
      <c r="GF23">
        <v>100</v>
      </c>
      <c r="GG23">
        <v>-3.274</v>
      </c>
      <c r="GH23">
        <v>-0.0339</v>
      </c>
      <c r="GI23">
        <v>-2.41974186870099</v>
      </c>
      <c r="GJ23">
        <v>-0.00246041668978273</v>
      </c>
      <c r="GK23">
        <v>1.10889021610863e-06</v>
      </c>
      <c r="GL23">
        <v>-1.28318136538774e-10</v>
      </c>
      <c r="GM23">
        <v>-0.128431604716509</v>
      </c>
      <c r="GN23">
        <v>-0.0190386697160695</v>
      </c>
      <c r="GO23">
        <v>0.00224295314527537</v>
      </c>
      <c r="GP23">
        <v>-2.43696975084762e-05</v>
      </c>
      <c r="GQ23">
        <v>4</v>
      </c>
      <c r="GR23">
        <v>2248</v>
      </c>
      <c r="GS23">
        <v>1</v>
      </c>
      <c r="GT23">
        <v>26</v>
      </c>
      <c r="GU23">
        <v>12</v>
      </c>
      <c r="GV23">
        <v>11.9</v>
      </c>
      <c r="GW23">
        <v>1.00342</v>
      </c>
      <c r="GX23">
        <v>2.63062</v>
      </c>
      <c r="GY23">
        <v>1.54785</v>
      </c>
      <c r="GZ23">
        <v>2.30835</v>
      </c>
      <c r="HA23">
        <v>1.64551</v>
      </c>
      <c r="HB23">
        <v>2.24854</v>
      </c>
      <c r="HC23">
        <v>33.1769</v>
      </c>
      <c r="HD23">
        <v>24.2451</v>
      </c>
      <c r="HE23">
        <v>18</v>
      </c>
      <c r="HF23">
        <v>503.384</v>
      </c>
      <c r="HG23">
        <v>388.343</v>
      </c>
      <c r="HH23">
        <v>16.9954</v>
      </c>
      <c r="HI23">
        <v>25.4303</v>
      </c>
      <c r="HJ23">
        <v>30</v>
      </c>
      <c r="HK23">
        <v>25.497</v>
      </c>
      <c r="HL23">
        <v>25.4654</v>
      </c>
      <c r="HM23">
        <v>20.1135</v>
      </c>
      <c r="HN23">
        <v>45.5904</v>
      </c>
      <c r="HO23">
        <v>0</v>
      </c>
      <c r="HP23">
        <v>16.9983</v>
      </c>
      <c r="HQ23">
        <v>420</v>
      </c>
      <c r="HR23">
        <v>13.0287</v>
      </c>
      <c r="HS23">
        <v>97.1376</v>
      </c>
      <c r="HT23">
        <v>95.5111</v>
      </c>
    </row>
    <row r="24" spans="1:228">
      <c r="A24">
        <v>8</v>
      </c>
      <c r="B24">
        <v>1720553404</v>
      </c>
      <c r="C24">
        <v>35</v>
      </c>
      <c r="D24" t="s">
        <v>381</v>
      </c>
      <c r="E24" t="s">
        <v>382</v>
      </c>
      <c r="F24">
        <v>5</v>
      </c>
      <c r="G24" t="s">
        <v>358</v>
      </c>
      <c r="H24" t="s">
        <v>359</v>
      </c>
      <c r="I24" t="s">
        <v>360</v>
      </c>
      <c r="J24" t="s">
        <v>361</v>
      </c>
      <c r="K24">
        <v>1720553400.8</v>
      </c>
      <c r="L24">
        <f>(M24)/1000</f>
        <v>0</v>
      </c>
      <c r="M24">
        <f>IF(BH24, AP24, AJ24)</f>
        <v>0</v>
      </c>
      <c r="N24">
        <f>IF(BH24, AK24, AI24)</f>
        <v>0</v>
      </c>
      <c r="O24">
        <f>BJ24 - IF(AW24&gt;1, N24*BD24*100.0/(AY24), 0)</f>
        <v>0</v>
      </c>
      <c r="P24">
        <f>((V24-L24/2)*O24-N24)/(V24+L24/2)</f>
        <v>0</v>
      </c>
      <c r="Q24">
        <f>P24*(BQ24+BR24)/1000.0</f>
        <v>0</v>
      </c>
      <c r="R24">
        <f>(BJ24 - IF(AW24&gt;1, N24*BD24*100.0/(AY24), 0))*(BQ24+BR24)/1000.0</f>
        <v>0</v>
      </c>
      <c r="S24">
        <f>2.0/((1/U24-1/T24)+SIGN(U24)*SQRT((1/U24-1/T24)*(1/U24-1/T24) + 4*BE24/((BE24+1)*(BE24+1))*(2*1/U24*1/T24-1/T24*1/T24)))</f>
        <v>0</v>
      </c>
      <c r="T24">
        <f>IF(LEFT(BF24,1)&lt;&gt;"0",IF(LEFT(BF24,1)="1",3.0,BG24),$D$5+$E$5*(BX24*BQ24/($K$5*1000))+$F$5*(BX24*BQ24/($K$5*1000))*MAX(MIN(BD24,$J$5),$I$5)*MAX(MIN(BD24,$J$5),$I$5)+$G$5*MAX(MIN(BD24,$J$5),$I$5)*(BX24*BQ24/($K$5*1000))+$H$5*(BX24*BQ24/($K$5*1000))*(BX24*BQ24/($K$5*1000)))</f>
        <v>0</v>
      </c>
      <c r="U24">
        <f>L24*(1000-(1000*0.61365*exp(17.502*Y24/(240.97+Y24))/(BQ24+BR24)+BL24)/2)/(1000*0.61365*exp(17.502*Y24/(240.97+Y24))/(BQ24+BR24)-BL24)</f>
        <v>0</v>
      </c>
      <c r="V24">
        <f>1/((BE24+1)/(S24/1.6)+1/(T24/1.37)) + BE24/((BE24+1)/(S24/1.6) + BE24/(T24/1.37))</f>
        <v>0</v>
      </c>
      <c r="W24">
        <f>(AZ24*BC24)</f>
        <v>0</v>
      </c>
      <c r="X24">
        <f>(BS24+(W24+2*0.95*5.67E-8*(((BS24+$B$7)+273)^4-(BS24+273)^4)-44100*L24)/(1.84*29.3*T24+8*0.95*5.67E-8*(BS24+273)^3))</f>
        <v>0</v>
      </c>
      <c r="Y24">
        <f>($C$7*BT24+$D$7*BU24+$E$7*X24)</f>
        <v>0</v>
      </c>
      <c r="Z24">
        <f>0.61365*exp(17.502*Y24/(240.97+Y24))</f>
        <v>0</v>
      </c>
      <c r="AA24">
        <f>(AB24/AC24*100)</f>
        <v>0</v>
      </c>
      <c r="AB24">
        <f>BL24*(BQ24+BR24)/1000</f>
        <v>0</v>
      </c>
      <c r="AC24">
        <f>0.61365*exp(17.502*BS24/(240.97+BS24))</f>
        <v>0</v>
      </c>
      <c r="AD24">
        <f>(Z24-BL24*(BQ24+BR24)/1000)</f>
        <v>0</v>
      </c>
      <c r="AE24">
        <f>(-L24*44100)</f>
        <v>0</v>
      </c>
      <c r="AF24">
        <f>2*29.3*T24*0.92*(BS24-Y24)</f>
        <v>0</v>
      </c>
      <c r="AG24">
        <f>2*0.95*5.67E-8*(((BS24+$B$7)+273)^4-(Y24+273)^4)</f>
        <v>0</v>
      </c>
      <c r="AH24">
        <f>W24+AG24+AE24+AF24</f>
        <v>0</v>
      </c>
      <c r="AI24">
        <f>BP24*AW24*(BK24-BJ24*(1000-AW24*BM24)/(1000-AW24*BL24))/(100*BD24)</f>
        <v>0</v>
      </c>
      <c r="AJ24">
        <f>1000*BP24*AW24*(BL24-BM24)/(100*BD24*(1000-AW24*BL24))</f>
        <v>0</v>
      </c>
      <c r="AK24">
        <f>(AL24 - AM24 - BQ24*1E3/(8.314*(BS24+273.15)) * AO24/BP24 * AN24) * BP24/(100*BD24) * (1000 - BM24)/1000</f>
        <v>0</v>
      </c>
      <c r="AL24">
        <v>425.605569305929</v>
      </c>
      <c r="AM24">
        <v>426.939757575758</v>
      </c>
      <c r="AN24">
        <v>0.000635743501663205</v>
      </c>
      <c r="AO24">
        <v>64.97119291927</v>
      </c>
      <c r="AP24">
        <f>(AR24 - AQ24 + BQ24*1E3/(8.314*(BS24+273.15)) * AT24/BP24 * AS24) * BP24/(100*BD24) * 1000/(1000 - AR24)</f>
        <v>0</v>
      </c>
      <c r="AQ24">
        <v>13.0665769706696</v>
      </c>
      <c r="AR24">
        <v>13.5577424242424</v>
      </c>
      <c r="AS24">
        <v>-3.87666276462765e-05</v>
      </c>
      <c r="AT24">
        <v>109.377988094692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MAX(0,($B$13+$C$13*BX24)/(1+$D$13*BX24)*BQ24/(BS24+273)*$E$13)</f>
        <v>0</v>
      </c>
      <c r="AZ24">
        <f>$B$11*BY24+$C$11*BZ24+$F$11*CK24*(1-CN24)</f>
        <v>0</v>
      </c>
      <c r="BA24">
        <f>AZ24*BB24</f>
        <v>0</v>
      </c>
      <c r="BB24">
        <f>($B$11*$D$9+$C$11*$D$9+$F$11*((CX24+CP24)/MAX(CX24+CP24+CY24, 0.1)*$I$9+CY24/MAX(CX24+CP24+CY24, 0.1)*$J$9))/($B$11+$C$11+$F$11)</f>
        <v>0</v>
      </c>
      <c r="BC24">
        <f>($B$11*$K$9+$C$11*$K$9+$F$11*((CX24+CP24)/MAX(CX24+CP24+CY24, 0.1)*$P$9+CY24/MAX(CX24+CP24+CY24, 0.1)*$Q$9))/($B$11+$C$11+$F$11)</f>
        <v>0</v>
      </c>
      <c r="BD24">
        <v>6</v>
      </c>
      <c r="BE24">
        <v>0.5</v>
      </c>
      <c r="BF24" t="s">
        <v>362</v>
      </c>
      <c r="BG24">
        <v>2</v>
      </c>
      <c r="BH24" t="b">
        <v>1</v>
      </c>
      <c r="BI24">
        <v>1720553400.8</v>
      </c>
      <c r="BJ24">
        <v>421.1438</v>
      </c>
      <c r="BK24">
        <v>420.0596</v>
      </c>
      <c r="BL24">
        <v>13.56034</v>
      </c>
      <c r="BM24">
        <v>13.06642</v>
      </c>
      <c r="BN24">
        <v>424.418</v>
      </c>
      <c r="BO24">
        <v>13.59428</v>
      </c>
      <c r="BP24">
        <v>499.9656</v>
      </c>
      <c r="BQ24">
        <v>90.48288</v>
      </c>
      <c r="BR24">
        <v>0.09987982</v>
      </c>
      <c r="BS24">
        <v>20.64696</v>
      </c>
      <c r="BT24">
        <v>19.99636</v>
      </c>
      <c r="BU24">
        <v>999.9</v>
      </c>
      <c r="BV24">
        <v>0</v>
      </c>
      <c r="BW24">
        <v>0</v>
      </c>
      <c r="BX24">
        <v>10014.12</v>
      </c>
      <c r="BY24">
        <v>0</v>
      </c>
      <c r="BZ24">
        <v>0.23031</v>
      </c>
      <c r="CA24">
        <v>1.084004</v>
      </c>
      <c r="CB24">
        <v>426.9332</v>
      </c>
      <c r="CC24">
        <v>425.6212</v>
      </c>
      <c r="CD24">
        <v>0.493899</v>
      </c>
      <c r="CE24">
        <v>420.0596</v>
      </c>
      <c r="CF24">
        <v>13.06642</v>
      </c>
      <c r="CG24">
        <v>1.226978</v>
      </c>
      <c r="CH24">
        <v>1.18229</v>
      </c>
      <c r="CI24">
        <v>9.932982</v>
      </c>
      <c r="CJ24">
        <v>9.380392</v>
      </c>
      <c r="CK24">
        <v>0</v>
      </c>
      <c r="CL24">
        <v>0</v>
      </c>
      <c r="CM24">
        <v>0</v>
      </c>
      <c r="CN24">
        <v>0</v>
      </c>
      <c r="CO24">
        <v>0.64</v>
      </c>
      <c r="CP24">
        <v>0</v>
      </c>
      <c r="CQ24">
        <v>-13.9</v>
      </c>
      <c r="CR24">
        <v>-0.66</v>
      </c>
      <c r="CS24">
        <v>34.5124</v>
      </c>
      <c r="CT24">
        <v>40.687</v>
      </c>
      <c r="CU24">
        <v>37.25</v>
      </c>
      <c r="CV24">
        <v>40.1498</v>
      </c>
      <c r="CW24">
        <v>35.25</v>
      </c>
      <c r="CX24">
        <v>0</v>
      </c>
      <c r="CY24">
        <v>0</v>
      </c>
      <c r="CZ24">
        <v>0</v>
      </c>
      <c r="DA24">
        <v>1720553402.4</v>
      </c>
      <c r="DB24">
        <v>0</v>
      </c>
      <c r="DC24">
        <v>1720552683</v>
      </c>
      <c r="DD24" t="s">
        <v>363</v>
      </c>
      <c r="DE24">
        <v>1720552681</v>
      </c>
      <c r="DF24">
        <v>1720552683</v>
      </c>
      <c r="DG24">
        <v>7</v>
      </c>
      <c r="DH24">
        <v>0.243</v>
      </c>
      <c r="DI24">
        <v>0.01</v>
      </c>
      <c r="DJ24">
        <v>-3.273</v>
      </c>
      <c r="DK24">
        <v>-0.05</v>
      </c>
      <c r="DL24">
        <v>420</v>
      </c>
      <c r="DM24">
        <v>13</v>
      </c>
      <c r="DN24">
        <v>0.12</v>
      </c>
      <c r="DO24">
        <v>0.11</v>
      </c>
      <c r="DP24">
        <v>1.13002714285714</v>
      </c>
      <c r="DQ24">
        <v>-0.343558441558441</v>
      </c>
      <c r="DR24">
        <v>0.0493269243722656</v>
      </c>
      <c r="DS24">
        <v>0</v>
      </c>
      <c r="DT24">
        <v>0.48862080952381</v>
      </c>
      <c r="DU24">
        <v>0.0934148571428578</v>
      </c>
      <c r="DV24">
        <v>0.0128843753386992</v>
      </c>
      <c r="DW24">
        <v>1</v>
      </c>
      <c r="DX24">
        <v>1</v>
      </c>
      <c r="DY24">
        <v>2</v>
      </c>
      <c r="DZ24" t="s">
        <v>364</v>
      </c>
      <c r="EA24">
        <v>3.13116</v>
      </c>
      <c r="EB24">
        <v>2.77815</v>
      </c>
      <c r="EC24">
        <v>0.0910882</v>
      </c>
      <c r="ED24">
        <v>0.0904979</v>
      </c>
      <c r="EE24">
        <v>0.0685238</v>
      </c>
      <c r="EF24">
        <v>0.0668062</v>
      </c>
      <c r="EG24">
        <v>34419</v>
      </c>
      <c r="EH24">
        <v>37024.7</v>
      </c>
      <c r="EI24">
        <v>34257.3</v>
      </c>
      <c r="EJ24">
        <v>36890.5</v>
      </c>
      <c r="EK24">
        <v>45093.3</v>
      </c>
      <c r="EL24">
        <v>49434.2</v>
      </c>
      <c r="EM24">
        <v>53434.9</v>
      </c>
      <c r="EN24">
        <v>58943.3</v>
      </c>
      <c r="EO24">
        <v>1.99015</v>
      </c>
      <c r="EP24">
        <v>1.80435</v>
      </c>
      <c r="EQ24">
        <v>-0.013493</v>
      </c>
      <c r="ER24">
        <v>0</v>
      </c>
      <c r="ES24">
        <v>20.22</v>
      </c>
      <c r="ET24">
        <v>999.9</v>
      </c>
      <c r="EU24">
        <v>52.814</v>
      </c>
      <c r="EV24">
        <v>29.98</v>
      </c>
      <c r="EW24">
        <v>24.841</v>
      </c>
      <c r="EX24">
        <v>54.3393</v>
      </c>
      <c r="EY24">
        <v>50.1282</v>
      </c>
      <c r="EZ24">
        <v>1</v>
      </c>
      <c r="FA24">
        <v>-0.145734</v>
      </c>
      <c r="FB24">
        <v>2.38726</v>
      </c>
      <c r="FC24">
        <v>20.1208</v>
      </c>
      <c r="FD24">
        <v>5.20007</v>
      </c>
      <c r="FE24">
        <v>12.007</v>
      </c>
      <c r="FF24">
        <v>4.97575</v>
      </c>
      <c r="FG24">
        <v>3.29398</v>
      </c>
      <c r="FH24">
        <v>9999</v>
      </c>
      <c r="FI24">
        <v>999.9</v>
      </c>
      <c r="FJ24">
        <v>9999</v>
      </c>
      <c r="FK24">
        <v>9999</v>
      </c>
      <c r="FL24">
        <v>1.86325</v>
      </c>
      <c r="FM24">
        <v>1.86803</v>
      </c>
      <c r="FN24">
        <v>1.8677</v>
      </c>
      <c r="FO24">
        <v>1.86904</v>
      </c>
      <c r="FP24">
        <v>1.86981</v>
      </c>
      <c r="FQ24">
        <v>1.86584</v>
      </c>
      <c r="FR24">
        <v>1.86691</v>
      </c>
      <c r="FS24">
        <v>1.86831</v>
      </c>
      <c r="FT24">
        <v>5</v>
      </c>
      <c r="FU24">
        <v>0</v>
      </c>
      <c r="FV24">
        <v>0</v>
      </c>
      <c r="FW24">
        <v>0</v>
      </c>
      <c r="FX24" t="s">
        <v>365</v>
      </c>
      <c r="FY24" t="s">
        <v>366</v>
      </c>
      <c r="FZ24" t="s">
        <v>367</v>
      </c>
      <c r="GA24" t="s">
        <v>367</v>
      </c>
      <c r="GB24" t="s">
        <v>367</v>
      </c>
      <c r="GC24" t="s">
        <v>367</v>
      </c>
      <c r="GD24">
        <v>0</v>
      </c>
      <c r="GE24">
        <v>100</v>
      </c>
      <c r="GF24">
        <v>100</v>
      </c>
      <c r="GG24">
        <v>-3.274</v>
      </c>
      <c r="GH24">
        <v>-0.0341</v>
      </c>
      <c r="GI24">
        <v>-2.41974186870099</v>
      </c>
      <c r="GJ24">
        <v>-0.00246041668978273</v>
      </c>
      <c r="GK24">
        <v>1.10889021610863e-06</v>
      </c>
      <c r="GL24">
        <v>-1.28318136538774e-10</v>
      </c>
      <c r="GM24">
        <v>-0.128431604716509</v>
      </c>
      <c r="GN24">
        <v>-0.0190386697160695</v>
      </c>
      <c r="GO24">
        <v>0.00224295314527537</v>
      </c>
      <c r="GP24">
        <v>-2.43696975084762e-05</v>
      </c>
      <c r="GQ24">
        <v>4</v>
      </c>
      <c r="GR24">
        <v>2248</v>
      </c>
      <c r="GS24">
        <v>1</v>
      </c>
      <c r="GT24">
        <v>26</v>
      </c>
      <c r="GU24">
        <v>12.1</v>
      </c>
      <c r="GV24">
        <v>12</v>
      </c>
      <c r="GW24">
        <v>1.00342</v>
      </c>
      <c r="GX24">
        <v>2.62695</v>
      </c>
      <c r="GY24">
        <v>1.54785</v>
      </c>
      <c r="GZ24">
        <v>2.30835</v>
      </c>
      <c r="HA24">
        <v>1.64673</v>
      </c>
      <c r="HB24">
        <v>2.26196</v>
      </c>
      <c r="HC24">
        <v>33.1769</v>
      </c>
      <c r="HD24">
        <v>24.2451</v>
      </c>
      <c r="HE24">
        <v>18</v>
      </c>
      <c r="HF24">
        <v>503.518</v>
      </c>
      <c r="HG24">
        <v>388.133</v>
      </c>
      <c r="HH24">
        <v>16.9972</v>
      </c>
      <c r="HI24">
        <v>25.4299</v>
      </c>
      <c r="HJ24">
        <v>29.9999</v>
      </c>
      <c r="HK24">
        <v>25.4957</v>
      </c>
      <c r="HL24">
        <v>25.4636</v>
      </c>
      <c r="HM24">
        <v>20.1134</v>
      </c>
      <c r="HN24">
        <v>45.5904</v>
      </c>
      <c r="HO24">
        <v>0</v>
      </c>
      <c r="HP24">
        <v>17.0011</v>
      </c>
      <c r="HQ24">
        <v>420</v>
      </c>
      <c r="HR24">
        <v>13.0287</v>
      </c>
      <c r="HS24">
        <v>97.1379</v>
      </c>
      <c r="HT24">
        <v>95.511</v>
      </c>
    </row>
    <row r="25" spans="1:228">
      <c r="A25">
        <v>9</v>
      </c>
      <c r="B25">
        <v>1720553409</v>
      </c>
      <c r="C25">
        <v>40</v>
      </c>
      <c r="D25" t="s">
        <v>383</v>
      </c>
      <c r="E25" t="s">
        <v>384</v>
      </c>
      <c r="F25">
        <v>5</v>
      </c>
      <c r="G25" t="s">
        <v>358</v>
      </c>
      <c r="H25" t="s">
        <v>359</v>
      </c>
      <c r="I25" t="s">
        <v>360</v>
      </c>
      <c r="J25" t="s">
        <v>361</v>
      </c>
      <c r="K25">
        <v>1720553405.8</v>
      </c>
      <c r="L25">
        <f>(M25)/1000</f>
        <v>0</v>
      </c>
      <c r="M25">
        <f>IF(BH25, AP25, AJ25)</f>
        <v>0</v>
      </c>
      <c r="N25">
        <f>IF(BH25, AK25, AI25)</f>
        <v>0</v>
      </c>
      <c r="O25">
        <f>BJ25 - IF(AW25&gt;1, N25*BD25*100.0/(AY25), 0)</f>
        <v>0</v>
      </c>
      <c r="P25">
        <f>((V25-L25/2)*O25-N25)/(V25+L25/2)</f>
        <v>0</v>
      </c>
      <c r="Q25">
        <f>P25*(BQ25+BR25)/1000.0</f>
        <v>0</v>
      </c>
      <c r="R25">
        <f>(BJ25 - IF(AW25&gt;1, N25*BD25*100.0/(AY25), 0))*(BQ25+BR25)/1000.0</f>
        <v>0</v>
      </c>
      <c r="S25">
        <f>2.0/((1/U25-1/T25)+SIGN(U25)*SQRT((1/U25-1/T25)*(1/U25-1/T25) + 4*BE25/((BE25+1)*(BE25+1))*(2*1/U25*1/T25-1/T25*1/T25)))</f>
        <v>0</v>
      </c>
      <c r="T25">
        <f>IF(LEFT(BF25,1)&lt;&gt;"0",IF(LEFT(BF25,1)="1",3.0,BG25),$D$5+$E$5*(BX25*BQ25/($K$5*1000))+$F$5*(BX25*BQ25/($K$5*1000))*MAX(MIN(BD25,$J$5),$I$5)*MAX(MIN(BD25,$J$5),$I$5)+$G$5*MAX(MIN(BD25,$J$5),$I$5)*(BX25*BQ25/($K$5*1000))+$H$5*(BX25*BQ25/($K$5*1000))*(BX25*BQ25/($K$5*1000)))</f>
        <v>0</v>
      </c>
      <c r="U25">
        <f>L25*(1000-(1000*0.61365*exp(17.502*Y25/(240.97+Y25))/(BQ25+BR25)+BL25)/2)/(1000*0.61365*exp(17.502*Y25/(240.97+Y25))/(BQ25+BR25)-BL25)</f>
        <v>0</v>
      </c>
      <c r="V25">
        <f>1/((BE25+1)/(S25/1.6)+1/(T25/1.37)) + BE25/((BE25+1)/(S25/1.6) + BE25/(T25/1.37))</f>
        <v>0</v>
      </c>
      <c r="W25">
        <f>(AZ25*BC25)</f>
        <v>0</v>
      </c>
      <c r="X25">
        <f>(BS25+(W25+2*0.95*5.67E-8*(((BS25+$B$7)+273)^4-(BS25+273)^4)-44100*L25)/(1.84*29.3*T25+8*0.95*5.67E-8*(BS25+273)^3))</f>
        <v>0</v>
      </c>
      <c r="Y25">
        <f>($C$7*BT25+$D$7*BU25+$E$7*X25)</f>
        <v>0</v>
      </c>
      <c r="Z25">
        <f>0.61365*exp(17.502*Y25/(240.97+Y25))</f>
        <v>0</v>
      </c>
      <c r="AA25">
        <f>(AB25/AC25*100)</f>
        <v>0</v>
      </c>
      <c r="AB25">
        <f>BL25*(BQ25+BR25)/1000</f>
        <v>0</v>
      </c>
      <c r="AC25">
        <f>0.61365*exp(17.502*BS25/(240.97+BS25))</f>
        <v>0</v>
      </c>
      <c r="AD25">
        <f>(Z25-BL25*(BQ25+BR25)/1000)</f>
        <v>0</v>
      </c>
      <c r="AE25">
        <f>(-L25*44100)</f>
        <v>0</v>
      </c>
      <c r="AF25">
        <f>2*29.3*T25*0.92*(BS25-Y25)</f>
        <v>0</v>
      </c>
      <c r="AG25">
        <f>2*0.95*5.67E-8*(((BS25+$B$7)+273)^4-(Y25+273)^4)</f>
        <v>0</v>
      </c>
      <c r="AH25">
        <f>W25+AG25+AE25+AF25</f>
        <v>0</v>
      </c>
      <c r="AI25">
        <f>BP25*AW25*(BK25-BJ25*(1000-AW25*BM25)/(1000-AW25*BL25))/(100*BD25)</f>
        <v>0</v>
      </c>
      <c r="AJ25">
        <f>1000*BP25*AW25*(BL25-BM25)/(100*BD25*(1000-AW25*BL25))</f>
        <v>0</v>
      </c>
      <c r="AK25">
        <f>(AL25 - AM25 - BQ25*1E3/(8.314*(BS25+273.15)) * AO25/BP25 * AN25) * BP25/(100*BD25) * (1000 - BM25)/1000</f>
        <v>0</v>
      </c>
      <c r="AL25">
        <v>425.604685302326</v>
      </c>
      <c r="AM25">
        <v>426.970006060606</v>
      </c>
      <c r="AN25">
        <v>0.00117218684976648</v>
      </c>
      <c r="AO25">
        <v>64.97119291927</v>
      </c>
      <c r="AP25">
        <f>(AR25 - AQ25 + BQ25*1E3/(8.314*(BS25+273.15)) * AT25/BP25 * AS25) * BP25/(100*BD25) * 1000/(1000 - AR25)</f>
        <v>0</v>
      </c>
      <c r="AQ25">
        <v>13.0662885117887</v>
      </c>
      <c r="AR25">
        <v>13.5554624242424</v>
      </c>
      <c r="AS25">
        <v>-1.61992154054258e-05</v>
      </c>
      <c r="AT25">
        <v>109.377988094692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MAX(0,($B$13+$C$13*BX25)/(1+$D$13*BX25)*BQ25/(BS25+273)*$E$13)</f>
        <v>0</v>
      </c>
      <c r="AZ25">
        <f>$B$11*BY25+$C$11*BZ25+$F$11*CK25*(1-CN25)</f>
        <v>0</v>
      </c>
      <c r="BA25">
        <f>AZ25*BB25</f>
        <v>0</v>
      </c>
      <c r="BB25">
        <f>($B$11*$D$9+$C$11*$D$9+$F$11*((CX25+CP25)/MAX(CX25+CP25+CY25, 0.1)*$I$9+CY25/MAX(CX25+CP25+CY25, 0.1)*$J$9))/($B$11+$C$11+$F$11)</f>
        <v>0</v>
      </c>
      <c r="BC25">
        <f>($B$11*$K$9+$C$11*$K$9+$F$11*((CX25+CP25)/MAX(CX25+CP25+CY25, 0.1)*$P$9+CY25/MAX(CX25+CP25+CY25, 0.1)*$Q$9))/($B$11+$C$11+$F$11)</f>
        <v>0</v>
      </c>
      <c r="BD25">
        <v>6</v>
      </c>
      <c r="BE25">
        <v>0.5</v>
      </c>
      <c r="BF25" t="s">
        <v>362</v>
      </c>
      <c r="BG25">
        <v>2</v>
      </c>
      <c r="BH25" t="b">
        <v>1</v>
      </c>
      <c r="BI25">
        <v>1720553405.8</v>
      </c>
      <c r="BJ25">
        <v>421.1652</v>
      </c>
      <c r="BK25">
        <v>420.0508</v>
      </c>
      <c r="BL25">
        <v>13.55646</v>
      </c>
      <c r="BM25">
        <v>13.06676</v>
      </c>
      <c r="BN25">
        <v>424.4394</v>
      </c>
      <c r="BO25">
        <v>13.59052</v>
      </c>
      <c r="BP25">
        <v>500.0024</v>
      </c>
      <c r="BQ25">
        <v>90.483</v>
      </c>
      <c r="BR25">
        <v>0.1001811</v>
      </c>
      <c r="BS25">
        <v>20.64528</v>
      </c>
      <c r="BT25">
        <v>19.99526</v>
      </c>
      <c r="BU25">
        <v>999.9</v>
      </c>
      <c r="BV25">
        <v>0</v>
      </c>
      <c r="BW25">
        <v>0</v>
      </c>
      <c r="BX25">
        <v>9978.118</v>
      </c>
      <c r="BY25">
        <v>0</v>
      </c>
      <c r="BZ25">
        <v>0.2385846</v>
      </c>
      <c r="CA25">
        <v>1.114064</v>
      </c>
      <c r="CB25">
        <v>426.9532</v>
      </c>
      <c r="CC25">
        <v>425.6124</v>
      </c>
      <c r="CD25">
        <v>0.4897132</v>
      </c>
      <c r="CE25">
        <v>420.0508</v>
      </c>
      <c r="CF25">
        <v>13.06676</v>
      </c>
      <c r="CG25">
        <v>1.22663</v>
      </c>
      <c r="CH25">
        <v>1.182318</v>
      </c>
      <c r="CI25">
        <v>9.92874</v>
      </c>
      <c r="CJ25">
        <v>9.38077</v>
      </c>
      <c r="CK25">
        <v>0</v>
      </c>
      <c r="CL25">
        <v>0</v>
      </c>
      <c r="CM25">
        <v>0</v>
      </c>
      <c r="CN25">
        <v>0</v>
      </c>
      <c r="CO25">
        <v>-3.7</v>
      </c>
      <c r="CP25">
        <v>0</v>
      </c>
      <c r="CQ25">
        <v>-10.46</v>
      </c>
      <c r="CR25">
        <v>-0.64</v>
      </c>
      <c r="CS25">
        <v>34.562</v>
      </c>
      <c r="CT25">
        <v>40.7374</v>
      </c>
      <c r="CU25">
        <v>37.2872</v>
      </c>
      <c r="CV25">
        <v>40.1996</v>
      </c>
      <c r="CW25">
        <v>35.2748</v>
      </c>
      <c r="CX25">
        <v>0</v>
      </c>
      <c r="CY25">
        <v>0</v>
      </c>
      <c r="CZ25">
        <v>0</v>
      </c>
      <c r="DA25">
        <v>1720553407.8</v>
      </c>
      <c r="DB25">
        <v>0</v>
      </c>
      <c r="DC25">
        <v>1720552683</v>
      </c>
      <c r="DD25" t="s">
        <v>363</v>
      </c>
      <c r="DE25">
        <v>1720552681</v>
      </c>
      <c r="DF25">
        <v>1720552683</v>
      </c>
      <c r="DG25">
        <v>7</v>
      </c>
      <c r="DH25">
        <v>0.243</v>
      </c>
      <c r="DI25">
        <v>0.01</v>
      </c>
      <c r="DJ25">
        <v>-3.273</v>
      </c>
      <c r="DK25">
        <v>-0.05</v>
      </c>
      <c r="DL25">
        <v>420</v>
      </c>
      <c r="DM25">
        <v>13</v>
      </c>
      <c r="DN25">
        <v>0.12</v>
      </c>
      <c r="DO25">
        <v>0.11</v>
      </c>
      <c r="DP25">
        <v>1.1112285</v>
      </c>
      <c r="DQ25">
        <v>-0.0203463157894747</v>
      </c>
      <c r="DR25">
        <v>0.0282792060134297</v>
      </c>
      <c r="DS25">
        <v>1</v>
      </c>
      <c r="DT25">
        <v>0.493942</v>
      </c>
      <c r="DU25">
        <v>-0.00771834586466168</v>
      </c>
      <c r="DV25">
        <v>0.00782825189937063</v>
      </c>
      <c r="DW25">
        <v>1</v>
      </c>
      <c r="DX25">
        <v>2</v>
      </c>
      <c r="DY25">
        <v>2</v>
      </c>
      <c r="DZ25" t="s">
        <v>374</v>
      </c>
      <c r="EA25">
        <v>3.13105</v>
      </c>
      <c r="EB25">
        <v>2.77779</v>
      </c>
      <c r="EC25">
        <v>0.0910904</v>
      </c>
      <c r="ED25">
        <v>0.0904997</v>
      </c>
      <c r="EE25">
        <v>0.0685155</v>
      </c>
      <c r="EF25">
        <v>0.0668141</v>
      </c>
      <c r="EG25">
        <v>34418.8</v>
      </c>
      <c r="EH25">
        <v>37024.8</v>
      </c>
      <c r="EI25">
        <v>34257.2</v>
      </c>
      <c r="EJ25">
        <v>36890.6</v>
      </c>
      <c r="EK25">
        <v>45093.6</v>
      </c>
      <c r="EL25">
        <v>49433.8</v>
      </c>
      <c r="EM25">
        <v>53434.8</v>
      </c>
      <c r="EN25">
        <v>58943.4</v>
      </c>
      <c r="EO25">
        <v>1.9899</v>
      </c>
      <c r="EP25">
        <v>1.80427</v>
      </c>
      <c r="EQ25">
        <v>-0.0138432</v>
      </c>
      <c r="ER25">
        <v>0</v>
      </c>
      <c r="ES25">
        <v>20.2194</v>
      </c>
      <c r="ET25">
        <v>999.9</v>
      </c>
      <c r="EU25">
        <v>52.814</v>
      </c>
      <c r="EV25">
        <v>29.98</v>
      </c>
      <c r="EW25">
        <v>24.8391</v>
      </c>
      <c r="EX25">
        <v>54.7393</v>
      </c>
      <c r="EY25">
        <v>50.3405</v>
      </c>
      <c r="EZ25">
        <v>1</v>
      </c>
      <c r="FA25">
        <v>-0.14593</v>
      </c>
      <c r="FB25">
        <v>2.38255</v>
      </c>
      <c r="FC25">
        <v>20.1211</v>
      </c>
      <c r="FD25">
        <v>5.19947</v>
      </c>
      <c r="FE25">
        <v>12.0068</v>
      </c>
      <c r="FF25">
        <v>4.9757</v>
      </c>
      <c r="FG25">
        <v>3.29398</v>
      </c>
      <c r="FH25">
        <v>9999</v>
      </c>
      <c r="FI25">
        <v>999.9</v>
      </c>
      <c r="FJ25">
        <v>9999</v>
      </c>
      <c r="FK25">
        <v>9999</v>
      </c>
      <c r="FL25">
        <v>1.86325</v>
      </c>
      <c r="FM25">
        <v>1.86804</v>
      </c>
      <c r="FN25">
        <v>1.86773</v>
      </c>
      <c r="FO25">
        <v>1.86903</v>
      </c>
      <c r="FP25">
        <v>1.86981</v>
      </c>
      <c r="FQ25">
        <v>1.86584</v>
      </c>
      <c r="FR25">
        <v>1.86691</v>
      </c>
      <c r="FS25">
        <v>1.86831</v>
      </c>
      <c r="FT25">
        <v>5</v>
      </c>
      <c r="FU25">
        <v>0</v>
      </c>
      <c r="FV25">
        <v>0</v>
      </c>
      <c r="FW25">
        <v>0</v>
      </c>
      <c r="FX25" t="s">
        <v>365</v>
      </c>
      <c r="FY25" t="s">
        <v>366</v>
      </c>
      <c r="FZ25" t="s">
        <v>367</v>
      </c>
      <c r="GA25" t="s">
        <v>367</v>
      </c>
      <c r="GB25" t="s">
        <v>367</v>
      </c>
      <c r="GC25" t="s">
        <v>367</v>
      </c>
      <c r="GD25">
        <v>0</v>
      </c>
      <c r="GE25">
        <v>100</v>
      </c>
      <c r="GF25">
        <v>100</v>
      </c>
      <c r="GG25">
        <v>-3.274</v>
      </c>
      <c r="GH25">
        <v>-0.0341</v>
      </c>
      <c r="GI25">
        <v>-2.41974186870099</v>
      </c>
      <c r="GJ25">
        <v>-0.00246041668978273</v>
      </c>
      <c r="GK25">
        <v>1.10889021610863e-06</v>
      </c>
      <c r="GL25">
        <v>-1.28318136538774e-10</v>
      </c>
      <c r="GM25">
        <v>-0.128431604716509</v>
      </c>
      <c r="GN25">
        <v>-0.0190386697160695</v>
      </c>
      <c r="GO25">
        <v>0.00224295314527537</v>
      </c>
      <c r="GP25">
        <v>-2.43696975084762e-05</v>
      </c>
      <c r="GQ25">
        <v>4</v>
      </c>
      <c r="GR25">
        <v>2248</v>
      </c>
      <c r="GS25">
        <v>1</v>
      </c>
      <c r="GT25">
        <v>26</v>
      </c>
      <c r="GU25">
        <v>12.1</v>
      </c>
      <c r="GV25">
        <v>12.1</v>
      </c>
      <c r="GW25">
        <v>1.00342</v>
      </c>
      <c r="GX25">
        <v>2.62207</v>
      </c>
      <c r="GY25">
        <v>1.54785</v>
      </c>
      <c r="GZ25">
        <v>2.30835</v>
      </c>
      <c r="HA25">
        <v>1.64673</v>
      </c>
      <c r="HB25">
        <v>2.31201</v>
      </c>
      <c r="HC25">
        <v>33.1769</v>
      </c>
      <c r="HD25">
        <v>24.2451</v>
      </c>
      <c r="HE25">
        <v>18</v>
      </c>
      <c r="HF25">
        <v>503.348</v>
      </c>
      <c r="HG25">
        <v>388.092</v>
      </c>
      <c r="HH25">
        <v>17.0002</v>
      </c>
      <c r="HI25">
        <v>25.4281</v>
      </c>
      <c r="HJ25">
        <v>29.9999</v>
      </c>
      <c r="HK25">
        <v>25.4949</v>
      </c>
      <c r="HL25">
        <v>25.4633</v>
      </c>
      <c r="HM25">
        <v>20.1102</v>
      </c>
      <c r="HN25">
        <v>45.5904</v>
      </c>
      <c r="HO25">
        <v>0</v>
      </c>
      <c r="HP25">
        <v>17.005</v>
      </c>
      <c r="HQ25">
        <v>420</v>
      </c>
      <c r="HR25">
        <v>13.0287</v>
      </c>
      <c r="HS25">
        <v>97.1377</v>
      </c>
      <c r="HT25">
        <v>95.5112</v>
      </c>
    </row>
    <row r="26" spans="1:228">
      <c r="A26">
        <v>10</v>
      </c>
      <c r="B26">
        <v>1720553414</v>
      </c>
      <c r="C26">
        <v>45</v>
      </c>
      <c r="D26" t="s">
        <v>385</v>
      </c>
      <c r="E26" t="s">
        <v>386</v>
      </c>
      <c r="F26">
        <v>5</v>
      </c>
      <c r="G26" t="s">
        <v>358</v>
      </c>
      <c r="H26" t="s">
        <v>359</v>
      </c>
      <c r="I26" t="s">
        <v>360</v>
      </c>
      <c r="J26" t="s">
        <v>361</v>
      </c>
      <c r="K26">
        <v>1720553410.8</v>
      </c>
      <c r="L26">
        <f>(M26)/1000</f>
        <v>0</v>
      </c>
      <c r="M26">
        <f>IF(BH26, AP26, AJ26)</f>
        <v>0</v>
      </c>
      <c r="N26">
        <f>IF(BH26, AK26, AI26)</f>
        <v>0</v>
      </c>
      <c r="O26">
        <f>BJ26 - IF(AW26&gt;1, N26*BD26*100.0/(AY26), 0)</f>
        <v>0</v>
      </c>
      <c r="P26">
        <f>((V26-L26/2)*O26-N26)/(V26+L26/2)</f>
        <v>0</v>
      </c>
      <c r="Q26">
        <f>P26*(BQ26+BR26)/1000.0</f>
        <v>0</v>
      </c>
      <c r="R26">
        <f>(BJ26 - IF(AW26&gt;1, N26*BD26*100.0/(AY26), 0))*(BQ26+BR26)/1000.0</f>
        <v>0</v>
      </c>
      <c r="S26">
        <f>2.0/((1/U26-1/T26)+SIGN(U26)*SQRT((1/U26-1/T26)*(1/U26-1/T26) + 4*BE26/((BE26+1)*(BE26+1))*(2*1/U26*1/T26-1/T26*1/T26)))</f>
        <v>0</v>
      </c>
      <c r="T26">
        <f>IF(LEFT(BF26,1)&lt;&gt;"0",IF(LEFT(BF26,1)="1",3.0,BG26),$D$5+$E$5*(BX26*BQ26/($K$5*1000))+$F$5*(BX26*BQ26/($K$5*1000))*MAX(MIN(BD26,$J$5),$I$5)*MAX(MIN(BD26,$J$5),$I$5)+$G$5*MAX(MIN(BD26,$J$5),$I$5)*(BX26*BQ26/($K$5*1000))+$H$5*(BX26*BQ26/($K$5*1000))*(BX26*BQ26/($K$5*1000)))</f>
        <v>0</v>
      </c>
      <c r="U26">
        <f>L26*(1000-(1000*0.61365*exp(17.502*Y26/(240.97+Y26))/(BQ26+BR26)+BL26)/2)/(1000*0.61365*exp(17.502*Y26/(240.97+Y26))/(BQ26+BR26)-BL26)</f>
        <v>0</v>
      </c>
      <c r="V26">
        <f>1/((BE26+1)/(S26/1.6)+1/(T26/1.37)) + BE26/((BE26+1)/(S26/1.6) + BE26/(T26/1.37))</f>
        <v>0</v>
      </c>
      <c r="W26">
        <f>(AZ26*BC26)</f>
        <v>0</v>
      </c>
      <c r="X26">
        <f>(BS26+(W26+2*0.95*5.67E-8*(((BS26+$B$7)+273)^4-(BS26+273)^4)-44100*L26)/(1.84*29.3*T26+8*0.95*5.67E-8*(BS26+273)^3))</f>
        <v>0</v>
      </c>
      <c r="Y26">
        <f>($C$7*BT26+$D$7*BU26+$E$7*X26)</f>
        <v>0</v>
      </c>
      <c r="Z26">
        <f>0.61365*exp(17.502*Y26/(240.97+Y26))</f>
        <v>0</v>
      </c>
      <c r="AA26">
        <f>(AB26/AC26*100)</f>
        <v>0</v>
      </c>
      <c r="AB26">
        <f>BL26*(BQ26+BR26)/1000</f>
        <v>0</v>
      </c>
      <c r="AC26">
        <f>0.61365*exp(17.502*BS26/(240.97+BS26))</f>
        <v>0</v>
      </c>
      <c r="AD26">
        <f>(Z26-BL26*(BQ26+BR26)/1000)</f>
        <v>0</v>
      </c>
      <c r="AE26">
        <f>(-L26*44100)</f>
        <v>0</v>
      </c>
      <c r="AF26">
        <f>2*29.3*T26*0.92*(BS26-Y26)</f>
        <v>0</v>
      </c>
      <c r="AG26">
        <f>2*0.95*5.67E-8*(((BS26+$B$7)+273)^4-(Y26+273)^4)</f>
        <v>0</v>
      </c>
      <c r="AH26">
        <f>W26+AG26+AE26+AF26</f>
        <v>0</v>
      </c>
      <c r="AI26">
        <f>BP26*AW26*(BK26-BJ26*(1000-AW26*BM26)/(1000-AW26*BL26))/(100*BD26)</f>
        <v>0</v>
      </c>
      <c r="AJ26">
        <f>1000*BP26*AW26*(BL26-BM26)/(100*BD26*(1000-AW26*BL26))</f>
        <v>0</v>
      </c>
      <c r="AK26">
        <f>(AL26 - AM26 - BQ26*1E3/(8.314*(BS26+273.15)) * AO26/BP26 * AN26) * BP26/(100*BD26) * (1000 - BM26)/1000</f>
        <v>0</v>
      </c>
      <c r="AL26">
        <v>425.539561398532</v>
      </c>
      <c r="AM26">
        <v>426.920933333333</v>
      </c>
      <c r="AN26">
        <v>-0.0010705084695808</v>
      </c>
      <c r="AO26">
        <v>64.97119291927</v>
      </c>
      <c r="AP26">
        <f>(AR26 - AQ26 + BQ26*1E3/(8.314*(BS26+273.15)) * AT26/BP26 * AS26) * BP26/(100*BD26) * 1000/(1000 - AR26)</f>
        <v>0</v>
      </c>
      <c r="AQ26">
        <v>13.0686813175627</v>
      </c>
      <c r="AR26">
        <v>13.5560793939394</v>
      </c>
      <c r="AS26">
        <v>-2.32131865670272e-06</v>
      </c>
      <c r="AT26">
        <v>109.377988094692</v>
      </c>
      <c r="AU26">
        <v>0</v>
      </c>
      <c r="AV26">
        <v>0</v>
      </c>
      <c r="AW26">
        <f>IF(AU26*$H$13&gt;=AY26,1.0,(AY26/(AY26-AU26*$H$13)))</f>
        <v>0</v>
      </c>
      <c r="AX26">
        <f>(AW26-1)*100</f>
        <v>0</v>
      </c>
      <c r="AY26">
        <f>MAX(0,($B$13+$C$13*BX26)/(1+$D$13*BX26)*BQ26/(BS26+273)*$E$13)</f>
        <v>0</v>
      </c>
      <c r="AZ26">
        <f>$B$11*BY26+$C$11*BZ26+$F$11*CK26*(1-CN26)</f>
        <v>0</v>
      </c>
      <c r="BA26">
        <f>AZ26*BB26</f>
        <v>0</v>
      </c>
      <c r="BB26">
        <f>($B$11*$D$9+$C$11*$D$9+$F$11*((CX26+CP26)/MAX(CX26+CP26+CY26, 0.1)*$I$9+CY26/MAX(CX26+CP26+CY26, 0.1)*$J$9))/($B$11+$C$11+$F$11)</f>
        <v>0</v>
      </c>
      <c r="BC26">
        <f>($B$11*$K$9+$C$11*$K$9+$F$11*((CX26+CP26)/MAX(CX26+CP26+CY26, 0.1)*$P$9+CY26/MAX(CX26+CP26+CY26, 0.1)*$Q$9))/($B$11+$C$11+$F$11)</f>
        <v>0</v>
      </c>
      <c r="BD26">
        <v>6</v>
      </c>
      <c r="BE26">
        <v>0.5</v>
      </c>
      <c r="BF26" t="s">
        <v>362</v>
      </c>
      <c r="BG26">
        <v>2</v>
      </c>
      <c r="BH26" t="b">
        <v>1</v>
      </c>
      <c r="BI26">
        <v>1720553410.8</v>
      </c>
      <c r="BJ26">
        <v>421.1538</v>
      </c>
      <c r="BK26">
        <v>419.9638</v>
      </c>
      <c r="BL26">
        <v>13.55556</v>
      </c>
      <c r="BM26">
        <v>13.06916</v>
      </c>
      <c r="BN26">
        <v>424.428</v>
      </c>
      <c r="BO26">
        <v>13.58966</v>
      </c>
      <c r="BP26">
        <v>499.999</v>
      </c>
      <c r="BQ26">
        <v>90.48168</v>
      </c>
      <c r="BR26">
        <v>0.09984958</v>
      </c>
      <c r="BS26">
        <v>20.64708</v>
      </c>
      <c r="BT26">
        <v>19.98976</v>
      </c>
      <c r="BU26">
        <v>999.9</v>
      </c>
      <c r="BV26">
        <v>0</v>
      </c>
      <c r="BW26">
        <v>0</v>
      </c>
      <c r="BX26">
        <v>10011.37</v>
      </c>
      <c r="BY26">
        <v>0</v>
      </c>
      <c r="BZ26">
        <v>0.2220352</v>
      </c>
      <c r="CA26">
        <v>1.189986</v>
      </c>
      <c r="CB26">
        <v>426.9412</v>
      </c>
      <c r="CC26">
        <v>425.525</v>
      </c>
      <c r="CD26">
        <v>0.4864318</v>
      </c>
      <c r="CE26">
        <v>419.9638</v>
      </c>
      <c r="CF26">
        <v>13.06916</v>
      </c>
      <c r="CG26">
        <v>1.22653</v>
      </c>
      <c r="CH26">
        <v>1.182516</v>
      </c>
      <c r="CI26">
        <v>9.927514</v>
      </c>
      <c r="CJ26">
        <v>9.383244</v>
      </c>
      <c r="CK26">
        <v>0</v>
      </c>
      <c r="CL26">
        <v>0</v>
      </c>
      <c r="CM26">
        <v>0</v>
      </c>
      <c r="CN26">
        <v>0</v>
      </c>
      <c r="CO26">
        <v>-3.72</v>
      </c>
      <c r="CP26">
        <v>0</v>
      </c>
      <c r="CQ26">
        <v>-11.62</v>
      </c>
      <c r="CR26">
        <v>-1.56</v>
      </c>
      <c r="CS26">
        <v>34.562</v>
      </c>
      <c r="CT26">
        <v>40.75</v>
      </c>
      <c r="CU26">
        <v>37.312</v>
      </c>
      <c r="CV26">
        <v>40.2374</v>
      </c>
      <c r="CW26">
        <v>35.312</v>
      </c>
      <c r="CX26">
        <v>0</v>
      </c>
      <c r="CY26">
        <v>0</v>
      </c>
      <c r="CZ26">
        <v>0</v>
      </c>
      <c r="DA26">
        <v>1720553412.6</v>
      </c>
      <c r="DB26">
        <v>0</v>
      </c>
      <c r="DC26">
        <v>1720552683</v>
      </c>
      <c r="DD26" t="s">
        <v>363</v>
      </c>
      <c r="DE26">
        <v>1720552681</v>
      </c>
      <c r="DF26">
        <v>1720552683</v>
      </c>
      <c r="DG26">
        <v>7</v>
      </c>
      <c r="DH26">
        <v>0.243</v>
      </c>
      <c r="DI26">
        <v>0.01</v>
      </c>
      <c r="DJ26">
        <v>-3.273</v>
      </c>
      <c r="DK26">
        <v>-0.05</v>
      </c>
      <c r="DL26">
        <v>420</v>
      </c>
      <c r="DM26">
        <v>13</v>
      </c>
      <c r="DN26">
        <v>0.12</v>
      </c>
      <c r="DO26">
        <v>0.11</v>
      </c>
      <c r="DP26">
        <v>1.124801</v>
      </c>
      <c r="DQ26">
        <v>0.232143157894736</v>
      </c>
      <c r="DR26">
        <v>0.0490945384844383</v>
      </c>
      <c r="DS26">
        <v>0</v>
      </c>
      <c r="DT26">
        <v>0.49406275</v>
      </c>
      <c r="DU26">
        <v>-0.0667197744360895</v>
      </c>
      <c r="DV26">
        <v>0.00665574918303717</v>
      </c>
      <c r="DW26">
        <v>1</v>
      </c>
      <c r="DX26">
        <v>1</v>
      </c>
      <c r="DY26">
        <v>2</v>
      </c>
      <c r="DZ26" t="s">
        <v>364</v>
      </c>
      <c r="EA26">
        <v>3.131</v>
      </c>
      <c r="EB26">
        <v>2.77822</v>
      </c>
      <c r="EC26">
        <v>0.0910814</v>
      </c>
      <c r="ED26">
        <v>0.0904843</v>
      </c>
      <c r="EE26">
        <v>0.0685167</v>
      </c>
      <c r="EF26">
        <v>0.0668233</v>
      </c>
      <c r="EG26">
        <v>34419.2</v>
      </c>
      <c r="EH26">
        <v>37025.2</v>
      </c>
      <c r="EI26">
        <v>34257.3</v>
      </c>
      <c r="EJ26">
        <v>36890.5</v>
      </c>
      <c r="EK26">
        <v>45093.5</v>
      </c>
      <c r="EL26">
        <v>49433.1</v>
      </c>
      <c r="EM26">
        <v>53434.8</v>
      </c>
      <c r="EN26">
        <v>58943.1</v>
      </c>
      <c r="EO26">
        <v>1.99018</v>
      </c>
      <c r="EP26">
        <v>1.80422</v>
      </c>
      <c r="EQ26">
        <v>-0.0139624</v>
      </c>
      <c r="ER26">
        <v>0</v>
      </c>
      <c r="ES26">
        <v>20.2183</v>
      </c>
      <c r="ET26">
        <v>999.9</v>
      </c>
      <c r="EU26">
        <v>52.814</v>
      </c>
      <c r="EV26">
        <v>29.98</v>
      </c>
      <c r="EW26">
        <v>24.8407</v>
      </c>
      <c r="EX26">
        <v>53.9393</v>
      </c>
      <c r="EY26">
        <v>50.4127</v>
      </c>
      <c r="EZ26">
        <v>1</v>
      </c>
      <c r="FA26">
        <v>-0.14611</v>
      </c>
      <c r="FB26">
        <v>2.37506</v>
      </c>
      <c r="FC26">
        <v>20.1212</v>
      </c>
      <c r="FD26">
        <v>5.19947</v>
      </c>
      <c r="FE26">
        <v>12.0055</v>
      </c>
      <c r="FF26">
        <v>4.9757</v>
      </c>
      <c r="FG26">
        <v>3.29395</v>
      </c>
      <c r="FH26">
        <v>9999</v>
      </c>
      <c r="FI26">
        <v>999.9</v>
      </c>
      <c r="FJ26">
        <v>9999</v>
      </c>
      <c r="FK26">
        <v>9999</v>
      </c>
      <c r="FL26">
        <v>1.86325</v>
      </c>
      <c r="FM26">
        <v>1.86803</v>
      </c>
      <c r="FN26">
        <v>1.86775</v>
      </c>
      <c r="FO26">
        <v>1.86904</v>
      </c>
      <c r="FP26">
        <v>1.86981</v>
      </c>
      <c r="FQ26">
        <v>1.86584</v>
      </c>
      <c r="FR26">
        <v>1.86691</v>
      </c>
      <c r="FS26">
        <v>1.86831</v>
      </c>
      <c r="FT26">
        <v>5</v>
      </c>
      <c r="FU26">
        <v>0</v>
      </c>
      <c r="FV26">
        <v>0</v>
      </c>
      <c r="FW26">
        <v>0</v>
      </c>
      <c r="FX26" t="s">
        <v>365</v>
      </c>
      <c r="FY26" t="s">
        <v>366</v>
      </c>
      <c r="FZ26" t="s">
        <v>367</v>
      </c>
      <c r="GA26" t="s">
        <v>367</v>
      </c>
      <c r="GB26" t="s">
        <v>367</v>
      </c>
      <c r="GC26" t="s">
        <v>367</v>
      </c>
      <c r="GD26">
        <v>0</v>
      </c>
      <c r="GE26">
        <v>100</v>
      </c>
      <c r="GF26">
        <v>100</v>
      </c>
      <c r="GG26">
        <v>-3.274</v>
      </c>
      <c r="GH26">
        <v>-0.0341</v>
      </c>
      <c r="GI26">
        <v>-2.41974186870099</v>
      </c>
      <c r="GJ26">
        <v>-0.00246041668978273</v>
      </c>
      <c r="GK26">
        <v>1.10889021610863e-06</v>
      </c>
      <c r="GL26">
        <v>-1.28318136538774e-10</v>
      </c>
      <c r="GM26">
        <v>-0.128431604716509</v>
      </c>
      <c r="GN26">
        <v>-0.0190386697160695</v>
      </c>
      <c r="GO26">
        <v>0.00224295314527537</v>
      </c>
      <c r="GP26">
        <v>-2.43696975084762e-05</v>
      </c>
      <c r="GQ26">
        <v>4</v>
      </c>
      <c r="GR26">
        <v>2248</v>
      </c>
      <c r="GS26">
        <v>1</v>
      </c>
      <c r="GT26">
        <v>26</v>
      </c>
      <c r="GU26">
        <v>12.2</v>
      </c>
      <c r="GV26">
        <v>12.2</v>
      </c>
      <c r="GW26">
        <v>1.00342</v>
      </c>
      <c r="GX26">
        <v>2.61841</v>
      </c>
      <c r="GY26">
        <v>1.54785</v>
      </c>
      <c r="GZ26">
        <v>2.30835</v>
      </c>
      <c r="HA26">
        <v>1.64673</v>
      </c>
      <c r="HB26">
        <v>2.35718</v>
      </c>
      <c r="HC26">
        <v>33.1769</v>
      </c>
      <c r="HD26">
        <v>24.2539</v>
      </c>
      <c r="HE26">
        <v>18</v>
      </c>
      <c r="HF26">
        <v>503.515</v>
      </c>
      <c r="HG26">
        <v>388.051</v>
      </c>
      <c r="HH26">
        <v>17.004</v>
      </c>
      <c r="HI26">
        <v>25.4281</v>
      </c>
      <c r="HJ26">
        <v>30.0001</v>
      </c>
      <c r="HK26">
        <v>25.4936</v>
      </c>
      <c r="HL26">
        <v>25.4612</v>
      </c>
      <c r="HM26">
        <v>20.1099</v>
      </c>
      <c r="HN26">
        <v>45.5904</v>
      </c>
      <c r="HO26">
        <v>0</v>
      </c>
      <c r="HP26">
        <v>17.0127</v>
      </c>
      <c r="HQ26">
        <v>420</v>
      </c>
      <c r="HR26">
        <v>13.0287</v>
      </c>
      <c r="HS26">
        <v>97.1377</v>
      </c>
      <c r="HT26">
        <v>95.5108</v>
      </c>
    </row>
    <row r="27" spans="1:228">
      <c r="A27">
        <v>11</v>
      </c>
      <c r="B27">
        <v>1720553419</v>
      </c>
      <c r="C27">
        <v>50</v>
      </c>
      <c r="D27" t="s">
        <v>387</v>
      </c>
      <c r="E27" t="s">
        <v>388</v>
      </c>
      <c r="F27">
        <v>5</v>
      </c>
      <c r="G27" t="s">
        <v>358</v>
      </c>
      <c r="H27" t="s">
        <v>359</v>
      </c>
      <c r="I27" t="s">
        <v>360</v>
      </c>
      <c r="J27" t="s">
        <v>361</v>
      </c>
      <c r="K27">
        <v>1720553415.8</v>
      </c>
      <c r="L27">
        <f>(M27)/1000</f>
        <v>0</v>
      </c>
      <c r="M27">
        <f>IF(BH27, AP27, AJ27)</f>
        <v>0</v>
      </c>
      <c r="N27">
        <f>IF(BH27, AK27, AI27)</f>
        <v>0</v>
      </c>
      <c r="O27">
        <f>BJ27 - IF(AW27&gt;1, N27*BD27*100.0/(AY27), 0)</f>
        <v>0</v>
      </c>
      <c r="P27">
        <f>((V27-L27/2)*O27-N27)/(V27+L27/2)</f>
        <v>0</v>
      </c>
      <c r="Q27">
        <f>P27*(BQ27+BR27)/1000.0</f>
        <v>0</v>
      </c>
      <c r="R27">
        <f>(BJ27 - IF(AW27&gt;1, N27*BD27*100.0/(AY27), 0))*(BQ27+BR27)/1000.0</f>
        <v>0</v>
      </c>
      <c r="S27">
        <f>2.0/((1/U27-1/T27)+SIGN(U27)*SQRT((1/U27-1/T27)*(1/U27-1/T27) + 4*BE27/((BE27+1)*(BE27+1))*(2*1/U27*1/T27-1/T27*1/T27)))</f>
        <v>0</v>
      </c>
      <c r="T27">
        <f>IF(LEFT(BF27,1)&lt;&gt;"0",IF(LEFT(BF27,1)="1",3.0,BG27),$D$5+$E$5*(BX27*BQ27/($K$5*1000))+$F$5*(BX27*BQ27/($K$5*1000))*MAX(MIN(BD27,$J$5),$I$5)*MAX(MIN(BD27,$J$5),$I$5)+$G$5*MAX(MIN(BD27,$J$5),$I$5)*(BX27*BQ27/($K$5*1000))+$H$5*(BX27*BQ27/($K$5*1000))*(BX27*BQ27/($K$5*1000)))</f>
        <v>0</v>
      </c>
      <c r="U27">
        <f>L27*(1000-(1000*0.61365*exp(17.502*Y27/(240.97+Y27))/(BQ27+BR27)+BL27)/2)/(1000*0.61365*exp(17.502*Y27/(240.97+Y27))/(BQ27+BR27)-BL27)</f>
        <v>0</v>
      </c>
      <c r="V27">
        <f>1/((BE27+1)/(S27/1.6)+1/(T27/1.37)) + BE27/((BE27+1)/(S27/1.6) + BE27/(T27/1.37))</f>
        <v>0</v>
      </c>
      <c r="W27">
        <f>(AZ27*BC27)</f>
        <v>0</v>
      </c>
      <c r="X27">
        <f>(BS27+(W27+2*0.95*5.67E-8*(((BS27+$B$7)+273)^4-(BS27+273)^4)-44100*L27)/(1.84*29.3*T27+8*0.95*5.67E-8*(BS27+273)^3))</f>
        <v>0</v>
      </c>
      <c r="Y27">
        <f>($C$7*BT27+$D$7*BU27+$E$7*X27)</f>
        <v>0</v>
      </c>
      <c r="Z27">
        <f>0.61365*exp(17.502*Y27/(240.97+Y27))</f>
        <v>0</v>
      </c>
      <c r="AA27">
        <f>(AB27/AC27*100)</f>
        <v>0</v>
      </c>
      <c r="AB27">
        <f>BL27*(BQ27+BR27)/1000</f>
        <v>0</v>
      </c>
      <c r="AC27">
        <f>0.61365*exp(17.502*BS27/(240.97+BS27))</f>
        <v>0</v>
      </c>
      <c r="AD27">
        <f>(Z27-BL27*(BQ27+BR27)/1000)</f>
        <v>0</v>
      </c>
      <c r="AE27">
        <f>(-L27*44100)</f>
        <v>0</v>
      </c>
      <c r="AF27">
        <f>2*29.3*T27*0.92*(BS27-Y27)</f>
        <v>0</v>
      </c>
      <c r="AG27">
        <f>2*0.95*5.67E-8*(((BS27+$B$7)+273)^4-(Y27+273)^4)</f>
        <v>0</v>
      </c>
      <c r="AH27">
        <f>W27+AG27+AE27+AF27</f>
        <v>0</v>
      </c>
      <c r="AI27">
        <f>BP27*AW27*(BK27-BJ27*(1000-AW27*BM27)/(1000-AW27*BL27))/(100*BD27)</f>
        <v>0</v>
      </c>
      <c r="AJ27">
        <f>1000*BP27*AW27*(BL27-BM27)/(100*BD27*(1000-AW27*BL27))</f>
        <v>0</v>
      </c>
      <c r="AK27">
        <f>(AL27 - AM27 - BQ27*1E3/(8.314*(BS27+273.15)) * AO27/BP27 * AN27) * BP27/(100*BD27) * (1000 - BM27)/1000</f>
        <v>0</v>
      </c>
      <c r="AL27">
        <v>425.582221727677</v>
      </c>
      <c r="AM27">
        <v>426.899242424242</v>
      </c>
      <c r="AN27">
        <v>-6.92980979904589e-05</v>
      </c>
      <c r="AO27">
        <v>64.97119291927</v>
      </c>
      <c r="AP27">
        <f>(AR27 - AQ27 + BQ27*1E3/(8.314*(BS27+273.15)) * AT27/BP27 * AS27) * BP27/(100*BD27) * 1000/(1000 - AR27)</f>
        <v>0</v>
      </c>
      <c r="AQ27">
        <v>13.0709415836797</v>
      </c>
      <c r="AR27">
        <v>13.554976969697</v>
      </c>
      <c r="AS27">
        <v>-1.35699490008109e-06</v>
      </c>
      <c r="AT27">
        <v>109.377988094692</v>
      </c>
      <c r="AU27">
        <v>0</v>
      </c>
      <c r="AV27">
        <v>0</v>
      </c>
      <c r="AW27">
        <f>IF(AU27*$H$13&gt;=AY27,1.0,(AY27/(AY27-AU27*$H$13)))</f>
        <v>0</v>
      </c>
      <c r="AX27">
        <f>(AW27-1)*100</f>
        <v>0</v>
      </c>
      <c r="AY27">
        <f>MAX(0,($B$13+$C$13*BX27)/(1+$D$13*BX27)*BQ27/(BS27+273)*$E$13)</f>
        <v>0</v>
      </c>
      <c r="AZ27">
        <f>$B$11*BY27+$C$11*BZ27+$F$11*CK27*(1-CN27)</f>
        <v>0</v>
      </c>
      <c r="BA27">
        <f>AZ27*BB27</f>
        <v>0</v>
      </c>
      <c r="BB27">
        <f>($B$11*$D$9+$C$11*$D$9+$F$11*((CX27+CP27)/MAX(CX27+CP27+CY27, 0.1)*$I$9+CY27/MAX(CX27+CP27+CY27, 0.1)*$J$9))/($B$11+$C$11+$F$11)</f>
        <v>0</v>
      </c>
      <c r="BC27">
        <f>($B$11*$K$9+$C$11*$K$9+$F$11*((CX27+CP27)/MAX(CX27+CP27+CY27, 0.1)*$P$9+CY27/MAX(CX27+CP27+CY27, 0.1)*$Q$9))/($B$11+$C$11+$F$11)</f>
        <v>0</v>
      </c>
      <c r="BD27">
        <v>6</v>
      </c>
      <c r="BE27">
        <v>0.5</v>
      </c>
      <c r="BF27" t="s">
        <v>362</v>
      </c>
      <c r="BG27">
        <v>2</v>
      </c>
      <c r="BH27" t="b">
        <v>1</v>
      </c>
      <c r="BI27">
        <v>1720553415.8</v>
      </c>
      <c r="BJ27">
        <v>421.1132</v>
      </c>
      <c r="BK27">
        <v>420.0404</v>
      </c>
      <c r="BL27">
        <v>13.55544</v>
      </c>
      <c r="BM27">
        <v>13.07102</v>
      </c>
      <c r="BN27">
        <v>424.3872</v>
      </c>
      <c r="BO27">
        <v>13.58954</v>
      </c>
      <c r="BP27">
        <v>500.0352</v>
      </c>
      <c r="BQ27">
        <v>90.48182</v>
      </c>
      <c r="BR27">
        <v>0.10001792</v>
      </c>
      <c r="BS27">
        <v>20.64542</v>
      </c>
      <c r="BT27">
        <v>19.99014</v>
      </c>
      <c r="BU27">
        <v>999.9</v>
      </c>
      <c r="BV27">
        <v>0</v>
      </c>
      <c r="BW27">
        <v>0</v>
      </c>
      <c r="BX27">
        <v>10008.99</v>
      </c>
      <c r="BY27">
        <v>0</v>
      </c>
      <c r="BZ27">
        <v>0.220656</v>
      </c>
      <c r="CA27">
        <v>1.0730402</v>
      </c>
      <c r="CB27">
        <v>426.9</v>
      </c>
      <c r="CC27">
        <v>425.603</v>
      </c>
      <c r="CD27">
        <v>0.4844064</v>
      </c>
      <c r="CE27">
        <v>420.0404</v>
      </c>
      <c r="CF27">
        <v>13.07102</v>
      </c>
      <c r="CG27">
        <v>1.226522</v>
      </c>
      <c r="CH27">
        <v>1.18269</v>
      </c>
      <c r="CI27">
        <v>9.927408</v>
      </c>
      <c r="CJ27">
        <v>9.385438</v>
      </c>
      <c r="CK27">
        <v>0</v>
      </c>
      <c r="CL27">
        <v>0</v>
      </c>
      <c r="CM27">
        <v>0</v>
      </c>
      <c r="CN27">
        <v>0</v>
      </c>
      <c r="CO27">
        <v>-2.4</v>
      </c>
      <c r="CP27">
        <v>0</v>
      </c>
      <c r="CQ27">
        <v>-13.66</v>
      </c>
      <c r="CR27">
        <v>-1.54</v>
      </c>
      <c r="CS27">
        <v>34.562</v>
      </c>
      <c r="CT27">
        <v>40.7996</v>
      </c>
      <c r="CU27">
        <v>37.312</v>
      </c>
      <c r="CV27">
        <v>40.2748</v>
      </c>
      <c r="CW27">
        <v>35.312</v>
      </c>
      <c r="CX27">
        <v>0</v>
      </c>
      <c r="CY27">
        <v>0</v>
      </c>
      <c r="CZ27">
        <v>0</v>
      </c>
      <c r="DA27">
        <v>1720553417.4</v>
      </c>
      <c r="DB27">
        <v>0</v>
      </c>
      <c r="DC27">
        <v>1720552683</v>
      </c>
      <c r="DD27" t="s">
        <v>363</v>
      </c>
      <c r="DE27">
        <v>1720552681</v>
      </c>
      <c r="DF27">
        <v>1720552683</v>
      </c>
      <c r="DG27">
        <v>7</v>
      </c>
      <c r="DH27">
        <v>0.243</v>
      </c>
      <c r="DI27">
        <v>0.01</v>
      </c>
      <c r="DJ27">
        <v>-3.273</v>
      </c>
      <c r="DK27">
        <v>-0.05</v>
      </c>
      <c r="DL27">
        <v>420</v>
      </c>
      <c r="DM27">
        <v>13</v>
      </c>
      <c r="DN27">
        <v>0.12</v>
      </c>
      <c r="DO27">
        <v>0.11</v>
      </c>
      <c r="DP27">
        <v>1.11462955</v>
      </c>
      <c r="DQ27">
        <v>-0.00602413533834605</v>
      </c>
      <c r="DR27">
        <v>0.0662378311152131</v>
      </c>
      <c r="DS27">
        <v>1</v>
      </c>
      <c r="DT27">
        <v>0.48845255</v>
      </c>
      <c r="DU27">
        <v>-0.0367955639097748</v>
      </c>
      <c r="DV27">
        <v>0.00360014947571626</v>
      </c>
      <c r="DW27">
        <v>1</v>
      </c>
      <c r="DX27">
        <v>2</v>
      </c>
      <c r="DY27">
        <v>2</v>
      </c>
      <c r="DZ27" t="s">
        <v>374</v>
      </c>
      <c r="EA27">
        <v>3.13096</v>
      </c>
      <c r="EB27">
        <v>2.778</v>
      </c>
      <c r="EC27">
        <v>0.091085</v>
      </c>
      <c r="ED27">
        <v>0.0905004</v>
      </c>
      <c r="EE27">
        <v>0.0685184</v>
      </c>
      <c r="EF27">
        <v>0.0668351</v>
      </c>
      <c r="EG27">
        <v>34419</v>
      </c>
      <c r="EH27">
        <v>37024.6</v>
      </c>
      <c r="EI27">
        <v>34257.2</v>
      </c>
      <c r="EJ27">
        <v>36890.5</v>
      </c>
      <c r="EK27">
        <v>45093.2</v>
      </c>
      <c r="EL27">
        <v>49432.6</v>
      </c>
      <c r="EM27">
        <v>53434.4</v>
      </c>
      <c r="EN27">
        <v>58943.2</v>
      </c>
      <c r="EO27">
        <v>1.9899</v>
      </c>
      <c r="EP27">
        <v>1.80422</v>
      </c>
      <c r="EQ27">
        <v>-0.0140481</v>
      </c>
      <c r="ER27">
        <v>0</v>
      </c>
      <c r="ES27">
        <v>20.2166</v>
      </c>
      <c r="ET27">
        <v>999.9</v>
      </c>
      <c r="EU27">
        <v>52.838</v>
      </c>
      <c r="EV27">
        <v>29.98</v>
      </c>
      <c r="EW27">
        <v>24.8466</v>
      </c>
      <c r="EX27">
        <v>54.5493</v>
      </c>
      <c r="EY27">
        <v>50.4447</v>
      </c>
      <c r="EZ27">
        <v>1</v>
      </c>
      <c r="FA27">
        <v>-0.14611</v>
      </c>
      <c r="FB27">
        <v>2.35639</v>
      </c>
      <c r="FC27">
        <v>20.1212</v>
      </c>
      <c r="FD27">
        <v>5.19947</v>
      </c>
      <c r="FE27">
        <v>12.005</v>
      </c>
      <c r="FF27">
        <v>4.97575</v>
      </c>
      <c r="FG27">
        <v>3.29385</v>
      </c>
      <c r="FH27">
        <v>9999</v>
      </c>
      <c r="FI27">
        <v>999.9</v>
      </c>
      <c r="FJ27">
        <v>9999</v>
      </c>
      <c r="FK27">
        <v>9999</v>
      </c>
      <c r="FL27">
        <v>1.86325</v>
      </c>
      <c r="FM27">
        <v>1.86803</v>
      </c>
      <c r="FN27">
        <v>1.86773</v>
      </c>
      <c r="FO27">
        <v>1.86904</v>
      </c>
      <c r="FP27">
        <v>1.86981</v>
      </c>
      <c r="FQ27">
        <v>1.86584</v>
      </c>
      <c r="FR27">
        <v>1.86691</v>
      </c>
      <c r="FS27">
        <v>1.8683</v>
      </c>
      <c r="FT27">
        <v>5</v>
      </c>
      <c r="FU27">
        <v>0</v>
      </c>
      <c r="FV27">
        <v>0</v>
      </c>
      <c r="FW27">
        <v>0</v>
      </c>
      <c r="FX27" t="s">
        <v>365</v>
      </c>
      <c r="FY27" t="s">
        <v>366</v>
      </c>
      <c r="FZ27" t="s">
        <v>367</v>
      </c>
      <c r="GA27" t="s">
        <v>367</v>
      </c>
      <c r="GB27" t="s">
        <v>367</v>
      </c>
      <c r="GC27" t="s">
        <v>367</v>
      </c>
      <c r="GD27">
        <v>0</v>
      </c>
      <c r="GE27">
        <v>100</v>
      </c>
      <c r="GF27">
        <v>100</v>
      </c>
      <c r="GG27">
        <v>-3.274</v>
      </c>
      <c r="GH27">
        <v>-0.0341</v>
      </c>
      <c r="GI27">
        <v>-2.41974186870099</v>
      </c>
      <c r="GJ27">
        <v>-0.00246041668978273</v>
      </c>
      <c r="GK27">
        <v>1.10889021610863e-06</v>
      </c>
      <c r="GL27">
        <v>-1.28318136538774e-10</v>
      </c>
      <c r="GM27">
        <v>-0.128431604716509</v>
      </c>
      <c r="GN27">
        <v>-0.0190386697160695</v>
      </c>
      <c r="GO27">
        <v>0.00224295314527537</v>
      </c>
      <c r="GP27">
        <v>-2.43696975084762e-05</v>
      </c>
      <c r="GQ27">
        <v>4</v>
      </c>
      <c r="GR27">
        <v>2248</v>
      </c>
      <c r="GS27">
        <v>1</v>
      </c>
      <c r="GT27">
        <v>26</v>
      </c>
      <c r="GU27">
        <v>12.3</v>
      </c>
      <c r="GV27">
        <v>12.3</v>
      </c>
      <c r="GW27">
        <v>1.00342</v>
      </c>
      <c r="GX27">
        <v>2.62207</v>
      </c>
      <c r="GY27">
        <v>1.54785</v>
      </c>
      <c r="GZ27">
        <v>2.30835</v>
      </c>
      <c r="HA27">
        <v>1.64551</v>
      </c>
      <c r="HB27">
        <v>2.35474</v>
      </c>
      <c r="HC27">
        <v>33.1992</v>
      </c>
      <c r="HD27">
        <v>24.2539</v>
      </c>
      <c r="HE27">
        <v>18</v>
      </c>
      <c r="HF27">
        <v>503.323</v>
      </c>
      <c r="HG27">
        <v>388.051</v>
      </c>
      <c r="HH27">
        <v>17.0106</v>
      </c>
      <c r="HI27">
        <v>25.4261</v>
      </c>
      <c r="HJ27">
        <v>30.0001</v>
      </c>
      <c r="HK27">
        <v>25.4922</v>
      </c>
      <c r="HL27">
        <v>25.4612</v>
      </c>
      <c r="HM27">
        <v>20.1105</v>
      </c>
      <c r="HN27">
        <v>45.5904</v>
      </c>
      <c r="HO27">
        <v>0</v>
      </c>
      <c r="HP27">
        <v>17.0198</v>
      </c>
      <c r="HQ27">
        <v>420</v>
      </c>
      <c r="HR27">
        <v>13.0287</v>
      </c>
      <c r="HS27">
        <v>97.1372</v>
      </c>
      <c r="HT27">
        <v>95.5109</v>
      </c>
    </row>
    <row r="28" spans="1:228">
      <c r="A28">
        <v>12</v>
      </c>
      <c r="B28">
        <v>1720553424</v>
      </c>
      <c r="C28">
        <v>55</v>
      </c>
      <c r="D28" t="s">
        <v>389</v>
      </c>
      <c r="E28" t="s">
        <v>390</v>
      </c>
      <c r="F28">
        <v>5</v>
      </c>
      <c r="G28" t="s">
        <v>358</v>
      </c>
      <c r="H28" t="s">
        <v>359</v>
      </c>
      <c r="I28" t="s">
        <v>360</v>
      </c>
      <c r="J28" t="s">
        <v>361</v>
      </c>
      <c r="K28">
        <v>1720553420.8</v>
      </c>
      <c r="L28">
        <f>(M28)/1000</f>
        <v>0</v>
      </c>
      <c r="M28">
        <f>IF(BH28, AP28, AJ28)</f>
        <v>0</v>
      </c>
      <c r="N28">
        <f>IF(BH28, AK28, AI28)</f>
        <v>0</v>
      </c>
      <c r="O28">
        <f>BJ28 - IF(AW28&gt;1, N28*BD28*100.0/(AY28), 0)</f>
        <v>0</v>
      </c>
      <c r="P28">
        <f>((V28-L28/2)*O28-N28)/(V28+L28/2)</f>
        <v>0</v>
      </c>
      <c r="Q28">
        <f>P28*(BQ28+BR28)/1000.0</f>
        <v>0</v>
      </c>
      <c r="R28">
        <f>(BJ28 - IF(AW28&gt;1, N28*BD28*100.0/(AY28), 0))*(BQ28+BR28)/1000.0</f>
        <v>0</v>
      </c>
      <c r="S28">
        <f>2.0/((1/U28-1/T28)+SIGN(U28)*SQRT((1/U28-1/T28)*(1/U28-1/T28) + 4*BE28/((BE28+1)*(BE28+1))*(2*1/U28*1/T28-1/T28*1/T28)))</f>
        <v>0</v>
      </c>
      <c r="T28">
        <f>IF(LEFT(BF28,1)&lt;&gt;"0",IF(LEFT(BF28,1)="1",3.0,BG28),$D$5+$E$5*(BX28*BQ28/($K$5*1000))+$F$5*(BX28*BQ28/($K$5*1000))*MAX(MIN(BD28,$J$5),$I$5)*MAX(MIN(BD28,$J$5),$I$5)+$G$5*MAX(MIN(BD28,$J$5),$I$5)*(BX28*BQ28/($K$5*1000))+$H$5*(BX28*BQ28/($K$5*1000))*(BX28*BQ28/($K$5*1000)))</f>
        <v>0</v>
      </c>
      <c r="U28">
        <f>L28*(1000-(1000*0.61365*exp(17.502*Y28/(240.97+Y28))/(BQ28+BR28)+BL28)/2)/(1000*0.61365*exp(17.502*Y28/(240.97+Y28))/(BQ28+BR28)-BL28)</f>
        <v>0</v>
      </c>
      <c r="V28">
        <f>1/((BE28+1)/(S28/1.6)+1/(T28/1.37)) + BE28/((BE28+1)/(S28/1.6) + BE28/(T28/1.37))</f>
        <v>0</v>
      </c>
      <c r="W28">
        <f>(AZ28*BC28)</f>
        <v>0</v>
      </c>
      <c r="X28">
        <f>(BS28+(W28+2*0.95*5.67E-8*(((BS28+$B$7)+273)^4-(BS28+273)^4)-44100*L28)/(1.84*29.3*T28+8*0.95*5.67E-8*(BS28+273)^3))</f>
        <v>0</v>
      </c>
      <c r="Y28">
        <f>($C$7*BT28+$D$7*BU28+$E$7*X28)</f>
        <v>0</v>
      </c>
      <c r="Z28">
        <f>0.61365*exp(17.502*Y28/(240.97+Y28))</f>
        <v>0</v>
      </c>
      <c r="AA28">
        <f>(AB28/AC28*100)</f>
        <v>0</v>
      </c>
      <c r="AB28">
        <f>BL28*(BQ28+BR28)/1000</f>
        <v>0</v>
      </c>
      <c r="AC28">
        <f>0.61365*exp(17.502*BS28/(240.97+BS28))</f>
        <v>0</v>
      </c>
      <c r="AD28">
        <f>(Z28-BL28*(BQ28+BR28)/1000)</f>
        <v>0</v>
      </c>
      <c r="AE28">
        <f>(-L28*44100)</f>
        <v>0</v>
      </c>
      <c r="AF28">
        <f>2*29.3*T28*0.92*(BS28-Y28)</f>
        <v>0</v>
      </c>
      <c r="AG28">
        <f>2*0.95*5.67E-8*(((BS28+$B$7)+273)^4-(Y28+273)^4)</f>
        <v>0</v>
      </c>
      <c r="AH28">
        <f>W28+AG28+AE28+AF28</f>
        <v>0</v>
      </c>
      <c r="AI28">
        <f>BP28*AW28*(BK28-BJ28*(1000-AW28*BM28)/(1000-AW28*BL28))/(100*BD28)</f>
        <v>0</v>
      </c>
      <c r="AJ28">
        <f>1000*BP28*AW28*(BL28-BM28)/(100*BD28*(1000-AW28*BL28))</f>
        <v>0</v>
      </c>
      <c r="AK28">
        <f>(AL28 - AM28 - BQ28*1E3/(8.314*(BS28+273.15)) * AO28/BP28 * AN28) * BP28/(100*BD28) * (1000 - BM28)/1000</f>
        <v>0</v>
      </c>
      <c r="AL28">
        <v>425.579147125238</v>
      </c>
      <c r="AM28">
        <v>426.926042424242</v>
      </c>
      <c r="AN28">
        <v>0.000525027547152969</v>
      </c>
      <c r="AO28">
        <v>64.97119291927</v>
      </c>
      <c r="AP28">
        <f>(AR28 - AQ28 + BQ28*1E3/(8.314*(BS28+273.15)) * AT28/BP28 * AS28) * BP28/(100*BD28) * 1000/(1000 - AR28)</f>
        <v>0</v>
      </c>
      <c r="AQ28">
        <v>13.0733077418533</v>
      </c>
      <c r="AR28">
        <v>13.5580672727273</v>
      </c>
      <c r="AS28">
        <v>7.45285429127552e-06</v>
      </c>
      <c r="AT28">
        <v>109.377988094692</v>
      </c>
      <c r="AU28">
        <v>0</v>
      </c>
      <c r="AV28">
        <v>0</v>
      </c>
      <c r="AW28">
        <f>IF(AU28*$H$13&gt;=AY28,1.0,(AY28/(AY28-AU28*$H$13)))</f>
        <v>0</v>
      </c>
      <c r="AX28">
        <f>(AW28-1)*100</f>
        <v>0</v>
      </c>
      <c r="AY28">
        <f>MAX(0,($B$13+$C$13*BX28)/(1+$D$13*BX28)*BQ28/(BS28+273)*$E$13)</f>
        <v>0</v>
      </c>
      <c r="AZ28">
        <f>$B$11*BY28+$C$11*BZ28+$F$11*CK28*(1-CN28)</f>
        <v>0</v>
      </c>
      <c r="BA28">
        <f>AZ28*BB28</f>
        <v>0</v>
      </c>
      <c r="BB28">
        <f>($B$11*$D$9+$C$11*$D$9+$F$11*((CX28+CP28)/MAX(CX28+CP28+CY28, 0.1)*$I$9+CY28/MAX(CX28+CP28+CY28, 0.1)*$J$9))/($B$11+$C$11+$F$11)</f>
        <v>0</v>
      </c>
      <c r="BC28">
        <f>($B$11*$K$9+$C$11*$K$9+$F$11*((CX28+CP28)/MAX(CX28+CP28+CY28, 0.1)*$P$9+CY28/MAX(CX28+CP28+CY28, 0.1)*$Q$9))/($B$11+$C$11+$F$11)</f>
        <v>0</v>
      </c>
      <c r="BD28">
        <v>6</v>
      </c>
      <c r="BE28">
        <v>0.5</v>
      </c>
      <c r="BF28" t="s">
        <v>362</v>
      </c>
      <c r="BG28">
        <v>2</v>
      </c>
      <c r="BH28" t="b">
        <v>1</v>
      </c>
      <c r="BI28">
        <v>1720553420.8</v>
      </c>
      <c r="BJ28">
        <v>421.1258</v>
      </c>
      <c r="BK28">
        <v>420.0058</v>
      </c>
      <c r="BL28">
        <v>13.55682</v>
      </c>
      <c r="BM28">
        <v>13.07362</v>
      </c>
      <c r="BN28">
        <v>424.3998</v>
      </c>
      <c r="BO28">
        <v>13.59088</v>
      </c>
      <c r="BP28">
        <v>500.0214</v>
      </c>
      <c r="BQ28">
        <v>90.48292</v>
      </c>
      <c r="BR28">
        <v>0.1000667</v>
      </c>
      <c r="BS28">
        <v>20.64686</v>
      </c>
      <c r="BT28">
        <v>19.9889</v>
      </c>
      <c r="BU28">
        <v>999.9</v>
      </c>
      <c r="BV28">
        <v>0</v>
      </c>
      <c r="BW28">
        <v>0</v>
      </c>
      <c r="BX28">
        <v>9985.5</v>
      </c>
      <c r="BY28">
        <v>0</v>
      </c>
      <c r="BZ28">
        <v>0.220656</v>
      </c>
      <c r="CA28">
        <v>1.12019</v>
      </c>
      <c r="CB28">
        <v>426.9136</v>
      </c>
      <c r="CC28">
        <v>425.5692</v>
      </c>
      <c r="CD28">
        <v>0.483169</v>
      </c>
      <c r="CE28">
        <v>420.0058</v>
      </c>
      <c r="CF28">
        <v>13.07362</v>
      </c>
      <c r="CG28">
        <v>1.226658</v>
      </c>
      <c r="CH28">
        <v>1.18294</v>
      </c>
      <c r="CI28">
        <v>9.929098</v>
      </c>
      <c r="CJ28">
        <v>9.388582</v>
      </c>
      <c r="CK28">
        <v>0</v>
      </c>
      <c r="CL28">
        <v>0</v>
      </c>
      <c r="CM28">
        <v>0</v>
      </c>
      <c r="CN28">
        <v>0</v>
      </c>
      <c r="CO28">
        <v>-1.76</v>
      </c>
      <c r="CP28">
        <v>0</v>
      </c>
      <c r="CQ28">
        <v>-11.14</v>
      </c>
      <c r="CR28">
        <v>-0.02</v>
      </c>
      <c r="CS28">
        <v>34.562</v>
      </c>
      <c r="CT28">
        <v>40.812</v>
      </c>
      <c r="CU28">
        <v>37.3246</v>
      </c>
      <c r="CV28">
        <v>40.312</v>
      </c>
      <c r="CW28">
        <v>35.312</v>
      </c>
      <c r="CX28">
        <v>0</v>
      </c>
      <c r="CY28">
        <v>0</v>
      </c>
      <c r="CZ28">
        <v>0</v>
      </c>
      <c r="DA28">
        <v>1720553422.8</v>
      </c>
      <c r="DB28">
        <v>0</v>
      </c>
      <c r="DC28">
        <v>1720552683</v>
      </c>
      <c r="DD28" t="s">
        <v>363</v>
      </c>
      <c r="DE28">
        <v>1720552681</v>
      </c>
      <c r="DF28">
        <v>1720552683</v>
      </c>
      <c r="DG28">
        <v>7</v>
      </c>
      <c r="DH28">
        <v>0.243</v>
      </c>
      <c r="DI28">
        <v>0.01</v>
      </c>
      <c r="DJ28">
        <v>-3.273</v>
      </c>
      <c r="DK28">
        <v>-0.05</v>
      </c>
      <c r="DL28">
        <v>420</v>
      </c>
      <c r="DM28">
        <v>13</v>
      </c>
      <c r="DN28">
        <v>0.12</v>
      </c>
      <c r="DO28">
        <v>0.11</v>
      </c>
      <c r="DP28">
        <v>1.12225528571429</v>
      </c>
      <c r="DQ28">
        <v>-0.0657691168831178</v>
      </c>
      <c r="DR28">
        <v>0.0626117783664071</v>
      </c>
      <c r="DS28">
        <v>1</v>
      </c>
      <c r="DT28">
        <v>0.486169619047619</v>
      </c>
      <c r="DU28">
        <v>-0.0273945194805188</v>
      </c>
      <c r="DV28">
        <v>0.00288079103680438</v>
      </c>
      <c r="DW28">
        <v>1</v>
      </c>
      <c r="DX28">
        <v>2</v>
      </c>
      <c r="DY28">
        <v>2</v>
      </c>
      <c r="DZ28" t="s">
        <v>374</v>
      </c>
      <c r="EA28">
        <v>3.13099</v>
      </c>
      <c r="EB28">
        <v>2.77787</v>
      </c>
      <c r="EC28">
        <v>0.0910883</v>
      </c>
      <c r="ED28">
        <v>0.0904906</v>
      </c>
      <c r="EE28">
        <v>0.0685293</v>
      </c>
      <c r="EF28">
        <v>0.0668465</v>
      </c>
      <c r="EG28">
        <v>34419.1</v>
      </c>
      <c r="EH28">
        <v>37025.1</v>
      </c>
      <c r="EI28">
        <v>34257.4</v>
      </c>
      <c r="EJ28">
        <v>36890.6</v>
      </c>
      <c r="EK28">
        <v>45092.9</v>
      </c>
      <c r="EL28">
        <v>49432</v>
      </c>
      <c r="EM28">
        <v>53434.7</v>
      </c>
      <c r="EN28">
        <v>58943.3</v>
      </c>
      <c r="EO28">
        <v>1.99018</v>
      </c>
      <c r="EP28">
        <v>1.80408</v>
      </c>
      <c r="EQ28">
        <v>-0.0135228</v>
      </c>
      <c r="ER28">
        <v>0</v>
      </c>
      <c r="ES28">
        <v>20.2166</v>
      </c>
      <c r="ET28">
        <v>999.9</v>
      </c>
      <c r="EU28">
        <v>52.838</v>
      </c>
      <c r="EV28">
        <v>29.98</v>
      </c>
      <c r="EW28">
        <v>24.8505</v>
      </c>
      <c r="EX28">
        <v>54.2893</v>
      </c>
      <c r="EY28">
        <v>50.2484</v>
      </c>
      <c r="EZ28">
        <v>1</v>
      </c>
      <c r="FA28">
        <v>-0.146166</v>
      </c>
      <c r="FB28">
        <v>2.34963</v>
      </c>
      <c r="FC28">
        <v>20.1213</v>
      </c>
      <c r="FD28">
        <v>5.19932</v>
      </c>
      <c r="FE28">
        <v>12.0061</v>
      </c>
      <c r="FF28">
        <v>4.97575</v>
      </c>
      <c r="FG28">
        <v>3.29385</v>
      </c>
      <c r="FH28">
        <v>9999</v>
      </c>
      <c r="FI28">
        <v>999.9</v>
      </c>
      <c r="FJ28">
        <v>9999</v>
      </c>
      <c r="FK28">
        <v>9999</v>
      </c>
      <c r="FL28">
        <v>1.86325</v>
      </c>
      <c r="FM28">
        <v>1.86802</v>
      </c>
      <c r="FN28">
        <v>1.86774</v>
      </c>
      <c r="FO28">
        <v>1.86902</v>
      </c>
      <c r="FP28">
        <v>1.86981</v>
      </c>
      <c r="FQ28">
        <v>1.86584</v>
      </c>
      <c r="FR28">
        <v>1.8669</v>
      </c>
      <c r="FS28">
        <v>1.8683</v>
      </c>
      <c r="FT28">
        <v>5</v>
      </c>
      <c r="FU28">
        <v>0</v>
      </c>
      <c r="FV28">
        <v>0</v>
      </c>
      <c r="FW28">
        <v>0</v>
      </c>
      <c r="FX28" t="s">
        <v>365</v>
      </c>
      <c r="FY28" t="s">
        <v>366</v>
      </c>
      <c r="FZ28" t="s">
        <v>367</v>
      </c>
      <c r="GA28" t="s">
        <v>367</v>
      </c>
      <c r="GB28" t="s">
        <v>367</v>
      </c>
      <c r="GC28" t="s">
        <v>367</v>
      </c>
      <c r="GD28">
        <v>0</v>
      </c>
      <c r="GE28">
        <v>100</v>
      </c>
      <c r="GF28">
        <v>100</v>
      </c>
      <c r="GG28">
        <v>-3.274</v>
      </c>
      <c r="GH28">
        <v>-0.034</v>
      </c>
      <c r="GI28">
        <v>-2.41974186870099</v>
      </c>
      <c r="GJ28">
        <v>-0.00246041668978273</v>
      </c>
      <c r="GK28">
        <v>1.10889021610863e-06</v>
      </c>
      <c r="GL28">
        <v>-1.28318136538774e-10</v>
      </c>
      <c r="GM28">
        <v>-0.128431604716509</v>
      </c>
      <c r="GN28">
        <v>-0.0190386697160695</v>
      </c>
      <c r="GO28">
        <v>0.00224295314527537</v>
      </c>
      <c r="GP28">
        <v>-2.43696975084762e-05</v>
      </c>
      <c r="GQ28">
        <v>4</v>
      </c>
      <c r="GR28">
        <v>2248</v>
      </c>
      <c r="GS28">
        <v>1</v>
      </c>
      <c r="GT28">
        <v>26</v>
      </c>
      <c r="GU28">
        <v>12.4</v>
      </c>
      <c r="GV28">
        <v>12.3</v>
      </c>
      <c r="GW28">
        <v>1.00342</v>
      </c>
      <c r="GX28">
        <v>2.62573</v>
      </c>
      <c r="GY28">
        <v>1.54785</v>
      </c>
      <c r="GZ28">
        <v>2.30835</v>
      </c>
      <c r="HA28">
        <v>1.64551</v>
      </c>
      <c r="HB28">
        <v>2.31934</v>
      </c>
      <c r="HC28">
        <v>33.1992</v>
      </c>
      <c r="HD28">
        <v>24.2451</v>
      </c>
      <c r="HE28">
        <v>18</v>
      </c>
      <c r="HF28">
        <v>503.495</v>
      </c>
      <c r="HG28">
        <v>387.957</v>
      </c>
      <c r="HH28">
        <v>17.0187</v>
      </c>
      <c r="HI28">
        <v>25.426</v>
      </c>
      <c r="HJ28">
        <v>30</v>
      </c>
      <c r="HK28">
        <v>25.4915</v>
      </c>
      <c r="HL28">
        <v>25.459</v>
      </c>
      <c r="HM28">
        <v>20.1095</v>
      </c>
      <c r="HN28">
        <v>45.5904</v>
      </c>
      <c r="HO28">
        <v>0</v>
      </c>
      <c r="HP28">
        <v>17.0268</v>
      </c>
      <c r="HQ28">
        <v>420</v>
      </c>
      <c r="HR28">
        <v>13.0287</v>
      </c>
      <c r="HS28">
        <v>97.1379</v>
      </c>
      <c r="HT28">
        <v>95.5111</v>
      </c>
    </row>
    <row r="29" spans="1:228">
      <c r="A29">
        <v>13</v>
      </c>
      <c r="B29">
        <v>1720554174.1</v>
      </c>
      <c r="C29">
        <v>805.099999904633</v>
      </c>
      <c r="D29" t="s">
        <v>391</v>
      </c>
      <c r="E29" t="s">
        <v>392</v>
      </c>
      <c r="F29">
        <v>5</v>
      </c>
      <c r="G29" t="s">
        <v>358</v>
      </c>
      <c r="H29" t="s">
        <v>359</v>
      </c>
      <c r="I29" t="s">
        <v>393</v>
      </c>
      <c r="J29" t="s">
        <v>361</v>
      </c>
      <c r="K29">
        <v>1720554171.1</v>
      </c>
      <c r="L29">
        <f>(M29)/1000</f>
        <v>0</v>
      </c>
      <c r="M29">
        <f>IF(BH29, AP29, AJ29)</f>
        <v>0</v>
      </c>
      <c r="N29">
        <f>IF(BH29, AK29, AI29)</f>
        <v>0</v>
      </c>
      <c r="O29">
        <f>BJ29 - IF(AW29&gt;1, N29*BD29*100.0/(AY29), 0)</f>
        <v>0</v>
      </c>
      <c r="P29">
        <f>((V29-L29/2)*O29-N29)/(V29+L29/2)</f>
        <v>0</v>
      </c>
      <c r="Q29">
        <f>P29*(BQ29+BR29)/1000.0</f>
        <v>0</v>
      </c>
      <c r="R29">
        <f>(BJ29 - IF(AW29&gt;1, N29*BD29*100.0/(AY29), 0))*(BQ29+BR29)/1000.0</f>
        <v>0</v>
      </c>
      <c r="S29">
        <f>2.0/((1/U29-1/T29)+SIGN(U29)*SQRT((1/U29-1/T29)*(1/U29-1/T29) + 4*BE29/((BE29+1)*(BE29+1))*(2*1/U29*1/T29-1/T29*1/T29)))</f>
        <v>0</v>
      </c>
      <c r="T29">
        <f>IF(LEFT(BF29,1)&lt;&gt;"0",IF(LEFT(BF29,1)="1",3.0,BG29),$D$5+$E$5*(BX29*BQ29/($K$5*1000))+$F$5*(BX29*BQ29/($K$5*1000))*MAX(MIN(BD29,$J$5),$I$5)*MAX(MIN(BD29,$J$5),$I$5)+$G$5*MAX(MIN(BD29,$J$5),$I$5)*(BX29*BQ29/($K$5*1000))+$H$5*(BX29*BQ29/($K$5*1000))*(BX29*BQ29/($K$5*1000)))</f>
        <v>0</v>
      </c>
      <c r="U29">
        <f>L29*(1000-(1000*0.61365*exp(17.502*Y29/(240.97+Y29))/(BQ29+BR29)+BL29)/2)/(1000*0.61365*exp(17.502*Y29/(240.97+Y29))/(BQ29+BR29)-BL29)</f>
        <v>0</v>
      </c>
      <c r="V29">
        <f>1/((BE29+1)/(S29/1.6)+1/(T29/1.37)) + BE29/((BE29+1)/(S29/1.6) + BE29/(T29/1.37))</f>
        <v>0</v>
      </c>
      <c r="W29">
        <f>(AZ29*BC29)</f>
        <v>0</v>
      </c>
      <c r="X29">
        <f>(BS29+(W29+2*0.95*5.67E-8*(((BS29+$B$7)+273)^4-(BS29+273)^4)-44100*L29)/(1.84*29.3*T29+8*0.95*5.67E-8*(BS29+273)^3))</f>
        <v>0</v>
      </c>
      <c r="Y29">
        <f>($C$7*BT29+$D$7*BU29+$E$7*X29)</f>
        <v>0</v>
      </c>
      <c r="Z29">
        <f>0.61365*exp(17.502*Y29/(240.97+Y29))</f>
        <v>0</v>
      </c>
      <c r="AA29">
        <f>(AB29/AC29*100)</f>
        <v>0</v>
      </c>
      <c r="AB29">
        <f>BL29*(BQ29+BR29)/1000</f>
        <v>0</v>
      </c>
      <c r="AC29">
        <f>0.61365*exp(17.502*BS29/(240.97+BS29))</f>
        <v>0</v>
      </c>
      <c r="AD29">
        <f>(Z29-BL29*(BQ29+BR29)/1000)</f>
        <v>0</v>
      </c>
      <c r="AE29">
        <f>(-L29*44100)</f>
        <v>0</v>
      </c>
      <c r="AF29">
        <f>2*29.3*T29*0.92*(BS29-Y29)</f>
        <v>0</v>
      </c>
      <c r="AG29">
        <f>2*0.95*5.67E-8*(((BS29+$B$7)+273)^4-(Y29+273)^4)</f>
        <v>0</v>
      </c>
      <c r="AH29">
        <f>W29+AG29+AE29+AF29</f>
        <v>0</v>
      </c>
      <c r="AI29">
        <f>BP29*AW29*(BK29-BJ29*(1000-AW29*BM29)/(1000-AW29*BL29))/(100*BD29)</f>
        <v>0</v>
      </c>
      <c r="AJ29">
        <f>1000*BP29*AW29*(BL29-BM29)/(100*BD29*(1000-AW29*BL29))</f>
        <v>0</v>
      </c>
      <c r="AK29">
        <f>(AL29 - AM29 - BQ29*1E3/(8.314*(BS29+273.15)) * AO29/BP29 * AN29) * BP29/(100*BD29) * (1000 - BM29)/1000</f>
        <v>0</v>
      </c>
      <c r="AL29">
        <v>427.568999963077</v>
      </c>
      <c r="AM29">
        <v>429.569490909091</v>
      </c>
      <c r="AN29">
        <v>0.000506326052139154</v>
      </c>
      <c r="AO29">
        <v>64.9404869106907</v>
      </c>
      <c r="AP29">
        <f>(AR29 - AQ29 + BQ29*1E3/(8.314*(BS29+273.15)) * AT29/BP29 * AS29) * BP29/(100*BD29) * 1000/(1000 - AR29)</f>
        <v>0</v>
      </c>
      <c r="AQ29">
        <v>17.6325062305778</v>
      </c>
      <c r="AR29">
        <v>18.2886187878788</v>
      </c>
      <c r="AS29">
        <v>7.19778128400865e-06</v>
      </c>
      <c r="AT29">
        <v>109.492523142249</v>
      </c>
      <c r="AU29">
        <v>0</v>
      </c>
      <c r="AV29">
        <v>0</v>
      </c>
      <c r="AW29">
        <f>IF(AU29*$H$13&gt;=AY29,1.0,(AY29/(AY29-AU29*$H$13)))</f>
        <v>0</v>
      </c>
      <c r="AX29">
        <f>(AW29-1)*100</f>
        <v>0</v>
      </c>
      <c r="AY29">
        <f>MAX(0,($B$13+$C$13*BX29)/(1+$D$13*BX29)*BQ29/(BS29+273)*$E$13)</f>
        <v>0</v>
      </c>
      <c r="AZ29">
        <f>$B$11*BY29+$C$11*BZ29+$F$11*CK29*(1-CN29)</f>
        <v>0</v>
      </c>
      <c r="BA29">
        <f>AZ29*BB29</f>
        <v>0</v>
      </c>
      <c r="BB29">
        <f>($B$11*$D$9+$C$11*$D$9+$F$11*((CX29+CP29)/MAX(CX29+CP29+CY29, 0.1)*$I$9+CY29/MAX(CX29+CP29+CY29, 0.1)*$J$9))/($B$11+$C$11+$F$11)</f>
        <v>0</v>
      </c>
      <c r="BC29">
        <f>($B$11*$K$9+$C$11*$K$9+$F$11*((CX29+CP29)/MAX(CX29+CP29+CY29, 0.1)*$P$9+CY29/MAX(CX29+CP29+CY29, 0.1)*$Q$9))/($B$11+$C$11+$F$11)</f>
        <v>0</v>
      </c>
      <c r="BD29">
        <v>6</v>
      </c>
      <c r="BE29">
        <v>0.5</v>
      </c>
      <c r="BF29" t="s">
        <v>362</v>
      </c>
      <c r="BG29">
        <v>2</v>
      </c>
      <c r="BH29" t="b">
        <v>1</v>
      </c>
      <c r="BI29">
        <v>1720554171.1</v>
      </c>
      <c r="BJ29">
        <v>421.7092</v>
      </c>
      <c r="BK29">
        <v>420.027</v>
      </c>
      <c r="BL29">
        <v>18.28782</v>
      </c>
      <c r="BM29">
        <v>17.63234</v>
      </c>
      <c r="BN29">
        <v>425.0904</v>
      </c>
      <c r="BO29">
        <v>18.16164</v>
      </c>
      <c r="BP29">
        <v>499.9822</v>
      </c>
      <c r="BQ29">
        <v>90.45946</v>
      </c>
      <c r="BR29">
        <v>0.10002458</v>
      </c>
      <c r="BS29">
        <v>25.69886</v>
      </c>
      <c r="BT29">
        <v>24.92652</v>
      </c>
      <c r="BU29">
        <v>999.9</v>
      </c>
      <c r="BV29">
        <v>0</v>
      </c>
      <c r="BW29">
        <v>0</v>
      </c>
      <c r="BX29">
        <v>9969.246</v>
      </c>
      <c r="BY29">
        <v>0</v>
      </c>
      <c r="BZ29">
        <v>0.220656</v>
      </c>
      <c r="CA29">
        <v>1.682348</v>
      </c>
      <c r="CB29">
        <v>429.5652</v>
      </c>
      <c r="CC29">
        <v>427.5658</v>
      </c>
      <c r="CD29">
        <v>0.6554672</v>
      </c>
      <c r="CE29">
        <v>420.027</v>
      </c>
      <c r="CF29">
        <v>17.63234</v>
      </c>
      <c r="CG29">
        <v>1.654306</v>
      </c>
      <c r="CH29">
        <v>1.595014</v>
      </c>
      <c r="CI29">
        <v>14.4742</v>
      </c>
      <c r="CJ29">
        <v>13.91074</v>
      </c>
      <c r="CK29">
        <v>0</v>
      </c>
      <c r="CL29">
        <v>0</v>
      </c>
      <c r="CM29">
        <v>0</v>
      </c>
      <c r="CN29">
        <v>0</v>
      </c>
      <c r="CO29">
        <v>-4.7</v>
      </c>
      <c r="CP29">
        <v>0</v>
      </c>
      <c r="CQ29">
        <v>-10.28</v>
      </c>
      <c r="CR29">
        <v>-1.94</v>
      </c>
      <c r="CS29">
        <v>35.187</v>
      </c>
      <c r="CT29">
        <v>40.9496</v>
      </c>
      <c r="CU29">
        <v>37.6996</v>
      </c>
      <c r="CV29">
        <v>40.812</v>
      </c>
      <c r="CW29">
        <v>36.2748</v>
      </c>
      <c r="CX29">
        <v>0</v>
      </c>
      <c r="CY29">
        <v>0</v>
      </c>
      <c r="CZ29">
        <v>0</v>
      </c>
      <c r="DA29">
        <v>1720554172.8</v>
      </c>
      <c r="DB29">
        <v>0</v>
      </c>
      <c r="DC29">
        <v>1720553633.1</v>
      </c>
      <c r="DD29" t="s">
        <v>394</v>
      </c>
      <c r="DE29">
        <v>1720553631.1</v>
      </c>
      <c r="DF29">
        <v>1720553633.1</v>
      </c>
      <c r="DG29">
        <v>8</v>
      </c>
      <c r="DH29">
        <v>-0.106</v>
      </c>
      <c r="DI29">
        <v>0.007</v>
      </c>
      <c r="DJ29">
        <v>-3.378</v>
      </c>
      <c r="DK29">
        <v>0.104</v>
      </c>
      <c r="DL29">
        <v>420</v>
      </c>
      <c r="DM29">
        <v>18</v>
      </c>
      <c r="DN29">
        <v>0.16</v>
      </c>
      <c r="DO29">
        <v>0.12</v>
      </c>
      <c r="DP29">
        <v>1.683342</v>
      </c>
      <c r="DQ29">
        <v>-0.0776869172932346</v>
      </c>
      <c r="DR29">
        <v>0.0341199684349209</v>
      </c>
      <c r="DS29">
        <v>1</v>
      </c>
      <c r="DT29">
        <v>0.65452955</v>
      </c>
      <c r="DU29">
        <v>-0.000755413533833363</v>
      </c>
      <c r="DV29">
        <v>0.00131767429492268</v>
      </c>
      <c r="DW29">
        <v>1</v>
      </c>
      <c r="DX29">
        <v>2</v>
      </c>
      <c r="DY29">
        <v>2</v>
      </c>
      <c r="DZ29" t="s">
        <v>374</v>
      </c>
      <c r="EA29">
        <v>3.13201</v>
      </c>
      <c r="EB29">
        <v>2.77773</v>
      </c>
      <c r="EC29">
        <v>0.0911443</v>
      </c>
      <c r="ED29">
        <v>0.0904323</v>
      </c>
      <c r="EE29">
        <v>0.0853583</v>
      </c>
      <c r="EF29">
        <v>0.083513</v>
      </c>
      <c r="EG29">
        <v>34393.8</v>
      </c>
      <c r="EH29">
        <v>36996.4</v>
      </c>
      <c r="EI29">
        <v>34236.3</v>
      </c>
      <c r="EJ29">
        <v>36861.6</v>
      </c>
      <c r="EK29">
        <v>44235.3</v>
      </c>
      <c r="EL29">
        <v>48498.1</v>
      </c>
      <c r="EM29">
        <v>53407.3</v>
      </c>
      <c r="EN29">
        <v>58899</v>
      </c>
      <c r="EO29">
        <v>1.9858</v>
      </c>
      <c r="EP29">
        <v>1.8093</v>
      </c>
      <c r="EQ29">
        <v>0.038296</v>
      </c>
      <c r="ER29">
        <v>0</v>
      </c>
      <c r="ES29">
        <v>24.3141</v>
      </c>
      <c r="ET29">
        <v>999.9</v>
      </c>
      <c r="EU29">
        <v>52.692</v>
      </c>
      <c r="EV29">
        <v>29.97</v>
      </c>
      <c r="EW29">
        <v>24.7723</v>
      </c>
      <c r="EX29">
        <v>54.9684</v>
      </c>
      <c r="EY29">
        <v>50.0761</v>
      </c>
      <c r="EZ29">
        <v>1</v>
      </c>
      <c r="FA29">
        <v>-0.118661</v>
      </c>
      <c r="FB29">
        <v>-0.214376</v>
      </c>
      <c r="FC29">
        <v>20.1364</v>
      </c>
      <c r="FD29">
        <v>5.19872</v>
      </c>
      <c r="FE29">
        <v>12.0043</v>
      </c>
      <c r="FF29">
        <v>4.9756</v>
      </c>
      <c r="FG29">
        <v>3.29398</v>
      </c>
      <c r="FH29">
        <v>9999</v>
      </c>
      <c r="FI29">
        <v>999.9</v>
      </c>
      <c r="FJ29">
        <v>9999</v>
      </c>
      <c r="FK29">
        <v>9999</v>
      </c>
      <c r="FL29">
        <v>1.86325</v>
      </c>
      <c r="FM29">
        <v>1.868</v>
      </c>
      <c r="FN29">
        <v>1.86769</v>
      </c>
      <c r="FO29">
        <v>1.869</v>
      </c>
      <c r="FP29">
        <v>1.86981</v>
      </c>
      <c r="FQ29">
        <v>1.86584</v>
      </c>
      <c r="FR29">
        <v>1.86691</v>
      </c>
      <c r="FS29">
        <v>1.86829</v>
      </c>
      <c r="FT29">
        <v>5</v>
      </c>
      <c r="FU29">
        <v>0</v>
      </c>
      <c r="FV29">
        <v>0</v>
      </c>
      <c r="FW29">
        <v>0</v>
      </c>
      <c r="FX29" t="s">
        <v>365</v>
      </c>
      <c r="FY29" t="s">
        <v>366</v>
      </c>
      <c r="FZ29" t="s">
        <v>367</v>
      </c>
      <c r="GA29" t="s">
        <v>367</v>
      </c>
      <c r="GB29" t="s">
        <v>367</v>
      </c>
      <c r="GC29" t="s">
        <v>367</v>
      </c>
      <c r="GD29">
        <v>0</v>
      </c>
      <c r="GE29">
        <v>100</v>
      </c>
      <c r="GF29">
        <v>100</v>
      </c>
      <c r="GG29">
        <v>-3.381</v>
      </c>
      <c r="GH29">
        <v>0.1262</v>
      </c>
      <c r="GI29">
        <v>-2.52573563669275</v>
      </c>
      <c r="GJ29">
        <v>-0.00246041668978273</v>
      </c>
      <c r="GK29">
        <v>1.10889021610863e-06</v>
      </c>
      <c r="GL29">
        <v>-1.28318136538774e-10</v>
      </c>
      <c r="GM29">
        <v>-0.121879711793102</v>
      </c>
      <c r="GN29">
        <v>-0.0190386697160695</v>
      </c>
      <c r="GO29">
        <v>0.00224295314527537</v>
      </c>
      <c r="GP29">
        <v>-2.43696975084762e-05</v>
      </c>
      <c r="GQ29">
        <v>4</v>
      </c>
      <c r="GR29">
        <v>2248</v>
      </c>
      <c r="GS29">
        <v>1</v>
      </c>
      <c r="GT29">
        <v>26</v>
      </c>
      <c r="GU29">
        <v>9.1</v>
      </c>
      <c r="GV29">
        <v>9</v>
      </c>
      <c r="GW29">
        <v>1.00708</v>
      </c>
      <c r="GX29">
        <v>2.62573</v>
      </c>
      <c r="GY29">
        <v>1.54785</v>
      </c>
      <c r="GZ29">
        <v>2.30835</v>
      </c>
      <c r="HA29">
        <v>1.64673</v>
      </c>
      <c r="HB29">
        <v>2.29858</v>
      </c>
      <c r="HC29">
        <v>33.2887</v>
      </c>
      <c r="HD29">
        <v>24.2539</v>
      </c>
      <c r="HE29">
        <v>18</v>
      </c>
      <c r="HF29">
        <v>503.628</v>
      </c>
      <c r="HG29">
        <v>392.884</v>
      </c>
      <c r="HH29">
        <v>24.5951</v>
      </c>
      <c r="HI29">
        <v>25.8491</v>
      </c>
      <c r="HJ29">
        <v>30.0002</v>
      </c>
      <c r="HK29">
        <v>25.812</v>
      </c>
      <c r="HL29">
        <v>25.7686</v>
      </c>
      <c r="HM29">
        <v>20.1912</v>
      </c>
      <c r="HN29">
        <v>29.6477</v>
      </c>
      <c r="HO29">
        <v>0</v>
      </c>
      <c r="HP29">
        <v>24.657</v>
      </c>
      <c r="HQ29">
        <v>420</v>
      </c>
      <c r="HR29">
        <v>17.6699</v>
      </c>
      <c r="HS29">
        <v>97.0841</v>
      </c>
      <c r="HT29">
        <v>95.438</v>
      </c>
    </row>
    <row r="30" spans="1:228">
      <c r="A30">
        <v>14</v>
      </c>
      <c r="B30">
        <v>1720554179.1</v>
      </c>
      <c r="C30">
        <v>810.099999904633</v>
      </c>
      <c r="D30" t="s">
        <v>395</v>
      </c>
      <c r="E30" t="s">
        <v>396</v>
      </c>
      <c r="F30">
        <v>5</v>
      </c>
      <c r="G30" t="s">
        <v>358</v>
      </c>
      <c r="H30" t="s">
        <v>359</v>
      </c>
      <c r="I30" t="s">
        <v>393</v>
      </c>
      <c r="J30" t="s">
        <v>361</v>
      </c>
      <c r="K30">
        <v>1720554175.9</v>
      </c>
      <c r="L30">
        <f>(M30)/1000</f>
        <v>0</v>
      </c>
      <c r="M30">
        <f>IF(BH30, AP30, AJ30)</f>
        <v>0</v>
      </c>
      <c r="N30">
        <f>IF(BH30, AK30, AI30)</f>
        <v>0</v>
      </c>
      <c r="O30">
        <f>BJ30 - IF(AW30&gt;1, N30*BD30*100.0/(AY30), 0)</f>
        <v>0</v>
      </c>
      <c r="P30">
        <f>((V30-L30/2)*O30-N30)/(V30+L30/2)</f>
        <v>0</v>
      </c>
      <c r="Q30">
        <f>P30*(BQ30+BR30)/1000.0</f>
        <v>0</v>
      </c>
      <c r="R30">
        <f>(BJ30 - IF(AW30&gt;1, N30*BD30*100.0/(AY30), 0))*(BQ30+BR30)/1000.0</f>
        <v>0</v>
      </c>
      <c r="S30">
        <f>2.0/((1/U30-1/T30)+SIGN(U30)*SQRT((1/U30-1/T30)*(1/U30-1/T30) + 4*BE30/((BE30+1)*(BE30+1))*(2*1/U30*1/T30-1/T30*1/T30)))</f>
        <v>0</v>
      </c>
      <c r="T30">
        <f>IF(LEFT(BF30,1)&lt;&gt;"0",IF(LEFT(BF30,1)="1",3.0,BG30),$D$5+$E$5*(BX30*BQ30/($K$5*1000))+$F$5*(BX30*BQ30/($K$5*1000))*MAX(MIN(BD30,$J$5),$I$5)*MAX(MIN(BD30,$J$5),$I$5)+$G$5*MAX(MIN(BD30,$J$5),$I$5)*(BX30*BQ30/($K$5*1000))+$H$5*(BX30*BQ30/($K$5*1000))*(BX30*BQ30/($K$5*1000)))</f>
        <v>0</v>
      </c>
      <c r="U30">
        <f>L30*(1000-(1000*0.61365*exp(17.502*Y30/(240.97+Y30))/(BQ30+BR30)+BL30)/2)/(1000*0.61365*exp(17.502*Y30/(240.97+Y30))/(BQ30+BR30)-BL30)</f>
        <v>0</v>
      </c>
      <c r="V30">
        <f>1/((BE30+1)/(S30/1.6)+1/(T30/1.37)) + BE30/((BE30+1)/(S30/1.6) + BE30/(T30/1.37))</f>
        <v>0</v>
      </c>
      <c r="W30">
        <f>(AZ30*BC30)</f>
        <v>0</v>
      </c>
      <c r="X30">
        <f>(BS30+(W30+2*0.95*5.67E-8*(((BS30+$B$7)+273)^4-(BS30+273)^4)-44100*L30)/(1.84*29.3*T30+8*0.95*5.67E-8*(BS30+273)^3))</f>
        <v>0</v>
      </c>
      <c r="Y30">
        <f>($C$7*BT30+$D$7*BU30+$E$7*X30)</f>
        <v>0</v>
      </c>
      <c r="Z30">
        <f>0.61365*exp(17.502*Y30/(240.97+Y30))</f>
        <v>0</v>
      </c>
      <c r="AA30">
        <f>(AB30/AC30*100)</f>
        <v>0</v>
      </c>
      <c r="AB30">
        <f>BL30*(BQ30+BR30)/1000</f>
        <v>0</v>
      </c>
      <c r="AC30">
        <f>0.61365*exp(17.502*BS30/(240.97+BS30))</f>
        <v>0</v>
      </c>
      <c r="AD30">
        <f>(Z30-BL30*(BQ30+BR30)/1000)</f>
        <v>0</v>
      </c>
      <c r="AE30">
        <f>(-L30*44100)</f>
        <v>0</v>
      </c>
      <c r="AF30">
        <f>2*29.3*T30*0.92*(BS30-Y30)</f>
        <v>0</v>
      </c>
      <c r="AG30">
        <f>2*0.95*5.67E-8*(((BS30+$B$7)+273)^4-(Y30+273)^4)</f>
        <v>0</v>
      </c>
      <c r="AH30">
        <f>W30+AG30+AE30+AF30</f>
        <v>0</v>
      </c>
      <c r="AI30">
        <f>BP30*AW30*(BK30-BJ30*(1000-AW30*BM30)/(1000-AW30*BL30))/(100*BD30)</f>
        <v>0</v>
      </c>
      <c r="AJ30">
        <f>1000*BP30*AW30*(BL30-BM30)/(100*BD30*(1000-AW30*BL30))</f>
        <v>0</v>
      </c>
      <c r="AK30">
        <f>(AL30 - AM30 - BQ30*1E3/(8.314*(BS30+273.15)) * AO30/BP30 * AN30) * BP30/(100*BD30) * (1000 - BM30)/1000</f>
        <v>0</v>
      </c>
      <c r="AL30">
        <v>427.499218864571</v>
      </c>
      <c r="AM30">
        <v>429.550096969697</v>
      </c>
      <c r="AN30">
        <v>-0.000694500358278984</v>
      </c>
      <c r="AO30">
        <v>64.9404869106907</v>
      </c>
      <c r="AP30">
        <f>(AR30 - AQ30 + BQ30*1E3/(8.314*(BS30+273.15)) * AT30/BP30 * AS30) * BP30/(100*BD30) * 1000/(1000 - AR30)</f>
        <v>0</v>
      </c>
      <c r="AQ30">
        <v>17.6306429304225</v>
      </c>
      <c r="AR30">
        <v>18.2896866666667</v>
      </c>
      <c r="AS30">
        <v>9.90865062056084e-06</v>
      </c>
      <c r="AT30">
        <v>109.492523142249</v>
      </c>
      <c r="AU30">
        <v>0</v>
      </c>
      <c r="AV30">
        <v>0</v>
      </c>
      <c r="AW30">
        <f>IF(AU30*$H$13&gt;=AY30,1.0,(AY30/(AY30-AU30*$H$13)))</f>
        <v>0</v>
      </c>
      <c r="AX30">
        <f>(AW30-1)*100</f>
        <v>0</v>
      </c>
      <c r="AY30">
        <f>MAX(0,($B$13+$C$13*BX30)/(1+$D$13*BX30)*BQ30/(BS30+273)*$E$13)</f>
        <v>0</v>
      </c>
      <c r="AZ30">
        <f>$B$11*BY30+$C$11*BZ30+$F$11*CK30*(1-CN30)</f>
        <v>0</v>
      </c>
      <c r="BA30">
        <f>AZ30*BB30</f>
        <v>0</v>
      </c>
      <c r="BB30">
        <f>($B$11*$D$9+$C$11*$D$9+$F$11*((CX30+CP30)/MAX(CX30+CP30+CY30, 0.1)*$I$9+CY30/MAX(CX30+CP30+CY30, 0.1)*$J$9))/($B$11+$C$11+$F$11)</f>
        <v>0</v>
      </c>
      <c r="BC30">
        <f>($B$11*$K$9+$C$11*$K$9+$F$11*((CX30+CP30)/MAX(CX30+CP30+CY30, 0.1)*$P$9+CY30/MAX(CX30+CP30+CY30, 0.1)*$Q$9))/($B$11+$C$11+$F$11)</f>
        <v>0</v>
      </c>
      <c r="BD30">
        <v>6</v>
      </c>
      <c r="BE30">
        <v>0.5</v>
      </c>
      <c r="BF30" t="s">
        <v>362</v>
      </c>
      <c r="BG30">
        <v>2</v>
      </c>
      <c r="BH30" t="b">
        <v>1</v>
      </c>
      <c r="BI30">
        <v>1720554175.9</v>
      </c>
      <c r="BJ30">
        <v>421.7024</v>
      </c>
      <c r="BK30">
        <v>419.9834</v>
      </c>
      <c r="BL30">
        <v>18.28944</v>
      </c>
      <c r="BM30">
        <v>17.6302</v>
      </c>
      <c r="BN30">
        <v>425.0836</v>
      </c>
      <c r="BO30">
        <v>18.1632</v>
      </c>
      <c r="BP30">
        <v>499.9838</v>
      </c>
      <c r="BQ30">
        <v>90.4613</v>
      </c>
      <c r="BR30">
        <v>0.0998391</v>
      </c>
      <c r="BS30">
        <v>25.70626</v>
      </c>
      <c r="BT30">
        <v>24.96412</v>
      </c>
      <c r="BU30">
        <v>999.9</v>
      </c>
      <c r="BV30">
        <v>0</v>
      </c>
      <c r="BW30">
        <v>0</v>
      </c>
      <c r="BX30">
        <v>10009.004</v>
      </c>
      <c r="BY30">
        <v>0</v>
      </c>
      <c r="BZ30">
        <v>0.220656</v>
      </c>
      <c r="CA30">
        <v>1.719408</v>
      </c>
      <c r="CB30">
        <v>429.5594</v>
      </c>
      <c r="CC30">
        <v>427.5206</v>
      </c>
      <c r="CD30">
        <v>0.6592244</v>
      </c>
      <c r="CE30">
        <v>419.9834</v>
      </c>
      <c r="CF30">
        <v>17.6302</v>
      </c>
      <c r="CG30">
        <v>1.654488</v>
      </c>
      <c r="CH30">
        <v>1.594854</v>
      </c>
      <c r="CI30">
        <v>14.47588</v>
      </c>
      <c r="CJ30">
        <v>13.90916</v>
      </c>
      <c r="CK30">
        <v>0</v>
      </c>
      <c r="CL30">
        <v>0</v>
      </c>
      <c r="CM30">
        <v>0</v>
      </c>
      <c r="CN30">
        <v>0</v>
      </c>
      <c r="CO30">
        <v>-4.92</v>
      </c>
      <c r="CP30">
        <v>0</v>
      </c>
      <c r="CQ30">
        <v>-8.68</v>
      </c>
      <c r="CR30">
        <v>-0.14</v>
      </c>
      <c r="CS30">
        <v>35.1996</v>
      </c>
      <c r="CT30">
        <v>41</v>
      </c>
      <c r="CU30">
        <v>37.75</v>
      </c>
      <c r="CV30">
        <v>40.8498</v>
      </c>
      <c r="CW30">
        <v>36.312</v>
      </c>
      <c r="CX30">
        <v>0</v>
      </c>
      <c r="CY30">
        <v>0</v>
      </c>
      <c r="CZ30">
        <v>0</v>
      </c>
      <c r="DA30">
        <v>1720554177.6</v>
      </c>
      <c r="DB30">
        <v>0</v>
      </c>
      <c r="DC30">
        <v>1720553633.1</v>
      </c>
      <c r="DD30" t="s">
        <v>394</v>
      </c>
      <c r="DE30">
        <v>1720553631.1</v>
      </c>
      <c r="DF30">
        <v>1720553633.1</v>
      </c>
      <c r="DG30">
        <v>8</v>
      </c>
      <c r="DH30">
        <v>-0.106</v>
      </c>
      <c r="DI30">
        <v>0.007</v>
      </c>
      <c r="DJ30">
        <v>-3.378</v>
      </c>
      <c r="DK30">
        <v>0.104</v>
      </c>
      <c r="DL30">
        <v>420</v>
      </c>
      <c r="DM30">
        <v>18</v>
      </c>
      <c r="DN30">
        <v>0.16</v>
      </c>
      <c r="DO30">
        <v>0.12</v>
      </c>
      <c r="DP30">
        <v>1.6946519047619</v>
      </c>
      <c r="DQ30">
        <v>0.0328223376623379</v>
      </c>
      <c r="DR30">
        <v>0.0467562292889863</v>
      </c>
      <c r="DS30">
        <v>1</v>
      </c>
      <c r="DT30">
        <v>0.655512952380952</v>
      </c>
      <c r="DU30">
        <v>0.0197685974025972</v>
      </c>
      <c r="DV30">
        <v>0.00257231247594901</v>
      </c>
      <c r="DW30">
        <v>1</v>
      </c>
      <c r="DX30">
        <v>2</v>
      </c>
      <c r="DY30">
        <v>2</v>
      </c>
      <c r="DZ30" t="s">
        <v>374</v>
      </c>
      <c r="EA30">
        <v>3.13198</v>
      </c>
      <c r="EB30">
        <v>2.77812</v>
      </c>
      <c r="EC30">
        <v>0.0911424</v>
      </c>
      <c r="ED30">
        <v>0.0904622</v>
      </c>
      <c r="EE30">
        <v>0.0853593</v>
      </c>
      <c r="EF30">
        <v>0.0835068</v>
      </c>
      <c r="EG30">
        <v>34393.8</v>
      </c>
      <c r="EH30">
        <v>36995</v>
      </c>
      <c r="EI30">
        <v>34236.2</v>
      </c>
      <c r="EJ30">
        <v>36861.4</v>
      </c>
      <c r="EK30">
        <v>44235</v>
      </c>
      <c r="EL30">
        <v>48498.1</v>
      </c>
      <c r="EM30">
        <v>53407</v>
      </c>
      <c r="EN30">
        <v>58898.6</v>
      </c>
      <c r="EO30">
        <v>1.98585</v>
      </c>
      <c r="EP30">
        <v>1.80923</v>
      </c>
      <c r="EQ30">
        <v>0.0409856</v>
      </c>
      <c r="ER30">
        <v>0</v>
      </c>
      <c r="ES30">
        <v>24.3182</v>
      </c>
      <c r="ET30">
        <v>999.9</v>
      </c>
      <c r="EU30">
        <v>52.692</v>
      </c>
      <c r="EV30">
        <v>29.97</v>
      </c>
      <c r="EW30">
        <v>24.7744</v>
      </c>
      <c r="EX30">
        <v>54.8284</v>
      </c>
      <c r="EY30">
        <v>50.1002</v>
      </c>
      <c r="EZ30">
        <v>1</v>
      </c>
      <c r="FA30">
        <v>-0.118582</v>
      </c>
      <c r="FB30">
        <v>-0.305253</v>
      </c>
      <c r="FC30">
        <v>20.136</v>
      </c>
      <c r="FD30">
        <v>5.19842</v>
      </c>
      <c r="FE30">
        <v>12.0041</v>
      </c>
      <c r="FF30">
        <v>4.97555</v>
      </c>
      <c r="FG30">
        <v>3.29398</v>
      </c>
      <c r="FH30">
        <v>9999</v>
      </c>
      <c r="FI30">
        <v>999.9</v>
      </c>
      <c r="FJ30">
        <v>9999</v>
      </c>
      <c r="FK30">
        <v>9999</v>
      </c>
      <c r="FL30">
        <v>1.86325</v>
      </c>
      <c r="FM30">
        <v>1.86803</v>
      </c>
      <c r="FN30">
        <v>1.86771</v>
      </c>
      <c r="FO30">
        <v>1.86903</v>
      </c>
      <c r="FP30">
        <v>1.86981</v>
      </c>
      <c r="FQ30">
        <v>1.86584</v>
      </c>
      <c r="FR30">
        <v>1.86691</v>
      </c>
      <c r="FS30">
        <v>1.86829</v>
      </c>
      <c r="FT30">
        <v>5</v>
      </c>
      <c r="FU30">
        <v>0</v>
      </c>
      <c r="FV30">
        <v>0</v>
      </c>
      <c r="FW30">
        <v>0</v>
      </c>
      <c r="FX30" t="s">
        <v>365</v>
      </c>
      <c r="FY30" t="s">
        <v>366</v>
      </c>
      <c r="FZ30" t="s">
        <v>367</v>
      </c>
      <c r="GA30" t="s">
        <v>367</v>
      </c>
      <c r="GB30" t="s">
        <v>367</v>
      </c>
      <c r="GC30" t="s">
        <v>367</v>
      </c>
      <c r="GD30">
        <v>0</v>
      </c>
      <c r="GE30">
        <v>100</v>
      </c>
      <c r="GF30">
        <v>100</v>
      </c>
      <c r="GG30">
        <v>-3.381</v>
      </c>
      <c r="GH30">
        <v>0.1262</v>
      </c>
      <c r="GI30">
        <v>-2.52573563669275</v>
      </c>
      <c r="GJ30">
        <v>-0.00246041668978273</v>
      </c>
      <c r="GK30">
        <v>1.10889021610863e-06</v>
      </c>
      <c r="GL30">
        <v>-1.28318136538774e-10</v>
      </c>
      <c r="GM30">
        <v>-0.121879711793102</v>
      </c>
      <c r="GN30">
        <v>-0.0190386697160695</v>
      </c>
      <c r="GO30">
        <v>0.00224295314527537</v>
      </c>
      <c r="GP30">
        <v>-2.43696975084762e-05</v>
      </c>
      <c r="GQ30">
        <v>4</v>
      </c>
      <c r="GR30">
        <v>2248</v>
      </c>
      <c r="GS30">
        <v>1</v>
      </c>
      <c r="GT30">
        <v>26</v>
      </c>
      <c r="GU30">
        <v>9.1</v>
      </c>
      <c r="GV30">
        <v>9.1</v>
      </c>
      <c r="GW30">
        <v>1.00708</v>
      </c>
      <c r="GX30">
        <v>2.61963</v>
      </c>
      <c r="GY30">
        <v>1.54785</v>
      </c>
      <c r="GZ30">
        <v>2.30957</v>
      </c>
      <c r="HA30">
        <v>1.64673</v>
      </c>
      <c r="HB30">
        <v>2.33887</v>
      </c>
      <c r="HC30">
        <v>33.2887</v>
      </c>
      <c r="HD30">
        <v>24.2539</v>
      </c>
      <c r="HE30">
        <v>18</v>
      </c>
      <c r="HF30">
        <v>503.675</v>
      </c>
      <c r="HG30">
        <v>392.859</v>
      </c>
      <c r="HH30">
        <v>24.6455</v>
      </c>
      <c r="HI30">
        <v>25.8512</v>
      </c>
      <c r="HJ30">
        <v>30.0003</v>
      </c>
      <c r="HK30">
        <v>25.8136</v>
      </c>
      <c r="HL30">
        <v>25.7708</v>
      </c>
      <c r="HM30">
        <v>20.1873</v>
      </c>
      <c r="HN30">
        <v>29.6477</v>
      </c>
      <c r="HO30">
        <v>0</v>
      </c>
      <c r="HP30">
        <v>24.6735</v>
      </c>
      <c r="HQ30">
        <v>420</v>
      </c>
      <c r="HR30">
        <v>17.6699</v>
      </c>
      <c r="HS30">
        <v>97.0837</v>
      </c>
      <c r="HT30">
        <v>95.4374</v>
      </c>
    </row>
    <row r="31" spans="1:228">
      <c r="A31">
        <v>15</v>
      </c>
      <c r="B31">
        <v>1720554184.1</v>
      </c>
      <c r="C31">
        <v>815.099999904633</v>
      </c>
      <c r="D31" t="s">
        <v>397</v>
      </c>
      <c r="E31" t="s">
        <v>398</v>
      </c>
      <c r="F31">
        <v>5</v>
      </c>
      <c r="G31" t="s">
        <v>358</v>
      </c>
      <c r="H31" t="s">
        <v>359</v>
      </c>
      <c r="I31" t="s">
        <v>393</v>
      </c>
      <c r="J31" t="s">
        <v>361</v>
      </c>
      <c r="K31">
        <v>1720554180.9</v>
      </c>
      <c r="L31">
        <f>(M31)/1000</f>
        <v>0</v>
      </c>
      <c r="M31">
        <f>IF(BH31, AP31, AJ31)</f>
        <v>0</v>
      </c>
      <c r="N31">
        <f>IF(BH31, AK31, AI31)</f>
        <v>0</v>
      </c>
      <c r="O31">
        <f>BJ31 - IF(AW31&gt;1, N31*BD31*100.0/(AY31), 0)</f>
        <v>0</v>
      </c>
      <c r="P31">
        <f>((V31-L31/2)*O31-N31)/(V31+L31/2)</f>
        <v>0</v>
      </c>
      <c r="Q31">
        <f>P31*(BQ31+BR31)/1000.0</f>
        <v>0</v>
      </c>
      <c r="R31">
        <f>(BJ31 - IF(AW31&gt;1, N31*BD31*100.0/(AY31), 0))*(BQ31+BR31)/1000.0</f>
        <v>0</v>
      </c>
      <c r="S31">
        <f>2.0/((1/U31-1/T31)+SIGN(U31)*SQRT((1/U31-1/T31)*(1/U31-1/T31) + 4*BE31/((BE31+1)*(BE31+1))*(2*1/U31*1/T31-1/T31*1/T31)))</f>
        <v>0</v>
      </c>
      <c r="T31">
        <f>IF(LEFT(BF31,1)&lt;&gt;"0",IF(LEFT(BF31,1)="1",3.0,BG31),$D$5+$E$5*(BX31*BQ31/($K$5*1000))+$F$5*(BX31*BQ31/($K$5*1000))*MAX(MIN(BD31,$J$5),$I$5)*MAX(MIN(BD31,$J$5),$I$5)+$G$5*MAX(MIN(BD31,$J$5),$I$5)*(BX31*BQ31/($K$5*1000))+$H$5*(BX31*BQ31/($K$5*1000))*(BX31*BQ31/($K$5*1000)))</f>
        <v>0</v>
      </c>
      <c r="U31">
        <f>L31*(1000-(1000*0.61365*exp(17.502*Y31/(240.97+Y31))/(BQ31+BR31)+BL31)/2)/(1000*0.61365*exp(17.502*Y31/(240.97+Y31))/(BQ31+BR31)-BL31)</f>
        <v>0</v>
      </c>
      <c r="V31">
        <f>1/((BE31+1)/(S31/1.6)+1/(T31/1.37)) + BE31/((BE31+1)/(S31/1.6) + BE31/(T31/1.37))</f>
        <v>0</v>
      </c>
      <c r="W31">
        <f>(AZ31*BC31)</f>
        <v>0</v>
      </c>
      <c r="X31">
        <f>(BS31+(W31+2*0.95*5.67E-8*(((BS31+$B$7)+273)^4-(BS31+273)^4)-44100*L31)/(1.84*29.3*T31+8*0.95*5.67E-8*(BS31+273)^3))</f>
        <v>0</v>
      </c>
      <c r="Y31">
        <f>($C$7*BT31+$D$7*BU31+$E$7*X31)</f>
        <v>0</v>
      </c>
      <c r="Z31">
        <f>0.61365*exp(17.502*Y31/(240.97+Y31))</f>
        <v>0</v>
      </c>
      <c r="AA31">
        <f>(AB31/AC31*100)</f>
        <v>0</v>
      </c>
      <c r="AB31">
        <f>BL31*(BQ31+BR31)/1000</f>
        <v>0</v>
      </c>
      <c r="AC31">
        <f>0.61365*exp(17.502*BS31/(240.97+BS31))</f>
        <v>0</v>
      </c>
      <c r="AD31">
        <f>(Z31-BL31*(BQ31+BR31)/1000)</f>
        <v>0</v>
      </c>
      <c r="AE31">
        <f>(-L31*44100)</f>
        <v>0</v>
      </c>
      <c r="AF31">
        <f>2*29.3*T31*0.92*(BS31-Y31)</f>
        <v>0</v>
      </c>
      <c r="AG31">
        <f>2*0.95*5.67E-8*(((BS31+$B$7)+273)^4-(Y31+273)^4)</f>
        <v>0</v>
      </c>
      <c r="AH31">
        <f>W31+AG31+AE31+AF31</f>
        <v>0</v>
      </c>
      <c r="AI31">
        <f>BP31*AW31*(BK31-BJ31*(1000-AW31*BM31)/(1000-AW31*BL31))/(100*BD31)</f>
        <v>0</v>
      </c>
      <c r="AJ31">
        <f>1000*BP31*AW31*(BL31-BM31)/(100*BD31*(1000-AW31*BL31))</f>
        <v>0</v>
      </c>
      <c r="AK31">
        <f>(AL31 - AM31 - BQ31*1E3/(8.314*(BS31+273.15)) * AO31/BP31 * AN31) * BP31/(100*BD31) * (1000 - BM31)/1000</f>
        <v>0</v>
      </c>
      <c r="AL31">
        <v>427.607106020796</v>
      </c>
      <c r="AM31">
        <v>429.62023030303</v>
      </c>
      <c r="AN31">
        <v>0.00159606454991355</v>
      </c>
      <c r="AO31">
        <v>64.9404869106907</v>
      </c>
      <c r="AP31">
        <f>(AR31 - AQ31 + BQ31*1E3/(8.314*(BS31+273.15)) * AT31/BP31 * AS31) * BP31/(100*BD31) * 1000/(1000 - AR31)</f>
        <v>0</v>
      </c>
      <c r="AQ31">
        <v>17.6300431034308</v>
      </c>
      <c r="AR31">
        <v>18.2915557575758</v>
      </c>
      <c r="AS31">
        <v>7.69550980179624e-06</v>
      </c>
      <c r="AT31">
        <v>109.492523142249</v>
      </c>
      <c r="AU31">
        <v>0</v>
      </c>
      <c r="AV31">
        <v>0</v>
      </c>
      <c r="AW31">
        <f>IF(AU31*$H$13&gt;=AY31,1.0,(AY31/(AY31-AU31*$H$13)))</f>
        <v>0</v>
      </c>
      <c r="AX31">
        <f>(AW31-1)*100</f>
        <v>0</v>
      </c>
      <c r="AY31">
        <f>MAX(0,($B$13+$C$13*BX31)/(1+$D$13*BX31)*BQ31/(BS31+273)*$E$13)</f>
        <v>0</v>
      </c>
      <c r="AZ31">
        <f>$B$11*BY31+$C$11*BZ31+$F$11*CK31*(1-CN31)</f>
        <v>0</v>
      </c>
      <c r="BA31">
        <f>AZ31*BB31</f>
        <v>0</v>
      </c>
      <c r="BB31">
        <f>($B$11*$D$9+$C$11*$D$9+$F$11*((CX31+CP31)/MAX(CX31+CP31+CY31, 0.1)*$I$9+CY31/MAX(CX31+CP31+CY31, 0.1)*$J$9))/($B$11+$C$11+$F$11)</f>
        <v>0</v>
      </c>
      <c r="BC31">
        <f>($B$11*$K$9+$C$11*$K$9+$F$11*((CX31+CP31)/MAX(CX31+CP31+CY31, 0.1)*$P$9+CY31/MAX(CX31+CP31+CY31, 0.1)*$Q$9))/($B$11+$C$11+$F$11)</f>
        <v>0</v>
      </c>
      <c r="BD31">
        <v>6</v>
      </c>
      <c r="BE31">
        <v>0.5</v>
      </c>
      <c r="BF31" t="s">
        <v>362</v>
      </c>
      <c r="BG31">
        <v>2</v>
      </c>
      <c r="BH31" t="b">
        <v>1</v>
      </c>
      <c r="BI31">
        <v>1720554180.9</v>
      </c>
      <c r="BJ31">
        <v>421.7384</v>
      </c>
      <c r="BK31">
        <v>420.0326</v>
      </c>
      <c r="BL31">
        <v>18.29078</v>
      </c>
      <c r="BM31">
        <v>17.6305</v>
      </c>
      <c r="BN31">
        <v>425.1196</v>
      </c>
      <c r="BO31">
        <v>18.1645</v>
      </c>
      <c r="BP31">
        <v>500.0414</v>
      </c>
      <c r="BQ31">
        <v>90.46056</v>
      </c>
      <c r="BR31">
        <v>0.0999577</v>
      </c>
      <c r="BS31">
        <v>25.7137</v>
      </c>
      <c r="BT31">
        <v>24.99938</v>
      </c>
      <c r="BU31">
        <v>999.9</v>
      </c>
      <c r="BV31">
        <v>0</v>
      </c>
      <c r="BW31">
        <v>0</v>
      </c>
      <c r="BX31">
        <v>10022.14</v>
      </c>
      <c r="BY31">
        <v>0</v>
      </c>
      <c r="BZ31">
        <v>0.220656</v>
      </c>
      <c r="CA31">
        <v>1.705986</v>
      </c>
      <c r="CB31">
        <v>429.5962</v>
      </c>
      <c r="CC31">
        <v>427.5708</v>
      </c>
      <c r="CD31">
        <v>0.6602906</v>
      </c>
      <c r="CE31">
        <v>420.0326</v>
      </c>
      <c r="CF31">
        <v>17.6305</v>
      </c>
      <c r="CG31">
        <v>1.654596</v>
      </c>
      <c r="CH31">
        <v>1.594866</v>
      </c>
      <c r="CI31">
        <v>14.47688</v>
      </c>
      <c r="CJ31">
        <v>13.90928</v>
      </c>
      <c r="CK31">
        <v>0</v>
      </c>
      <c r="CL31">
        <v>0</v>
      </c>
      <c r="CM31">
        <v>0</v>
      </c>
      <c r="CN31">
        <v>0</v>
      </c>
      <c r="CO31">
        <v>-4.84</v>
      </c>
      <c r="CP31">
        <v>0</v>
      </c>
      <c r="CQ31">
        <v>-6.84</v>
      </c>
      <c r="CR31">
        <v>-0.18</v>
      </c>
      <c r="CS31">
        <v>35.25</v>
      </c>
      <c r="CT31">
        <v>41</v>
      </c>
      <c r="CU31">
        <v>37.75</v>
      </c>
      <c r="CV31">
        <v>40.8874</v>
      </c>
      <c r="CW31">
        <v>36.312</v>
      </c>
      <c r="CX31">
        <v>0</v>
      </c>
      <c r="CY31">
        <v>0</v>
      </c>
      <c r="CZ31">
        <v>0</v>
      </c>
      <c r="DA31">
        <v>1720554183</v>
      </c>
      <c r="DB31">
        <v>0</v>
      </c>
      <c r="DC31">
        <v>1720553633.1</v>
      </c>
      <c r="DD31" t="s">
        <v>394</v>
      </c>
      <c r="DE31">
        <v>1720553631.1</v>
      </c>
      <c r="DF31">
        <v>1720553633.1</v>
      </c>
      <c r="DG31">
        <v>8</v>
      </c>
      <c r="DH31">
        <v>-0.106</v>
      </c>
      <c r="DI31">
        <v>0.007</v>
      </c>
      <c r="DJ31">
        <v>-3.378</v>
      </c>
      <c r="DK31">
        <v>0.104</v>
      </c>
      <c r="DL31">
        <v>420</v>
      </c>
      <c r="DM31">
        <v>18</v>
      </c>
      <c r="DN31">
        <v>0.16</v>
      </c>
      <c r="DO31">
        <v>0.12</v>
      </c>
      <c r="DP31">
        <v>1.6887315</v>
      </c>
      <c r="DQ31">
        <v>0.223679548872184</v>
      </c>
      <c r="DR31">
        <v>0.0559277090783271</v>
      </c>
      <c r="DS31">
        <v>0</v>
      </c>
      <c r="DT31">
        <v>0.6571624</v>
      </c>
      <c r="DU31">
        <v>0.0288412330827063</v>
      </c>
      <c r="DV31">
        <v>0.00289940223839328</v>
      </c>
      <c r="DW31">
        <v>1</v>
      </c>
      <c r="DX31">
        <v>1</v>
      </c>
      <c r="DY31">
        <v>2</v>
      </c>
      <c r="DZ31" t="s">
        <v>364</v>
      </c>
      <c r="EA31">
        <v>3.13201</v>
      </c>
      <c r="EB31">
        <v>2.77816</v>
      </c>
      <c r="EC31">
        <v>0.0911457</v>
      </c>
      <c r="ED31">
        <v>0.0904433</v>
      </c>
      <c r="EE31">
        <v>0.0853665</v>
      </c>
      <c r="EF31">
        <v>0.0835112</v>
      </c>
      <c r="EG31">
        <v>34393.4</v>
      </c>
      <c r="EH31">
        <v>36995.7</v>
      </c>
      <c r="EI31">
        <v>34236</v>
      </c>
      <c r="EJ31">
        <v>36861.3</v>
      </c>
      <c r="EK31">
        <v>44234.5</v>
      </c>
      <c r="EL31">
        <v>48497.7</v>
      </c>
      <c r="EM31">
        <v>53406.9</v>
      </c>
      <c r="EN31">
        <v>58898.3</v>
      </c>
      <c r="EO31">
        <v>1.98577</v>
      </c>
      <c r="EP31">
        <v>1.8094</v>
      </c>
      <c r="EQ31">
        <v>0.0420883</v>
      </c>
      <c r="ER31">
        <v>0</v>
      </c>
      <c r="ES31">
        <v>24.3231</v>
      </c>
      <c r="ET31">
        <v>999.9</v>
      </c>
      <c r="EU31">
        <v>52.692</v>
      </c>
      <c r="EV31">
        <v>29.97</v>
      </c>
      <c r="EW31">
        <v>24.7725</v>
      </c>
      <c r="EX31">
        <v>54.6584</v>
      </c>
      <c r="EY31">
        <v>49.976</v>
      </c>
      <c r="EZ31">
        <v>1</v>
      </c>
      <c r="FA31">
        <v>-0.118354</v>
      </c>
      <c r="FB31">
        <v>-0.227884</v>
      </c>
      <c r="FC31">
        <v>20.1361</v>
      </c>
      <c r="FD31">
        <v>5.19857</v>
      </c>
      <c r="FE31">
        <v>12.004</v>
      </c>
      <c r="FF31">
        <v>4.97545</v>
      </c>
      <c r="FG31">
        <v>3.29398</v>
      </c>
      <c r="FH31">
        <v>9999</v>
      </c>
      <c r="FI31">
        <v>999.9</v>
      </c>
      <c r="FJ31">
        <v>9999</v>
      </c>
      <c r="FK31">
        <v>9999</v>
      </c>
      <c r="FL31">
        <v>1.86325</v>
      </c>
      <c r="FM31">
        <v>1.868</v>
      </c>
      <c r="FN31">
        <v>1.86769</v>
      </c>
      <c r="FO31">
        <v>1.86895</v>
      </c>
      <c r="FP31">
        <v>1.86981</v>
      </c>
      <c r="FQ31">
        <v>1.86584</v>
      </c>
      <c r="FR31">
        <v>1.86691</v>
      </c>
      <c r="FS31">
        <v>1.86829</v>
      </c>
      <c r="FT31">
        <v>5</v>
      </c>
      <c r="FU31">
        <v>0</v>
      </c>
      <c r="FV31">
        <v>0</v>
      </c>
      <c r="FW31">
        <v>0</v>
      </c>
      <c r="FX31" t="s">
        <v>365</v>
      </c>
      <c r="FY31" t="s">
        <v>366</v>
      </c>
      <c r="FZ31" t="s">
        <v>367</v>
      </c>
      <c r="GA31" t="s">
        <v>367</v>
      </c>
      <c r="GB31" t="s">
        <v>367</v>
      </c>
      <c r="GC31" t="s">
        <v>367</v>
      </c>
      <c r="GD31">
        <v>0</v>
      </c>
      <c r="GE31">
        <v>100</v>
      </c>
      <c r="GF31">
        <v>100</v>
      </c>
      <c r="GG31">
        <v>-3.381</v>
      </c>
      <c r="GH31">
        <v>0.1264</v>
      </c>
      <c r="GI31">
        <v>-2.52573563669275</v>
      </c>
      <c r="GJ31">
        <v>-0.00246041668978273</v>
      </c>
      <c r="GK31">
        <v>1.10889021610863e-06</v>
      </c>
      <c r="GL31">
        <v>-1.28318136538774e-10</v>
      </c>
      <c r="GM31">
        <v>-0.121879711793102</v>
      </c>
      <c r="GN31">
        <v>-0.0190386697160695</v>
      </c>
      <c r="GO31">
        <v>0.00224295314527537</v>
      </c>
      <c r="GP31">
        <v>-2.43696975084762e-05</v>
      </c>
      <c r="GQ31">
        <v>4</v>
      </c>
      <c r="GR31">
        <v>2248</v>
      </c>
      <c r="GS31">
        <v>1</v>
      </c>
      <c r="GT31">
        <v>26</v>
      </c>
      <c r="GU31">
        <v>9.2</v>
      </c>
      <c r="GV31">
        <v>9.2</v>
      </c>
      <c r="GW31">
        <v>1.00708</v>
      </c>
      <c r="GX31">
        <v>2.62207</v>
      </c>
      <c r="GY31">
        <v>1.54785</v>
      </c>
      <c r="GZ31">
        <v>2.30835</v>
      </c>
      <c r="HA31">
        <v>1.64673</v>
      </c>
      <c r="HB31">
        <v>2.36084</v>
      </c>
      <c r="HC31">
        <v>33.3111</v>
      </c>
      <c r="HD31">
        <v>24.2626</v>
      </c>
      <c r="HE31">
        <v>18</v>
      </c>
      <c r="HF31">
        <v>503.646</v>
      </c>
      <c r="HG31">
        <v>392.963</v>
      </c>
      <c r="HH31">
        <v>24.6793</v>
      </c>
      <c r="HI31">
        <v>25.8521</v>
      </c>
      <c r="HJ31">
        <v>30.0003</v>
      </c>
      <c r="HK31">
        <v>25.8157</v>
      </c>
      <c r="HL31">
        <v>25.7724</v>
      </c>
      <c r="HM31">
        <v>20.1873</v>
      </c>
      <c r="HN31">
        <v>29.6477</v>
      </c>
      <c r="HO31">
        <v>0</v>
      </c>
      <c r="HP31">
        <v>24.6204</v>
      </c>
      <c r="HQ31">
        <v>420</v>
      </c>
      <c r="HR31">
        <v>17.6699</v>
      </c>
      <c r="HS31">
        <v>97.0832</v>
      </c>
      <c r="HT31">
        <v>95.4371</v>
      </c>
    </row>
    <row r="32" spans="1:228">
      <c r="A32">
        <v>16</v>
      </c>
      <c r="B32">
        <v>1720554189.1</v>
      </c>
      <c r="C32">
        <v>820.099999904633</v>
      </c>
      <c r="D32" t="s">
        <v>399</v>
      </c>
      <c r="E32" t="s">
        <v>400</v>
      </c>
      <c r="F32">
        <v>5</v>
      </c>
      <c r="G32" t="s">
        <v>358</v>
      </c>
      <c r="H32" t="s">
        <v>359</v>
      </c>
      <c r="I32" t="s">
        <v>393</v>
      </c>
      <c r="J32" t="s">
        <v>361</v>
      </c>
      <c r="K32">
        <v>1720554185.9</v>
      </c>
      <c r="L32">
        <f>(M32)/1000</f>
        <v>0</v>
      </c>
      <c r="M32">
        <f>IF(BH32, AP32, AJ32)</f>
        <v>0</v>
      </c>
      <c r="N32">
        <f>IF(BH32, AK32, AI32)</f>
        <v>0</v>
      </c>
      <c r="O32">
        <f>BJ32 - IF(AW32&gt;1, N32*BD32*100.0/(AY32), 0)</f>
        <v>0</v>
      </c>
      <c r="P32">
        <f>((V32-L32/2)*O32-N32)/(V32+L32/2)</f>
        <v>0</v>
      </c>
      <c r="Q32">
        <f>P32*(BQ32+BR32)/1000.0</f>
        <v>0</v>
      </c>
      <c r="R32">
        <f>(BJ32 - IF(AW32&gt;1, N32*BD32*100.0/(AY32), 0))*(BQ32+BR32)/1000.0</f>
        <v>0</v>
      </c>
      <c r="S32">
        <f>2.0/((1/U32-1/T32)+SIGN(U32)*SQRT((1/U32-1/T32)*(1/U32-1/T32) + 4*BE32/((BE32+1)*(BE32+1))*(2*1/U32*1/T32-1/T32*1/T32)))</f>
        <v>0</v>
      </c>
      <c r="T32">
        <f>IF(LEFT(BF32,1)&lt;&gt;"0",IF(LEFT(BF32,1)="1",3.0,BG32),$D$5+$E$5*(BX32*BQ32/($K$5*1000))+$F$5*(BX32*BQ32/($K$5*1000))*MAX(MIN(BD32,$J$5),$I$5)*MAX(MIN(BD32,$J$5),$I$5)+$G$5*MAX(MIN(BD32,$J$5),$I$5)*(BX32*BQ32/($K$5*1000))+$H$5*(BX32*BQ32/($K$5*1000))*(BX32*BQ32/($K$5*1000)))</f>
        <v>0</v>
      </c>
      <c r="U32">
        <f>L32*(1000-(1000*0.61365*exp(17.502*Y32/(240.97+Y32))/(BQ32+BR32)+BL32)/2)/(1000*0.61365*exp(17.502*Y32/(240.97+Y32))/(BQ32+BR32)-BL32)</f>
        <v>0</v>
      </c>
      <c r="V32">
        <f>1/((BE32+1)/(S32/1.6)+1/(T32/1.37)) + BE32/((BE32+1)/(S32/1.6) + BE32/(T32/1.37))</f>
        <v>0</v>
      </c>
      <c r="W32">
        <f>(AZ32*BC32)</f>
        <v>0</v>
      </c>
      <c r="X32">
        <f>(BS32+(W32+2*0.95*5.67E-8*(((BS32+$B$7)+273)^4-(BS32+273)^4)-44100*L32)/(1.84*29.3*T32+8*0.95*5.67E-8*(BS32+273)^3))</f>
        <v>0</v>
      </c>
      <c r="Y32">
        <f>($C$7*BT32+$D$7*BU32+$E$7*X32)</f>
        <v>0</v>
      </c>
      <c r="Z32">
        <f>0.61365*exp(17.502*Y32/(240.97+Y32))</f>
        <v>0</v>
      </c>
      <c r="AA32">
        <f>(AB32/AC32*100)</f>
        <v>0</v>
      </c>
      <c r="AB32">
        <f>BL32*(BQ32+BR32)/1000</f>
        <v>0</v>
      </c>
      <c r="AC32">
        <f>0.61365*exp(17.502*BS32/(240.97+BS32))</f>
        <v>0</v>
      </c>
      <c r="AD32">
        <f>(Z32-BL32*(BQ32+BR32)/1000)</f>
        <v>0</v>
      </c>
      <c r="AE32">
        <f>(-L32*44100)</f>
        <v>0</v>
      </c>
      <c r="AF32">
        <f>2*29.3*T32*0.92*(BS32-Y32)</f>
        <v>0</v>
      </c>
      <c r="AG32">
        <f>2*0.95*5.67E-8*(((BS32+$B$7)+273)^4-(Y32+273)^4)</f>
        <v>0</v>
      </c>
      <c r="AH32">
        <f>W32+AG32+AE32+AF32</f>
        <v>0</v>
      </c>
      <c r="AI32">
        <f>BP32*AW32*(BK32-BJ32*(1000-AW32*BM32)/(1000-AW32*BL32))/(100*BD32)</f>
        <v>0</v>
      </c>
      <c r="AJ32">
        <f>1000*BP32*AW32*(BL32-BM32)/(100*BD32*(1000-AW32*BL32))</f>
        <v>0</v>
      </c>
      <c r="AK32">
        <f>(AL32 - AM32 - BQ32*1E3/(8.314*(BS32+273.15)) * AO32/BP32 * AN32) * BP32/(100*BD32) * (1000 - BM32)/1000</f>
        <v>0</v>
      </c>
      <c r="AL32">
        <v>427.515403580848</v>
      </c>
      <c r="AM32">
        <v>429.609272727273</v>
      </c>
      <c r="AN32">
        <v>0.000781220664026922</v>
      </c>
      <c r="AO32">
        <v>64.9404869106907</v>
      </c>
      <c r="AP32">
        <f>(AR32 - AQ32 + BQ32*1E3/(8.314*(BS32+273.15)) * AT32/BP32 * AS32) * BP32/(100*BD32) * 1000/(1000 - AR32)</f>
        <v>0</v>
      </c>
      <c r="AQ32">
        <v>17.6318286978367</v>
      </c>
      <c r="AR32">
        <v>18.2931690909091</v>
      </c>
      <c r="AS32">
        <v>1.0238595922537e-05</v>
      </c>
      <c r="AT32">
        <v>109.492523142249</v>
      </c>
      <c r="AU32">
        <v>0</v>
      </c>
      <c r="AV32">
        <v>0</v>
      </c>
      <c r="AW32">
        <f>IF(AU32*$H$13&gt;=AY32,1.0,(AY32/(AY32-AU32*$H$13)))</f>
        <v>0</v>
      </c>
      <c r="AX32">
        <f>(AW32-1)*100</f>
        <v>0</v>
      </c>
      <c r="AY32">
        <f>MAX(0,($B$13+$C$13*BX32)/(1+$D$13*BX32)*BQ32/(BS32+273)*$E$13)</f>
        <v>0</v>
      </c>
      <c r="AZ32">
        <f>$B$11*BY32+$C$11*BZ32+$F$11*CK32*(1-CN32)</f>
        <v>0</v>
      </c>
      <c r="BA32">
        <f>AZ32*BB32</f>
        <v>0</v>
      </c>
      <c r="BB32">
        <f>($B$11*$D$9+$C$11*$D$9+$F$11*((CX32+CP32)/MAX(CX32+CP32+CY32, 0.1)*$I$9+CY32/MAX(CX32+CP32+CY32, 0.1)*$J$9))/($B$11+$C$11+$F$11)</f>
        <v>0</v>
      </c>
      <c r="BC32">
        <f>($B$11*$K$9+$C$11*$K$9+$F$11*((CX32+CP32)/MAX(CX32+CP32+CY32, 0.1)*$P$9+CY32/MAX(CX32+CP32+CY32, 0.1)*$Q$9))/($B$11+$C$11+$F$11)</f>
        <v>0</v>
      </c>
      <c r="BD32">
        <v>6</v>
      </c>
      <c r="BE32">
        <v>0.5</v>
      </c>
      <c r="BF32" t="s">
        <v>362</v>
      </c>
      <c r="BG32">
        <v>2</v>
      </c>
      <c r="BH32" t="b">
        <v>1</v>
      </c>
      <c r="BI32">
        <v>1720554185.9</v>
      </c>
      <c r="BJ32">
        <v>421.7366</v>
      </c>
      <c r="BK32">
        <v>419.9804</v>
      </c>
      <c r="BL32">
        <v>18.29288</v>
      </c>
      <c r="BM32">
        <v>17.6323</v>
      </c>
      <c r="BN32">
        <v>425.1176</v>
      </c>
      <c r="BO32">
        <v>18.1665</v>
      </c>
      <c r="BP32">
        <v>500.0338</v>
      </c>
      <c r="BQ32">
        <v>90.46092</v>
      </c>
      <c r="BR32">
        <v>0.10005514</v>
      </c>
      <c r="BS32">
        <v>25.71964</v>
      </c>
      <c r="BT32">
        <v>25.02108</v>
      </c>
      <c r="BU32">
        <v>999.9</v>
      </c>
      <c r="BV32">
        <v>0</v>
      </c>
      <c r="BW32">
        <v>0</v>
      </c>
      <c r="BX32">
        <v>9996.996</v>
      </c>
      <c r="BY32">
        <v>0</v>
      </c>
      <c r="BZ32">
        <v>0.220656</v>
      </c>
      <c r="CA32">
        <v>1.756188</v>
      </c>
      <c r="CB32">
        <v>429.595</v>
      </c>
      <c r="CC32">
        <v>427.5182</v>
      </c>
      <c r="CD32">
        <v>0.6605894</v>
      </c>
      <c r="CE32">
        <v>419.9804</v>
      </c>
      <c r="CF32">
        <v>17.6323</v>
      </c>
      <c r="CG32">
        <v>1.654788</v>
      </c>
      <c r="CH32">
        <v>1.595032</v>
      </c>
      <c r="CI32">
        <v>14.4787</v>
      </c>
      <c r="CJ32">
        <v>13.91088</v>
      </c>
      <c r="CK32">
        <v>0</v>
      </c>
      <c r="CL32">
        <v>0</v>
      </c>
      <c r="CM32">
        <v>0</v>
      </c>
      <c r="CN32">
        <v>0</v>
      </c>
      <c r="CO32">
        <v>-4.12</v>
      </c>
      <c r="CP32">
        <v>0</v>
      </c>
      <c r="CQ32">
        <v>-12.68</v>
      </c>
      <c r="CR32">
        <v>-1.1</v>
      </c>
      <c r="CS32">
        <v>35.25</v>
      </c>
      <c r="CT32">
        <v>41.0496</v>
      </c>
      <c r="CU32">
        <v>37.7624</v>
      </c>
      <c r="CV32">
        <v>40.937</v>
      </c>
      <c r="CW32">
        <v>36.3246</v>
      </c>
      <c r="CX32">
        <v>0</v>
      </c>
      <c r="CY32">
        <v>0</v>
      </c>
      <c r="CZ32">
        <v>0</v>
      </c>
      <c r="DA32">
        <v>1720554187.8</v>
      </c>
      <c r="DB32">
        <v>0</v>
      </c>
      <c r="DC32">
        <v>1720553633.1</v>
      </c>
      <c r="DD32" t="s">
        <v>394</v>
      </c>
      <c r="DE32">
        <v>1720553631.1</v>
      </c>
      <c r="DF32">
        <v>1720553633.1</v>
      </c>
      <c r="DG32">
        <v>8</v>
      </c>
      <c r="DH32">
        <v>-0.106</v>
      </c>
      <c r="DI32">
        <v>0.007</v>
      </c>
      <c r="DJ32">
        <v>-3.378</v>
      </c>
      <c r="DK32">
        <v>0.104</v>
      </c>
      <c r="DL32">
        <v>420</v>
      </c>
      <c r="DM32">
        <v>18</v>
      </c>
      <c r="DN32">
        <v>0.16</v>
      </c>
      <c r="DO32">
        <v>0.12</v>
      </c>
      <c r="DP32">
        <v>1.7088680952381</v>
      </c>
      <c r="DQ32">
        <v>0.199949610389611</v>
      </c>
      <c r="DR32">
        <v>0.0545265416034157</v>
      </c>
      <c r="DS32">
        <v>0</v>
      </c>
      <c r="DT32">
        <v>0.658762904761905</v>
      </c>
      <c r="DU32">
        <v>0.0201038961038952</v>
      </c>
      <c r="DV32">
        <v>0.00240217470727318</v>
      </c>
      <c r="DW32">
        <v>1</v>
      </c>
      <c r="DX32">
        <v>1</v>
      </c>
      <c r="DY32">
        <v>2</v>
      </c>
      <c r="DZ32" t="s">
        <v>364</v>
      </c>
      <c r="EA32">
        <v>3.13201</v>
      </c>
      <c r="EB32">
        <v>2.77803</v>
      </c>
      <c r="EC32">
        <v>0.0911504</v>
      </c>
      <c r="ED32">
        <v>0.090436</v>
      </c>
      <c r="EE32">
        <v>0.0853642</v>
      </c>
      <c r="EF32">
        <v>0.0835225</v>
      </c>
      <c r="EG32">
        <v>34393.2</v>
      </c>
      <c r="EH32">
        <v>36995.6</v>
      </c>
      <c r="EI32">
        <v>34236</v>
      </c>
      <c r="EJ32">
        <v>36861</v>
      </c>
      <c r="EK32">
        <v>44234.4</v>
      </c>
      <c r="EL32">
        <v>48497</v>
      </c>
      <c r="EM32">
        <v>53406.6</v>
      </c>
      <c r="EN32">
        <v>58898.2</v>
      </c>
      <c r="EO32">
        <v>1.9857</v>
      </c>
      <c r="EP32">
        <v>1.80938</v>
      </c>
      <c r="EQ32">
        <v>0.0426397</v>
      </c>
      <c r="ER32">
        <v>0</v>
      </c>
      <c r="ES32">
        <v>24.3271</v>
      </c>
      <c r="ET32">
        <v>999.9</v>
      </c>
      <c r="EU32">
        <v>52.692</v>
      </c>
      <c r="EV32">
        <v>29.97</v>
      </c>
      <c r="EW32">
        <v>24.7746</v>
      </c>
      <c r="EX32">
        <v>54.4884</v>
      </c>
      <c r="EY32">
        <v>49.8157</v>
      </c>
      <c r="EZ32">
        <v>1</v>
      </c>
      <c r="FA32">
        <v>-0.118044</v>
      </c>
      <c r="FB32">
        <v>0.0543519</v>
      </c>
      <c r="FC32">
        <v>20.1364</v>
      </c>
      <c r="FD32">
        <v>5.19872</v>
      </c>
      <c r="FE32">
        <v>12.0041</v>
      </c>
      <c r="FF32">
        <v>4.9756</v>
      </c>
      <c r="FG32">
        <v>3.29398</v>
      </c>
      <c r="FH32">
        <v>9999</v>
      </c>
      <c r="FI32">
        <v>999.9</v>
      </c>
      <c r="FJ32">
        <v>9999</v>
      </c>
      <c r="FK32">
        <v>9999</v>
      </c>
      <c r="FL32">
        <v>1.86325</v>
      </c>
      <c r="FM32">
        <v>1.868</v>
      </c>
      <c r="FN32">
        <v>1.86772</v>
      </c>
      <c r="FO32">
        <v>1.86902</v>
      </c>
      <c r="FP32">
        <v>1.86981</v>
      </c>
      <c r="FQ32">
        <v>1.86584</v>
      </c>
      <c r="FR32">
        <v>1.86691</v>
      </c>
      <c r="FS32">
        <v>1.86832</v>
      </c>
      <c r="FT32">
        <v>5</v>
      </c>
      <c r="FU32">
        <v>0</v>
      </c>
      <c r="FV32">
        <v>0</v>
      </c>
      <c r="FW32">
        <v>0</v>
      </c>
      <c r="FX32" t="s">
        <v>365</v>
      </c>
      <c r="FY32" t="s">
        <v>366</v>
      </c>
      <c r="FZ32" t="s">
        <v>367</v>
      </c>
      <c r="GA32" t="s">
        <v>367</v>
      </c>
      <c r="GB32" t="s">
        <v>367</v>
      </c>
      <c r="GC32" t="s">
        <v>367</v>
      </c>
      <c r="GD32">
        <v>0</v>
      </c>
      <c r="GE32">
        <v>100</v>
      </c>
      <c r="GF32">
        <v>100</v>
      </c>
      <c r="GG32">
        <v>-3.381</v>
      </c>
      <c r="GH32">
        <v>0.1263</v>
      </c>
      <c r="GI32">
        <v>-2.52573563669275</v>
      </c>
      <c r="GJ32">
        <v>-0.00246041668978273</v>
      </c>
      <c r="GK32">
        <v>1.10889021610863e-06</v>
      </c>
      <c r="GL32">
        <v>-1.28318136538774e-10</v>
      </c>
      <c r="GM32">
        <v>-0.121879711793102</v>
      </c>
      <c r="GN32">
        <v>-0.0190386697160695</v>
      </c>
      <c r="GO32">
        <v>0.00224295314527537</v>
      </c>
      <c r="GP32">
        <v>-2.43696975084762e-05</v>
      </c>
      <c r="GQ32">
        <v>4</v>
      </c>
      <c r="GR32">
        <v>2248</v>
      </c>
      <c r="GS32">
        <v>1</v>
      </c>
      <c r="GT32">
        <v>26</v>
      </c>
      <c r="GU32">
        <v>9.3</v>
      </c>
      <c r="GV32">
        <v>9.3</v>
      </c>
      <c r="GW32">
        <v>1.00708</v>
      </c>
      <c r="GX32">
        <v>2.62817</v>
      </c>
      <c r="GY32">
        <v>1.54785</v>
      </c>
      <c r="GZ32">
        <v>2.30835</v>
      </c>
      <c r="HA32">
        <v>1.64673</v>
      </c>
      <c r="HB32">
        <v>2.33765</v>
      </c>
      <c r="HC32">
        <v>33.3111</v>
      </c>
      <c r="HD32">
        <v>24.2539</v>
      </c>
      <c r="HE32">
        <v>18</v>
      </c>
      <c r="HF32">
        <v>503.618</v>
      </c>
      <c r="HG32">
        <v>392.964</v>
      </c>
      <c r="HH32">
        <v>24.6531</v>
      </c>
      <c r="HI32">
        <v>25.8534</v>
      </c>
      <c r="HJ32">
        <v>30.0003</v>
      </c>
      <c r="HK32">
        <v>25.8179</v>
      </c>
      <c r="HL32">
        <v>25.7745</v>
      </c>
      <c r="HM32">
        <v>20.191</v>
      </c>
      <c r="HN32">
        <v>29.6477</v>
      </c>
      <c r="HO32">
        <v>0</v>
      </c>
      <c r="HP32">
        <v>24.596</v>
      </c>
      <c r="HQ32">
        <v>420</v>
      </c>
      <c r="HR32">
        <v>17.6699</v>
      </c>
      <c r="HS32">
        <v>97.0829</v>
      </c>
      <c r="HT32">
        <v>95.4366</v>
      </c>
    </row>
    <row r="33" spans="1:228">
      <c r="A33">
        <v>17</v>
      </c>
      <c r="B33">
        <v>1720554194.1</v>
      </c>
      <c r="C33">
        <v>825.099999904633</v>
      </c>
      <c r="D33" t="s">
        <v>401</v>
      </c>
      <c r="E33" t="s">
        <v>402</v>
      </c>
      <c r="F33">
        <v>5</v>
      </c>
      <c r="G33" t="s">
        <v>358</v>
      </c>
      <c r="H33" t="s">
        <v>359</v>
      </c>
      <c r="I33" t="s">
        <v>393</v>
      </c>
      <c r="J33" t="s">
        <v>361</v>
      </c>
      <c r="K33">
        <v>1720554190.9</v>
      </c>
      <c r="L33">
        <f>(M33)/1000</f>
        <v>0</v>
      </c>
      <c r="M33">
        <f>IF(BH33, AP33, AJ33)</f>
        <v>0</v>
      </c>
      <c r="N33">
        <f>IF(BH33, AK33, AI33)</f>
        <v>0</v>
      </c>
      <c r="O33">
        <f>BJ33 - IF(AW33&gt;1, N33*BD33*100.0/(AY33), 0)</f>
        <v>0</v>
      </c>
      <c r="P33">
        <f>((V33-L33/2)*O33-N33)/(V33+L33/2)</f>
        <v>0</v>
      </c>
      <c r="Q33">
        <f>P33*(BQ33+BR33)/1000.0</f>
        <v>0</v>
      </c>
      <c r="R33">
        <f>(BJ33 - IF(AW33&gt;1, N33*BD33*100.0/(AY33), 0))*(BQ33+BR33)/1000.0</f>
        <v>0</v>
      </c>
      <c r="S33">
        <f>2.0/((1/U33-1/T33)+SIGN(U33)*SQRT((1/U33-1/T33)*(1/U33-1/T33) + 4*BE33/((BE33+1)*(BE33+1))*(2*1/U33*1/T33-1/T33*1/T33)))</f>
        <v>0</v>
      </c>
      <c r="T33">
        <f>IF(LEFT(BF33,1)&lt;&gt;"0",IF(LEFT(BF33,1)="1",3.0,BG33),$D$5+$E$5*(BX33*BQ33/($K$5*1000))+$F$5*(BX33*BQ33/($K$5*1000))*MAX(MIN(BD33,$J$5),$I$5)*MAX(MIN(BD33,$J$5),$I$5)+$G$5*MAX(MIN(BD33,$J$5),$I$5)*(BX33*BQ33/($K$5*1000))+$H$5*(BX33*BQ33/($K$5*1000))*(BX33*BQ33/($K$5*1000)))</f>
        <v>0</v>
      </c>
      <c r="U33">
        <f>L33*(1000-(1000*0.61365*exp(17.502*Y33/(240.97+Y33))/(BQ33+BR33)+BL33)/2)/(1000*0.61365*exp(17.502*Y33/(240.97+Y33))/(BQ33+BR33)-BL33)</f>
        <v>0</v>
      </c>
      <c r="V33">
        <f>1/((BE33+1)/(S33/1.6)+1/(T33/1.37)) + BE33/((BE33+1)/(S33/1.6) + BE33/(T33/1.37))</f>
        <v>0</v>
      </c>
      <c r="W33">
        <f>(AZ33*BC33)</f>
        <v>0</v>
      </c>
      <c r="X33">
        <f>(BS33+(W33+2*0.95*5.67E-8*(((BS33+$B$7)+273)^4-(BS33+273)^4)-44100*L33)/(1.84*29.3*T33+8*0.95*5.67E-8*(BS33+273)^3))</f>
        <v>0</v>
      </c>
      <c r="Y33">
        <f>($C$7*BT33+$D$7*BU33+$E$7*X33)</f>
        <v>0</v>
      </c>
      <c r="Z33">
        <f>0.61365*exp(17.502*Y33/(240.97+Y33))</f>
        <v>0</v>
      </c>
      <c r="AA33">
        <f>(AB33/AC33*100)</f>
        <v>0</v>
      </c>
      <c r="AB33">
        <f>BL33*(BQ33+BR33)/1000</f>
        <v>0</v>
      </c>
      <c r="AC33">
        <f>0.61365*exp(17.502*BS33/(240.97+BS33))</f>
        <v>0</v>
      </c>
      <c r="AD33">
        <f>(Z33-BL33*(BQ33+BR33)/1000)</f>
        <v>0</v>
      </c>
      <c r="AE33">
        <f>(-L33*44100)</f>
        <v>0</v>
      </c>
      <c r="AF33">
        <f>2*29.3*T33*0.92*(BS33-Y33)</f>
        <v>0</v>
      </c>
      <c r="AG33">
        <f>2*0.95*5.67E-8*(((BS33+$B$7)+273)^4-(Y33+273)^4)</f>
        <v>0</v>
      </c>
      <c r="AH33">
        <f>W33+AG33+AE33+AF33</f>
        <v>0</v>
      </c>
      <c r="AI33">
        <f>BP33*AW33*(BK33-BJ33*(1000-AW33*BM33)/(1000-AW33*BL33))/(100*BD33)</f>
        <v>0</v>
      </c>
      <c r="AJ33">
        <f>1000*BP33*AW33*(BL33-BM33)/(100*BD33*(1000-AW33*BL33))</f>
        <v>0</v>
      </c>
      <c r="AK33">
        <f>(AL33 - AM33 - BQ33*1E3/(8.314*(BS33+273.15)) * AO33/BP33 * AN33) * BP33/(100*BD33) * (1000 - BM33)/1000</f>
        <v>0</v>
      </c>
      <c r="AL33">
        <v>427.53257686976</v>
      </c>
      <c r="AM33">
        <v>429.549521212121</v>
      </c>
      <c r="AN33">
        <v>-0.00156262720839539</v>
      </c>
      <c r="AO33">
        <v>64.9404869106907</v>
      </c>
      <c r="AP33">
        <f>(AR33 - AQ33 + BQ33*1E3/(8.314*(BS33+273.15)) * AT33/BP33 * AS33) * BP33/(100*BD33) * 1000/(1000 - AR33)</f>
        <v>0</v>
      </c>
      <c r="AQ33">
        <v>17.6347542327031</v>
      </c>
      <c r="AR33">
        <v>18.2921963636364</v>
      </c>
      <c r="AS33">
        <v>-5.50883827005877e-06</v>
      </c>
      <c r="AT33">
        <v>109.492523142249</v>
      </c>
      <c r="AU33">
        <v>0</v>
      </c>
      <c r="AV33">
        <v>0</v>
      </c>
      <c r="AW33">
        <f>IF(AU33*$H$13&gt;=AY33,1.0,(AY33/(AY33-AU33*$H$13)))</f>
        <v>0</v>
      </c>
      <c r="AX33">
        <f>(AW33-1)*100</f>
        <v>0</v>
      </c>
      <c r="AY33">
        <f>MAX(0,($B$13+$C$13*BX33)/(1+$D$13*BX33)*BQ33/(BS33+273)*$E$13)</f>
        <v>0</v>
      </c>
      <c r="AZ33">
        <f>$B$11*BY33+$C$11*BZ33+$F$11*CK33*(1-CN33)</f>
        <v>0</v>
      </c>
      <c r="BA33">
        <f>AZ33*BB33</f>
        <v>0</v>
      </c>
      <c r="BB33">
        <f>($B$11*$D$9+$C$11*$D$9+$F$11*((CX33+CP33)/MAX(CX33+CP33+CY33, 0.1)*$I$9+CY33/MAX(CX33+CP33+CY33, 0.1)*$J$9))/($B$11+$C$11+$F$11)</f>
        <v>0</v>
      </c>
      <c r="BC33">
        <f>($B$11*$K$9+$C$11*$K$9+$F$11*((CX33+CP33)/MAX(CX33+CP33+CY33, 0.1)*$P$9+CY33/MAX(CX33+CP33+CY33, 0.1)*$Q$9))/($B$11+$C$11+$F$11)</f>
        <v>0</v>
      </c>
      <c r="BD33">
        <v>6</v>
      </c>
      <c r="BE33">
        <v>0.5</v>
      </c>
      <c r="BF33" t="s">
        <v>362</v>
      </c>
      <c r="BG33">
        <v>2</v>
      </c>
      <c r="BH33" t="b">
        <v>1</v>
      </c>
      <c r="BI33">
        <v>1720554190.9</v>
      </c>
      <c r="BJ33">
        <v>421.7264</v>
      </c>
      <c r="BK33">
        <v>419.9972</v>
      </c>
      <c r="BL33">
        <v>18.29218</v>
      </c>
      <c r="BM33">
        <v>17.63472</v>
      </c>
      <c r="BN33">
        <v>425.1074</v>
      </c>
      <c r="BO33">
        <v>18.16586</v>
      </c>
      <c r="BP33">
        <v>499.983</v>
      </c>
      <c r="BQ33">
        <v>90.4603</v>
      </c>
      <c r="BR33">
        <v>0.09998928</v>
      </c>
      <c r="BS33">
        <v>25.72108</v>
      </c>
      <c r="BT33">
        <v>25.02572</v>
      </c>
      <c r="BU33">
        <v>999.9</v>
      </c>
      <c r="BV33">
        <v>0</v>
      </c>
      <c r="BW33">
        <v>0</v>
      </c>
      <c r="BX33">
        <v>10007.63</v>
      </c>
      <c r="BY33">
        <v>0</v>
      </c>
      <c r="BZ33">
        <v>0.220656</v>
      </c>
      <c r="CA33">
        <v>1.72929</v>
      </c>
      <c r="CB33">
        <v>429.5844</v>
      </c>
      <c r="CC33">
        <v>427.5366</v>
      </c>
      <c r="CD33">
        <v>0.6574776</v>
      </c>
      <c r="CE33">
        <v>419.9972</v>
      </c>
      <c r="CF33">
        <v>17.63472</v>
      </c>
      <c r="CG33">
        <v>1.654716</v>
      </c>
      <c r="CH33">
        <v>1.595242</v>
      </c>
      <c r="CI33">
        <v>14.47802</v>
      </c>
      <c r="CJ33">
        <v>13.91292</v>
      </c>
      <c r="CK33">
        <v>0</v>
      </c>
      <c r="CL33">
        <v>0</v>
      </c>
      <c r="CM33">
        <v>0</v>
      </c>
      <c r="CN33">
        <v>0</v>
      </c>
      <c r="CO33">
        <v>-4.22</v>
      </c>
      <c r="CP33">
        <v>0</v>
      </c>
      <c r="CQ33">
        <v>-11.22</v>
      </c>
      <c r="CR33">
        <v>-1.18</v>
      </c>
      <c r="CS33">
        <v>35.25</v>
      </c>
      <c r="CT33">
        <v>41.062</v>
      </c>
      <c r="CU33">
        <v>37.7996</v>
      </c>
      <c r="CV33">
        <v>40.9748</v>
      </c>
      <c r="CW33">
        <v>36.3624</v>
      </c>
      <c r="CX33">
        <v>0</v>
      </c>
      <c r="CY33">
        <v>0</v>
      </c>
      <c r="CZ33">
        <v>0</v>
      </c>
      <c r="DA33">
        <v>1720554192.6</v>
      </c>
      <c r="DB33">
        <v>0</v>
      </c>
      <c r="DC33">
        <v>1720553633.1</v>
      </c>
      <c r="DD33" t="s">
        <v>394</v>
      </c>
      <c r="DE33">
        <v>1720553631.1</v>
      </c>
      <c r="DF33">
        <v>1720553633.1</v>
      </c>
      <c r="DG33">
        <v>8</v>
      </c>
      <c r="DH33">
        <v>-0.106</v>
      </c>
      <c r="DI33">
        <v>0.007</v>
      </c>
      <c r="DJ33">
        <v>-3.378</v>
      </c>
      <c r="DK33">
        <v>0.104</v>
      </c>
      <c r="DL33">
        <v>420</v>
      </c>
      <c r="DM33">
        <v>18</v>
      </c>
      <c r="DN33">
        <v>0.16</v>
      </c>
      <c r="DO33">
        <v>0.12</v>
      </c>
      <c r="DP33">
        <v>1.722806</v>
      </c>
      <c r="DQ33">
        <v>0.0695323308270697</v>
      </c>
      <c r="DR33">
        <v>0.0532090323535394</v>
      </c>
      <c r="DS33">
        <v>1</v>
      </c>
      <c r="DT33">
        <v>0.65941985</v>
      </c>
      <c r="DU33">
        <v>-0.00749003007518631</v>
      </c>
      <c r="DV33">
        <v>0.00154458396583028</v>
      </c>
      <c r="DW33">
        <v>1</v>
      </c>
      <c r="DX33">
        <v>2</v>
      </c>
      <c r="DY33">
        <v>2</v>
      </c>
      <c r="DZ33" t="s">
        <v>374</v>
      </c>
      <c r="EA33">
        <v>3.13214</v>
      </c>
      <c r="EB33">
        <v>2.77824</v>
      </c>
      <c r="EC33">
        <v>0.0911419</v>
      </c>
      <c r="ED33">
        <v>0.090433</v>
      </c>
      <c r="EE33">
        <v>0.0853634</v>
      </c>
      <c r="EF33">
        <v>0.0835238</v>
      </c>
      <c r="EG33">
        <v>34393.1</v>
      </c>
      <c r="EH33">
        <v>36995.6</v>
      </c>
      <c r="EI33">
        <v>34235.5</v>
      </c>
      <c r="EJ33">
        <v>36860.9</v>
      </c>
      <c r="EK33">
        <v>44234.2</v>
      </c>
      <c r="EL33">
        <v>48496.7</v>
      </c>
      <c r="EM33">
        <v>53406.3</v>
      </c>
      <c r="EN33">
        <v>58898</v>
      </c>
      <c r="EO33">
        <v>1.98573</v>
      </c>
      <c r="EP33">
        <v>1.8091</v>
      </c>
      <c r="EQ33">
        <v>0.0424311</v>
      </c>
      <c r="ER33">
        <v>0</v>
      </c>
      <c r="ES33">
        <v>24.3312</v>
      </c>
      <c r="ET33">
        <v>999.9</v>
      </c>
      <c r="EU33">
        <v>52.692</v>
      </c>
      <c r="EV33">
        <v>29.96</v>
      </c>
      <c r="EW33">
        <v>24.7606</v>
      </c>
      <c r="EX33">
        <v>54.6484</v>
      </c>
      <c r="EY33">
        <v>49.8638</v>
      </c>
      <c r="EZ33">
        <v>1</v>
      </c>
      <c r="FA33">
        <v>-0.118161</v>
      </c>
      <c r="FB33">
        <v>0.0506972</v>
      </c>
      <c r="FC33">
        <v>20.1364</v>
      </c>
      <c r="FD33">
        <v>5.19857</v>
      </c>
      <c r="FE33">
        <v>12.0041</v>
      </c>
      <c r="FF33">
        <v>4.9756</v>
      </c>
      <c r="FG33">
        <v>3.294</v>
      </c>
      <c r="FH33">
        <v>9999</v>
      </c>
      <c r="FI33">
        <v>999.9</v>
      </c>
      <c r="FJ33">
        <v>9999</v>
      </c>
      <c r="FK33">
        <v>9999</v>
      </c>
      <c r="FL33">
        <v>1.86325</v>
      </c>
      <c r="FM33">
        <v>1.868</v>
      </c>
      <c r="FN33">
        <v>1.86771</v>
      </c>
      <c r="FO33">
        <v>1.869</v>
      </c>
      <c r="FP33">
        <v>1.86981</v>
      </c>
      <c r="FQ33">
        <v>1.86584</v>
      </c>
      <c r="FR33">
        <v>1.86691</v>
      </c>
      <c r="FS33">
        <v>1.86829</v>
      </c>
      <c r="FT33">
        <v>5</v>
      </c>
      <c r="FU33">
        <v>0</v>
      </c>
      <c r="FV33">
        <v>0</v>
      </c>
      <c r="FW33">
        <v>0</v>
      </c>
      <c r="FX33" t="s">
        <v>365</v>
      </c>
      <c r="FY33" t="s">
        <v>366</v>
      </c>
      <c r="FZ33" t="s">
        <v>367</v>
      </c>
      <c r="GA33" t="s">
        <v>367</v>
      </c>
      <c r="GB33" t="s">
        <v>367</v>
      </c>
      <c r="GC33" t="s">
        <v>367</v>
      </c>
      <c r="GD33">
        <v>0</v>
      </c>
      <c r="GE33">
        <v>100</v>
      </c>
      <c r="GF33">
        <v>100</v>
      </c>
      <c r="GG33">
        <v>-3.381</v>
      </c>
      <c r="GH33">
        <v>0.1263</v>
      </c>
      <c r="GI33">
        <v>-2.52573563669275</v>
      </c>
      <c r="GJ33">
        <v>-0.00246041668978273</v>
      </c>
      <c r="GK33">
        <v>1.10889021610863e-06</v>
      </c>
      <c r="GL33">
        <v>-1.28318136538774e-10</v>
      </c>
      <c r="GM33">
        <v>-0.121879711793102</v>
      </c>
      <c r="GN33">
        <v>-0.0190386697160695</v>
      </c>
      <c r="GO33">
        <v>0.00224295314527537</v>
      </c>
      <c r="GP33">
        <v>-2.43696975084762e-05</v>
      </c>
      <c r="GQ33">
        <v>4</v>
      </c>
      <c r="GR33">
        <v>2248</v>
      </c>
      <c r="GS33">
        <v>1</v>
      </c>
      <c r="GT33">
        <v>26</v>
      </c>
      <c r="GU33">
        <v>9.4</v>
      </c>
      <c r="GV33">
        <v>9.3</v>
      </c>
      <c r="GW33">
        <v>1.0083</v>
      </c>
      <c r="GX33">
        <v>2.63184</v>
      </c>
      <c r="GY33">
        <v>1.54785</v>
      </c>
      <c r="GZ33">
        <v>2.30957</v>
      </c>
      <c r="HA33">
        <v>1.64673</v>
      </c>
      <c r="HB33">
        <v>2.27417</v>
      </c>
      <c r="HC33">
        <v>33.2887</v>
      </c>
      <c r="HD33">
        <v>24.2451</v>
      </c>
      <c r="HE33">
        <v>18</v>
      </c>
      <c r="HF33">
        <v>503.649</v>
      </c>
      <c r="HG33">
        <v>392.833</v>
      </c>
      <c r="HH33">
        <v>24.6064</v>
      </c>
      <c r="HI33">
        <v>25.8554</v>
      </c>
      <c r="HJ33">
        <v>30.0001</v>
      </c>
      <c r="HK33">
        <v>25.8195</v>
      </c>
      <c r="HL33">
        <v>25.7766</v>
      </c>
      <c r="HM33">
        <v>20.1923</v>
      </c>
      <c r="HN33">
        <v>29.6477</v>
      </c>
      <c r="HO33">
        <v>0</v>
      </c>
      <c r="HP33">
        <v>24.5704</v>
      </c>
      <c r="HQ33">
        <v>420</v>
      </c>
      <c r="HR33">
        <v>17.6699</v>
      </c>
      <c r="HS33">
        <v>97.082</v>
      </c>
      <c r="HT33">
        <v>95.4363</v>
      </c>
    </row>
    <row r="34" spans="1:228">
      <c r="A34">
        <v>18</v>
      </c>
      <c r="B34">
        <v>1720554199.1</v>
      </c>
      <c r="C34">
        <v>830.099999904633</v>
      </c>
      <c r="D34" t="s">
        <v>403</v>
      </c>
      <c r="E34" t="s">
        <v>404</v>
      </c>
      <c r="F34">
        <v>5</v>
      </c>
      <c r="G34" t="s">
        <v>358</v>
      </c>
      <c r="H34" t="s">
        <v>359</v>
      </c>
      <c r="I34" t="s">
        <v>393</v>
      </c>
      <c r="J34" t="s">
        <v>361</v>
      </c>
      <c r="K34">
        <v>1720554195.9</v>
      </c>
      <c r="L34">
        <f>(M34)/1000</f>
        <v>0</v>
      </c>
      <c r="M34">
        <f>IF(BH34, AP34, AJ34)</f>
        <v>0</v>
      </c>
      <c r="N34">
        <f>IF(BH34, AK34, AI34)</f>
        <v>0</v>
      </c>
      <c r="O34">
        <f>BJ34 - IF(AW34&gt;1, N34*BD34*100.0/(AY34), 0)</f>
        <v>0</v>
      </c>
      <c r="P34">
        <f>((V34-L34/2)*O34-N34)/(V34+L34/2)</f>
        <v>0</v>
      </c>
      <c r="Q34">
        <f>P34*(BQ34+BR34)/1000.0</f>
        <v>0</v>
      </c>
      <c r="R34">
        <f>(BJ34 - IF(AW34&gt;1, N34*BD34*100.0/(AY34), 0))*(BQ34+BR34)/1000.0</f>
        <v>0</v>
      </c>
      <c r="S34">
        <f>2.0/((1/U34-1/T34)+SIGN(U34)*SQRT((1/U34-1/T34)*(1/U34-1/T34) + 4*BE34/((BE34+1)*(BE34+1))*(2*1/U34*1/T34-1/T34*1/T34)))</f>
        <v>0</v>
      </c>
      <c r="T34">
        <f>IF(LEFT(BF34,1)&lt;&gt;"0",IF(LEFT(BF34,1)="1",3.0,BG34),$D$5+$E$5*(BX34*BQ34/($K$5*1000))+$F$5*(BX34*BQ34/($K$5*1000))*MAX(MIN(BD34,$J$5),$I$5)*MAX(MIN(BD34,$J$5),$I$5)+$G$5*MAX(MIN(BD34,$J$5),$I$5)*(BX34*BQ34/($K$5*1000))+$H$5*(BX34*BQ34/($K$5*1000))*(BX34*BQ34/($K$5*1000)))</f>
        <v>0</v>
      </c>
      <c r="U34">
        <f>L34*(1000-(1000*0.61365*exp(17.502*Y34/(240.97+Y34))/(BQ34+BR34)+BL34)/2)/(1000*0.61365*exp(17.502*Y34/(240.97+Y34))/(BQ34+BR34)-BL34)</f>
        <v>0</v>
      </c>
      <c r="V34">
        <f>1/((BE34+1)/(S34/1.6)+1/(T34/1.37)) + BE34/((BE34+1)/(S34/1.6) + BE34/(T34/1.37))</f>
        <v>0</v>
      </c>
      <c r="W34">
        <f>(AZ34*BC34)</f>
        <v>0</v>
      </c>
      <c r="X34">
        <f>(BS34+(W34+2*0.95*5.67E-8*(((BS34+$B$7)+273)^4-(BS34+273)^4)-44100*L34)/(1.84*29.3*T34+8*0.95*5.67E-8*(BS34+273)^3))</f>
        <v>0</v>
      </c>
      <c r="Y34">
        <f>($C$7*BT34+$D$7*BU34+$E$7*X34)</f>
        <v>0</v>
      </c>
      <c r="Z34">
        <f>0.61365*exp(17.502*Y34/(240.97+Y34))</f>
        <v>0</v>
      </c>
      <c r="AA34">
        <f>(AB34/AC34*100)</f>
        <v>0</v>
      </c>
      <c r="AB34">
        <f>BL34*(BQ34+BR34)/1000</f>
        <v>0</v>
      </c>
      <c r="AC34">
        <f>0.61365*exp(17.502*BS34/(240.97+BS34))</f>
        <v>0</v>
      </c>
      <c r="AD34">
        <f>(Z34-BL34*(BQ34+BR34)/1000)</f>
        <v>0</v>
      </c>
      <c r="AE34">
        <f>(-L34*44100)</f>
        <v>0</v>
      </c>
      <c r="AF34">
        <f>2*29.3*T34*0.92*(BS34-Y34)</f>
        <v>0</v>
      </c>
      <c r="AG34">
        <f>2*0.95*5.67E-8*(((BS34+$B$7)+273)^4-(Y34+273)^4)</f>
        <v>0</v>
      </c>
      <c r="AH34">
        <f>W34+AG34+AE34+AF34</f>
        <v>0</v>
      </c>
      <c r="AI34">
        <f>BP34*AW34*(BK34-BJ34*(1000-AW34*BM34)/(1000-AW34*BL34))/(100*BD34)</f>
        <v>0</v>
      </c>
      <c r="AJ34">
        <f>1000*BP34*AW34*(BL34-BM34)/(100*BD34*(1000-AW34*BL34))</f>
        <v>0</v>
      </c>
      <c r="AK34">
        <f>(AL34 - AM34 - BQ34*1E3/(8.314*(BS34+273.15)) * AO34/BP34 * AN34) * BP34/(100*BD34) * (1000 - BM34)/1000</f>
        <v>0</v>
      </c>
      <c r="AL34">
        <v>427.518524306637</v>
      </c>
      <c r="AM34">
        <v>429.56253939394</v>
      </c>
      <c r="AN34">
        <v>0.000191758856072411</v>
      </c>
      <c r="AO34">
        <v>64.9404869106907</v>
      </c>
      <c r="AP34">
        <f>(AR34 - AQ34 + BQ34*1E3/(8.314*(BS34+273.15)) * AT34/BP34 * AS34) * BP34/(100*BD34) * 1000/(1000 - AR34)</f>
        <v>0</v>
      </c>
      <c r="AQ34">
        <v>17.635314906013</v>
      </c>
      <c r="AR34">
        <v>18.2898193939394</v>
      </c>
      <c r="AS34">
        <v>-7.863341263877e-06</v>
      </c>
      <c r="AT34">
        <v>109.492523142249</v>
      </c>
      <c r="AU34">
        <v>0</v>
      </c>
      <c r="AV34">
        <v>0</v>
      </c>
      <c r="AW34">
        <f>IF(AU34*$H$13&gt;=AY34,1.0,(AY34/(AY34-AU34*$H$13)))</f>
        <v>0</v>
      </c>
      <c r="AX34">
        <f>(AW34-1)*100</f>
        <v>0</v>
      </c>
      <c r="AY34">
        <f>MAX(0,($B$13+$C$13*BX34)/(1+$D$13*BX34)*BQ34/(BS34+273)*$E$13)</f>
        <v>0</v>
      </c>
      <c r="AZ34">
        <f>$B$11*BY34+$C$11*BZ34+$F$11*CK34*(1-CN34)</f>
        <v>0</v>
      </c>
      <c r="BA34">
        <f>AZ34*BB34</f>
        <v>0</v>
      </c>
      <c r="BB34">
        <f>($B$11*$D$9+$C$11*$D$9+$F$11*((CX34+CP34)/MAX(CX34+CP34+CY34, 0.1)*$I$9+CY34/MAX(CX34+CP34+CY34, 0.1)*$J$9))/($B$11+$C$11+$F$11)</f>
        <v>0</v>
      </c>
      <c r="BC34">
        <f>($B$11*$K$9+$C$11*$K$9+$F$11*((CX34+CP34)/MAX(CX34+CP34+CY34, 0.1)*$P$9+CY34/MAX(CX34+CP34+CY34, 0.1)*$Q$9))/($B$11+$C$11+$F$11)</f>
        <v>0</v>
      </c>
      <c r="BD34">
        <v>6</v>
      </c>
      <c r="BE34">
        <v>0.5</v>
      </c>
      <c r="BF34" t="s">
        <v>362</v>
      </c>
      <c r="BG34">
        <v>2</v>
      </c>
      <c r="BH34" t="b">
        <v>1</v>
      </c>
      <c r="BI34">
        <v>1720554195.9</v>
      </c>
      <c r="BJ34">
        <v>421.7024</v>
      </c>
      <c r="BK34">
        <v>419.9928</v>
      </c>
      <c r="BL34">
        <v>18.29076</v>
      </c>
      <c r="BM34">
        <v>17.63568</v>
      </c>
      <c r="BN34">
        <v>425.0834</v>
      </c>
      <c r="BO34">
        <v>18.16446</v>
      </c>
      <c r="BP34">
        <v>500.0348</v>
      </c>
      <c r="BQ34">
        <v>90.46172</v>
      </c>
      <c r="BR34">
        <v>0.10015988</v>
      </c>
      <c r="BS34">
        <v>25.72142</v>
      </c>
      <c r="BT34">
        <v>25.03154</v>
      </c>
      <c r="BU34">
        <v>999.9</v>
      </c>
      <c r="BV34">
        <v>0</v>
      </c>
      <c r="BW34">
        <v>0</v>
      </c>
      <c r="BX34">
        <v>9991.012</v>
      </c>
      <c r="BY34">
        <v>0</v>
      </c>
      <c r="BZ34">
        <v>0.220656</v>
      </c>
      <c r="CA34">
        <v>1.709516</v>
      </c>
      <c r="CB34">
        <v>429.5594</v>
      </c>
      <c r="CC34">
        <v>427.5326</v>
      </c>
      <c r="CD34">
        <v>0.655078</v>
      </c>
      <c r="CE34">
        <v>419.9928</v>
      </c>
      <c r="CF34">
        <v>17.63568</v>
      </c>
      <c r="CG34">
        <v>1.654616</v>
      </c>
      <c r="CH34">
        <v>1.595356</v>
      </c>
      <c r="CI34">
        <v>14.47704</v>
      </c>
      <c r="CJ34">
        <v>13.914</v>
      </c>
      <c r="CK34">
        <v>0</v>
      </c>
      <c r="CL34">
        <v>0</v>
      </c>
      <c r="CM34">
        <v>0</v>
      </c>
      <c r="CN34">
        <v>0</v>
      </c>
      <c r="CO34">
        <v>-3.04</v>
      </c>
      <c r="CP34">
        <v>0</v>
      </c>
      <c r="CQ34">
        <v>-10.1</v>
      </c>
      <c r="CR34">
        <v>-0.72</v>
      </c>
      <c r="CS34">
        <v>35.2872</v>
      </c>
      <c r="CT34">
        <v>41.0998</v>
      </c>
      <c r="CU34">
        <v>37.812</v>
      </c>
      <c r="CV34">
        <v>41.0124</v>
      </c>
      <c r="CW34">
        <v>36.375</v>
      </c>
      <c r="CX34">
        <v>0</v>
      </c>
      <c r="CY34">
        <v>0</v>
      </c>
      <c r="CZ34">
        <v>0</v>
      </c>
      <c r="DA34">
        <v>1720554198</v>
      </c>
      <c r="DB34">
        <v>0</v>
      </c>
      <c r="DC34">
        <v>1720553633.1</v>
      </c>
      <c r="DD34" t="s">
        <v>394</v>
      </c>
      <c r="DE34">
        <v>1720553631.1</v>
      </c>
      <c r="DF34">
        <v>1720553633.1</v>
      </c>
      <c r="DG34">
        <v>8</v>
      </c>
      <c r="DH34">
        <v>-0.106</v>
      </c>
      <c r="DI34">
        <v>0.007</v>
      </c>
      <c r="DJ34">
        <v>-3.378</v>
      </c>
      <c r="DK34">
        <v>0.104</v>
      </c>
      <c r="DL34">
        <v>420</v>
      </c>
      <c r="DM34">
        <v>18</v>
      </c>
      <c r="DN34">
        <v>0.16</v>
      </c>
      <c r="DO34">
        <v>0.12</v>
      </c>
      <c r="DP34">
        <v>1.7167219047619</v>
      </c>
      <c r="DQ34">
        <v>0.146495844155842</v>
      </c>
      <c r="DR34">
        <v>0.0484810015434664</v>
      </c>
      <c r="DS34">
        <v>0</v>
      </c>
      <c r="DT34">
        <v>0.658373523809524</v>
      </c>
      <c r="DU34">
        <v>-0.021973012987011</v>
      </c>
      <c r="DV34">
        <v>0.00250155891622361</v>
      </c>
      <c r="DW34">
        <v>1</v>
      </c>
      <c r="DX34">
        <v>1</v>
      </c>
      <c r="DY34">
        <v>2</v>
      </c>
      <c r="DZ34" t="s">
        <v>364</v>
      </c>
      <c r="EA34">
        <v>3.13204</v>
      </c>
      <c r="EB34">
        <v>2.77785</v>
      </c>
      <c r="EC34">
        <v>0.0911386</v>
      </c>
      <c r="ED34">
        <v>0.0904482</v>
      </c>
      <c r="EE34">
        <v>0.0853597</v>
      </c>
      <c r="EF34">
        <v>0.0835311</v>
      </c>
      <c r="EG34">
        <v>34393.2</v>
      </c>
      <c r="EH34">
        <v>36995.1</v>
      </c>
      <c r="EI34">
        <v>34235.5</v>
      </c>
      <c r="EJ34">
        <v>36861</v>
      </c>
      <c r="EK34">
        <v>44234.3</v>
      </c>
      <c r="EL34">
        <v>48496.4</v>
      </c>
      <c r="EM34">
        <v>53406.2</v>
      </c>
      <c r="EN34">
        <v>58898</v>
      </c>
      <c r="EO34">
        <v>1.98582</v>
      </c>
      <c r="EP34">
        <v>1.80912</v>
      </c>
      <c r="EQ34">
        <v>0.0426993</v>
      </c>
      <c r="ER34">
        <v>0</v>
      </c>
      <c r="ES34">
        <v>24.3358</v>
      </c>
      <c r="ET34">
        <v>999.9</v>
      </c>
      <c r="EU34">
        <v>52.692</v>
      </c>
      <c r="EV34">
        <v>29.97</v>
      </c>
      <c r="EW34">
        <v>24.7711</v>
      </c>
      <c r="EX34">
        <v>54.9584</v>
      </c>
      <c r="EY34">
        <v>50.0481</v>
      </c>
      <c r="EZ34">
        <v>1</v>
      </c>
      <c r="FA34">
        <v>-0.117983</v>
      </c>
      <c r="FB34">
        <v>0.0689597</v>
      </c>
      <c r="FC34">
        <v>20.1364</v>
      </c>
      <c r="FD34">
        <v>5.19902</v>
      </c>
      <c r="FE34">
        <v>12.0041</v>
      </c>
      <c r="FF34">
        <v>4.97575</v>
      </c>
      <c r="FG34">
        <v>3.294</v>
      </c>
      <c r="FH34">
        <v>9999</v>
      </c>
      <c r="FI34">
        <v>999.9</v>
      </c>
      <c r="FJ34">
        <v>9999</v>
      </c>
      <c r="FK34">
        <v>9999</v>
      </c>
      <c r="FL34">
        <v>1.86325</v>
      </c>
      <c r="FM34">
        <v>1.86801</v>
      </c>
      <c r="FN34">
        <v>1.86771</v>
      </c>
      <c r="FO34">
        <v>1.869</v>
      </c>
      <c r="FP34">
        <v>1.86981</v>
      </c>
      <c r="FQ34">
        <v>1.86584</v>
      </c>
      <c r="FR34">
        <v>1.86691</v>
      </c>
      <c r="FS34">
        <v>1.86829</v>
      </c>
      <c r="FT34">
        <v>5</v>
      </c>
      <c r="FU34">
        <v>0</v>
      </c>
      <c r="FV34">
        <v>0</v>
      </c>
      <c r="FW34">
        <v>0</v>
      </c>
      <c r="FX34" t="s">
        <v>365</v>
      </c>
      <c r="FY34" t="s">
        <v>366</v>
      </c>
      <c r="FZ34" t="s">
        <v>367</v>
      </c>
      <c r="GA34" t="s">
        <v>367</v>
      </c>
      <c r="GB34" t="s">
        <v>367</v>
      </c>
      <c r="GC34" t="s">
        <v>367</v>
      </c>
      <c r="GD34">
        <v>0</v>
      </c>
      <c r="GE34">
        <v>100</v>
      </c>
      <c r="GF34">
        <v>100</v>
      </c>
      <c r="GG34">
        <v>-3.382</v>
      </c>
      <c r="GH34">
        <v>0.1263</v>
      </c>
      <c r="GI34">
        <v>-2.52573563669275</v>
      </c>
      <c r="GJ34">
        <v>-0.00246041668978273</v>
      </c>
      <c r="GK34">
        <v>1.10889021610863e-06</v>
      </c>
      <c r="GL34">
        <v>-1.28318136538774e-10</v>
      </c>
      <c r="GM34">
        <v>-0.121879711793102</v>
      </c>
      <c r="GN34">
        <v>-0.0190386697160695</v>
      </c>
      <c r="GO34">
        <v>0.00224295314527537</v>
      </c>
      <c r="GP34">
        <v>-2.43696975084762e-05</v>
      </c>
      <c r="GQ34">
        <v>4</v>
      </c>
      <c r="GR34">
        <v>2248</v>
      </c>
      <c r="GS34">
        <v>1</v>
      </c>
      <c r="GT34">
        <v>26</v>
      </c>
      <c r="GU34">
        <v>9.5</v>
      </c>
      <c r="GV34">
        <v>9.4</v>
      </c>
      <c r="GW34">
        <v>1.00708</v>
      </c>
      <c r="GX34">
        <v>2.62573</v>
      </c>
      <c r="GY34">
        <v>1.54785</v>
      </c>
      <c r="GZ34">
        <v>2.30957</v>
      </c>
      <c r="HA34">
        <v>1.64673</v>
      </c>
      <c r="HB34">
        <v>2.27783</v>
      </c>
      <c r="HC34">
        <v>33.3111</v>
      </c>
      <c r="HD34">
        <v>24.2451</v>
      </c>
      <c r="HE34">
        <v>18</v>
      </c>
      <c r="HF34">
        <v>503.734</v>
      </c>
      <c r="HG34">
        <v>392.865</v>
      </c>
      <c r="HH34">
        <v>24.5746</v>
      </c>
      <c r="HI34">
        <v>25.857</v>
      </c>
      <c r="HJ34">
        <v>30.0003</v>
      </c>
      <c r="HK34">
        <v>25.8217</v>
      </c>
      <c r="HL34">
        <v>25.7793</v>
      </c>
      <c r="HM34">
        <v>20.1873</v>
      </c>
      <c r="HN34">
        <v>29.6477</v>
      </c>
      <c r="HO34">
        <v>0</v>
      </c>
      <c r="HP34">
        <v>24.5363</v>
      </c>
      <c r="HQ34">
        <v>420</v>
      </c>
      <c r="HR34">
        <v>17.6699</v>
      </c>
      <c r="HS34">
        <v>97.082</v>
      </c>
      <c r="HT34">
        <v>95.4364</v>
      </c>
    </row>
    <row r="35" spans="1:228">
      <c r="A35">
        <v>19</v>
      </c>
      <c r="B35">
        <v>1720554204.1</v>
      </c>
      <c r="C35">
        <v>835.099999904633</v>
      </c>
      <c r="D35" t="s">
        <v>405</v>
      </c>
      <c r="E35" t="s">
        <v>406</v>
      </c>
      <c r="F35">
        <v>5</v>
      </c>
      <c r="G35" t="s">
        <v>358</v>
      </c>
      <c r="H35" t="s">
        <v>359</v>
      </c>
      <c r="I35" t="s">
        <v>393</v>
      </c>
      <c r="J35" t="s">
        <v>361</v>
      </c>
      <c r="K35">
        <v>1720554200.9</v>
      </c>
      <c r="L35">
        <f>(M35)/1000</f>
        <v>0</v>
      </c>
      <c r="M35">
        <f>IF(BH35, AP35, AJ35)</f>
        <v>0</v>
      </c>
      <c r="N35">
        <f>IF(BH35, AK35, AI35)</f>
        <v>0</v>
      </c>
      <c r="O35">
        <f>BJ35 - IF(AW35&gt;1, N35*BD35*100.0/(AY35), 0)</f>
        <v>0</v>
      </c>
      <c r="P35">
        <f>((V35-L35/2)*O35-N35)/(V35+L35/2)</f>
        <v>0</v>
      </c>
      <c r="Q35">
        <f>P35*(BQ35+BR35)/1000.0</f>
        <v>0</v>
      </c>
      <c r="R35">
        <f>(BJ35 - IF(AW35&gt;1, N35*BD35*100.0/(AY35), 0))*(BQ35+BR35)/1000.0</f>
        <v>0</v>
      </c>
      <c r="S35">
        <f>2.0/((1/U35-1/T35)+SIGN(U35)*SQRT((1/U35-1/T35)*(1/U35-1/T35) + 4*BE35/((BE35+1)*(BE35+1))*(2*1/U35*1/T35-1/T35*1/T35)))</f>
        <v>0</v>
      </c>
      <c r="T35">
        <f>IF(LEFT(BF35,1)&lt;&gt;"0",IF(LEFT(BF35,1)="1",3.0,BG35),$D$5+$E$5*(BX35*BQ35/($K$5*1000))+$F$5*(BX35*BQ35/($K$5*1000))*MAX(MIN(BD35,$J$5),$I$5)*MAX(MIN(BD35,$J$5),$I$5)+$G$5*MAX(MIN(BD35,$J$5),$I$5)*(BX35*BQ35/($K$5*1000))+$H$5*(BX35*BQ35/($K$5*1000))*(BX35*BQ35/($K$5*1000)))</f>
        <v>0</v>
      </c>
      <c r="U35">
        <f>L35*(1000-(1000*0.61365*exp(17.502*Y35/(240.97+Y35))/(BQ35+BR35)+BL35)/2)/(1000*0.61365*exp(17.502*Y35/(240.97+Y35))/(BQ35+BR35)-BL35)</f>
        <v>0</v>
      </c>
      <c r="V35">
        <f>1/((BE35+1)/(S35/1.6)+1/(T35/1.37)) + BE35/((BE35+1)/(S35/1.6) + BE35/(T35/1.37))</f>
        <v>0</v>
      </c>
      <c r="W35">
        <f>(AZ35*BC35)</f>
        <v>0</v>
      </c>
      <c r="X35">
        <f>(BS35+(W35+2*0.95*5.67E-8*(((BS35+$B$7)+273)^4-(BS35+273)^4)-44100*L35)/(1.84*29.3*T35+8*0.95*5.67E-8*(BS35+273)^3))</f>
        <v>0</v>
      </c>
      <c r="Y35">
        <f>($C$7*BT35+$D$7*BU35+$E$7*X35)</f>
        <v>0</v>
      </c>
      <c r="Z35">
        <f>0.61365*exp(17.502*Y35/(240.97+Y35))</f>
        <v>0</v>
      </c>
      <c r="AA35">
        <f>(AB35/AC35*100)</f>
        <v>0</v>
      </c>
      <c r="AB35">
        <f>BL35*(BQ35+BR35)/1000</f>
        <v>0</v>
      </c>
      <c r="AC35">
        <f>0.61365*exp(17.502*BS35/(240.97+BS35))</f>
        <v>0</v>
      </c>
      <c r="AD35">
        <f>(Z35-BL35*(BQ35+BR35)/1000)</f>
        <v>0</v>
      </c>
      <c r="AE35">
        <f>(-L35*44100)</f>
        <v>0</v>
      </c>
      <c r="AF35">
        <f>2*29.3*T35*0.92*(BS35-Y35)</f>
        <v>0</v>
      </c>
      <c r="AG35">
        <f>2*0.95*5.67E-8*(((BS35+$B$7)+273)^4-(Y35+273)^4)</f>
        <v>0</v>
      </c>
      <c r="AH35">
        <f>W35+AG35+AE35+AF35</f>
        <v>0</v>
      </c>
      <c r="AI35">
        <f>BP35*AW35*(BK35-BJ35*(1000-AW35*BM35)/(1000-AW35*BL35))/(100*BD35)</f>
        <v>0</v>
      </c>
      <c r="AJ35">
        <f>1000*BP35*AW35*(BL35-BM35)/(100*BD35*(1000-AW35*BL35))</f>
        <v>0</v>
      </c>
      <c r="AK35">
        <f>(AL35 - AM35 - BQ35*1E3/(8.314*(BS35+273.15)) * AO35/BP35 * AN35) * BP35/(100*BD35) * (1000 - BM35)/1000</f>
        <v>0</v>
      </c>
      <c r="AL35">
        <v>427.586686602034</v>
      </c>
      <c r="AM35">
        <v>429.589890909091</v>
      </c>
      <c r="AN35">
        <v>0.000792304622384546</v>
      </c>
      <c r="AO35">
        <v>64.9404869106907</v>
      </c>
      <c r="AP35">
        <f>(AR35 - AQ35 + BQ35*1E3/(8.314*(BS35+273.15)) * AT35/BP35 * AS35) * BP35/(100*BD35) * 1000/(1000 - AR35)</f>
        <v>0</v>
      </c>
      <c r="AQ35">
        <v>17.6372111347044</v>
      </c>
      <c r="AR35">
        <v>18.2894024242424</v>
      </c>
      <c r="AS35">
        <v>-3.99076443568206e-06</v>
      </c>
      <c r="AT35">
        <v>109.492523142249</v>
      </c>
      <c r="AU35">
        <v>0</v>
      </c>
      <c r="AV35">
        <v>0</v>
      </c>
      <c r="AW35">
        <f>IF(AU35*$H$13&gt;=AY35,1.0,(AY35/(AY35-AU35*$H$13)))</f>
        <v>0</v>
      </c>
      <c r="AX35">
        <f>(AW35-1)*100</f>
        <v>0</v>
      </c>
      <c r="AY35">
        <f>MAX(0,($B$13+$C$13*BX35)/(1+$D$13*BX35)*BQ35/(BS35+273)*$E$13)</f>
        <v>0</v>
      </c>
      <c r="AZ35">
        <f>$B$11*BY35+$C$11*BZ35+$F$11*CK35*(1-CN35)</f>
        <v>0</v>
      </c>
      <c r="BA35">
        <f>AZ35*BB35</f>
        <v>0</v>
      </c>
      <c r="BB35">
        <f>($B$11*$D$9+$C$11*$D$9+$F$11*((CX35+CP35)/MAX(CX35+CP35+CY35, 0.1)*$I$9+CY35/MAX(CX35+CP35+CY35, 0.1)*$J$9))/($B$11+$C$11+$F$11)</f>
        <v>0</v>
      </c>
      <c r="BC35">
        <f>($B$11*$K$9+$C$11*$K$9+$F$11*((CX35+CP35)/MAX(CX35+CP35+CY35, 0.1)*$P$9+CY35/MAX(CX35+CP35+CY35, 0.1)*$Q$9))/($B$11+$C$11+$F$11)</f>
        <v>0</v>
      </c>
      <c r="BD35">
        <v>6</v>
      </c>
      <c r="BE35">
        <v>0.5</v>
      </c>
      <c r="BF35" t="s">
        <v>362</v>
      </c>
      <c r="BG35">
        <v>2</v>
      </c>
      <c r="BH35" t="b">
        <v>1</v>
      </c>
      <c r="BI35">
        <v>1720554200.9</v>
      </c>
      <c r="BJ35">
        <v>421.7128</v>
      </c>
      <c r="BK35">
        <v>420.0354</v>
      </c>
      <c r="BL35">
        <v>18.28978</v>
      </c>
      <c r="BM35">
        <v>17.63714</v>
      </c>
      <c r="BN35">
        <v>425.0938</v>
      </c>
      <c r="BO35">
        <v>18.16352</v>
      </c>
      <c r="BP35">
        <v>499.9912</v>
      </c>
      <c r="BQ35">
        <v>90.46056</v>
      </c>
      <c r="BR35">
        <v>0.10002286</v>
      </c>
      <c r="BS35">
        <v>25.72394</v>
      </c>
      <c r="BT35">
        <v>25.03256</v>
      </c>
      <c r="BU35">
        <v>999.9</v>
      </c>
      <c r="BV35">
        <v>0</v>
      </c>
      <c r="BW35">
        <v>0</v>
      </c>
      <c r="BX35">
        <v>9974.002</v>
      </c>
      <c r="BY35">
        <v>0</v>
      </c>
      <c r="BZ35">
        <v>0.220656</v>
      </c>
      <c r="CA35">
        <v>1.677308</v>
      </c>
      <c r="CB35">
        <v>429.5694</v>
      </c>
      <c r="CC35">
        <v>427.5766</v>
      </c>
      <c r="CD35">
        <v>0.6526428</v>
      </c>
      <c r="CE35">
        <v>420.0354</v>
      </c>
      <c r="CF35">
        <v>17.63714</v>
      </c>
      <c r="CG35">
        <v>1.654506</v>
      </c>
      <c r="CH35">
        <v>1.595468</v>
      </c>
      <c r="CI35">
        <v>14.47602</v>
      </c>
      <c r="CJ35">
        <v>13.9151</v>
      </c>
      <c r="CK35">
        <v>0</v>
      </c>
      <c r="CL35">
        <v>0</v>
      </c>
      <c r="CM35">
        <v>0</v>
      </c>
      <c r="CN35">
        <v>0</v>
      </c>
      <c r="CO35">
        <v>-0.72</v>
      </c>
      <c r="CP35">
        <v>0</v>
      </c>
      <c r="CQ35">
        <v>-10.14</v>
      </c>
      <c r="CR35">
        <v>-0.98</v>
      </c>
      <c r="CS35">
        <v>35.312</v>
      </c>
      <c r="CT35">
        <v>41.125</v>
      </c>
      <c r="CU35">
        <v>37.8372</v>
      </c>
      <c r="CV35">
        <v>41.062</v>
      </c>
      <c r="CW35">
        <v>36.375</v>
      </c>
      <c r="CX35">
        <v>0</v>
      </c>
      <c r="CY35">
        <v>0</v>
      </c>
      <c r="CZ35">
        <v>0</v>
      </c>
      <c r="DA35">
        <v>1720554202.8</v>
      </c>
      <c r="DB35">
        <v>0</v>
      </c>
      <c r="DC35">
        <v>1720553633.1</v>
      </c>
      <c r="DD35" t="s">
        <v>394</v>
      </c>
      <c r="DE35">
        <v>1720553631.1</v>
      </c>
      <c r="DF35">
        <v>1720553633.1</v>
      </c>
      <c r="DG35">
        <v>8</v>
      </c>
      <c r="DH35">
        <v>-0.106</v>
      </c>
      <c r="DI35">
        <v>0.007</v>
      </c>
      <c r="DJ35">
        <v>-3.378</v>
      </c>
      <c r="DK35">
        <v>0.104</v>
      </c>
      <c r="DL35">
        <v>420</v>
      </c>
      <c r="DM35">
        <v>18</v>
      </c>
      <c r="DN35">
        <v>0.16</v>
      </c>
      <c r="DO35">
        <v>0.12</v>
      </c>
      <c r="DP35">
        <v>1.7147245</v>
      </c>
      <c r="DQ35">
        <v>-0.247550526315795</v>
      </c>
      <c r="DR35">
        <v>0.0397112509844503</v>
      </c>
      <c r="DS35">
        <v>0</v>
      </c>
      <c r="DT35">
        <v>0.6563821</v>
      </c>
      <c r="DU35">
        <v>-0.031453263157895</v>
      </c>
      <c r="DV35">
        <v>0.0031112574933618</v>
      </c>
      <c r="DW35">
        <v>1</v>
      </c>
      <c r="DX35">
        <v>1</v>
      </c>
      <c r="DY35">
        <v>2</v>
      </c>
      <c r="DZ35" t="s">
        <v>364</v>
      </c>
      <c r="EA35">
        <v>3.13193</v>
      </c>
      <c r="EB35">
        <v>2.77778</v>
      </c>
      <c r="EC35">
        <v>0.0911476</v>
      </c>
      <c r="ED35">
        <v>0.0904423</v>
      </c>
      <c r="EE35">
        <v>0.0853534</v>
      </c>
      <c r="EF35">
        <v>0.0835345</v>
      </c>
      <c r="EG35">
        <v>34392.5</v>
      </c>
      <c r="EH35">
        <v>36994.7</v>
      </c>
      <c r="EI35">
        <v>34235.2</v>
      </c>
      <c r="EJ35">
        <v>36860.4</v>
      </c>
      <c r="EK35">
        <v>44233.9</v>
      </c>
      <c r="EL35">
        <v>48495.3</v>
      </c>
      <c r="EM35">
        <v>53405.3</v>
      </c>
      <c r="EN35">
        <v>58897</v>
      </c>
      <c r="EO35">
        <v>1.98563</v>
      </c>
      <c r="EP35">
        <v>1.80932</v>
      </c>
      <c r="EQ35">
        <v>0.0416785</v>
      </c>
      <c r="ER35">
        <v>0</v>
      </c>
      <c r="ES35">
        <v>24.3392</v>
      </c>
      <c r="ET35">
        <v>999.9</v>
      </c>
      <c r="EU35">
        <v>52.692</v>
      </c>
      <c r="EV35">
        <v>29.97</v>
      </c>
      <c r="EW35">
        <v>24.7741</v>
      </c>
      <c r="EX35">
        <v>54.9084</v>
      </c>
      <c r="EY35">
        <v>50.1202</v>
      </c>
      <c r="EZ35">
        <v>1</v>
      </c>
      <c r="FA35">
        <v>-0.117721</v>
      </c>
      <c r="FB35">
        <v>0.111253</v>
      </c>
      <c r="FC35">
        <v>20.1364</v>
      </c>
      <c r="FD35">
        <v>5.19887</v>
      </c>
      <c r="FE35">
        <v>12.004</v>
      </c>
      <c r="FF35">
        <v>4.97545</v>
      </c>
      <c r="FG35">
        <v>3.294</v>
      </c>
      <c r="FH35">
        <v>9999</v>
      </c>
      <c r="FI35">
        <v>999.9</v>
      </c>
      <c r="FJ35">
        <v>9999</v>
      </c>
      <c r="FK35">
        <v>9999</v>
      </c>
      <c r="FL35">
        <v>1.86325</v>
      </c>
      <c r="FM35">
        <v>1.86801</v>
      </c>
      <c r="FN35">
        <v>1.86771</v>
      </c>
      <c r="FO35">
        <v>1.86903</v>
      </c>
      <c r="FP35">
        <v>1.86981</v>
      </c>
      <c r="FQ35">
        <v>1.86584</v>
      </c>
      <c r="FR35">
        <v>1.86691</v>
      </c>
      <c r="FS35">
        <v>1.8683</v>
      </c>
      <c r="FT35">
        <v>5</v>
      </c>
      <c r="FU35">
        <v>0</v>
      </c>
      <c r="FV35">
        <v>0</v>
      </c>
      <c r="FW35">
        <v>0</v>
      </c>
      <c r="FX35" t="s">
        <v>365</v>
      </c>
      <c r="FY35" t="s">
        <v>366</v>
      </c>
      <c r="FZ35" t="s">
        <v>367</v>
      </c>
      <c r="GA35" t="s">
        <v>367</v>
      </c>
      <c r="GB35" t="s">
        <v>367</v>
      </c>
      <c r="GC35" t="s">
        <v>367</v>
      </c>
      <c r="GD35">
        <v>0</v>
      </c>
      <c r="GE35">
        <v>100</v>
      </c>
      <c r="GF35">
        <v>100</v>
      </c>
      <c r="GG35">
        <v>-3.381</v>
      </c>
      <c r="GH35">
        <v>0.1262</v>
      </c>
      <c r="GI35">
        <v>-2.52573563669275</v>
      </c>
      <c r="GJ35">
        <v>-0.00246041668978273</v>
      </c>
      <c r="GK35">
        <v>1.10889021610863e-06</v>
      </c>
      <c r="GL35">
        <v>-1.28318136538774e-10</v>
      </c>
      <c r="GM35">
        <v>-0.121879711793102</v>
      </c>
      <c r="GN35">
        <v>-0.0190386697160695</v>
      </c>
      <c r="GO35">
        <v>0.00224295314527537</v>
      </c>
      <c r="GP35">
        <v>-2.43696975084762e-05</v>
      </c>
      <c r="GQ35">
        <v>4</v>
      </c>
      <c r="GR35">
        <v>2248</v>
      </c>
      <c r="GS35">
        <v>1</v>
      </c>
      <c r="GT35">
        <v>26</v>
      </c>
      <c r="GU35">
        <v>9.6</v>
      </c>
      <c r="GV35">
        <v>9.5</v>
      </c>
      <c r="GW35">
        <v>1.00708</v>
      </c>
      <c r="GX35">
        <v>2.61963</v>
      </c>
      <c r="GY35">
        <v>1.54785</v>
      </c>
      <c r="GZ35">
        <v>2.30835</v>
      </c>
      <c r="HA35">
        <v>1.64673</v>
      </c>
      <c r="HB35">
        <v>2.33643</v>
      </c>
      <c r="HC35">
        <v>33.3111</v>
      </c>
      <c r="HD35">
        <v>24.2539</v>
      </c>
      <c r="HE35">
        <v>18</v>
      </c>
      <c r="HF35">
        <v>503.624</v>
      </c>
      <c r="HG35">
        <v>392.987</v>
      </c>
      <c r="HH35">
        <v>24.5407</v>
      </c>
      <c r="HI35">
        <v>25.8581</v>
      </c>
      <c r="HJ35">
        <v>30.0004</v>
      </c>
      <c r="HK35">
        <v>25.8238</v>
      </c>
      <c r="HL35">
        <v>25.7815</v>
      </c>
      <c r="HM35">
        <v>20.1874</v>
      </c>
      <c r="HN35">
        <v>29.6477</v>
      </c>
      <c r="HO35">
        <v>0</v>
      </c>
      <c r="HP35">
        <v>24.506</v>
      </c>
      <c r="HQ35">
        <v>420</v>
      </c>
      <c r="HR35">
        <v>17.6699</v>
      </c>
      <c r="HS35">
        <v>97.0806</v>
      </c>
      <c r="HT35">
        <v>95.4348</v>
      </c>
    </row>
    <row r="36" spans="1:228">
      <c r="A36">
        <v>20</v>
      </c>
      <c r="B36">
        <v>1720554209.1</v>
      </c>
      <c r="C36">
        <v>840.099999904633</v>
      </c>
      <c r="D36" t="s">
        <v>407</v>
      </c>
      <c r="E36" t="s">
        <v>408</v>
      </c>
      <c r="F36">
        <v>5</v>
      </c>
      <c r="G36" t="s">
        <v>358</v>
      </c>
      <c r="H36" t="s">
        <v>359</v>
      </c>
      <c r="I36" t="s">
        <v>393</v>
      </c>
      <c r="J36" t="s">
        <v>361</v>
      </c>
      <c r="K36">
        <v>1720554205.9</v>
      </c>
      <c r="L36">
        <f>(M36)/1000</f>
        <v>0</v>
      </c>
      <c r="M36">
        <f>IF(BH36, AP36, AJ36)</f>
        <v>0</v>
      </c>
      <c r="N36">
        <f>IF(BH36, AK36, AI36)</f>
        <v>0</v>
      </c>
      <c r="O36">
        <f>BJ36 - IF(AW36&gt;1, N36*BD36*100.0/(AY36), 0)</f>
        <v>0</v>
      </c>
      <c r="P36">
        <f>((V36-L36/2)*O36-N36)/(V36+L36/2)</f>
        <v>0</v>
      </c>
      <c r="Q36">
        <f>P36*(BQ36+BR36)/1000.0</f>
        <v>0</v>
      </c>
      <c r="R36">
        <f>(BJ36 - IF(AW36&gt;1, N36*BD36*100.0/(AY36), 0))*(BQ36+BR36)/1000.0</f>
        <v>0</v>
      </c>
      <c r="S36">
        <f>2.0/((1/U36-1/T36)+SIGN(U36)*SQRT((1/U36-1/T36)*(1/U36-1/T36) + 4*BE36/((BE36+1)*(BE36+1))*(2*1/U36*1/T36-1/T36*1/T36)))</f>
        <v>0</v>
      </c>
      <c r="T36">
        <f>IF(LEFT(BF36,1)&lt;&gt;"0",IF(LEFT(BF36,1)="1",3.0,BG36),$D$5+$E$5*(BX36*BQ36/($K$5*1000))+$F$5*(BX36*BQ36/($K$5*1000))*MAX(MIN(BD36,$J$5),$I$5)*MAX(MIN(BD36,$J$5),$I$5)+$G$5*MAX(MIN(BD36,$J$5),$I$5)*(BX36*BQ36/($K$5*1000))+$H$5*(BX36*BQ36/($K$5*1000))*(BX36*BQ36/($K$5*1000)))</f>
        <v>0</v>
      </c>
      <c r="U36">
        <f>L36*(1000-(1000*0.61365*exp(17.502*Y36/(240.97+Y36))/(BQ36+BR36)+BL36)/2)/(1000*0.61365*exp(17.502*Y36/(240.97+Y36))/(BQ36+BR36)-BL36)</f>
        <v>0</v>
      </c>
      <c r="V36">
        <f>1/((BE36+1)/(S36/1.6)+1/(T36/1.37)) + BE36/((BE36+1)/(S36/1.6) + BE36/(T36/1.37))</f>
        <v>0</v>
      </c>
      <c r="W36">
        <f>(AZ36*BC36)</f>
        <v>0</v>
      </c>
      <c r="X36">
        <f>(BS36+(W36+2*0.95*5.67E-8*(((BS36+$B$7)+273)^4-(BS36+273)^4)-44100*L36)/(1.84*29.3*T36+8*0.95*5.67E-8*(BS36+273)^3))</f>
        <v>0</v>
      </c>
      <c r="Y36">
        <f>($C$7*BT36+$D$7*BU36+$E$7*X36)</f>
        <v>0</v>
      </c>
      <c r="Z36">
        <f>0.61365*exp(17.502*Y36/(240.97+Y36))</f>
        <v>0</v>
      </c>
      <c r="AA36">
        <f>(AB36/AC36*100)</f>
        <v>0</v>
      </c>
      <c r="AB36">
        <f>BL36*(BQ36+BR36)/1000</f>
        <v>0</v>
      </c>
      <c r="AC36">
        <f>0.61365*exp(17.502*BS36/(240.97+BS36))</f>
        <v>0</v>
      </c>
      <c r="AD36">
        <f>(Z36-BL36*(BQ36+BR36)/1000)</f>
        <v>0</v>
      </c>
      <c r="AE36">
        <f>(-L36*44100)</f>
        <v>0</v>
      </c>
      <c r="AF36">
        <f>2*29.3*T36*0.92*(BS36-Y36)</f>
        <v>0</v>
      </c>
      <c r="AG36">
        <f>2*0.95*5.67E-8*(((BS36+$B$7)+273)^4-(Y36+273)^4)</f>
        <v>0</v>
      </c>
      <c r="AH36">
        <f>W36+AG36+AE36+AF36</f>
        <v>0</v>
      </c>
      <c r="AI36">
        <f>BP36*AW36*(BK36-BJ36*(1000-AW36*BM36)/(1000-AW36*BL36))/(100*BD36)</f>
        <v>0</v>
      </c>
      <c r="AJ36">
        <f>1000*BP36*AW36*(BL36-BM36)/(100*BD36*(1000-AW36*BL36))</f>
        <v>0</v>
      </c>
      <c r="AK36">
        <f>(AL36 - AM36 - BQ36*1E3/(8.314*(BS36+273.15)) * AO36/BP36 * AN36) * BP36/(100*BD36) * (1000 - BM36)/1000</f>
        <v>0</v>
      </c>
      <c r="AL36">
        <v>427.533939423853</v>
      </c>
      <c r="AM36">
        <v>429.600151515151</v>
      </c>
      <c r="AN36">
        <v>-5.52471182150271e-05</v>
      </c>
      <c r="AO36">
        <v>64.9404869106907</v>
      </c>
      <c r="AP36">
        <f>(AR36 - AQ36 + BQ36*1E3/(8.314*(BS36+273.15)) * AT36/BP36 * AS36) * BP36/(100*BD36) * 1000/(1000 - AR36)</f>
        <v>0</v>
      </c>
      <c r="AQ36">
        <v>17.6388659561289</v>
      </c>
      <c r="AR36">
        <v>18.2888345454545</v>
      </c>
      <c r="AS36">
        <v>-3.89727335337083e-06</v>
      </c>
      <c r="AT36">
        <v>109.492523142249</v>
      </c>
      <c r="AU36">
        <v>0</v>
      </c>
      <c r="AV36">
        <v>0</v>
      </c>
      <c r="AW36">
        <f>IF(AU36*$H$13&gt;=AY36,1.0,(AY36/(AY36-AU36*$H$13)))</f>
        <v>0</v>
      </c>
      <c r="AX36">
        <f>(AW36-1)*100</f>
        <v>0</v>
      </c>
      <c r="AY36">
        <f>MAX(0,($B$13+$C$13*BX36)/(1+$D$13*BX36)*BQ36/(BS36+273)*$E$13)</f>
        <v>0</v>
      </c>
      <c r="AZ36">
        <f>$B$11*BY36+$C$11*BZ36+$F$11*CK36*(1-CN36)</f>
        <v>0</v>
      </c>
      <c r="BA36">
        <f>AZ36*BB36</f>
        <v>0</v>
      </c>
      <c r="BB36">
        <f>($B$11*$D$9+$C$11*$D$9+$F$11*((CX36+CP36)/MAX(CX36+CP36+CY36, 0.1)*$I$9+CY36/MAX(CX36+CP36+CY36, 0.1)*$J$9))/($B$11+$C$11+$F$11)</f>
        <v>0</v>
      </c>
      <c r="BC36">
        <f>($B$11*$K$9+$C$11*$K$9+$F$11*((CX36+CP36)/MAX(CX36+CP36+CY36, 0.1)*$P$9+CY36/MAX(CX36+CP36+CY36, 0.1)*$Q$9))/($B$11+$C$11+$F$11)</f>
        <v>0</v>
      </c>
      <c r="BD36">
        <v>6</v>
      </c>
      <c r="BE36">
        <v>0.5</v>
      </c>
      <c r="BF36" t="s">
        <v>362</v>
      </c>
      <c r="BG36">
        <v>2</v>
      </c>
      <c r="BH36" t="b">
        <v>1</v>
      </c>
      <c r="BI36">
        <v>1720554205.9</v>
      </c>
      <c r="BJ36">
        <v>421.7434</v>
      </c>
      <c r="BK36">
        <v>419.9872</v>
      </c>
      <c r="BL36">
        <v>18.2891</v>
      </c>
      <c r="BM36">
        <v>17.63912</v>
      </c>
      <c r="BN36">
        <v>425.1248</v>
      </c>
      <c r="BO36">
        <v>18.16286</v>
      </c>
      <c r="BP36">
        <v>499.9668</v>
      </c>
      <c r="BQ36">
        <v>90.45988</v>
      </c>
      <c r="BR36">
        <v>0.09976462</v>
      </c>
      <c r="BS36">
        <v>25.7222</v>
      </c>
      <c r="BT36">
        <v>25.0304</v>
      </c>
      <c r="BU36">
        <v>999.9</v>
      </c>
      <c r="BV36">
        <v>0</v>
      </c>
      <c r="BW36">
        <v>0</v>
      </c>
      <c r="BX36">
        <v>10018.26</v>
      </c>
      <c r="BY36">
        <v>0</v>
      </c>
      <c r="BZ36">
        <v>0.220656</v>
      </c>
      <c r="CA36">
        <v>1.756324</v>
      </c>
      <c r="CB36">
        <v>429.6004</v>
      </c>
      <c r="CC36">
        <v>427.5284</v>
      </c>
      <c r="CD36">
        <v>0.6499846</v>
      </c>
      <c r="CE36">
        <v>419.9872</v>
      </c>
      <c r="CF36">
        <v>17.63912</v>
      </c>
      <c r="CG36">
        <v>1.65443</v>
      </c>
      <c r="CH36">
        <v>1.595632</v>
      </c>
      <c r="CI36">
        <v>14.47532</v>
      </c>
      <c r="CJ36">
        <v>13.91668</v>
      </c>
      <c r="CK36">
        <v>0</v>
      </c>
      <c r="CL36">
        <v>0</v>
      </c>
      <c r="CM36">
        <v>0</v>
      </c>
      <c r="CN36">
        <v>0</v>
      </c>
      <c r="CO36">
        <v>-3.72</v>
      </c>
      <c r="CP36">
        <v>0</v>
      </c>
      <c r="CQ36">
        <v>-9.94</v>
      </c>
      <c r="CR36">
        <v>-0.1</v>
      </c>
      <c r="CS36">
        <v>35.312</v>
      </c>
      <c r="CT36">
        <v>41.1498</v>
      </c>
      <c r="CU36">
        <v>37.875</v>
      </c>
      <c r="CV36">
        <v>41.0872</v>
      </c>
      <c r="CW36">
        <v>36.4246</v>
      </c>
      <c r="CX36">
        <v>0</v>
      </c>
      <c r="CY36">
        <v>0</v>
      </c>
      <c r="CZ36">
        <v>0</v>
      </c>
      <c r="DA36">
        <v>1720554207.6</v>
      </c>
      <c r="DB36">
        <v>0</v>
      </c>
      <c r="DC36">
        <v>1720553633.1</v>
      </c>
      <c r="DD36" t="s">
        <v>394</v>
      </c>
      <c r="DE36">
        <v>1720553631.1</v>
      </c>
      <c r="DF36">
        <v>1720553633.1</v>
      </c>
      <c r="DG36">
        <v>8</v>
      </c>
      <c r="DH36">
        <v>-0.106</v>
      </c>
      <c r="DI36">
        <v>0.007</v>
      </c>
      <c r="DJ36">
        <v>-3.378</v>
      </c>
      <c r="DK36">
        <v>0.104</v>
      </c>
      <c r="DL36">
        <v>420</v>
      </c>
      <c r="DM36">
        <v>18</v>
      </c>
      <c r="DN36">
        <v>0.16</v>
      </c>
      <c r="DO36">
        <v>0.12</v>
      </c>
      <c r="DP36">
        <v>1.72202857142857</v>
      </c>
      <c r="DQ36">
        <v>-0.0162654545454554</v>
      </c>
      <c r="DR36">
        <v>0.0452591035079147</v>
      </c>
      <c r="DS36">
        <v>1</v>
      </c>
      <c r="DT36">
        <v>0.653883428571429</v>
      </c>
      <c r="DU36">
        <v>-0.0291582857142856</v>
      </c>
      <c r="DV36">
        <v>0.00300005438952964</v>
      </c>
      <c r="DW36">
        <v>1</v>
      </c>
      <c r="DX36">
        <v>2</v>
      </c>
      <c r="DY36">
        <v>2</v>
      </c>
      <c r="DZ36" t="s">
        <v>374</v>
      </c>
      <c r="EA36">
        <v>3.13197</v>
      </c>
      <c r="EB36">
        <v>2.77822</v>
      </c>
      <c r="EC36">
        <v>0.091146</v>
      </c>
      <c r="ED36">
        <v>0.0904387</v>
      </c>
      <c r="EE36">
        <v>0.0853528</v>
      </c>
      <c r="EF36">
        <v>0.083542</v>
      </c>
      <c r="EG36">
        <v>34392.8</v>
      </c>
      <c r="EH36">
        <v>36995.2</v>
      </c>
      <c r="EI36">
        <v>34235.4</v>
      </c>
      <c r="EJ36">
        <v>36860.7</v>
      </c>
      <c r="EK36">
        <v>44234.4</v>
      </c>
      <c r="EL36">
        <v>48495.3</v>
      </c>
      <c r="EM36">
        <v>53405.9</v>
      </c>
      <c r="EN36">
        <v>58897.5</v>
      </c>
      <c r="EO36">
        <v>1.98565</v>
      </c>
      <c r="EP36">
        <v>1.8093</v>
      </c>
      <c r="EQ36">
        <v>0.0418946</v>
      </c>
      <c r="ER36">
        <v>0</v>
      </c>
      <c r="ES36">
        <v>24.3418</v>
      </c>
      <c r="ET36">
        <v>999.9</v>
      </c>
      <c r="EU36">
        <v>52.692</v>
      </c>
      <c r="EV36">
        <v>29.96</v>
      </c>
      <c r="EW36">
        <v>24.76</v>
      </c>
      <c r="EX36">
        <v>54.7684</v>
      </c>
      <c r="EY36">
        <v>49.9559</v>
      </c>
      <c r="EZ36">
        <v>1</v>
      </c>
      <c r="FA36">
        <v>-0.117317</v>
      </c>
      <c r="FB36">
        <v>0.120468</v>
      </c>
      <c r="FC36">
        <v>20.1363</v>
      </c>
      <c r="FD36">
        <v>5.19872</v>
      </c>
      <c r="FE36">
        <v>12.0041</v>
      </c>
      <c r="FF36">
        <v>4.9756</v>
      </c>
      <c r="FG36">
        <v>3.29398</v>
      </c>
      <c r="FH36">
        <v>9999</v>
      </c>
      <c r="FI36">
        <v>999.9</v>
      </c>
      <c r="FJ36">
        <v>9999</v>
      </c>
      <c r="FK36">
        <v>9999</v>
      </c>
      <c r="FL36">
        <v>1.86325</v>
      </c>
      <c r="FM36">
        <v>1.86803</v>
      </c>
      <c r="FN36">
        <v>1.86773</v>
      </c>
      <c r="FO36">
        <v>1.86902</v>
      </c>
      <c r="FP36">
        <v>1.86981</v>
      </c>
      <c r="FQ36">
        <v>1.86584</v>
      </c>
      <c r="FR36">
        <v>1.86691</v>
      </c>
      <c r="FS36">
        <v>1.86829</v>
      </c>
      <c r="FT36">
        <v>5</v>
      </c>
      <c r="FU36">
        <v>0</v>
      </c>
      <c r="FV36">
        <v>0</v>
      </c>
      <c r="FW36">
        <v>0</v>
      </c>
      <c r="FX36" t="s">
        <v>365</v>
      </c>
      <c r="FY36" t="s">
        <v>366</v>
      </c>
      <c r="FZ36" t="s">
        <v>367</v>
      </c>
      <c r="GA36" t="s">
        <v>367</v>
      </c>
      <c r="GB36" t="s">
        <v>367</v>
      </c>
      <c r="GC36" t="s">
        <v>367</v>
      </c>
      <c r="GD36">
        <v>0</v>
      </c>
      <c r="GE36">
        <v>100</v>
      </c>
      <c r="GF36">
        <v>100</v>
      </c>
      <c r="GG36">
        <v>-3.381</v>
      </c>
      <c r="GH36">
        <v>0.1262</v>
      </c>
      <c r="GI36">
        <v>-2.52573563669275</v>
      </c>
      <c r="GJ36">
        <v>-0.00246041668978273</v>
      </c>
      <c r="GK36">
        <v>1.10889021610863e-06</v>
      </c>
      <c r="GL36">
        <v>-1.28318136538774e-10</v>
      </c>
      <c r="GM36">
        <v>-0.121879711793102</v>
      </c>
      <c r="GN36">
        <v>-0.0190386697160695</v>
      </c>
      <c r="GO36">
        <v>0.00224295314527537</v>
      </c>
      <c r="GP36">
        <v>-2.43696975084762e-05</v>
      </c>
      <c r="GQ36">
        <v>4</v>
      </c>
      <c r="GR36">
        <v>2248</v>
      </c>
      <c r="GS36">
        <v>1</v>
      </c>
      <c r="GT36">
        <v>26</v>
      </c>
      <c r="GU36">
        <v>9.6</v>
      </c>
      <c r="GV36">
        <v>9.6</v>
      </c>
      <c r="GW36">
        <v>1.00708</v>
      </c>
      <c r="GX36">
        <v>2.61719</v>
      </c>
      <c r="GY36">
        <v>1.54785</v>
      </c>
      <c r="GZ36">
        <v>2.30835</v>
      </c>
      <c r="HA36">
        <v>1.64673</v>
      </c>
      <c r="HB36">
        <v>2.36572</v>
      </c>
      <c r="HC36">
        <v>33.2887</v>
      </c>
      <c r="HD36">
        <v>24.2626</v>
      </c>
      <c r="HE36">
        <v>18</v>
      </c>
      <c r="HF36">
        <v>503.66</v>
      </c>
      <c r="HG36">
        <v>392.989</v>
      </c>
      <c r="HH36">
        <v>24.5067</v>
      </c>
      <c r="HI36">
        <v>25.86</v>
      </c>
      <c r="HJ36">
        <v>30.0004</v>
      </c>
      <c r="HK36">
        <v>25.826</v>
      </c>
      <c r="HL36">
        <v>25.7836</v>
      </c>
      <c r="HM36">
        <v>20.1876</v>
      </c>
      <c r="HN36">
        <v>29.6477</v>
      </c>
      <c r="HO36">
        <v>0</v>
      </c>
      <c r="HP36">
        <v>24.4747</v>
      </c>
      <c r="HQ36">
        <v>420</v>
      </c>
      <c r="HR36">
        <v>17.6699</v>
      </c>
      <c r="HS36">
        <v>97.0816</v>
      </c>
      <c r="HT36">
        <v>95.4356</v>
      </c>
    </row>
    <row r="37" spans="1:228">
      <c r="A37">
        <v>21</v>
      </c>
      <c r="B37">
        <v>1720554214.1</v>
      </c>
      <c r="C37">
        <v>845.099999904633</v>
      </c>
      <c r="D37" t="s">
        <v>409</v>
      </c>
      <c r="E37" t="s">
        <v>410</v>
      </c>
      <c r="F37">
        <v>5</v>
      </c>
      <c r="G37" t="s">
        <v>358</v>
      </c>
      <c r="H37" t="s">
        <v>359</v>
      </c>
      <c r="I37" t="s">
        <v>393</v>
      </c>
      <c r="J37" t="s">
        <v>361</v>
      </c>
      <c r="K37">
        <v>1720554210.9</v>
      </c>
      <c r="L37">
        <f>(M37)/1000</f>
        <v>0</v>
      </c>
      <c r="M37">
        <f>IF(BH37, AP37, AJ37)</f>
        <v>0</v>
      </c>
      <c r="N37">
        <f>IF(BH37, AK37, AI37)</f>
        <v>0</v>
      </c>
      <c r="O37">
        <f>BJ37 - IF(AW37&gt;1, N37*BD37*100.0/(AY37), 0)</f>
        <v>0</v>
      </c>
      <c r="P37">
        <f>((V37-L37/2)*O37-N37)/(V37+L37/2)</f>
        <v>0</v>
      </c>
      <c r="Q37">
        <f>P37*(BQ37+BR37)/1000.0</f>
        <v>0</v>
      </c>
      <c r="R37">
        <f>(BJ37 - IF(AW37&gt;1, N37*BD37*100.0/(AY37), 0))*(BQ37+BR37)/1000.0</f>
        <v>0</v>
      </c>
      <c r="S37">
        <f>2.0/((1/U37-1/T37)+SIGN(U37)*SQRT((1/U37-1/T37)*(1/U37-1/T37) + 4*BE37/((BE37+1)*(BE37+1))*(2*1/U37*1/T37-1/T37*1/T37)))</f>
        <v>0</v>
      </c>
      <c r="T37">
        <f>IF(LEFT(BF37,1)&lt;&gt;"0",IF(LEFT(BF37,1)="1",3.0,BG37),$D$5+$E$5*(BX37*BQ37/($K$5*1000))+$F$5*(BX37*BQ37/($K$5*1000))*MAX(MIN(BD37,$J$5),$I$5)*MAX(MIN(BD37,$J$5),$I$5)+$G$5*MAX(MIN(BD37,$J$5),$I$5)*(BX37*BQ37/($K$5*1000))+$H$5*(BX37*BQ37/($K$5*1000))*(BX37*BQ37/($K$5*1000)))</f>
        <v>0</v>
      </c>
      <c r="U37">
        <f>L37*(1000-(1000*0.61365*exp(17.502*Y37/(240.97+Y37))/(BQ37+BR37)+BL37)/2)/(1000*0.61365*exp(17.502*Y37/(240.97+Y37))/(BQ37+BR37)-BL37)</f>
        <v>0</v>
      </c>
      <c r="V37">
        <f>1/((BE37+1)/(S37/1.6)+1/(T37/1.37)) + BE37/((BE37+1)/(S37/1.6) + BE37/(T37/1.37))</f>
        <v>0</v>
      </c>
      <c r="W37">
        <f>(AZ37*BC37)</f>
        <v>0</v>
      </c>
      <c r="X37">
        <f>(BS37+(W37+2*0.95*5.67E-8*(((BS37+$B$7)+273)^4-(BS37+273)^4)-44100*L37)/(1.84*29.3*T37+8*0.95*5.67E-8*(BS37+273)^3))</f>
        <v>0</v>
      </c>
      <c r="Y37">
        <f>($C$7*BT37+$D$7*BU37+$E$7*X37)</f>
        <v>0</v>
      </c>
      <c r="Z37">
        <f>0.61365*exp(17.502*Y37/(240.97+Y37))</f>
        <v>0</v>
      </c>
      <c r="AA37">
        <f>(AB37/AC37*100)</f>
        <v>0</v>
      </c>
      <c r="AB37">
        <f>BL37*(BQ37+BR37)/1000</f>
        <v>0</v>
      </c>
      <c r="AC37">
        <f>0.61365*exp(17.502*BS37/(240.97+BS37))</f>
        <v>0</v>
      </c>
      <c r="AD37">
        <f>(Z37-BL37*(BQ37+BR37)/1000)</f>
        <v>0</v>
      </c>
      <c r="AE37">
        <f>(-L37*44100)</f>
        <v>0</v>
      </c>
      <c r="AF37">
        <f>2*29.3*T37*0.92*(BS37-Y37)</f>
        <v>0</v>
      </c>
      <c r="AG37">
        <f>2*0.95*5.67E-8*(((BS37+$B$7)+273)^4-(Y37+273)^4)</f>
        <v>0</v>
      </c>
      <c r="AH37">
        <f>W37+AG37+AE37+AF37</f>
        <v>0</v>
      </c>
      <c r="AI37">
        <f>BP37*AW37*(BK37-BJ37*(1000-AW37*BM37)/(1000-AW37*BL37))/(100*BD37)</f>
        <v>0</v>
      </c>
      <c r="AJ37">
        <f>1000*BP37*AW37*(BL37-BM37)/(100*BD37*(1000-AW37*BL37))</f>
        <v>0</v>
      </c>
      <c r="AK37">
        <f>(AL37 - AM37 - BQ37*1E3/(8.314*(BS37+273.15)) * AO37/BP37 * AN37) * BP37/(100*BD37) * (1000 - BM37)/1000</f>
        <v>0</v>
      </c>
      <c r="AL37">
        <v>427.550463033286</v>
      </c>
      <c r="AM37">
        <v>429.537236363636</v>
      </c>
      <c r="AN37">
        <v>-0.00111189636877046</v>
      </c>
      <c r="AO37">
        <v>64.9404869106907</v>
      </c>
      <c r="AP37">
        <f>(AR37 - AQ37 + BQ37*1E3/(8.314*(BS37+273.15)) * AT37/BP37 * AS37) * BP37/(100*BD37) * 1000/(1000 - AR37)</f>
        <v>0</v>
      </c>
      <c r="AQ37">
        <v>17.6406161411495</v>
      </c>
      <c r="AR37">
        <v>18.2886345454545</v>
      </c>
      <c r="AS37">
        <v>-1.75892933401264e-06</v>
      </c>
      <c r="AT37">
        <v>109.492523142249</v>
      </c>
      <c r="AU37">
        <v>0</v>
      </c>
      <c r="AV37">
        <v>0</v>
      </c>
      <c r="AW37">
        <f>IF(AU37*$H$13&gt;=AY37,1.0,(AY37/(AY37-AU37*$H$13)))</f>
        <v>0</v>
      </c>
      <c r="AX37">
        <f>(AW37-1)*100</f>
        <v>0</v>
      </c>
      <c r="AY37">
        <f>MAX(0,($B$13+$C$13*BX37)/(1+$D$13*BX37)*BQ37/(BS37+273)*$E$13)</f>
        <v>0</v>
      </c>
      <c r="AZ37">
        <f>$B$11*BY37+$C$11*BZ37+$F$11*CK37*(1-CN37)</f>
        <v>0</v>
      </c>
      <c r="BA37">
        <f>AZ37*BB37</f>
        <v>0</v>
      </c>
      <c r="BB37">
        <f>($B$11*$D$9+$C$11*$D$9+$F$11*((CX37+CP37)/MAX(CX37+CP37+CY37, 0.1)*$I$9+CY37/MAX(CX37+CP37+CY37, 0.1)*$J$9))/($B$11+$C$11+$F$11)</f>
        <v>0</v>
      </c>
      <c r="BC37">
        <f>($B$11*$K$9+$C$11*$K$9+$F$11*((CX37+CP37)/MAX(CX37+CP37+CY37, 0.1)*$P$9+CY37/MAX(CX37+CP37+CY37, 0.1)*$Q$9))/($B$11+$C$11+$F$11)</f>
        <v>0</v>
      </c>
      <c r="BD37">
        <v>6</v>
      </c>
      <c r="BE37">
        <v>0.5</v>
      </c>
      <c r="BF37" t="s">
        <v>362</v>
      </c>
      <c r="BG37">
        <v>2</v>
      </c>
      <c r="BH37" t="b">
        <v>1</v>
      </c>
      <c r="BI37">
        <v>1720554210.9</v>
      </c>
      <c r="BJ37">
        <v>421.7158</v>
      </c>
      <c r="BK37">
        <v>420.0078</v>
      </c>
      <c r="BL37">
        <v>18.2888</v>
      </c>
      <c r="BM37">
        <v>17.64024</v>
      </c>
      <c r="BN37">
        <v>425.0974</v>
      </c>
      <c r="BO37">
        <v>18.1626</v>
      </c>
      <c r="BP37">
        <v>500.013</v>
      </c>
      <c r="BQ37">
        <v>90.4604</v>
      </c>
      <c r="BR37">
        <v>0.09996834</v>
      </c>
      <c r="BS37">
        <v>25.72114</v>
      </c>
      <c r="BT37">
        <v>25.0273</v>
      </c>
      <c r="BU37">
        <v>999.9</v>
      </c>
      <c r="BV37">
        <v>0</v>
      </c>
      <c r="BW37">
        <v>0</v>
      </c>
      <c r="BX37">
        <v>10022.74</v>
      </c>
      <c r="BY37">
        <v>0</v>
      </c>
      <c r="BZ37">
        <v>0.220656</v>
      </c>
      <c r="CA37">
        <v>1.708392</v>
      </c>
      <c r="CB37">
        <v>429.5722</v>
      </c>
      <c r="CC37">
        <v>427.5496</v>
      </c>
      <c r="CD37">
        <v>0.6485394</v>
      </c>
      <c r="CE37">
        <v>420.0078</v>
      </c>
      <c r="CF37">
        <v>17.64024</v>
      </c>
      <c r="CG37">
        <v>1.65441</v>
      </c>
      <c r="CH37">
        <v>1.59574</v>
      </c>
      <c r="CI37">
        <v>14.47516</v>
      </c>
      <c r="CJ37">
        <v>13.91776</v>
      </c>
      <c r="CK37">
        <v>0</v>
      </c>
      <c r="CL37">
        <v>0</v>
      </c>
      <c r="CM37">
        <v>0</v>
      </c>
      <c r="CN37">
        <v>0</v>
      </c>
      <c r="CO37">
        <v>-2.22</v>
      </c>
      <c r="CP37">
        <v>0</v>
      </c>
      <c r="CQ37">
        <v>-8.56</v>
      </c>
      <c r="CR37">
        <v>-0.78</v>
      </c>
      <c r="CS37">
        <v>35.312</v>
      </c>
      <c r="CT37">
        <v>41.187</v>
      </c>
      <c r="CU37">
        <v>37.875</v>
      </c>
      <c r="CV37">
        <v>41.125</v>
      </c>
      <c r="CW37">
        <v>36.437</v>
      </c>
      <c r="CX37">
        <v>0</v>
      </c>
      <c r="CY37">
        <v>0</v>
      </c>
      <c r="CZ37">
        <v>0</v>
      </c>
      <c r="DA37">
        <v>1720554213</v>
      </c>
      <c r="DB37">
        <v>0</v>
      </c>
      <c r="DC37">
        <v>1720553633.1</v>
      </c>
      <c r="DD37" t="s">
        <v>394</v>
      </c>
      <c r="DE37">
        <v>1720553631.1</v>
      </c>
      <c r="DF37">
        <v>1720553633.1</v>
      </c>
      <c r="DG37">
        <v>8</v>
      </c>
      <c r="DH37">
        <v>-0.106</v>
      </c>
      <c r="DI37">
        <v>0.007</v>
      </c>
      <c r="DJ37">
        <v>-3.378</v>
      </c>
      <c r="DK37">
        <v>0.104</v>
      </c>
      <c r="DL37">
        <v>420</v>
      </c>
      <c r="DM37">
        <v>18</v>
      </c>
      <c r="DN37">
        <v>0.16</v>
      </c>
      <c r="DO37">
        <v>0.12</v>
      </c>
      <c r="DP37">
        <v>1.711238</v>
      </c>
      <c r="DQ37">
        <v>0.052856842105258</v>
      </c>
      <c r="DR37">
        <v>0.0445978256869099</v>
      </c>
      <c r="DS37">
        <v>1</v>
      </c>
      <c r="DT37">
        <v>0.65145095</v>
      </c>
      <c r="DU37">
        <v>-0.0269023308270677</v>
      </c>
      <c r="DV37">
        <v>0.00266746702838105</v>
      </c>
      <c r="DW37">
        <v>1</v>
      </c>
      <c r="DX37">
        <v>2</v>
      </c>
      <c r="DY37">
        <v>2</v>
      </c>
      <c r="DZ37" t="s">
        <v>374</v>
      </c>
      <c r="EA37">
        <v>3.13205</v>
      </c>
      <c r="EB37">
        <v>2.77814</v>
      </c>
      <c r="EC37">
        <v>0.0911367</v>
      </c>
      <c r="ED37">
        <v>0.0904195</v>
      </c>
      <c r="EE37">
        <v>0.0853526</v>
      </c>
      <c r="EF37">
        <v>0.0835421</v>
      </c>
      <c r="EG37">
        <v>34392.7</v>
      </c>
      <c r="EH37">
        <v>36995.7</v>
      </c>
      <c r="EI37">
        <v>34235</v>
      </c>
      <c r="EJ37">
        <v>36860.5</v>
      </c>
      <c r="EK37">
        <v>44234.3</v>
      </c>
      <c r="EL37">
        <v>48495.1</v>
      </c>
      <c r="EM37">
        <v>53405.7</v>
      </c>
      <c r="EN37">
        <v>58897.3</v>
      </c>
      <c r="EO37">
        <v>1.9857</v>
      </c>
      <c r="EP37">
        <v>1.80925</v>
      </c>
      <c r="EQ37">
        <v>0.041388</v>
      </c>
      <c r="ER37">
        <v>0</v>
      </c>
      <c r="ES37">
        <v>24.3421</v>
      </c>
      <c r="ET37">
        <v>999.9</v>
      </c>
      <c r="EU37">
        <v>52.692</v>
      </c>
      <c r="EV37">
        <v>29.97</v>
      </c>
      <c r="EW37">
        <v>24.7729</v>
      </c>
      <c r="EX37">
        <v>55.1384</v>
      </c>
      <c r="EY37">
        <v>49.8157</v>
      </c>
      <c r="EZ37">
        <v>1</v>
      </c>
      <c r="FA37">
        <v>-0.117172</v>
      </c>
      <c r="FB37">
        <v>0.135172</v>
      </c>
      <c r="FC37">
        <v>20.1363</v>
      </c>
      <c r="FD37">
        <v>5.19902</v>
      </c>
      <c r="FE37">
        <v>12.004</v>
      </c>
      <c r="FF37">
        <v>4.97585</v>
      </c>
      <c r="FG37">
        <v>3.29393</v>
      </c>
      <c r="FH37">
        <v>9999</v>
      </c>
      <c r="FI37">
        <v>999.9</v>
      </c>
      <c r="FJ37">
        <v>9999</v>
      </c>
      <c r="FK37">
        <v>9999</v>
      </c>
      <c r="FL37">
        <v>1.86325</v>
      </c>
      <c r="FM37">
        <v>1.86801</v>
      </c>
      <c r="FN37">
        <v>1.86772</v>
      </c>
      <c r="FO37">
        <v>1.86903</v>
      </c>
      <c r="FP37">
        <v>1.86981</v>
      </c>
      <c r="FQ37">
        <v>1.86584</v>
      </c>
      <c r="FR37">
        <v>1.86691</v>
      </c>
      <c r="FS37">
        <v>1.86829</v>
      </c>
      <c r="FT37">
        <v>5</v>
      </c>
      <c r="FU37">
        <v>0</v>
      </c>
      <c r="FV37">
        <v>0</v>
      </c>
      <c r="FW37">
        <v>0</v>
      </c>
      <c r="FX37" t="s">
        <v>365</v>
      </c>
      <c r="FY37" t="s">
        <v>366</v>
      </c>
      <c r="FZ37" t="s">
        <v>367</v>
      </c>
      <c r="GA37" t="s">
        <v>367</v>
      </c>
      <c r="GB37" t="s">
        <v>367</v>
      </c>
      <c r="GC37" t="s">
        <v>367</v>
      </c>
      <c r="GD37">
        <v>0</v>
      </c>
      <c r="GE37">
        <v>100</v>
      </c>
      <c r="GF37">
        <v>100</v>
      </c>
      <c r="GG37">
        <v>-3.381</v>
      </c>
      <c r="GH37">
        <v>0.1262</v>
      </c>
      <c r="GI37">
        <v>-2.52573563669275</v>
      </c>
      <c r="GJ37">
        <v>-0.00246041668978273</v>
      </c>
      <c r="GK37">
        <v>1.10889021610863e-06</v>
      </c>
      <c r="GL37">
        <v>-1.28318136538774e-10</v>
      </c>
      <c r="GM37">
        <v>-0.121879711793102</v>
      </c>
      <c r="GN37">
        <v>-0.0190386697160695</v>
      </c>
      <c r="GO37">
        <v>0.00224295314527537</v>
      </c>
      <c r="GP37">
        <v>-2.43696975084762e-05</v>
      </c>
      <c r="GQ37">
        <v>4</v>
      </c>
      <c r="GR37">
        <v>2248</v>
      </c>
      <c r="GS37">
        <v>1</v>
      </c>
      <c r="GT37">
        <v>26</v>
      </c>
      <c r="GU37">
        <v>9.7</v>
      </c>
      <c r="GV37">
        <v>9.7</v>
      </c>
      <c r="GW37">
        <v>1.0083</v>
      </c>
      <c r="GX37">
        <v>2.62817</v>
      </c>
      <c r="GY37">
        <v>1.54785</v>
      </c>
      <c r="GZ37">
        <v>2.30835</v>
      </c>
      <c r="HA37">
        <v>1.64551</v>
      </c>
      <c r="HB37">
        <v>2.31445</v>
      </c>
      <c r="HC37">
        <v>33.3111</v>
      </c>
      <c r="HD37">
        <v>24.2539</v>
      </c>
      <c r="HE37">
        <v>18</v>
      </c>
      <c r="HF37">
        <v>503.71</v>
      </c>
      <c r="HG37">
        <v>392.973</v>
      </c>
      <c r="HH37">
        <v>24.4743</v>
      </c>
      <c r="HI37">
        <v>25.8619</v>
      </c>
      <c r="HJ37">
        <v>30.0003</v>
      </c>
      <c r="HK37">
        <v>25.8278</v>
      </c>
      <c r="HL37">
        <v>25.7852</v>
      </c>
      <c r="HM37">
        <v>20.1922</v>
      </c>
      <c r="HN37">
        <v>29.6477</v>
      </c>
      <c r="HO37">
        <v>0</v>
      </c>
      <c r="HP37">
        <v>24.4498</v>
      </c>
      <c r="HQ37">
        <v>420</v>
      </c>
      <c r="HR37">
        <v>17.6699</v>
      </c>
      <c r="HS37">
        <v>97.0809</v>
      </c>
      <c r="HT37">
        <v>95.4351</v>
      </c>
    </row>
    <row r="38" spans="1:228">
      <c r="A38">
        <v>22</v>
      </c>
      <c r="B38">
        <v>1720554219.1</v>
      </c>
      <c r="C38">
        <v>850.099999904633</v>
      </c>
      <c r="D38" t="s">
        <v>411</v>
      </c>
      <c r="E38" t="s">
        <v>412</v>
      </c>
      <c r="F38">
        <v>5</v>
      </c>
      <c r="G38" t="s">
        <v>358</v>
      </c>
      <c r="H38" t="s">
        <v>359</v>
      </c>
      <c r="I38" t="s">
        <v>393</v>
      </c>
      <c r="J38" t="s">
        <v>361</v>
      </c>
      <c r="K38">
        <v>1720554215.9</v>
      </c>
      <c r="L38">
        <f>(M38)/1000</f>
        <v>0</v>
      </c>
      <c r="M38">
        <f>IF(BH38, AP38, AJ38)</f>
        <v>0</v>
      </c>
      <c r="N38">
        <f>IF(BH38, AK38, AI38)</f>
        <v>0</v>
      </c>
      <c r="O38">
        <f>BJ38 - IF(AW38&gt;1, N38*BD38*100.0/(AY38), 0)</f>
        <v>0</v>
      </c>
      <c r="P38">
        <f>((V38-L38/2)*O38-N38)/(V38+L38/2)</f>
        <v>0</v>
      </c>
      <c r="Q38">
        <f>P38*(BQ38+BR38)/1000.0</f>
        <v>0</v>
      </c>
      <c r="R38">
        <f>(BJ38 - IF(AW38&gt;1, N38*BD38*100.0/(AY38), 0))*(BQ38+BR38)/1000.0</f>
        <v>0</v>
      </c>
      <c r="S38">
        <f>2.0/((1/U38-1/T38)+SIGN(U38)*SQRT((1/U38-1/T38)*(1/U38-1/T38) + 4*BE38/((BE38+1)*(BE38+1))*(2*1/U38*1/T38-1/T38*1/T38)))</f>
        <v>0</v>
      </c>
      <c r="T38">
        <f>IF(LEFT(BF38,1)&lt;&gt;"0",IF(LEFT(BF38,1)="1",3.0,BG38),$D$5+$E$5*(BX38*BQ38/($K$5*1000))+$F$5*(BX38*BQ38/($K$5*1000))*MAX(MIN(BD38,$J$5),$I$5)*MAX(MIN(BD38,$J$5),$I$5)+$G$5*MAX(MIN(BD38,$J$5),$I$5)*(BX38*BQ38/($K$5*1000))+$H$5*(BX38*BQ38/($K$5*1000))*(BX38*BQ38/($K$5*1000)))</f>
        <v>0</v>
      </c>
      <c r="U38">
        <f>L38*(1000-(1000*0.61365*exp(17.502*Y38/(240.97+Y38))/(BQ38+BR38)+BL38)/2)/(1000*0.61365*exp(17.502*Y38/(240.97+Y38))/(BQ38+BR38)-BL38)</f>
        <v>0</v>
      </c>
      <c r="V38">
        <f>1/((BE38+1)/(S38/1.6)+1/(T38/1.37)) + BE38/((BE38+1)/(S38/1.6) + BE38/(T38/1.37))</f>
        <v>0</v>
      </c>
      <c r="W38">
        <f>(AZ38*BC38)</f>
        <v>0</v>
      </c>
      <c r="X38">
        <f>(BS38+(W38+2*0.95*5.67E-8*(((BS38+$B$7)+273)^4-(BS38+273)^4)-44100*L38)/(1.84*29.3*T38+8*0.95*5.67E-8*(BS38+273)^3))</f>
        <v>0</v>
      </c>
      <c r="Y38">
        <f>($C$7*BT38+$D$7*BU38+$E$7*X38)</f>
        <v>0</v>
      </c>
      <c r="Z38">
        <f>0.61365*exp(17.502*Y38/(240.97+Y38))</f>
        <v>0</v>
      </c>
      <c r="AA38">
        <f>(AB38/AC38*100)</f>
        <v>0</v>
      </c>
      <c r="AB38">
        <f>BL38*(BQ38+BR38)/1000</f>
        <v>0</v>
      </c>
      <c r="AC38">
        <f>0.61365*exp(17.502*BS38/(240.97+BS38))</f>
        <v>0</v>
      </c>
      <c r="AD38">
        <f>(Z38-BL38*(BQ38+BR38)/1000)</f>
        <v>0</v>
      </c>
      <c r="AE38">
        <f>(-L38*44100)</f>
        <v>0</v>
      </c>
      <c r="AF38">
        <f>2*29.3*T38*0.92*(BS38-Y38)</f>
        <v>0</v>
      </c>
      <c r="AG38">
        <f>2*0.95*5.67E-8*(((BS38+$B$7)+273)^4-(Y38+273)^4)</f>
        <v>0</v>
      </c>
      <c r="AH38">
        <f>W38+AG38+AE38+AF38</f>
        <v>0</v>
      </c>
      <c r="AI38">
        <f>BP38*AW38*(BK38-BJ38*(1000-AW38*BM38)/(1000-AW38*BL38))/(100*BD38)</f>
        <v>0</v>
      </c>
      <c r="AJ38">
        <f>1000*BP38*AW38*(BL38-BM38)/(100*BD38*(1000-AW38*BL38))</f>
        <v>0</v>
      </c>
      <c r="AK38">
        <f>(AL38 - AM38 - BQ38*1E3/(8.314*(BS38+273.15)) * AO38/BP38 * AN38) * BP38/(100*BD38) * (1000 - BM38)/1000</f>
        <v>0</v>
      </c>
      <c r="AL38">
        <v>427.473959052937</v>
      </c>
      <c r="AM38">
        <v>429.53123030303</v>
      </c>
      <c r="AN38">
        <v>0.000102384206292989</v>
      </c>
      <c r="AO38">
        <v>64.9404869106907</v>
      </c>
      <c r="AP38">
        <f>(AR38 - AQ38 + BQ38*1E3/(8.314*(BS38+273.15)) * AT38/BP38 * AS38) * BP38/(100*BD38) * 1000/(1000 - AR38)</f>
        <v>0</v>
      </c>
      <c r="AQ38">
        <v>17.6407728328246</v>
      </c>
      <c r="AR38">
        <v>18.2871727272727</v>
      </c>
      <c r="AS38">
        <v>-5.57450086102509e-06</v>
      </c>
      <c r="AT38">
        <v>109.492523142249</v>
      </c>
      <c r="AU38">
        <v>0</v>
      </c>
      <c r="AV38">
        <v>0</v>
      </c>
      <c r="AW38">
        <f>IF(AU38*$H$13&gt;=AY38,1.0,(AY38/(AY38-AU38*$H$13)))</f>
        <v>0</v>
      </c>
      <c r="AX38">
        <f>(AW38-1)*100</f>
        <v>0</v>
      </c>
      <c r="AY38">
        <f>MAX(0,($B$13+$C$13*BX38)/(1+$D$13*BX38)*BQ38/(BS38+273)*$E$13)</f>
        <v>0</v>
      </c>
      <c r="AZ38">
        <f>$B$11*BY38+$C$11*BZ38+$F$11*CK38*(1-CN38)</f>
        <v>0</v>
      </c>
      <c r="BA38">
        <f>AZ38*BB38</f>
        <v>0</v>
      </c>
      <c r="BB38">
        <f>($B$11*$D$9+$C$11*$D$9+$F$11*((CX38+CP38)/MAX(CX38+CP38+CY38, 0.1)*$I$9+CY38/MAX(CX38+CP38+CY38, 0.1)*$J$9))/($B$11+$C$11+$F$11)</f>
        <v>0</v>
      </c>
      <c r="BC38">
        <f>($B$11*$K$9+$C$11*$K$9+$F$11*((CX38+CP38)/MAX(CX38+CP38+CY38, 0.1)*$P$9+CY38/MAX(CX38+CP38+CY38, 0.1)*$Q$9))/($B$11+$C$11+$F$11)</f>
        <v>0</v>
      </c>
      <c r="BD38">
        <v>6</v>
      </c>
      <c r="BE38">
        <v>0.5</v>
      </c>
      <c r="BF38" t="s">
        <v>362</v>
      </c>
      <c r="BG38">
        <v>2</v>
      </c>
      <c r="BH38" t="b">
        <v>1</v>
      </c>
      <c r="BI38">
        <v>1720554215.9</v>
      </c>
      <c r="BJ38">
        <v>421.6706</v>
      </c>
      <c r="BK38">
        <v>419.9578</v>
      </c>
      <c r="BL38">
        <v>18.28772</v>
      </c>
      <c r="BM38">
        <v>17.64124</v>
      </c>
      <c r="BN38">
        <v>425.0516</v>
      </c>
      <c r="BO38">
        <v>18.16154</v>
      </c>
      <c r="BP38">
        <v>500.0102</v>
      </c>
      <c r="BQ38">
        <v>90.46182</v>
      </c>
      <c r="BR38">
        <v>0.09988242</v>
      </c>
      <c r="BS38">
        <v>25.71804</v>
      </c>
      <c r="BT38">
        <v>25.02218</v>
      </c>
      <c r="BU38">
        <v>999.9</v>
      </c>
      <c r="BV38">
        <v>0</v>
      </c>
      <c r="BW38">
        <v>0</v>
      </c>
      <c r="BX38">
        <v>10007</v>
      </c>
      <c r="BY38">
        <v>0</v>
      </c>
      <c r="BZ38">
        <v>0.220656</v>
      </c>
      <c r="CA38">
        <v>1.712946</v>
      </c>
      <c r="CB38">
        <v>429.5256</v>
      </c>
      <c r="CC38">
        <v>427.499</v>
      </c>
      <c r="CD38">
        <v>0.6464812</v>
      </c>
      <c r="CE38">
        <v>419.9578</v>
      </c>
      <c r="CF38">
        <v>17.64124</v>
      </c>
      <c r="CG38">
        <v>1.654342</v>
      </c>
      <c r="CH38">
        <v>1.595856</v>
      </c>
      <c r="CI38">
        <v>14.4745</v>
      </c>
      <c r="CJ38">
        <v>13.91888</v>
      </c>
      <c r="CK38">
        <v>0</v>
      </c>
      <c r="CL38">
        <v>0</v>
      </c>
      <c r="CM38">
        <v>0</v>
      </c>
      <c r="CN38">
        <v>0</v>
      </c>
      <c r="CO38">
        <v>-8.12</v>
      </c>
      <c r="CP38">
        <v>0</v>
      </c>
      <c r="CQ38">
        <v>-13.66</v>
      </c>
      <c r="CR38">
        <v>-1.52</v>
      </c>
      <c r="CS38">
        <v>35.3624</v>
      </c>
      <c r="CT38">
        <v>41.187</v>
      </c>
      <c r="CU38">
        <v>37.8874</v>
      </c>
      <c r="CV38">
        <v>41.1622</v>
      </c>
      <c r="CW38">
        <v>36.437</v>
      </c>
      <c r="CX38">
        <v>0</v>
      </c>
      <c r="CY38">
        <v>0</v>
      </c>
      <c r="CZ38">
        <v>0</v>
      </c>
      <c r="DA38">
        <v>1720554217.8</v>
      </c>
      <c r="DB38">
        <v>0</v>
      </c>
      <c r="DC38">
        <v>1720553633.1</v>
      </c>
      <c r="DD38" t="s">
        <v>394</v>
      </c>
      <c r="DE38">
        <v>1720553631.1</v>
      </c>
      <c r="DF38">
        <v>1720553633.1</v>
      </c>
      <c r="DG38">
        <v>8</v>
      </c>
      <c r="DH38">
        <v>-0.106</v>
      </c>
      <c r="DI38">
        <v>0.007</v>
      </c>
      <c r="DJ38">
        <v>-3.378</v>
      </c>
      <c r="DK38">
        <v>0.104</v>
      </c>
      <c r="DL38">
        <v>420</v>
      </c>
      <c r="DM38">
        <v>18</v>
      </c>
      <c r="DN38">
        <v>0.16</v>
      </c>
      <c r="DO38">
        <v>0.12</v>
      </c>
      <c r="DP38">
        <v>1.71161333333333</v>
      </c>
      <c r="DQ38">
        <v>0.148075324675328</v>
      </c>
      <c r="DR38">
        <v>0.0477536939816062</v>
      </c>
      <c r="DS38">
        <v>0</v>
      </c>
      <c r="DT38">
        <v>0.649497095238095</v>
      </c>
      <c r="DU38">
        <v>-0.0242115584415589</v>
      </c>
      <c r="DV38">
        <v>0.00253550517000463</v>
      </c>
      <c r="DW38">
        <v>1</v>
      </c>
      <c r="DX38">
        <v>1</v>
      </c>
      <c r="DY38">
        <v>2</v>
      </c>
      <c r="DZ38" t="s">
        <v>364</v>
      </c>
      <c r="EA38">
        <v>3.13206</v>
      </c>
      <c r="EB38">
        <v>2.77814</v>
      </c>
      <c r="EC38">
        <v>0.0911371</v>
      </c>
      <c r="ED38">
        <v>0.0904381</v>
      </c>
      <c r="EE38">
        <v>0.0853479</v>
      </c>
      <c r="EF38">
        <v>0.0835513</v>
      </c>
      <c r="EG38">
        <v>34392.6</v>
      </c>
      <c r="EH38">
        <v>36994.6</v>
      </c>
      <c r="EI38">
        <v>34234.8</v>
      </c>
      <c r="EJ38">
        <v>36860.1</v>
      </c>
      <c r="EK38">
        <v>44233.9</v>
      </c>
      <c r="EL38">
        <v>48494.2</v>
      </c>
      <c r="EM38">
        <v>53405</v>
      </c>
      <c r="EN38">
        <v>58896.8</v>
      </c>
      <c r="EO38">
        <v>1.98552</v>
      </c>
      <c r="EP38">
        <v>1.8094</v>
      </c>
      <c r="EQ38">
        <v>0.0415444</v>
      </c>
      <c r="ER38">
        <v>0</v>
      </c>
      <c r="ES38">
        <v>24.3421</v>
      </c>
      <c r="ET38">
        <v>999.9</v>
      </c>
      <c r="EU38">
        <v>52.716</v>
      </c>
      <c r="EV38">
        <v>29.98</v>
      </c>
      <c r="EW38">
        <v>24.8015</v>
      </c>
      <c r="EX38">
        <v>55.0884</v>
      </c>
      <c r="EY38">
        <v>49.8478</v>
      </c>
      <c r="EZ38">
        <v>1</v>
      </c>
      <c r="FA38">
        <v>-0.116895</v>
      </c>
      <c r="FB38">
        <v>0.131781</v>
      </c>
      <c r="FC38">
        <v>20.1364</v>
      </c>
      <c r="FD38">
        <v>5.19902</v>
      </c>
      <c r="FE38">
        <v>12.0043</v>
      </c>
      <c r="FF38">
        <v>4.97585</v>
      </c>
      <c r="FG38">
        <v>3.29398</v>
      </c>
      <c r="FH38">
        <v>9999</v>
      </c>
      <c r="FI38">
        <v>999.9</v>
      </c>
      <c r="FJ38">
        <v>9999</v>
      </c>
      <c r="FK38">
        <v>9999</v>
      </c>
      <c r="FL38">
        <v>1.86325</v>
      </c>
      <c r="FM38">
        <v>1.868</v>
      </c>
      <c r="FN38">
        <v>1.86772</v>
      </c>
      <c r="FO38">
        <v>1.86901</v>
      </c>
      <c r="FP38">
        <v>1.86981</v>
      </c>
      <c r="FQ38">
        <v>1.86584</v>
      </c>
      <c r="FR38">
        <v>1.8669</v>
      </c>
      <c r="FS38">
        <v>1.86829</v>
      </c>
      <c r="FT38">
        <v>5</v>
      </c>
      <c r="FU38">
        <v>0</v>
      </c>
      <c r="FV38">
        <v>0</v>
      </c>
      <c r="FW38">
        <v>0</v>
      </c>
      <c r="FX38" t="s">
        <v>365</v>
      </c>
      <c r="FY38" t="s">
        <v>366</v>
      </c>
      <c r="FZ38" t="s">
        <v>367</v>
      </c>
      <c r="GA38" t="s">
        <v>367</v>
      </c>
      <c r="GB38" t="s">
        <v>367</v>
      </c>
      <c r="GC38" t="s">
        <v>367</v>
      </c>
      <c r="GD38">
        <v>0</v>
      </c>
      <c r="GE38">
        <v>100</v>
      </c>
      <c r="GF38">
        <v>100</v>
      </c>
      <c r="GG38">
        <v>-3.381</v>
      </c>
      <c r="GH38">
        <v>0.1262</v>
      </c>
      <c r="GI38">
        <v>-2.52573563669275</v>
      </c>
      <c r="GJ38">
        <v>-0.00246041668978273</v>
      </c>
      <c r="GK38">
        <v>1.10889021610863e-06</v>
      </c>
      <c r="GL38">
        <v>-1.28318136538774e-10</v>
      </c>
      <c r="GM38">
        <v>-0.121879711793102</v>
      </c>
      <c r="GN38">
        <v>-0.0190386697160695</v>
      </c>
      <c r="GO38">
        <v>0.00224295314527537</v>
      </c>
      <c r="GP38">
        <v>-2.43696975084762e-05</v>
      </c>
      <c r="GQ38">
        <v>4</v>
      </c>
      <c r="GR38">
        <v>2248</v>
      </c>
      <c r="GS38">
        <v>1</v>
      </c>
      <c r="GT38">
        <v>26</v>
      </c>
      <c r="GU38">
        <v>9.8</v>
      </c>
      <c r="GV38">
        <v>9.8</v>
      </c>
      <c r="GW38">
        <v>1.0083</v>
      </c>
      <c r="GX38">
        <v>2.62695</v>
      </c>
      <c r="GY38">
        <v>1.54785</v>
      </c>
      <c r="GZ38">
        <v>2.30835</v>
      </c>
      <c r="HA38">
        <v>1.64551</v>
      </c>
      <c r="HB38">
        <v>2.27783</v>
      </c>
      <c r="HC38">
        <v>33.2887</v>
      </c>
      <c r="HD38">
        <v>24.2539</v>
      </c>
      <c r="HE38">
        <v>18</v>
      </c>
      <c r="HF38">
        <v>503.616</v>
      </c>
      <c r="HG38">
        <v>393.068</v>
      </c>
      <c r="HH38">
        <v>24.4476</v>
      </c>
      <c r="HI38">
        <v>25.863</v>
      </c>
      <c r="HJ38">
        <v>30.0003</v>
      </c>
      <c r="HK38">
        <v>25.83</v>
      </c>
      <c r="HL38">
        <v>25.7873</v>
      </c>
      <c r="HM38">
        <v>20.1897</v>
      </c>
      <c r="HN38">
        <v>29.6477</v>
      </c>
      <c r="HO38">
        <v>0</v>
      </c>
      <c r="HP38">
        <v>24.4273</v>
      </c>
      <c r="HQ38">
        <v>420</v>
      </c>
      <c r="HR38">
        <v>17.6699</v>
      </c>
      <c r="HS38">
        <v>97.0799</v>
      </c>
      <c r="HT38">
        <v>95.4343</v>
      </c>
    </row>
    <row r="39" spans="1:228">
      <c r="A39">
        <v>23</v>
      </c>
      <c r="B39">
        <v>1720554224.1</v>
      </c>
      <c r="C39">
        <v>855.099999904633</v>
      </c>
      <c r="D39" t="s">
        <v>413</v>
      </c>
      <c r="E39" t="s">
        <v>414</v>
      </c>
      <c r="F39">
        <v>5</v>
      </c>
      <c r="G39" t="s">
        <v>358</v>
      </c>
      <c r="H39" t="s">
        <v>359</v>
      </c>
      <c r="I39" t="s">
        <v>393</v>
      </c>
      <c r="J39" t="s">
        <v>361</v>
      </c>
      <c r="K39">
        <v>1720554220.9</v>
      </c>
      <c r="L39">
        <f>(M39)/1000</f>
        <v>0</v>
      </c>
      <c r="M39">
        <f>IF(BH39, AP39, AJ39)</f>
        <v>0</v>
      </c>
      <c r="N39">
        <f>IF(BH39, AK39, AI39)</f>
        <v>0</v>
      </c>
      <c r="O39">
        <f>BJ39 - IF(AW39&gt;1, N39*BD39*100.0/(AY39), 0)</f>
        <v>0</v>
      </c>
      <c r="P39">
        <f>((V39-L39/2)*O39-N39)/(V39+L39/2)</f>
        <v>0</v>
      </c>
      <c r="Q39">
        <f>P39*(BQ39+BR39)/1000.0</f>
        <v>0</v>
      </c>
      <c r="R39">
        <f>(BJ39 - IF(AW39&gt;1, N39*BD39*100.0/(AY39), 0))*(BQ39+BR39)/1000.0</f>
        <v>0</v>
      </c>
      <c r="S39">
        <f>2.0/((1/U39-1/T39)+SIGN(U39)*SQRT((1/U39-1/T39)*(1/U39-1/T39) + 4*BE39/((BE39+1)*(BE39+1))*(2*1/U39*1/T39-1/T39*1/T39)))</f>
        <v>0</v>
      </c>
      <c r="T39">
        <f>IF(LEFT(BF39,1)&lt;&gt;"0",IF(LEFT(BF39,1)="1",3.0,BG39),$D$5+$E$5*(BX39*BQ39/($K$5*1000))+$F$5*(BX39*BQ39/($K$5*1000))*MAX(MIN(BD39,$J$5),$I$5)*MAX(MIN(BD39,$J$5),$I$5)+$G$5*MAX(MIN(BD39,$J$5),$I$5)*(BX39*BQ39/($K$5*1000))+$H$5*(BX39*BQ39/($K$5*1000))*(BX39*BQ39/($K$5*1000)))</f>
        <v>0</v>
      </c>
      <c r="U39">
        <f>L39*(1000-(1000*0.61365*exp(17.502*Y39/(240.97+Y39))/(BQ39+BR39)+BL39)/2)/(1000*0.61365*exp(17.502*Y39/(240.97+Y39))/(BQ39+BR39)-BL39)</f>
        <v>0</v>
      </c>
      <c r="V39">
        <f>1/((BE39+1)/(S39/1.6)+1/(T39/1.37)) + BE39/((BE39+1)/(S39/1.6) + BE39/(T39/1.37))</f>
        <v>0</v>
      </c>
      <c r="W39">
        <f>(AZ39*BC39)</f>
        <v>0</v>
      </c>
      <c r="X39">
        <f>(BS39+(W39+2*0.95*5.67E-8*(((BS39+$B$7)+273)^4-(BS39+273)^4)-44100*L39)/(1.84*29.3*T39+8*0.95*5.67E-8*(BS39+273)^3))</f>
        <v>0</v>
      </c>
      <c r="Y39">
        <f>($C$7*BT39+$D$7*BU39+$E$7*X39)</f>
        <v>0</v>
      </c>
      <c r="Z39">
        <f>0.61365*exp(17.502*Y39/(240.97+Y39))</f>
        <v>0</v>
      </c>
      <c r="AA39">
        <f>(AB39/AC39*100)</f>
        <v>0</v>
      </c>
      <c r="AB39">
        <f>BL39*(BQ39+BR39)/1000</f>
        <v>0</v>
      </c>
      <c r="AC39">
        <f>0.61365*exp(17.502*BS39/(240.97+BS39))</f>
        <v>0</v>
      </c>
      <c r="AD39">
        <f>(Z39-BL39*(BQ39+BR39)/1000)</f>
        <v>0</v>
      </c>
      <c r="AE39">
        <f>(-L39*44100)</f>
        <v>0</v>
      </c>
      <c r="AF39">
        <f>2*29.3*T39*0.92*(BS39-Y39)</f>
        <v>0</v>
      </c>
      <c r="AG39">
        <f>2*0.95*5.67E-8*(((BS39+$B$7)+273)^4-(Y39+273)^4)</f>
        <v>0</v>
      </c>
      <c r="AH39">
        <f>W39+AG39+AE39+AF39</f>
        <v>0</v>
      </c>
      <c r="AI39">
        <f>BP39*AW39*(BK39-BJ39*(1000-AW39*BM39)/(1000-AW39*BL39))/(100*BD39)</f>
        <v>0</v>
      </c>
      <c r="AJ39">
        <f>1000*BP39*AW39*(BL39-BM39)/(100*BD39*(1000-AW39*BL39))</f>
        <v>0</v>
      </c>
      <c r="AK39">
        <f>(AL39 - AM39 - BQ39*1E3/(8.314*(BS39+273.15)) * AO39/BP39 * AN39) * BP39/(100*BD39) * (1000 - BM39)/1000</f>
        <v>0</v>
      </c>
      <c r="AL39">
        <v>427.56783002157</v>
      </c>
      <c r="AM39">
        <v>429.560842424243</v>
      </c>
      <c r="AN39">
        <v>0.000254509388929188</v>
      </c>
      <c r="AO39">
        <v>64.9404869106907</v>
      </c>
      <c r="AP39">
        <f>(AR39 - AQ39 + BQ39*1E3/(8.314*(BS39+273.15)) * AT39/BP39 * AS39) * BP39/(100*BD39) * 1000/(1000 - AR39)</f>
        <v>0</v>
      </c>
      <c r="AQ39">
        <v>17.6442480519755</v>
      </c>
      <c r="AR39">
        <v>18.2892175757576</v>
      </c>
      <c r="AS39">
        <v>4.49223196126891e-06</v>
      </c>
      <c r="AT39">
        <v>109.492523142249</v>
      </c>
      <c r="AU39">
        <v>0</v>
      </c>
      <c r="AV39">
        <v>0</v>
      </c>
      <c r="AW39">
        <f>IF(AU39*$H$13&gt;=AY39,1.0,(AY39/(AY39-AU39*$H$13)))</f>
        <v>0</v>
      </c>
      <c r="AX39">
        <f>(AW39-1)*100</f>
        <v>0</v>
      </c>
      <c r="AY39">
        <f>MAX(0,($B$13+$C$13*BX39)/(1+$D$13*BX39)*BQ39/(BS39+273)*$E$13)</f>
        <v>0</v>
      </c>
      <c r="AZ39">
        <f>$B$11*BY39+$C$11*BZ39+$F$11*CK39*(1-CN39)</f>
        <v>0</v>
      </c>
      <c r="BA39">
        <f>AZ39*BB39</f>
        <v>0</v>
      </c>
      <c r="BB39">
        <f>($B$11*$D$9+$C$11*$D$9+$F$11*((CX39+CP39)/MAX(CX39+CP39+CY39, 0.1)*$I$9+CY39/MAX(CX39+CP39+CY39, 0.1)*$J$9))/($B$11+$C$11+$F$11)</f>
        <v>0</v>
      </c>
      <c r="BC39">
        <f>($B$11*$K$9+$C$11*$K$9+$F$11*((CX39+CP39)/MAX(CX39+CP39+CY39, 0.1)*$P$9+CY39/MAX(CX39+CP39+CY39, 0.1)*$Q$9))/($B$11+$C$11+$F$11)</f>
        <v>0</v>
      </c>
      <c r="BD39">
        <v>6</v>
      </c>
      <c r="BE39">
        <v>0.5</v>
      </c>
      <c r="BF39" t="s">
        <v>362</v>
      </c>
      <c r="BG39">
        <v>2</v>
      </c>
      <c r="BH39" t="b">
        <v>1</v>
      </c>
      <c r="BI39">
        <v>1720554220.9</v>
      </c>
      <c r="BJ39">
        <v>421.6932</v>
      </c>
      <c r="BK39">
        <v>420.0192</v>
      </c>
      <c r="BL39">
        <v>18.28834</v>
      </c>
      <c r="BM39">
        <v>17.64432</v>
      </c>
      <c r="BN39">
        <v>425.0742</v>
      </c>
      <c r="BO39">
        <v>18.16214</v>
      </c>
      <c r="BP39">
        <v>500.0124</v>
      </c>
      <c r="BQ39">
        <v>90.46046</v>
      </c>
      <c r="BR39">
        <v>0.09995512</v>
      </c>
      <c r="BS39">
        <v>25.71488</v>
      </c>
      <c r="BT39">
        <v>25.02196</v>
      </c>
      <c r="BU39">
        <v>999.9</v>
      </c>
      <c r="BV39">
        <v>0</v>
      </c>
      <c r="BW39">
        <v>0</v>
      </c>
      <c r="BX39">
        <v>9999.886</v>
      </c>
      <c r="BY39">
        <v>0</v>
      </c>
      <c r="BZ39">
        <v>0.2272758</v>
      </c>
      <c r="CA39">
        <v>1.674342</v>
      </c>
      <c r="CB39">
        <v>429.5488</v>
      </c>
      <c r="CC39">
        <v>427.5632</v>
      </c>
      <c r="CD39">
        <v>0.6440216</v>
      </c>
      <c r="CE39">
        <v>420.0192</v>
      </c>
      <c r="CF39">
        <v>17.64432</v>
      </c>
      <c r="CG39">
        <v>1.654374</v>
      </c>
      <c r="CH39">
        <v>1.596114</v>
      </c>
      <c r="CI39">
        <v>14.47482</v>
      </c>
      <c r="CJ39">
        <v>13.92136</v>
      </c>
      <c r="CK39">
        <v>0</v>
      </c>
      <c r="CL39">
        <v>0</v>
      </c>
      <c r="CM39">
        <v>0</v>
      </c>
      <c r="CN39">
        <v>0</v>
      </c>
      <c r="CO39">
        <v>0.34</v>
      </c>
      <c r="CP39">
        <v>0</v>
      </c>
      <c r="CQ39">
        <v>-14.38</v>
      </c>
      <c r="CR39">
        <v>-0.72</v>
      </c>
      <c r="CS39">
        <v>35.375</v>
      </c>
      <c r="CT39">
        <v>41.2374</v>
      </c>
      <c r="CU39">
        <v>37.937</v>
      </c>
      <c r="CV39">
        <v>41.187</v>
      </c>
      <c r="CW39">
        <v>36.4622</v>
      </c>
      <c r="CX39">
        <v>0</v>
      </c>
      <c r="CY39">
        <v>0</v>
      </c>
      <c r="CZ39">
        <v>0</v>
      </c>
      <c r="DA39">
        <v>1720554222.6</v>
      </c>
      <c r="DB39">
        <v>0</v>
      </c>
      <c r="DC39">
        <v>1720553633.1</v>
      </c>
      <c r="DD39" t="s">
        <v>394</v>
      </c>
      <c r="DE39">
        <v>1720553631.1</v>
      </c>
      <c r="DF39">
        <v>1720553633.1</v>
      </c>
      <c r="DG39">
        <v>8</v>
      </c>
      <c r="DH39">
        <v>-0.106</v>
      </c>
      <c r="DI39">
        <v>0.007</v>
      </c>
      <c r="DJ39">
        <v>-3.378</v>
      </c>
      <c r="DK39">
        <v>0.104</v>
      </c>
      <c r="DL39">
        <v>420</v>
      </c>
      <c r="DM39">
        <v>18</v>
      </c>
      <c r="DN39">
        <v>0.16</v>
      </c>
      <c r="DO39">
        <v>0.12</v>
      </c>
      <c r="DP39">
        <v>1.7150715</v>
      </c>
      <c r="DQ39">
        <v>-0.255909924812029</v>
      </c>
      <c r="DR39">
        <v>0.0448615363396083</v>
      </c>
      <c r="DS39">
        <v>0</v>
      </c>
      <c r="DT39">
        <v>0.647128</v>
      </c>
      <c r="DU39">
        <v>-0.0233521804511279</v>
      </c>
      <c r="DV39">
        <v>0.00234549851843909</v>
      </c>
      <c r="DW39">
        <v>1</v>
      </c>
      <c r="DX39">
        <v>1</v>
      </c>
      <c r="DY39">
        <v>2</v>
      </c>
      <c r="DZ39" t="s">
        <v>364</v>
      </c>
      <c r="EA39">
        <v>3.13196</v>
      </c>
      <c r="EB39">
        <v>2.778</v>
      </c>
      <c r="EC39">
        <v>0.0911416</v>
      </c>
      <c r="ED39">
        <v>0.0904448</v>
      </c>
      <c r="EE39">
        <v>0.0853506</v>
      </c>
      <c r="EF39">
        <v>0.0835559</v>
      </c>
      <c r="EG39">
        <v>34392.4</v>
      </c>
      <c r="EH39">
        <v>36994.1</v>
      </c>
      <c r="EI39">
        <v>34234.9</v>
      </c>
      <c r="EJ39">
        <v>36859.9</v>
      </c>
      <c r="EK39">
        <v>44233.9</v>
      </c>
      <c r="EL39">
        <v>48493.6</v>
      </c>
      <c r="EM39">
        <v>53405.2</v>
      </c>
      <c r="EN39">
        <v>58896.4</v>
      </c>
      <c r="EO39">
        <v>1.9855</v>
      </c>
      <c r="EP39">
        <v>1.8093</v>
      </c>
      <c r="EQ39">
        <v>0.0410229</v>
      </c>
      <c r="ER39">
        <v>0</v>
      </c>
      <c r="ES39">
        <v>24.3421</v>
      </c>
      <c r="ET39">
        <v>999.9</v>
      </c>
      <c r="EU39">
        <v>52.716</v>
      </c>
      <c r="EV39">
        <v>29.96</v>
      </c>
      <c r="EW39">
        <v>24.7724</v>
      </c>
      <c r="EX39">
        <v>54.8284</v>
      </c>
      <c r="EY39">
        <v>50.0481</v>
      </c>
      <c r="EZ39">
        <v>1</v>
      </c>
      <c r="FA39">
        <v>-0.116893</v>
      </c>
      <c r="FB39">
        <v>0.125316</v>
      </c>
      <c r="FC39">
        <v>20.1363</v>
      </c>
      <c r="FD39">
        <v>5.19872</v>
      </c>
      <c r="FE39">
        <v>12.004</v>
      </c>
      <c r="FF39">
        <v>4.97555</v>
      </c>
      <c r="FG39">
        <v>3.29395</v>
      </c>
      <c r="FH39">
        <v>9999</v>
      </c>
      <c r="FI39">
        <v>999.9</v>
      </c>
      <c r="FJ39">
        <v>9999</v>
      </c>
      <c r="FK39">
        <v>9999</v>
      </c>
      <c r="FL39">
        <v>1.86325</v>
      </c>
      <c r="FM39">
        <v>1.86799</v>
      </c>
      <c r="FN39">
        <v>1.86773</v>
      </c>
      <c r="FO39">
        <v>1.86902</v>
      </c>
      <c r="FP39">
        <v>1.86981</v>
      </c>
      <c r="FQ39">
        <v>1.86584</v>
      </c>
      <c r="FR39">
        <v>1.86691</v>
      </c>
      <c r="FS39">
        <v>1.8683</v>
      </c>
      <c r="FT39">
        <v>5</v>
      </c>
      <c r="FU39">
        <v>0</v>
      </c>
      <c r="FV39">
        <v>0</v>
      </c>
      <c r="FW39">
        <v>0</v>
      </c>
      <c r="FX39" t="s">
        <v>365</v>
      </c>
      <c r="FY39" t="s">
        <v>366</v>
      </c>
      <c r="FZ39" t="s">
        <v>367</v>
      </c>
      <c r="GA39" t="s">
        <v>367</v>
      </c>
      <c r="GB39" t="s">
        <v>367</v>
      </c>
      <c r="GC39" t="s">
        <v>367</v>
      </c>
      <c r="GD39">
        <v>0</v>
      </c>
      <c r="GE39">
        <v>100</v>
      </c>
      <c r="GF39">
        <v>100</v>
      </c>
      <c r="GG39">
        <v>-3.381</v>
      </c>
      <c r="GH39">
        <v>0.1263</v>
      </c>
      <c r="GI39">
        <v>-2.52573563669275</v>
      </c>
      <c r="GJ39">
        <v>-0.00246041668978273</v>
      </c>
      <c r="GK39">
        <v>1.10889021610863e-06</v>
      </c>
      <c r="GL39">
        <v>-1.28318136538774e-10</v>
      </c>
      <c r="GM39">
        <v>-0.121879711793102</v>
      </c>
      <c r="GN39">
        <v>-0.0190386697160695</v>
      </c>
      <c r="GO39">
        <v>0.00224295314527537</v>
      </c>
      <c r="GP39">
        <v>-2.43696975084762e-05</v>
      </c>
      <c r="GQ39">
        <v>4</v>
      </c>
      <c r="GR39">
        <v>2248</v>
      </c>
      <c r="GS39">
        <v>1</v>
      </c>
      <c r="GT39">
        <v>26</v>
      </c>
      <c r="GU39">
        <v>9.9</v>
      </c>
      <c r="GV39">
        <v>9.8</v>
      </c>
      <c r="GW39">
        <v>1.00708</v>
      </c>
      <c r="GX39">
        <v>2.63184</v>
      </c>
      <c r="GY39">
        <v>1.54785</v>
      </c>
      <c r="GZ39">
        <v>2.30835</v>
      </c>
      <c r="HA39">
        <v>1.64673</v>
      </c>
      <c r="HB39">
        <v>2.23022</v>
      </c>
      <c r="HC39">
        <v>33.3111</v>
      </c>
      <c r="HD39">
        <v>24.2451</v>
      </c>
      <c r="HE39">
        <v>18</v>
      </c>
      <c r="HF39">
        <v>503.617</v>
      </c>
      <c r="HG39">
        <v>393.026</v>
      </c>
      <c r="HH39">
        <v>24.4242</v>
      </c>
      <c r="HI39">
        <v>25.8643</v>
      </c>
      <c r="HJ39">
        <v>30.0001</v>
      </c>
      <c r="HK39">
        <v>25.8319</v>
      </c>
      <c r="HL39">
        <v>25.7889</v>
      </c>
      <c r="HM39">
        <v>20.1874</v>
      </c>
      <c r="HN39">
        <v>29.6477</v>
      </c>
      <c r="HO39">
        <v>0</v>
      </c>
      <c r="HP39">
        <v>24.407</v>
      </c>
      <c r="HQ39">
        <v>420</v>
      </c>
      <c r="HR39">
        <v>17.6699</v>
      </c>
      <c r="HS39">
        <v>97.0802</v>
      </c>
      <c r="HT39">
        <v>95.4337</v>
      </c>
    </row>
    <row r="40" spans="1:228">
      <c r="A40">
        <v>24</v>
      </c>
      <c r="B40">
        <v>1720554229.1</v>
      </c>
      <c r="C40">
        <v>860.099999904633</v>
      </c>
      <c r="D40" t="s">
        <v>415</v>
      </c>
      <c r="E40" t="s">
        <v>416</v>
      </c>
      <c r="F40">
        <v>5</v>
      </c>
      <c r="G40" t="s">
        <v>358</v>
      </c>
      <c r="H40" t="s">
        <v>359</v>
      </c>
      <c r="I40" t="s">
        <v>393</v>
      </c>
      <c r="J40" t="s">
        <v>361</v>
      </c>
      <c r="K40">
        <v>1720554225.9</v>
      </c>
      <c r="L40">
        <f>(M40)/1000</f>
        <v>0</v>
      </c>
      <c r="M40">
        <f>IF(BH40, AP40, AJ40)</f>
        <v>0</v>
      </c>
      <c r="N40">
        <f>IF(BH40, AK40, AI40)</f>
        <v>0</v>
      </c>
      <c r="O40">
        <f>BJ40 - IF(AW40&gt;1, N40*BD40*100.0/(AY40), 0)</f>
        <v>0</v>
      </c>
      <c r="P40">
        <f>((V40-L40/2)*O40-N40)/(V40+L40/2)</f>
        <v>0</v>
      </c>
      <c r="Q40">
        <f>P40*(BQ40+BR40)/1000.0</f>
        <v>0</v>
      </c>
      <c r="R40">
        <f>(BJ40 - IF(AW40&gt;1, N40*BD40*100.0/(AY40), 0))*(BQ40+BR40)/1000.0</f>
        <v>0</v>
      </c>
      <c r="S40">
        <f>2.0/((1/U40-1/T40)+SIGN(U40)*SQRT((1/U40-1/T40)*(1/U40-1/T40) + 4*BE40/((BE40+1)*(BE40+1))*(2*1/U40*1/T40-1/T40*1/T40)))</f>
        <v>0</v>
      </c>
      <c r="T40">
        <f>IF(LEFT(BF40,1)&lt;&gt;"0",IF(LEFT(BF40,1)="1",3.0,BG40),$D$5+$E$5*(BX40*BQ40/($K$5*1000))+$F$5*(BX40*BQ40/($K$5*1000))*MAX(MIN(BD40,$J$5),$I$5)*MAX(MIN(BD40,$J$5),$I$5)+$G$5*MAX(MIN(BD40,$J$5),$I$5)*(BX40*BQ40/($K$5*1000))+$H$5*(BX40*BQ40/($K$5*1000))*(BX40*BQ40/($K$5*1000)))</f>
        <v>0</v>
      </c>
      <c r="U40">
        <f>L40*(1000-(1000*0.61365*exp(17.502*Y40/(240.97+Y40))/(BQ40+BR40)+BL40)/2)/(1000*0.61365*exp(17.502*Y40/(240.97+Y40))/(BQ40+BR40)-BL40)</f>
        <v>0</v>
      </c>
      <c r="V40">
        <f>1/((BE40+1)/(S40/1.6)+1/(T40/1.37)) + BE40/((BE40+1)/(S40/1.6) + BE40/(T40/1.37))</f>
        <v>0</v>
      </c>
      <c r="W40">
        <f>(AZ40*BC40)</f>
        <v>0</v>
      </c>
      <c r="X40">
        <f>(BS40+(W40+2*0.95*5.67E-8*(((BS40+$B$7)+273)^4-(BS40+273)^4)-44100*L40)/(1.84*29.3*T40+8*0.95*5.67E-8*(BS40+273)^3))</f>
        <v>0</v>
      </c>
      <c r="Y40">
        <f>($C$7*BT40+$D$7*BU40+$E$7*X40)</f>
        <v>0</v>
      </c>
      <c r="Z40">
        <f>0.61365*exp(17.502*Y40/(240.97+Y40))</f>
        <v>0</v>
      </c>
      <c r="AA40">
        <f>(AB40/AC40*100)</f>
        <v>0</v>
      </c>
      <c r="AB40">
        <f>BL40*(BQ40+BR40)/1000</f>
        <v>0</v>
      </c>
      <c r="AC40">
        <f>0.61365*exp(17.502*BS40/(240.97+BS40))</f>
        <v>0</v>
      </c>
      <c r="AD40">
        <f>(Z40-BL40*(BQ40+BR40)/1000)</f>
        <v>0</v>
      </c>
      <c r="AE40">
        <f>(-L40*44100)</f>
        <v>0</v>
      </c>
      <c r="AF40">
        <f>2*29.3*T40*0.92*(BS40-Y40)</f>
        <v>0</v>
      </c>
      <c r="AG40">
        <f>2*0.95*5.67E-8*(((BS40+$B$7)+273)^4-(Y40+273)^4)</f>
        <v>0</v>
      </c>
      <c r="AH40">
        <f>W40+AG40+AE40+AF40</f>
        <v>0</v>
      </c>
      <c r="AI40">
        <f>BP40*AW40*(BK40-BJ40*(1000-AW40*BM40)/(1000-AW40*BL40))/(100*BD40)</f>
        <v>0</v>
      </c>
      <c r="AJ40">
        <f>1000*BP40*AW40*(BL40-BM40)/(100*BD40*(1000-AW40*BL40))</f>
        <v>0</v>
      </c>
      <c r="AK40">
        <f>(AL40 - AM40 - BQ40*1E3/(8.314*(BS40+273.15)) * AO40/BP40 * AN40) * BP40/(100*BD40) * (1000 - BM40)/1000</f>
        <v>0</v>
      </c>
      <c r="AL40">
        <v>427.542517607749</v>
      </c>
      <c r="AM40">
        <v>429.565927272727</v>
      </c>
      <c r="AN40">
        <v>-0.000162207843805575</v>
      </c>
      <c r="AO40">
        <v>64.9404869106907</v>
      </c>
      <c r="AP40">
        <f>(AR40 - AQ40 + BQ40*1E3/(8.314*(BS40+273.15)) * AT40/BP40 * AS40) * BP40/(100*BD40) * 1000/(1000 - AR40)</f>
        <v>0</v>
      </c>
      <c r="AQ40">
        <v>17.6454452867698</v>
      </c>
      <c r="AR40">
        <v>18.2884981818182</v>
      </c>
      <c r="AS40">
        <v>7.51137824474435e-07</v>
      </c>
      <c r="AT40">
        <v>109.492523142249</v>
      </c>
      <c r="AU40">
        <v>0</v>
      </c>
      <c r="AV40">
        <v>0</v>
      </c>
      <c r="AW40">
        <f>IF(AU40*$H$13&gt;=AY40,1.0,(AY40/(AY40-AU40*$H$13)))</f>
        <v>0</v>
      </c>
      <c r="AX40">
        <f>(AW40-1)*100</f>
        <v>0</v>
      </c>
      <c r="AY40">
        <f>MAX(0,($B$13+$C$13*BX40)/(1+$D$13*BX40)*BQ40/(BS40+273)*$E$13)</f>
        <v>0</v>
      </c>
      <c r="AZ40">
        <f>$B$11*BY40+$C$11*BZ40+$F$11*CK40*(1-CN40)</f>
        <v>0</v>
      </c>
      <c r="BA40">
        <f>AZ40*BB40</f>
        <v>0</v>
      </c>
      <c r="BB40">
        <f>($B$11*$D$9+$C$11*$D$9+$F$11*((CX40+CP40)/MAX(CX40+CP40+CY40, 0.1)*$I$9+CY40/MAX(CX40+CP40+CY40, 0.1)*$J$9))/($B$11+$C$11+$F$11)</f>
        <v>0</v>
      </c>
      <c r="BC40">
        <f>($B$11*$K$9+$C$11*$K$9+$F$11*((CX40+CP40)/MAX(CX40+CP40+CY40, 0.1)*$P$9+CY40/MAX(CX40+CP40+CY40, 0.1)*$Q$9))/($B$11+$C$11+$F$11)</f>
        <v>0</v>
      </c>
      <c r="BD40">
        <v>6</v>
      </c>
      <c r="BE40">
        <v>0.5</v>
      </c>
      <c r="BF40" t="s">
        <v>362</v>
      </c>
      <c r="BG40">
        <v>2</v>
      </c>
      <c r="BH40" t="b">
        <v>1</v>
      </c>
      <c r="BI40">
        <v>1720554225.9</v>
      </c>
      <c r="BJ40">
        <v>421.7148</v>
      </c>
      <c r="BK40">
        <v>419.9794</v>
      </c>
      <c r="BL40">
        <v>18.28888</v>
      </c>
      <c r="BM40">
        <v>17.64574</v>
      </c>
      <c r="BN40">
        <v>425.096</v>
      </c>
      <c r="BO40">
        <v>18.16264</v>
      </c>
      <c r="BP40">
        <v>499.9852</v>
      </c>
      <c r="BQ40">
        <v>90.46098</v>
      </c>
      <c r="BR40">
        <v>0.09990126</v>
      </c>
      <c r="BS40">
        <v>25.7103</v>
      </c>
      <c r="BT40">
        <v>25.0155</v>
      </c>
      <c r="BU40">
        <v>999.9</v>
      </c>
      <c r="BV40">
        <v>0</v>
      </c>
      <c r="BW40">
        <v>0</v>
      </c>
      <c r="BX40">
        <v>10005.38</v>
      </c>
      <c r="BY40">
        <v>0</v>
      </c>
      <c r="BZ40">
        <v>0.2250692</v>
      </c>
      <c r="CA40">
        <v>1.73576</v>
      </c>
      <c r="CB40">
        <v>429.5712</v>
      </c>
      <c r="CC40">
        <v>427.523</v>
      </c>
      <c r="CD40">
        <v>0.6431538</v>
      </c>
      <c r="CE40">
        <v>419.9794</v>
      </c>
      <c r="CF40">
        <v>17.64574</v>
      </c>
      <c r="CG40">
        <v>1.65443</v>
      </c>
      <c r="CH40">
        <v>1.596252</v>
      </c>
      <c r="CI40">
        <v>14.47534</v>
      </c>
      <c r="CJ40">
        <v>13.92264</v>
      </c>
      <c r="CK40">
        <v>0</v>
      </c>
      <c r="CL40">
        <v>0</v>
      </c>
      <c r="CM40">
        <v>0</v>
      </c>
      <c r="CN40">
        <v>0</v>
      </c>
      <c r="CO40">
        <v>0.64</v>
      </c>
      <c r="CP40">
        <v>0</v>
      </c>
      <c r="CQ40">
        <v>-11.58</v>
      </c>
      <c r="CR40">
        <v>-0.78</v>
      </c>
      <c r="CS40">
        <v>35.375</v>
      </c>
      <c r="CT40">
        <v>41.25</v>
      </c>
      <c r="CU40">
        <v>37.937</v>
      </c>
      <c r="CV40">
        <v>41.2374</v>
      </c>
      <c r="CW40">
        <v>36.4874</v>
      </c>
      <c r="CX40">
        <v>0</v>
      </c>
      <c r="CY40">
        <v>0</v>
      </c>
      <c r="CZ40">
        <v>0</v>
      </c>
      <c r="DA40">
        <v>1720554228</v>
      </c>
      <c r="DB40">
        <v>0</v>
      </c>
      <c r="DC40">
        <v>1720553633.1</v>
      </c>
      <c r="DD40" t="s">
        <v>394</v>
      </c>
      <c r="DE40">
        <v>1720553631.1</v>
      </c>
      <c r="DF40">
        <v>1720553633.1</v>
      </c>
      <c r="DG40">
        <v>8</v>
      </c>
      <c r="DH40">
        <v>-0.106</v>
      </c>
      <c r="DI40">
        <v>0.007</v>
      </c>
      <c r="DJ40">
        <v>-3.378</v>
      </c>
      <c r="DK40">
        <v>0.104</v>
      </c>
      <c r="DL40">
        <v>420</v>
      </c>
      <c r="DM40">
        <v>18</v>
      </c>
      <c r="DN40">
        <v>0.16</v>
      </c>
      <c r="DO40">
        <v>0.12</v>
      </c>
      <c r="DP40">
        <v>1.71382238095238</v>
      </c>
      <c r="DQ40">
        <v>-0.0131587012987045</v>
      </c>
      <c r="DR40">
        <v>0.0437937991810715</v>
      </c>
      <c r="DS40">
        <v>1</v>
      </c>
      <c r="DT40">
        <v>0.645604714285714</v>
      </c>
      <c r="DU40">
        <v>-0.0218581558441554</v>
      </c>
      <c r="DV40">
        <v>0.00231517338943096</v>
      </c>
      <c r="DW40">
        <v>1</v>
      </c>
      <c r="DX40">
        <v>2</v>
      </c>
      <c r="DY40">
        <v>2</v>
      </c>
      <c r="DZ40" t="s">
        <v>374</v>
      </c>
      <c r="EA40">
        <v>3.13193</v>
      </c>
      <c r="EB40">
        <v>2.77788</v>
      </c>
      <c r="EC40">
        <v>0.0911371</v>
      </c>
      <c r="ED40">
        <v>0.0904342</v>
      </c>
      <c r="EE40">
        <v>0.0853496</v>
      </c>
      <c r="EF40">
        <v>0.0835611</v>
      </c>
      <c r="EG40">
        <v>34392.5</v>
      </c>
      <c r="EH40">
        <v>36994.2</v>
      </c>
      <c r="EI40">
        <v>34234.8</v>
      </c>
      <c r="EJ40">
        <v>36859.6</v>
      </c>
      <c r="EK40">
        <v>44233.8</v>
      </c>
      <c r="EL40">
        <v>48493.1</v>
      </c>
      <c r="EM40">
        <v>53405</v>
      </c>
      <c r="EN40">
        <v>58896</v>
      </c>
      <c r="EO40">
        <v>1.98538</v>
      </c>
      <c r="EP40">
        <v>1.8092</v>
      </c>
      <c r="EQ40">
        <v>0.0409186</v>
      </c>
      <c r="ER40">
        <v>0</v>
      </c>
      <c r="ES40">
        <v>24.3401</v>
      </c>
      <c r="ET40">
        <v>999.9</v>
      </c>
      <c r="EU40">
        <v>52.716</v>
      </c>
      <c r="EV40">
        <v>29.97</v>
      </c>
      <c r="EW40">
        <v>24.7848</v>
      </c>
      <c r="EX40">
        <v>55.2584</v>
      </c>
      <c r="EY40">
        <v>50.1442</v>
      </c>
      <c r="EZ40">
        <v>1</v>
      </c>
      <c r="FA40">
        <v>-0.116804</v>
      </c>
      <c r="FB40">
        <v>0.132421</v>
      </c>
      <c r="FC40">
        <v>20.1364</v>
      </c>
      <c r="FD40">
        <v>5.19902</v>
      </c>
      <c r="FE40">
        <v>12.0041</v>
      </c>
      <c r="FF40">
        <v>4.9755</v>
      </c>
      <c r="FG40">
        <v>3.29398</v>
      </c>
      <c r="FH40">
        <v>9999</v>
      </c>
      <c r="FI40">
        <v>999.9</v>
      </c>
      <c r="FJ40">
        <v>9999</v>
      </c>
      <c r="FK40">
        <v>9999</v>
      </c>
      <c r="FL40">
        <v>1.86325</v>
      </c>
      <c r="FM40">
        <v>1.86802</v>
      </c>
      <c r="FN40">
        <v>1.86774</v>
      </c>
      <c r="FO40">
        <v>1.869</v>
      </c>
      <c r="FP40">
        <v>1.86981</v>
      </c>
      <c r="FQ40">
        <v>1.86584</v>
      </c>
      <c r="FR40">
        <v>1.86691</v>
      </c>
      <c r="FS40">
        <v>1.8683</v>
      </c>
      <c r="FT40">
        <v>5</v>
      </c>
      <c r="FU40">
        <v>0</v>
      </c>
      <c r="FV40">
        <v>0</v>
      </c>
      <c r="FW40">
        <v>0</v>
      </c>
      <c r="FX40" t="s">
        <v>365</v>
      </c>
      <c r="FY40" t="s">
        <v>366</v>
      </c>
      <c r="FZ40" t="s">
        <v>367</v>
      </c>
      <c r="GA40" t="s">
        <v>367</v>
      </c>
      <c r="GB40" t="s">
        <v>367</v>
      </c>
      <c r="GC40" t="s">
        <v>367</v>
      </c>
      <c r="GD40">
        <v>0</v>
      </c>
      <c r="GE40">
        <v>100</v>
      </c>
      <c r="GF40">
        <v>100</v>
      </c>
      <c r="GG40">
        <v>-3.381</v>
      </c>
      <c r="GH40">
        <v>0.1262</v>
      </c>
      <c r="GI40">
        <v>-2.52573563669275</v>
      </c>
      <c r="GJ40">
        <v>-0.00246041668978273</v>
      </c>
      <c r="GK40">
        <v>1.10889021610863e-06</v>
      </c>
      <c r="GL40">
        <v>-1.28318136538774e-10</v>
      </c>
      <c r="GM40">
        <v>-0.121879711793102</v>
      </c>
      <c r="GN40">
        <v>-0.0190386697160695</v>
      </c>
      <c r="GO40">
        <v>0.00224295314527537</v>
      </c>
      <c r="GP40">
        <v>-2.43696975084762e-05</v>
      </c>
      <c r="GQ40">
        <v>4</v>
      </c>
      <c r="GR40">
        <v>2248</v>
      </c>
      <c r="GS40">
        <v>1</v>
      </c>
      <c r="GT40">
        <v>26</v>
      </c>
      <c r="GU40">
        <v>10</v>
      </c>
      <c r="GV40">
        <v>9.9</v>
      </c>
      <c r="GW40">
        <v>1.00708</v>
      </c>
      <c r="GX40">
        <v>2.62451</v>
      </c>
      <c r="GY40">
        <v>1.54785</v>
      </c>
      <c r="GZ40">
        <v>2.30835</v>
      </c>
      <c r="HA40">
        <v>1.64673</v>
      </c>
      <c r="HB40">
        <v>2.29858</v>
      </c>
      <c r="HC40">
        <v>33.3111</v>
      </c>
      <c r="HD40">
        <v>24.2539</v>
      </c>
      <c r="HE40">
        <v>18</v>
      </c>
      <c r="HF40">
        <v>503.556</v>
      </c>
      <c r="HG40">
        <v>392.988</v>
      </c>
      <c r="HH40">
        <v>24.4055</v>
      </c>
      <c r="HI40">
        <v>25.8665</v>
      </c>
      <c r="HJ40">
        <v>30.0002</v>
      </c>
      <c r="HK40">
        <v>25.8341</v>
      </c>
      <c r="HL40">
        <v>25.7911</v>
      </c>
      <c r="HM40">
        <v>20.1899</v>
      </c>
      <c r="HN40">
        <v>29.6477</v>
      </c>
      <c r="HO40">
        <v>0</v>
      </c>
      <c r="HP40">
        <v>24.3925</v>
      </c>
      <c r="HQ40">
        <v>420</v>
      </c>
      <c r="HR40">
        <v>17.6699</v>
      </c>
      <c r="HS40">
        <v>97.0799</v>
      </c>
      <c r="HT40">
        <v>95.433</v>
      </c>
    </row>
    <row r="41" spans="1:228">
      <c r="A41">
        <v>25</v>
      </c>
      <c r="B41">
        <v>1720555075.1</v>
      </c>
      <c r="C41">
        <v>1706.09999990463</v>
      </c>
      <c r="D41" t="s">
        <v>417</v>
      </c>
      <c r="E41" t="s">
        <v>418</v>
      </c>
      <c r="F41">
        <v>5</v>
      </c>
      <c r="G41" t="s">
        <v>358</v>
      </c>
      <c r="H41" t="s">
        <v>359</v>
      </c>
      <c r="I41" t="s">
        <v>419</v>
      </c>
      <c r="J41" t="s">
        <v>361</v>
      </c>
      <c r="K41">
        <v>1720555071.6</v>
      </c>
      <c r="L41">
        <f>(M41)/1000</f>
        <v>0</v>
      </c>
      <c r="M41">
        <f>IF(BH41, AP41, AJ41)</f>
        <v>0</v>
      </c>
      <c r="N41">
        <f>IF(BH41, AK41, AI41)</f>
        <v>0</v>
      </c>
      <c r="O41">
        <f>BJ41 - IF(AW41&gt;1, N41*BD41*100.0/(AY41), 0)</f>
        <v>0</v>
      </c>
      <c r="P41">
        <f>((V41-L41/2)*O41-N41)/(V41+L41/2)</f>
        <v>0</v>
      </c>
      <c r="Q41">
        <f>P41*(BQ41+BR41)/1000.0</f>
        <v>0</v>
      </c>
      <c r="R41">
        <f>(BJ41 - IF(AW41&gt;1, N41*BD41*100.0/(AY41), 0))*(BQ41+BR41)/1000.0</f>
        <v>0</v>
      </c>
      <c r="S41">
        <f>2.0/((1/U41-1/T41)+SIGN(U41)*SQRT((1/U41-1/T41)*(1/U41-1/T41) + 4*BE41/((BE41+1)*(BE41+1))*(2*1/U41*1/T41-1/T41*1/T41)))</f>
        <v>0</v>
      </c>
      <c r="T41">
        <f>IF(LEFT(BF41,1)&lt;&gt;"0",IF(LEFT(BF41,1)="1",3.0,BG41),$D$5+$E$5*(BX41*BQ41/($K$5*1000))+$F$5*(BX41*BQ41/($K$5*1000))*MAX(MIN(BD41,$J$5),$I$5)*MAX(MIN(BD41,$J$5),$I$5)+$G$5*MAX(MIN(BD41,$J$5),$I$5)*(BX41*BQ41/($K$5*1000))+$H$5*(BX41*BQ41/($K$5*1000))*(BX41*BQ41/($K$5*1000)))</f>
        <v>0</v>
      </c>
      <c r="U41">
        <f>L41*(1000-(1000*0.61365*exp(17.502*Y41/(240.97+Y41))/(BQ41+BR41)+BL41)/2)/(1000*0.61365*exp(17.502*Y41/(240.97+Y41))/(BQ41+BR41)-BL41)</f>
        <v>0</v>
      </c>
      <c r="V41">
        <f>1/((BE41+1)/(S41/1.6)+1/(T41/1.37)) + BE41/((BE41+1)/(S41/1.6) + BE41/(T41/1.37))</f>
        <v>0</v>
      </c>
      <c r="W41">
        <f>(AZ41*BC41)</f>
        <v>0</v>
      </c>
      <c r="X41">
        <f>(BS41+(W41+2*0.95*5.67E-8*(((BS41+$B$7)+273)^4-(BS41+273)^4)-44100*L41)/(1.84*29.3*T41+8*0.95*5.67E-8*(BS41+273)^3))</f>
        <v>0</v>
      </c>
      <c r="Y41">
        <f>($C$7*BT41+$D$7*BU41+$E$7*X41)</f>
        <v>0</v>
      </c>
      <c r="Z41">
        <f>0.61365*exp(17.502*Y41/(240.97+Y41))</f>
        <v>0</v>
      </c>
      <c r="AA41">
        <f>(AB41/AC41*100)</f>
        <v>0</v>
      </c>
      <c r="AB41">
        <f>BL41*(BQ41+BR41)/1000</f>
        <v>0</v>
      </c>
      <c r="AC41">
        <f>0.61365*exp(17.502*BS41/(240.97+BS41))</f>
        <v>0</v>
      </c>
      <c r="AD41">
        <f>(Z41-BL41*(BQ41+BR41)/1000)</f>
        <v>0</v>
      </c>
      <c r="AE41">
        <f>(-L41*44100)</f>
        <v>0</v>
      </c>
      <c r="AF41">
        <f>2*29.3*T41*0.92*(BS41-Y41)</f>
        <v>0</v>
      </c>
      <c r="AG41">
        <f>2*0.95*5.67E-8*(((BS41+$B$7)+273)^4-(Y41+273)^4)</f>
        <v>0</v>
      </c>
      <c r="AH41">
        <f>W41+AG41+AE41+AF41</f>
        <v>0</v>
      </c>
      <c r="AI41">
        <f>BP41*AW41*(BK41-BJ41*(1000-AW41*BM41)/(1000-AW41*BL41))/(100*BD41)</f>
        <v>0</v>
      </c>
      <c r="AJ41">
        <f>1000*BP41*AW41*(BL41-BM41)/(100*BD41*(1000-AW41*BL41))</f>
        <v>0</v>
      </c>
      <c r="AK41">
        <f>(AL41 - AM41 - BQ41*1E3/(8.314*(BS41+273.15)) * AO41/BP41 * AN41) * BP41/(100*BD41) * (1000 - BM41)/1000</f>
        <v>0</v>
      </c>
      <c r="AL41">
        <v>430.751052466931</v>
      </c>
      <c r="AM41">
        <v>433.617296969697</v>
      </c>
      <c r="AN41">
        <v>0.000929941908534444</v>
      </c>
      <c r="AO41">
        <v>64.7827570232717</v>
      </c>
      <c r="AP41">
        <f>(AR41 - AQ41 + BQ41*1E3/(8.314*(BS41+273.15)) * AT41/BP41 * AS41) * BP41/(100*BD41) * 1000/(1000 - AR41)</f>
        <v>0</v>
      </c>
      <c r="AQ41">
        <v>24.8909992220317</v>
      </c>
      <c r="AR41">
        <v>26.1941958041958</v>
      </c>
      <c r="AS41">
        <v>4.5782529214465e-05</v>
      </c>
      <c r="AT41">
        <v>110.041562975023</v>
      </c>
      <c r="AU41">
        <v>0</v>
      </c>
      <c r="AV41">
        <v>0</v>
      </c>
      <c r="AW41">
        <f>IF(AU41*$H$13&gt;=AY41,1.0,(AY41/(AY41-AU41*$H$13)))</f>
        <v>0</v>
      </c>
      <c r="AX41">
        <f>(AW41-1)*100</f>
        <v>0</v>
      </c>
      <c r="AY41">
        <f>MAX(0,($B$13+$C$13*BX41)/(1+$D$13*BX41)*BQ41/(BS41+273)*$E$13)</f>
        <v>0</v>
      </c>
      <c r="AZ41">
        <f>$B$11*BY41+$C$11*BZ41+$F$11*CK41*(1-CN41)</f>
        <v>0</v>
      </c>
      <c r="BA41">
        <f>AZ41*BB41</f>
        <v>0</v>
      </c>
      <c r="BB41">
        <f>($B$11*$D$9+$C$11*$D$9+$F$11*((CX41+CP41)/MAX(CX41+CP41+CY41, 0.1)*$I$9+CY41/MAX(CX41+CP41+CY41, 0.1)*$J$9))/($B$11+$C$11+$F$11)</f>
        <v>0</v>
      </c>
      <c r="BC41">
        <f>($B$11*$K$9+$C$11*$K$9+$F$11*((CX41+CP41)/MAX(CX41+CP41+CY41, 0.1)*$P$9+CY41/MAX(CX41+CP41+CY41, 0.1)*$Q$9))/($B$11+$C$11+$F$11)</f>
        <v>0</v>
      </c>
      <c r="BD41">
        <v>6</v>
      </c>
      <c r="BE41">
        <v>0.5</v>
      </c>
      <c r="BF41" t="s">
        <v>362</v>
      </c>
      <c r="BG41">
        <v>2</v>
      </c>
      <c r="BH41" t="b">
        <v>1</v>
      </c>
      <c r="BI41">
        <v>1720555071.6</v>
      </c>
      <c r="BJ41">
        <v>422.245</v>
      </c>
      <c r="BK41">
        <v>420.027166666667</v>
      </c>
      <c r="BL41">
        <v>26.1960666666667</v>
      </c>
      <c r="BM41">
        <v>24.8846333333333</v>
      </c>
      <c r="BN41">
        <v>425.784</v>
      </c>
      <c r="BO41">
        <v>25.7533</v>
      </c>
      <c r="BP41">
        <v>499.979166666667</v>
      </c>
      <c r="BQ41">
        <v>90.4579333333333</v>
      </c>
      <c r="BR41">
        <v>0.100082416666667</v>
      </c>
      <c r="BS41">
        <v>31.8074</v>
      </c>
      <c r="BT41">
        <v>30.9672833333333</v>
      </c>
      <c r="BU41">
        <v>999.9</v>
      </c>
      <c r="BV41">
        <v>0</v>
      </c>
      <c r="BW41">
        <v>0</v>
      </c>
      <c r="BX41">
        <v>9987.92</v>
      </c>
      <c r="BY41">
        <v>0</v>
      </c>
      <c r="BZ41">
        <v>0.228011333333333</v>
      </c>
      <c r="CA41">
        <v>2.21767166666667</v>
      </c>
      <c r="CB41">
        <v>433.603833333333</v>
      </c>
      <c r="CC41">
        <v>430.7465</v>
      </c>
      <c r="CD41">
        <v>1.311455</v>
      </c>
      <c r="CE41">
        <v>420.027166666667</v>
      </c>
      <c r="CF41">
        <v>24.8846333333333</v>
      </c>
      <c r="CG41">
        <v>2.36964333333333</v>
      </c>
      <c r="CH41">
        <v>2.25101166666667</v>
      </c>
      <c r="CI41">
        <v>20.1577833333333</v>
      </c>
      <c r="CJ41">
        <v>19.3300666666667</v>
      </c>
      <c r="CK41">
        <v>0</v>
      </c>
      <c r="CL41">
        <v>0</v>
      </c>
      <c r="CM41">
        <v>0</v>
      </c>
      <c r="CN41">
        <v>0</v>
      </c>
      <c r="CO41">
        <v>-3.23333333333333</v>
      </c>
      <c r="CP41">
        <v>0</v>
      </c>
      <c r="CQ41">
        <v>-14.4833333333333</v>
      </c>
      <c r="CR41">
        <v>-1.88333333333333</v>
      </c>
      <c r="CS41">
        <v>35.25</v>
      </c>
      <c r="CT41">
        <v>39.7913333333333</v>
      </c>
      <c r="CU41">
        <v>37.25</v>
      </c>
      <c r="CV41">
        <v>39.281</v>
      </c>
      <c r="CW41">
        <v>36.6145</v>
      </c>
      <c r="CX41">
        <v>0</v>
      </c>
      <c r="CY41">
        <v>0</v>
      </c>
      <c r="CZ41">
        <v>0</v>
      </c>
      <c r="DA41">
        <v>1720555074</v>
      </c>
      <c r="DB41">
        <v>0</v>
      </c>
      <c r="DC41">
        <v>1720554517.1</v>
      </c>
      <c r="DD41" t="s">
        <v>420</v>
      </c>
      <c r="DE41">
        <v>1720554517.1</v>
      </c>
      <c r="DF41">
        <v>1720554513.1</v>
      </c>
      <c r="DG41">
        <v>9</v>
      </c>
      <c r="DH41">
        <v>-0.157</v>
      </c>
      <c r="DI41">
        <v>-0.016</v>
      </c>
      <c r="DJ41">
        <v>-3.535</v>
      </c>
      <c r="DK41">
        <v>0.35</v>
      </c>
      <c r="DL41">
        <v>420</v>
      </c>
      <c r="DM41">
        <v>24</v>
      </c>
      <c r="DN41">
        <v>0.36</v>
      </c>
      <c r="DO41">
        <v>0.12</v>
      </c>
      <c r="DP41">
        <v>2.250862</v>
      </c>
      <c r="DQ41">
        <v>-0.168024360902253</v>
      </c>
      <c r="DR41">
        <v>0.0363969396515696</v>
      </c>
      <c r="DS41">
        <v>0</v>
      </c>
      <c r="DT41">
        <v>1.281725</v>
      </c>
      <c r="DU41">
        <v>0.143026466165413</v>
      </c>
      <c r="DV41">
        <v>0.0165963126928845</v>
      </c>
      <c r="DW41">
        <v>0</v>
      </c>
      <c r="DX41">
        <v>0</v>
      </c>
      <c r="DY41">
        <v>2</v>
      </c>
      <c r="DZ41" t="s">
        <v>421</v>
      </c>
      <c r="EA41">
        <v>3.13371</v>
      </c>
      <c r="EB41">
        <v>2.77811</v>
      </c>
      <c r="EC41">
        <v>0.0911994</v>
      </c>
      <c r="ED41">
        <v>0.0903742</v>
      </c>
      <c r="EE41">
        <v>0.109998</v>
      </c>
      <c r="EF41">
        <v>0.106692</v>
      </c>
      <c r="EG41">
        <v>34358.4</v>
      </c>
      <c r="EH41">
        <v>36951</v>
      </c>
      <c r="EI41">
        <v>34205.9</v>
      </c>
      <c r="EJ41">
        <v>36816.9</v>
      </c>
      <c r="EK41">
        <v>42978.5</v>
      </c>
      <c r="EL41">
        <v>47193.2</v>
      </c>
      <c r="EM41">
        <v>53368.8</v>
      </c>
      <c r="EN41">
        <v>58830</v>
      </c>
      <c r="EO41">
        <v>1.98115</v>
      </c>
      <c r="EP41">
        <v>1.8179</v>
      </c>
      <c r="EQ41">
        <v>0.127807</v>
      </c>
      <c r="ER41">
        <v>0</v>
      </c>
      <c r="ES41">
        <v>28.8877</v>
      </c>
      <c r="ET41">
        <v>999.9</v>
      </c>
      <c r="EU41">
        <v>63.088</v>
      </c>
      <c r="EV41">
        <v>29.839</v>
      </c>
      <c r="EW41">
        <v>29.4399</v>
      </c>
      <c r="EX41">
        <v>59.9385</v>
      </c>
      <c r="EY41">
        <v>49.5954</v>
      </c>
      <c r="EZ41">
        <v>1</v>
      </c>
      <c r="FA41">
        <v>-0.069845</v>
      </c>
      <c r="FB41">
        <v>-3.01102</v>
      </c>
      <c r="FC41">
        <v>20.1108</v>
      </c>
      <c r="FD41">
        <v>5.19887</v>
      </c>
      <c r="FE41">
        <v>12.0059</v>
      </c>
      <c r="FF41">
        <v>4.9755</v>
      </c>
      <c r="FG41">
        <v>3.294</v>
      </c>
      <c r="FH41">
        <v>9999</v>
      </c>
      <c r="FI41">
        <v>999.9</v>
      </c>
      <c r="FJ41">
        <v>9999</v>
      </c>
      <c r="FK41">
        <v>9999</v>
      </c>
      <c r="FL41">
        <v>1.86325</v>
      </c>
      <c r="FM41">
        <v>1.86801</v>
      </c>
      <c r="FN41">
        <v>1.86777</v>
      </c>
      <c r="FO41">
        <v>1.86903</v>
      </c>
      <c r="FP41">
        <v>1.86981</v>
      </c>
      <c r="FQ41">
        <v>1.86584</v>
      </c>
      <c r="FR41">
        <v>1.86691</v>
      </c>
      <c r="FS41">
        <v>1.8683</v>
      </c>
      <c r="FT41">
        <v>5</v>
      </c>
      <c r="FU41">
        <v>0</v>
      </c>
      <c r="FV41">
        <v>0</v>
      </c>
      <c r="FW41">
        <v>0</v>
      </c>
      <c r="FX41" t="s">
        <v>365</v>
      </c>
      <c r="FY41" t="s">
        <v>366</v>
      </c>
      <c r="FZ41" t="s">
        <v>367</v>
      </c>
      <c r="GA41" t="s">
        <v>367</v>
      </c>
      <c r="GB41" t="s">
        <v>367</v>
      </c>
      <c r="GC41" t="s">
        <v>367</v>
      </c>
      <c r="GD41">
        <v>0</v>
      </c>
      <c r="GE41">
        <v>100</v>
      </c>
      <c r="GF41">
        <v>100</v>
      </c>
      <c r="GG41">
        <v>-3.539</v>
      </c>
      <c r="GH41">
        <v>0.4424</v>
      </c>
      <c r="GI41">
        <v>-2.68267604080414</v>
      </c>
      <c r="GJ41">
        <v>-0.00246041668978273</v>
      </c>
      <c r="GK41">
        <v>1.10889021610863e-06</v>
      </c>
      <c r="GL41">
        <v>-1.28318136538774e-10</v>
      </c>
      <c r="GM41">
        <v>-0.138293306198112</v>
      </c>
      <c r="GN41">
        <v>-0.0190386697160695</v>
      </c>
      <c r="GO41">
        <v>0.00224295314527537</v>
      </c>
      <c r="GP41">
        <v>-2.43696975084762e-05</v>
      </c>
      <c r="GQ41">
        <v>4</v>
      </c>
      <c r="GR41">
        <v>2248</v>
      </c>
      <c r="GS41">
        <v>1</v>
      </c>
      <c r="GT41">
        <v>26</v>
      </c>
      <c r="GU41">
        <v>9.3</v>
      </c>
      <c r="GV41">
        <v>9.4</v>
      </c>
      <c r="GW41">
        <v>1.0144</v>
      </c>
      <c r="GX41">
        <v>2.62329</v>
      </c>
      <c r="GY41">
        <v>1.54785</v>
      </c>
      <c r="GZ41">
        <v>2.30713</v>
      </c>
      <c r="HA41">
        <v>1.64551</v>
      </c>
      <c r="HB41">
        <v>2.35474</v>
      </c>
      <c r="HC41">
        <v>33.4232</v>
      </c>
      <c r="HD41">
        <v>24.2364</v>
      </c>
      <c r="HE41">
        <v>18</v>
      </c>
      <c r="HF41">
        <v>505.854</v>
      </c>
      <c r="HG41">
        <v>401.444</v>
      </c>
      <c r="HH41">
        <v>34.4517</v>
      </c>
      <c r="HI41">
        <v>26.4712</v>
      </c>
      <c r="HJ41">
        <v>30.0001</v>
      </c>
      <c r="HK41">
        <v>26.3821</v>
      </c>
      <c r="HL41">
        <v>26.3258</v>
      </c>
      <c r="HM41">
        <v>20.3333</v>
      </c>
      <c r="HN41">
        <v>22.8471</v>
      </c>
      <c r="HO41">
        <v>67.4439</v>
      </c>
      <c r="HP41">
        <v>34.4697</v>
      </c>
      <c r="HQ41">
        <v>420</v>
      </c>
      <c r="HR41">
        <v>24.734</v>
      </c>
      <c r="HS41">
        <v>97.0078</v>
      </c>
      <c r="HT41">
        <v>95.3247</v>
      </c>
    </row>
    <row r="42" spans="1:228">
      <c r="A42">
        <v>26</v>
      </c>
      <c r="B42">
        <v>1720555080.1</v>
      </c>
      <c r="C42">
        <v>1711.09999990463</v>
      </c>
      <c r="D42" t="s">
        <v>422</v>
      </c>
      <c r="E42" t="s">
        <v>423</v>
      </c>
      <c r="F42">
        <v>5</v>
      </c>
      <c r="G42" t="s">
        <v>358</v>
      </c>
      <c r="H42" t="s">
        <v>359</v>
      </c>
      <c r="I42" t="s">
        <v>419</v>
      </c>
      <c r="J42" t="s">
        <v>361</v>
      </c>
      <c r="K42">
        <v>1720555076.9</v>
      </c>
      <c r="L42">
        <f>(M42)/1000</f>
        <v>0</v>
      </c>
      <c r="M42">
        <f>IF(BH42, AP42, AJ42)</f>
        <v>0</v>
      </c>
      <c r="N42">
        <f>IF(BH42, AK42, AI42)</f>
        <v>0</v>
      </c>
      <c r="O42">
        <f>BJ42 - IF(AW42&gt;1, N42*BD42*100.0/(AY42), 0)</f>
        <v>0</v>
      </c>
      <c r="P42">
        <f>((V42-L42/2)*O42-N42)/(V42+L42/2)</f>
        <v>0</v>
      </c>
      <c r="Q42">
        <f>P42*(BQ42+BR42)/1000.0</f>
        <v>0</v>
      </c>
      <c r="R42">
        <f>(BJ42 - IF(AW42&gt;1, N42*BD42*100.0/(AY42), 0))*(BQ42+BR42)/1000.0</f>
        <v>0</v>
      </c>
      <c r="S42">
        <f>2.0/((1/U42-1/T42)+SIGN(U42)*SQRT((1/U42-1/T42)*(1/U42-1/T42) + 4*BE42/((BE42+1)*(BE42+1))*(2*1/U42*1/T42-1/T42*1/T42)))</f>
        <v>0</v>
      </c>
      <c r="T42">
        <f>IF(LEFT(BF42,1)&lt;&gt;"0",IF(LEFT(BF42,1)="1",3.0,BG42),$D$5+$E$5*(BX42*BQ42/($K$5*1000))+$F$5*(BX42*BQ42/($K$5*1000))*MAX(MIN(BD42,$J$5),$I$5)*MAX(MIN(BD42,$J$5),$I$5)+$G$5*MAX(MIN(BD42,$J$5),$I$5)*(BX42*BQ42/($K$5*1000))+$H$5*(BX42*BQ42/($K$5*1000))*(BX42*BQ42/($K$5*1000)))</f>
        <v>0</v>
      </c>
      <c r="U42">
        <f>L42*(1000-(1000*0.61365*exp(17.502*Y42/(240.97+Y42))/(BQ42+BR42)+BL42)/2)/(1000*0.61365*exp(17.502*Y42/(240.97+Y42))/(BQ42+BR42)-BL42)</f>
        <v>0</v>
      </c>
      <c r="V42">
        <f>1/((BE42+1)/(S42/1.6)+1/(T42/1.37)) + BE42/((BE42+1)/(S42/1.6) + BE42/(T42/1.37))</f>
        <v>0</v>
      </c>
      <c r="W42">
        <f>(AZ42*BC42)</f>
        <v>0</v>
      </c>
      <c r="X42">
        <f>(BS42+(W42+2*0.95*5.67E-8*(((BS42+$B$7)+273)^4-(BS42+273)^4)-44100*L42)/(1.84*29.3*T42+8*0.95*5.67E-8*(BS42+273)^3))</f>
        <v>0</v>
      </c>
      <c r="Y42">
        <f>($C$7*BT42+$D$7*BU42+$E$7*X42)</f>
        <v>0</v>
      </c>
      <c r="Z42">
        <f>0.61365*exp(17.502*Y42/(240.97+Y42))</f>
        <v>0</v>
      </c>
      <c r="AA42">
        <f>(AB42/AC42*100)</f>
        <v>0</v>
      </c>
      <c r="AB42">
        <f>BL42*(BQ42+BR42)/1000</f>
        <v>0</v>
      </c>
      <c r="AC42">
        <f>0.61365*exp(17.502*BS42/(240.97+BS42))</f>
        <v>0</v>
      </c>
      <c r="AD42">
        <f>(Z42-BL42*(BQ42+BR42)/1000)</f>
        <v>0</v>
      </c>
      <c r="AE42">
        <f>(-L42*44100)</f>
        <v>0</v>
      </c>
      <c r="AF42">
        <f>2*29.3*T42*0.92*(BS42-Y42)</f>
        <v>0</v>
      </c>
      <c r="AG42">
        <f>2*0.95*5.67E-8*(((BS42+$B$7)+273)^4-(Y42+273)^4)</f>
        <v>0</v>
      </c>
      <c r="AH42">
        <f>W42+AG42+AE42+AF42</f>
        <v>0</v>
      </c>
      <c r="AI42">
        <f>BP42*AW42*(BK42-BJ42*(1000-AW42*BM42)/(1000-AW42*BL42))/(100*BD42)</f>
        <v>0</v>
      </c>
      <c r="AJ42">
        <f>1000*BP42*AW42*(BL42-BM42)/(100*BD42*(1000-AW42*BL42))</f>
        <v>0</v>
      </c>
      <c r="AK42">
        <f>(AL42 - AM42 - BQ42*1E3/(8.314*(BS42+273.15)) * AO42/BP42 * AN42) * BP42/(100*BD42) * (1000 - BM42)/1000</f>
        <v>0</v>
      </c>
      <c r="AL42">
        <v>430.704721483544</v>
      </c>
      <c r="AM42">
        <v>433.628315151515</v>
      </c>
      <c r="AN42">
        <v>-0.000381198463520372</v>
      </c>
      <c r="AO42">
        <v>64.7827570232717</v>
      </c>
      <c r="AP42">
        <f>(AR42 - AQ42 + BQ42*1E3/(8.314*(BS42+273.15)) * AT42/BP42 * AS42) * BP42/(100*BD42) * 1000/(1000 - AR42)</f>
        <v>0</v>
      </c>
      <c r="AQ42">
        <v>24.8188991409688</v>
      </c>
      <c r="AR42">
        <v>26.1631125874126</v>
      </c>
      <c r="AS42">
        <v>-0.000478479972109122</v>
      </c>
      <c r="AT42">
        <v>110.041562975023</v>
      </c>
      <c r="AU42">
        <v>0</v>
      </c>
      <c r="AV42">
        <v>0</v>
      </c>
      <c r="AW42">
        <f>IF(AU42*$H$13&gt;=AY42,1.0,(AY42/(AY42-AU42*$H$13)))</f>
        <v>0</v>
      </c>
      <c r="AX42">
        <f>(AW42-1)*100</f>
        <v>0</v>
      </c>
      <c r="AY42">
        <f>MAX(0,($B$13+$C$13*BX42)/(1+$D$13*BX42)*BQ42/(BS42+273)*$E$13)</f>
        <v>0</v>
      </c>
      <c r="AZ42">
        <f>$B$11*BY42+$C$11*BZ42+$F$11*CK42*(1-CN42)</f>
        <v>0</v>
      </c>
      <c r="BA42">
        <f>AZ42*BB42</f>
        <v>0</v>
      </c>
      <c r="BB42">
        <f>($B$11*$D$9+$C$11*$D$9+$F$11*((CX42+CP42)/MAX(CX42+CP42+CY42, 0.1)*$I$9+CY42/MAX(CX42+CP42+CY42, 0.1)*$J$9))/($B$11+$C$11+$F$11)</f>
        <v>0</v>
      </c>
      <c r="BC42">
        <f>($B$11*$K$9+$C$11*$K$9+$F$11*((CX42+CP42)/MAX(CX42+CP42+CY42, 0.1)*$P$9+CY42/MAX(CX42+CP42+CY42, 0.1)*$Q$9))/($B$11+$C$11+$F$11)</f>
        <v>0</v>
      </c>
      <c r="BD42">
        <v>6</v>
      </c>
      <c r="BE42">
        <v>0.5</v>
      </c>
      <c r="BF42" t="s">
        <v>362</v>
      </c>
      <c r="BG42">
        <v>2</v>
      </c>
      <c r="BH42" t="b">
        <v>1</v>
      </c>
      <c r="BI42">
        <v>1720555076.9</v>
      </c>
      <c r="BJ42">
        <v>422.2824</v>
      </c>
      <c r="BK42">
        <v>420.0342</v>
      </c>
      <c r="BL42">
        <v>26.17756</v>
      </c>
      <c r="BM42">
        <v>24.81176</v>
      </c>
      <c r="BN42">
        <v>425.8214</v>
      </c>
      <c r="BO42">
        <v>25.73564</v>
      </c>
      <c r="BP42">
        <v>500.02</v>
      </c>
      <c r="BQ42">
        <v>90.46082</v>
      </c>
      <c r="BR42">
        <v>0.09990512</v>
      </c>
      <c r="BS42">
        <v>31.81046</v>
      </c>
      <c r="BT42">
        <v>30.96936</v>
      </c>
      <c r="BU42">
        <v>999.9</v>
      </c>
      <c r="BV42">
        <v>0</v>
      </c>
      <c r="BW42">
        <v>0</v>
      </c>
      <c r="BX42">
        <v>10013.874</v>
      </c>
      <c r="BY42">
        <v>0</v>
      </c>
      <c r="BZ42">
        <v>0.2327924</v>
      </c>
      <c r="CA42">
        <v>2.248078</v>
      </c>
      <c r="CB42">
        <v>433.6336</v>
      </c>
      <c r="CC42">
        <v>430.721</v>
      </c>
      <c r="CD42">
        <v>1.365804</v>
      </c>
      <c r="CE42">
        <v>420.0342</v>
      </c>
      <c r="CF42">
        <v>24.81176</v>
      </c>
      <c r="CG42">
        <v>2.368042</v>
      </c>
      <c r="CH42">
        <v>2.244492</v>
      </c>
      <c r="CI42">
        <v>20.14688</v>
      </c>
      <c r="CJ42">
        <v>19.28346</v>
      </c>
      <c r="CK42">
        <v>0</v>
      </c>
      <c r="CL42">
        <v>0</v>
      </c>
      <c r="CM42">
        <v>0</v>
      </c>
      <c r="CN42">
        <v>0</v>
      </c>
      <c r="CO42">
        <v>-4.82</v>
      </c>
      <c r="CP42">
        <v>0</v>
      </c>
      <c r="CQ42">
        <v>-17.18</v>
      </c>
      <c r="CR42">
        <v>-1.88</v>
      </c>
      <c r="CS42">
        <v>35.2996</v>
      </c>
      <c r="CT42">
        <v>39.8498</v>
      </c>
      <c r="CU42">
        <v>37.2748</v>
      </c>
      <c r="CV42">
        <v>39.3748</v>
      </c>
      <c r="CW42">
        <v>36.6498</v>
      </c>
      <c r="CX42">
        <v>0</v>
      </c>
      <c r="CY42">
        <v>0</v>
      </c>
      <c r="CZ42">
        <v>0</v>
      </c>
      <c r="DA42">
        <v>1720555078.8</v>
      </c>
      <c r="DB42">
        <v>0</v>
      </c>
      <c r="DC42">
        <v>1720554517.1</v>
      </c>
      <c r="DD42" t="s">
        <v>420</v>
      </c>
      <c r="DE42">
        <v>1720554517.1</v>
      </c>
      <c r="DF42">
        <v>1720554513.1</v>
      </c>
      <c r="DG42">
        <v>9</v>
      </c>
      <c r="DH42">
        <v>-0.157</v>
      </c>
      <c r="DI42">
        <v>-0.016</v>
      </c>
      <c r="DJ42">
        <v>-3.535</v>
      </c>
      <c r="DK42">
        <v>0.35</v>
      </c>
      <c r="DL42">
        <v>420</v>
      </c>
      <c r="DM42">
        <v>24</v>
      </c>
      <c r="DN42">
        <v>0.36</v>
      </c>
      <c r="DO42">
        <v>0.12</v>
      </c>
      <c r="DP42">
        <v>2.2464765</v>
      </c>
      <c r="DQ42">
        <v>-0.0161778947368463</v>
      </c>
      <c r="DR42">
        <v>0.0364660930557415</v>
      </c>
      <c r="DS42">
        <v>1</v>
      </c>
      <c r="DT42">
        <v>1.309784</v>
      </c>
      <c r="DU42">
        <v>0.384000000000001</v>
      </c>
      <c r="DV42">
        <v>0.0387668428428212</v>
      </c>
      <c r="DW42">
        <v>0</v>
      </c>
      <c r="DX42">
        <v>1</v>
      </c>
      <c r="DY42">
        <v>2</v>
      </c>
      <c r="DZ42" t="s">
        <v>364</v>
      </c>
      <c r="EA42">
        <v>3.13356</v>
      </c>
      <c r="EB42">
        <v>2.7781</v>
      </c>
      <c r="EC42">
        <v>0.0911967</v>
      </c>
      <c r="ED42">
        <v>0.090386</v>
      </c>
      <c r="EE42">
        <v>0.109904</v>
      </c>
      <c r="EF42">
        <v>0.106515</v>
      </c>
      <c r="EG42">
        <v>34358.5</v>
      </c>
      <c r="EH42">
        <v>36951</v>
      </c>
      <c r="EI42">
        <v>34206</v>
      </c>
      <c r="EJ42">
        <v>36817.4</v>
      </c>
      <c r="EK42">
        <v>42983.4</v>
      </c>
      <c r="EL42">
        <v>47203.1</v>
      </c>
      <c r="EM42">
        <v>53369.1</v>
      </c>
      <c r="EN42">
        <v>58830.5</v>
      </c>
      <c r="EO42">
        <v>1.98132</v>
      </c>
      <c r="EP42">
        <v>1.81842</v>
      </c>
      <c r="EQ42">
        <v>0.128306</v>
      </c>
      <c r="ER42">
        <v>0</v>
      </c>
      <c r="ES42">
        <v>28.8887</v>
      </c>
      <c r="ET42">
        <v>999.9</v>
      </c>
      <c r="EU42">
        <v>63.136</v>
      </c>
      <c r="EV42">
        <v>29.839</v>
      </c>
      <c r="EW42">
        <v>29.4632</v>
      </c>
      <c r="EX42">
        <v>60.0685</v>
      </c>
      <c r="EY42">
        <v>49.5553</v>
      </c>
      <c r="EZ42">
        <v>1</v>
      </c>
      <c r="FA42">
        <v>-0.0694817</v>
      </c>
      <c r="FB42">
        <v>-3.02617</v>
      </c>
      <c r="FC42">
        <v>20.1105</v>
      </c>
      <c r="FD42">
        <v>5.19842</v>
      </c>
      <c r="FE42">
        <v>12.005</v>
      </c>
      <c r="FF42">
        <v>4.97565</v>
      </c>
      <c r="FG42">
        <v>3.29398</v>
      </c>
      <c r="FH42">
        <v>9999</v>
      </c>
      <c r="FI42">
        <v>999.9</v>
      </c>
      <c r="FJ42">
        <v>9999</v>
      </c>
      <c r="FK42">
        <v>9999</v>
      </c>
      <c r="FL42">
        <v>1.86325</v>
      </c>
      <c r="FM42">
        <v>1.868</v>
      </c>
      <c r="FN42">
        <v>1.8678</v>
      </c>
      <c r="FO42">
        <v>1.86901</v>
      </c>
      <c r="FP42">
        <v>1.86981</v>
      </c>
      <c r="FQ42">
        <v>1.86584</v>
      </c>
      <c r="FR42">
        <v>1.86691</v>
      </c>
      <c r="FS42">
        <v>1.86834</v>
      </c>
      <c r="FT42">
        <v>5</v>
      </c>
      <c r="FU42">
        <v>0</v>
      </c>
      <c r="FV42">
        <v>0</v>
      </c>
      <c r="FW42">
        <v>0</v>
      </c>
      <c r="FX42" t="s">
        <v>365</v>
      </c>
      <c r="FY42" t="s">
        <v>366</v>
      </c>
      <c r="FZ42" t="s">
        <v>367</v>
      </c>
      <c r="GA42" t="s">
        <v>367</v>
      </c>
      <c r="GB42" t="s">
        <v>367</v>
      </c>
      <c r="GC42" t="s">
        <v>367</v>
      </c>
      <c r="GD42">
        <v>0</v>
      </c>
      <c r="GE42">
        <v>100</v>
      </c>
      <c r="GF42">
        <v>100</v>
      </c>
      <c r="GG42">
        <v>-3.539</v>
      </c>
      <c r="GH42">
        <v>0.4409</v>
      </c>
      <c r="GI42">
        <v>-2.68267604080414</v>
      </c>
      <c r="GJ42">
        <v>-0.00246041668978273</v>
      </c>
      <c r="GK42">
        <v>1.10889021610863e-06</v>
      </c>
      <c r="GL42">
        <v>-1.28318136538774e-10</v>
      </c>
      <c r="GM42">
        <v>-0.138293306198112</v>
      </c>
      <c r="GN42">
        <v>-0.0190386697160695</v>
      </c>
      <c r="GO42">
        <v>0.00224295314527537</v>
      </c>
      <c r="GP42">
        <v>-2.43696975084762e-05</v>
      </c>
      <c r="GQ42">
        <v>4</v>
      </c>
      <c r="GR42">
        <v>2248</v>
      </c>
      <c r="GS42">
        <v>1</v>
      </c>
      <c r="GT42">
        <v>26</v>
      </c>
      <c r="GU42">
        <v>9.4</v>
      </c>
      <c r="GV42">
        <v>9.4</v>
      </c>
      <c r="GW42">
        <v>1.0144</v>
      </c>
      <c r="GX42">
        <v>2.63062</v>
      </c>
      <c r="GY42">
        <v>1.54785</v>
      </c>
      <c r="GZ42">
        <v>2.30713</v>
      </c>
      <c r="HA42">
        <v>1.64673</v>
      </c>
      <c r="HB42">
        <v>2.28149</v>
      </c>
      <c r="HC42">
        <v>33.4232</v>
      </c>
      <c r="HD42">
        <v>24.2276</v>
      </c>
      <c r="HE42">
        <v>18</v>
      </c>
      <c r="HF42">
        <v>505.968</v>
      </c>
      <c r="HG42">
        <v>401.731</v>
      </c>
      <c r="HH42">
        <v>34.4739</v>
      </c>
      <c r="HI42">
        <v>26.4691</v>
      </c>
      <c r="HJ42">
        <v>30.0001</v>
      </c>
      <c r="HK42">
        <v>26.3821</v>
      </c>
      <c r="HL42">
        <v>26.3262</v>
      </c>
      <c r="HM42">
        <v>20.3307</v>
      </c>
      <c r="HN42">
        <v>22.8471</v>
      </c>
      <c r="HO42">
        <v>67.4439</v>
      </c>
      <c r="HP42">
        <v>34.4912</v>
      </c>
      <c r="HQ42">
        <v>420</v>
      </c>
      <c r="HR42">
        <v>24.7353</v>
      </c>
      <c r="HS42">
        <v>97.0082</v>
      </c>
      <c r="HT42">
        <v>95.3257</v>
      </c>
    </row>
    <row r="43" spans="1:228">
      <c r="A43">
        <v>27</v>
      </c>
      <c r="B43">
        <v>1720555085.1</v>
      </c>
      <c r="C43">
        <v>1716.09999990463</v>
      </c>
      <c r="D43" t="s">
        <v>424</v>
      </c>
      <c r="E43" t="s">
        <v>425</v>
      </c>
      <c r="F43">
        <v>5</v>
      </c>
      <c r="G43" t="s">
        <v>358</v>
      </c>
      <c r="H43" t="s">
        <v>359</v>
      </c>
      <c r="I43" t="s">
        <v>419</v>
      </c>
      <c r="J43" t="s">
        <v>361</v>
      </c>
      <c r="K43">
        <v>1720555081.9</v>
      </c>
      <c r="L43">
        <f>(M43)/1000</f>
        <v>0</v>
      </c>
      <c r="M43">
        <f>IF(BH43, AP43, AJ43)</f>
        <v>0</v>
      </c>
      <c r="N43">
        <f>IF(BH43, AK43, AI43)</f>
        <v>0</v>
      </c>
      <c r="O43">
        <f>BJ43 - IF(AW43&gt;1, N43*BD43*100.0/(AY43), 0)</f>
        <v>0</v>
      </c>
      <c r="P43">
        <f>((V43-L43/2)*O43-N43)/(V43+L43/2)</f>
        <v>0</v>
      </c>
      <c r="Q43">
        <f>P43*(BQ43+BR43)/1000.0</f>
        <v>0</v>
      </c>
      <c r="R43">
        <f>(BJ43 - IF(AW43&gt;1, N43*BD43*100.0/(AY43), 0))*(BQ43+BR43)/1000.0</f>
        <v>0</v>
      </c>
      <c r="S43">
        <f>2.0/((1/U43-1/T43)+SIGN(U43)*SQRT((1/U43-1/T43)*(1/U43-1/T43) + 4*BE43/((BE43+1)*(BE43+1))*(2*1/U43*1/T43-1/T43*1/T43)))</f>
        <v>0</v>
      </c>
      <c r="T43">
        <f>IF(LEFT(BF43,1)&lt;&gt;"0",IF(LEFT(BF43,1)="1",3.0,BG43),$D$5+$E$5*(BX43*BQ43/($K$5*1000))+$F$5*(BX43*BQ43/($K$5*1000))*MAX(MIN(BD43,$J$5),$I$5)*MAX(MIN(BD43,$J$5),$I$5)+$G$5*MAX(MIN(BD43,$J$5),$I$5)*(BX43*BQ43/($K$5*1000))+$H$5*(BX43*BQ43/($K$5*1000))*(BX43*BQ43/($K$5*1000)))</f>
        <v>0</v>
      </c>
      <c r="U43">
        <f>L43*(1000-(1000*0.61365*exp(17.502*Y43/(240.97+Y43))/(BQ43+BR43)+BL43)/2)/(1000*0.61365*exp(17.502*Y43/(240.97+Y43))/(BQ43+BR43)-BL43)</f>
        <v>0</v>
      </c>
      <c r="V43">
        <f>1/((BE43+1)/(S43/1.6)+1/(T43/1.37)) + BE43/((BE43+1)/(S43/1.6) + BE43/(T43/1.37))</f>
        <v>0</v>
      </c>
      <c r="W43">
        <f>(AZ43*BC43)</f>
        <v>0</v>
      </c>
      <c r="X43">
        <f>(BS43+(W43+2*0.95*5.67E-8*(((BS43+$B$7)+273)^4-(BS43+273)^4)-44100*L43)/(1.84*29.3*T43+8*0.95*5.67E-8*(BS43+273)^3))</f>
        <v>0</v>
      </c>
      <c r="Y43">
        <f>($C$7*BT43+$D$7*BU43+$E$7*X43)</f>
        <v>0</v>
      </c>
      <c r="Z43">
        <f>0.61365*exp(17.502*Y43/(240.97+Y43))</f>
        <v>0</v>
      </c>
      <c r="AA43">
        <f>(AB43/AC43*100)</f>
        <v>0</v>
      </c>
      <c r="AB43">
        <f>BL43*(BQ43+BR43)/1000</f>
        <v>0</v>
      </c>
      <c r="AC43">
        <f>0.61365*exp(17.502*BS43/(240.97+BS43))</f>
        <v>0</v>
      </c>
      <c r="AD43">
        <f>(Z43-BL43*(BQ43+BR43)/1000)</f>
        <v>0</v>
      </c>
      <c r="AE43">
        <f>(-L43*44100)</f>
        <v>0</v>
      </c>
      <c r="AF43">
        <f>2*29.3*T43*0.92*(BS43-Y43)</f>
        <v>0</v>
      </c>
      <c r="AG43">
        <f>2*0.95*5.67E-8*(((BS43+$B$7)+273)^4-(Y43+273)^4)</f>
        <v>0</v>
      </c>
      <c r="AH43">
        <f>W43+AG43+AE43+AF43</f>
        <v>0</v>
      </c>
      <c r="AI43">
        <f>BP43*AW43*(BK43-BJ43*(1000-AW43*BM43)/(1000-AW43*BL43))/(100*BD43)</f>
        <v>0</v>
      </c>
      <c r="AJ43">
        <f>1000*BP43*AW43*(BL43-BM43)/(100*BD43*(1000-AW43*BL43))</f>
        <v>0</v>
      </c>
      <c r="AK43">
        <f>(AL43 - AM43 - BQ43*1E3/(8.314*(BS43+273.15)) * AO43/BP43 * AN43) * BP43/(100*BD43) * (1000 - BM43)/1000</f>
        <v>0</v>
      </c>
      <c r="AL43">
        <v>430.687782997443</v>
      </c>
      <c r="AM43">
        <v>433.603339393939</v>
      </c>
      <c r="AN43">
        <v>-0.000672779406323231</v>
      </c>
      <c r="AO43">
        <v>64.7827570232717</v>
      </c>
      <c r="AP43">
        <f>(AR43 - AQ43 + BQ43*1E3/(8.314*(BS43+273.15)) * AT43/BP43 * AS43) * BP43/(100*BD43) * 1000/(1000 - AR43)</f>
        <v>0</v>
      </c>
      <c r="AQ43">
        <v>24.773819573296</v>
      </c>
      <c r="AR43">
        <v>26.1308027972028</v>
      </c>
      <c r="AS43">
        <v>-0.00640841480333986</v>
      </c>
      <c r="AT43">
        <v>110.041562975023</v>
      </c>
      <c r="AU43">
        <v>0</v>
      </c>
      <c r="AV43">
        <v>0</v>
      </c>
      <c r="AW43">
        <f>IF(AU43*$H$13&gt;=AY43,1.0,(AY43/(AY43-AU43*$H$13)))</f>
        <v>0</v>
      </c>
      <c r="AX43">
        <f>(AW43-1)*100</f>
        <v>0</v>
      </c>
      <c r="AY43">
        <f>MAX(0,($B$13+$C$13*BX43)/(1+$D$13*BX43)*BQ43/(BS43+273)*$E$13)</f>
        <v>0</v>
      </c>
      <c r="AZ43">
        <f>$B$11*BY43+$C$11*BZ43+$F$11*CK43*(1-CN43)</f>
        <v>0</v>
      </c>
      <c r="BA43">
        <f>AZ43*BB43</f>
        <v>0</v>
      </c>
      <c r="BB43">
        <f>($B$11*$D$9+$C$11*$D$9+$F$11*((CX43+CP43)/MAX(CX43+CP43+CY43, 0.1)*$I$9+CY43/MAX(CX43+CP43+CY43, 0.1)*$J$9))/($B$11+$C$11+$F$11)</f>
        <v>0</v>
      </c>
      <c r="BC43">
        <f>($B$11*$K$9+$C$11*$K$9+$F$11*((CX43+CP43)/MAX(CX43+CP43+CY43, 0.1)*$P$9+CY43/MAX(CX43+CP43+CY43, 0.1)*$Q$9))/($B$11+$C$11+$F$11)</f>
        <v>0</v>
      </c>
      <c r="BD43">
        <v>6</v>
      </c>
      <c r="BE43">
        <v>0.5</v>
      </c>
      <c r="BF43" t="s">
        <v>362</v>
      </c>
      <c r="BG43">
        <v>2</v>
      </c>
      <c r="BH43" t="b">
        <v>1</v>
      </c>
      <c r="BI43">
        <v>1720555081.9</v>
      </c>
      <c r="BJ43">
        <v>422.2778</v>
      </c>
      <c r="BK43">
        <v>420.0028</v>
      </c>
      <c r="BL43">
        <v>26.14526</v>
      </c>
      <c r="BM43">
        <v>24.77614</v>
      </c>
      <c r="BN43">
        <v>425.8172</v>
      </c>
      <c r="BO43">
        <v>25.70484</v>
      </c>
      <c r="BP43">
        <v>500.0344</v>
      </c>
      <c r="BQ43">
        <v>90.45998</v>
      </c>
      <c r="BR43">
        <v>0.0998216</v>
      </c>
      <c r="BS43">
        <v>31.81396</v>
      </c>
      <c r="BT43">
        <v>30.97866</v>
      </c>
      <c r="BU43">
        <v>999.9</v>
      </c>
      <c r="BV43">
        <v>0</v>
      </c>
      <c r="BW43">
        <v>0</v>
      </c>
      <c r="BX43">
        <v>10021.13</v>
      </c>
      <c r="BY43">
        <v>0</v>
      </c>
      <c r="BZ43">
        <v>0.230034</v>
      </c>
      <c r="CA43">
        <v>2.275286</v>
      </c>
      <c r="CB43">
        <v>433.6148</v>
      </c>
      <c r="CC43">
        <v>430.6732</v>
      </c>
      <c r="CD43">
        <v>1.369106</v>
      </c>
      <c r="CE43">
        <v>420.0028</v>
      </c>
      <c r="CF43">
        <v>24.77614</v>
      </c>
      <c r="CG43">
        <v>2.3651</v>
      </c>
      <c r="CH43">
        <v>2.24125</v>
      </c>
      <c r="CI43">
        <v>20.1268</v>
      </c>
      <c r="CJ43">
        <v>19.26026</v>
      </c>
      <c r="CK43">
        <v>0</v>
      </c>
      <c r="CL43">
        <v>0</v>
      </c>
      <c r="CM43">
        <v>0</v>
      </c>
      <c r="CN43">
        <v>0</v>
      </c>
      <c r="CO43">
        <v>-0.56</v>
      </c>
      <c r="CP43">
        <v>0</v>
      </c>
      <c r="CQ43">
        <v>-13.96</v>
      </c>
      <c r="CR43">
        <v>-1.16</v>
      </c>
      <c r="CS43">
        <v>35.312</v>
      </c>
      <c r="CT43">
        <v>39.9246</v>
      </c>
      <c r="CU43">
        <v>37.312</v>
      </c>
      <c r="CV43">
        <v>39.4748</v>
      </c>
      <c r="CW43">
        <v>36.687</v>
      </c>
      <c r="CX43">
        <v>0</v>
      </c>
      <c r="CY43">
        <v>0</v>
      </c>
      <c r="CZ43">
        <v>0</v>
      </c>
      <c r="DA43">
        <v>1720555083.6</v>
      </c>
      <c r="DB43">
        <v>0</v>
      </c>
      <c r="DC43">
        <v>1720554517.1</v>
      </c>
      <c r="DD43" t="s">
        <v>420</v>
      </c>
      <c r="DE43">
        <v>1720554517.1</v>
      </c>
      <c r="DF43">
        <v>1720554513.1</v>
      </c>
      <c r="DG43">
        <v>9</v>
      </c>
      <c r="DH43">
        <v>-0.157</v>
      </c>
      <c r="DI43">
        <v>-0.016</v>
      </c>
      <c r="DJ43">
        <v>-3.535</v>
      </c>
      <c r="DK43">
        <v>0.35</v>
      </c>
      <c r="DL43">
        <v>420</v>
      </c>
      <c r="DM43">
        <v>24</v>
      </c>
      <c r="DN43">
        <v>0.36</v>
      </c>
      <c r="DO43">
        <v>0.12</v>
      </c>
      <c r="DP43">
        <v>2.25501333333333</v>
      </c>
      <c r="DQ43">
        <v>0.0956314285714299</v>
      </c>
      <c r="DR43">
        <v>0.0413523364150579</v>
      </c>
      <c r="DS43">
        <v>1</v>
      </c>
      <c r="DT43">
        <v>1.33139</v>
      </c>
      <c r="DU43">
        <v>0.356686753246756</v>
      </c>
      <c r="DV43">
        <v>0.0388039228502922</v>
      </c>
      <c r="DW43">
        <v>0</v>
      </c>
      <c r="DX43">
        <v>1</v>
      </c>
      <c r="DY43">
        <v>2</v>
      </c>
      <c r="DZ43" t="s">
        <v>364</v>
      </c>
      <c r="EA43">
        <v>3.13355</v>
      </c>
      <c r="EB43">
        <v>2.77819</v>
      </c>
      <c r="EC43">
        <v>0.0911909</v>
      </c>
      <c r="ED43">
        <v>0.0903779</v>
      </c>
      <c r="EE43">
        <v>0.109824</v>
      </c>
      <c r="EF43">
        <v>0.1065</v>
      </c>
      <c r="EG43">
        <v>34358.6</v>
      </c>
      <c r="EH43">
        <v>36951.4</v>
      </c>
      <c r="EI43">
        <v>34205.9</v>
      </c>
      <c r="EJ43">
        <v>36817.4</v>
      </c>
      <c r="EK43">
        <v>42987.4</v>
      </c>
      <c r="EL43">
        <v>47203.9</v>
      </c>
      <c r="EM43">
        <v>53369.1</v>
      </c>
      <c r="EN43">
        <v>58830.5</v>
      </c>
      <c r="EO43">
        <v>1.98097</v>
      </c>
      <c r="EP43">
        <v>1.81868</v>
      </c>
      <c r="EQ43">
        <v>0.128344</v>
      </c>
      <c r="ER43">
        <v>0</v>
      </c>
      <c r="ES43">
        <v>28.8902</v>
      </c>
      <c r="ET43">
        <v>999.9</v>
      </c>
      <c r="EU43">
        <v>63.161</v>
      </c>
      <c r="EV43">
        <v>29.839</v>
      </c>
      <c r="EW43">
        <v>29.4737</v>
      </c>
      <c r="EX43">
        <v>60.1085</v>
      </c>
      <c r="EY43">
        <v>49.3429</v>
      </c>
      <c r="EZ43">
        <v>1</v>
      </c>
      <c r="FA43">
        <v>-0.0699162</v>
      </c>
      <c r="FB43">
        <v>-3.02209</v>
      </c>
      <c r="FC43">
        <v>20.1107</v>
      </c>
      <c r="FD43">
        <v>5.19812</v>
      </c>
      <c r="FE43">
        <v>12.0062</v>
      </c>
      <c r="FF43">
        <v>4.97555</v>
      </c>
      <c r="FG43">
        <v>3.29393</v>
      </c>
      <c r="FH43">
        <v>9999</v>
      </c>
      <c r="FI43">
        <v>999.9</v>
      </c>
      <c r="FJ43">
        <v>9999</v>
      </c>
      <c r="FK43">
        <v>9999</v>
      </c>
      <c r="FL43">
        <v>1.86325</v>
      </c>
      <c r="FM43">
        <v>1.86799</v>
      </c>
      <c r="FN43">
        <v>1.86781</v>
      </c>
      <c r="FO43">
        <v>1.86904</v>
      </c>
      <c r="FP43">
        <v>1.86981</v>
      </c>
      <c r="FQ43">
        <v>1.86584</v>
      </c>
      <c r="FR43">
        <v>1.86691</v>
      </c>
      <c r="FS43">
        <v>1.86831</v>
      </c>
      <c r="FT43">
        <v>5</v>
      </c>
      <c r="FU43">
        <v>0</v>
      </c>
      <c r="FV43">
        <v>0</v>
      </c>
      <c r="FW43">
        <v>0</v>
      </c>
      <c r="FX43" t="s">
        <v>365</v>
      </c>
      <c r="FY43" t="s">
        <v>366</v>
      </c>
      <c r="FZ43" t="s">
        <v>367</v>
      </c>
      <c r="GA43" t="s">
        <v>367</v>
      </c>
      <c r="GB43" t="s">
        <v>367</v>
      </c>
      <c r="GC43" t="s">
        <v>367</v>
      </c>
      <c r="GD43">
        <v>0</v>
      </c>
      <c r="GE43">
        <v>100</v>
      </c>
      <c r="GF43">
        <v>100</v>
      </c>
      <c r="GG43">
        <v>-3.54</v>
      </c>
      <c r="GH43">
        <v>0.4396</v>
      </c>
      <c r="GI43">
        <v>-2.68267604080414</v>
      </c>
      <c r="GJ43">
        <v>-0.00246041668978273</v>
      </c>
      <c r="GK43">
        <v>1.10889021610863e-06</v>
      </c>
      <c r="GL43">
        <v>-1.28318136538774e-10</v>
      </c>
      <c r="GM43">
        <v>-0.138293306198112</v>
      </c>
      <c r="GN43">
        <v>-0.0190386697160695</v>
      </c>
      <c r="GO43">
        <v>0.00224295314527537</v>
      </c>
      <c r="GP43">
        <v>-2.43696975084762e-05</v>
      </c>
      <c r="GQ43">
        <v>4</v>
      </c>
      <c r="GR43">
        <v>2248</v>
      </c>
      <c r="GS43">
        <v>1</v>
      </c>
      <c r="GT43">
        <v>26</v>
      </c>
      <c r="GU43">
        <v>9.5</v>
      </c>
      <c r="GV43">
        <v>9.5</v>
      </c>
      <c r="GW43">
        <v>1.0144</v>
      </c>
      <c r="GX43">
        <v>2.62329</v>
      </c>
      <c r="GY43">
        <v>1.54785</v>
      </c>
      <c r="GZ43">
        <v>2.30713</v>
      </c>
      <c r="HA43">
        <v>1.64673</v>
      </c>
      <c r="HB43">
        <v>2.31567</v>
      </c>
      <c r="HC43">
        <v>33.4232</v>
      </c>
      <c r="HD43">
        <v>24.2364</v>
      </c>
      <c r="HE43">
        <v>18</v>
      </c>
      <c r="HF43">
        <v>505.739</v>
      </c>
      <c r="HG43">
        <v>401.878</v>
      </c>
      <c r="HH43">
        <v>34.4963</v>
      </c>
      <c r="HI43">
        <v>26.469</v>
      </c>
      <c r="HJ43">
        <v>30.0001</v>
      </c>
      <c r="HK43">
        <v>26.3821</v>
      </c>
      <c r="HL43">
        <v>26.3278</v>
      </c>
      <c r="HM43">
        <v>20.3299</v>
      </c>
      <c r="HN43">
        <v>22.8471</v>
      </c>
      <c r="HO43">
        <v>67.4439</v>
      </c>
      <c r="HP43">
        <v>34.5054</v>
      </c>
      <c r="HQ43">
        <v>420</v>
      </c>
      <c r="HR43">
        <v>24.741</v>
      </c>
      <c r="HS43">
        <v>97.008</v>
      </c>
      <c r="HT43">
        <v>95.3258</v>
      </c>
    </row>
    <row r="44" spans="1:228">
      <c r="A44">
        <v>28</v>
      </c>
      <c r="B44">
        <v>1720555091</v>
      </c>
      <c r="C44">
        <v>1722</v>
      </c>
      <c r="D44" t="s">
        <v>426</v>
      </c>
      <c r="E44" t="s">
        <v>427</v>
      </c>
      <c r="F44">
        <v>5</v>
      </c>
      <c r="G44" t="s">
        <v>358</v>
      </c>
      <c r="H44" t="s">
        <v>359</v>
      </c>
      <c r="I44" t="s">
        <v>419</v>
      </c>
      <c r="J44" t="s">
        <v>361</v>
      </c>
      <c r="K44">
        <v>1720555088</v>
      </c>
      <c r="L44">
        <f>(M44)/1000</f>
        <v>0</v>
      </c>
      <c r="M44">
        <f>IF(BH44, AP44, AJ44)</f>
        <v>0</v>
      </c>
      <c r="N44">
        <f>IF(BH44, AK44, AI44)</f>
        <v>0</v>
      </c>
      <c r="O44">
        <f>BJ44 - IF(AW44&gt;1, N44*BD44*100.0/(AY44), 0)</f>
        <v>0</v>
      </c>
      <c r="P44">
        <f>((V44-L44/2)*O44-N44)/(V44+L44/2)</f>
        <v>0</v>
      </c>
      <c r="Q44">
        <f>P44*(BQ44+BR44)/1000.0</f>
        <v>0</v>
      </c>
      <c r="R44">
        <f>(BJ44 - IF(AW44&gt;1, N44*BD44*100.0/(AY44), 0))*(BQ44+BR44)/1000.0</f>
        <v>0</v>
      </c>
      <c r="S44">
        <f>2.0/((1/U44-1/T44)+SIGN(U44)*SQRT((1/U44-1/T44)*(1/U44-1/T44) + 4*BE44/((BE44+1)*(BE44+1))*(2*1/U44*1/T44-1/T44*1/T44)))</f>
        <v>0</v>
      </c>
      <c r="T44">
        <f>IF(LEFT(BF44,1)&lt;&gt;"0",IF(LEFT(BF44,1)="1",3.0,BG44),$D$5+$E$5*(BX44*BQ44/($K$5*1000))+$F$5*(BX44*BQ44/($K$5*1000))*MAX(MIN(BD44,$J$5),$I$5)*MAX(MIN(BD44,$J$5),$I$5)+$G$5*MAX(MIN(BD44,$J$5),$I$5)*(BX44*BQ44/($K$5*1000))+$H$5*(BX44*BQ44/($K$5*1000))*(BX44*BQ44/($K$5*1000)))</f>
        <v>0</v>
      </c>
      <c r="U44">
        <f>L44*(1000-(1000*0.61365*exp(17.502*Y44/(240.97+Y44))/(BQ44+BR44)+BL44)/2)/(1000*0.61365*exp(17.502*Y44/(240.97+Y44))/(BQ44+BR44)-BL44)</f>
        <v>0</v>
      </c>
      <c r="V44">
        <f>1/((BE44+1)/(S44/1.6)+1/(T44/1.37)) + BE44/((BE44+1)/(S44/1.6) + BE44/(T44/1.37))</f>
        <v>0</v>
      </c>
      <c r="W44">
        <f>(AZ44*BC44)</f>
        <v>0</v>
      </c>
      <c r="X44">
        <f>(BS44+(W44+2*0.95*5.67E-8*(((BS44+$B$7)+273)^4-(BS44+273)^4)-44100*L44)/(1.84*29.3*T44+8*0.95*5.67E-8*(BS44+273)^3))</f>
        <v>0</v>
      </c>
      <c r="Y44">
        <f>($C$7*BT44+$D$7*BU44+$E$7*X44)</f>
        <v>0</v>
      </c>
      <c r="Z44">
        <f>0.61365*exp(17.502*Y44/(240.97+Y44))</f>
        <v>0</v>
      </c>
      <c r="AA44">
        <f>(AB44/AC44*100)</f>
        <v>0</v>
      </c>
      <c r="AB44">
        <f>BL44*(BQ44+BR44)/1000</f>
        <v>0</v>
      </c>
      <c r="AC44">
        <f>0.61365*exp(17.502*BS44/(240.97+BS44))</f>
        <v>0</v>
      </c>
      <c r="AD44">
        <f>(Z44-BL44*(BQ44+BR44)/1000)</f>
        <v>0</v>
      </c>
      <c r="AE44">
        <f>(-L44*44100)</f>
        <v>0</v>
      </c>
      <c r="AF44">
        <f>2*29.3*T44*0.92*(BS44-Y44)</f>
        <v>0</v>
      </c>
      <c r="AG44">
        <f>2*0.95*5.67E-8*(((BS44+$B$7)+273)^4-(Y44+273)^4)</f>
        <v>0</v>
      </c>
      <c r="AH44">
        <f>W44+AG44+AE44+AF44</f>
        <v>0</v>
      </c>
      <c r="AI44">
        <f>BP44*AW44*(BK44-BJ44*(1000-AW44*BM44)/(1000-AW44*BL44))/(100*BD44)</f>
        <v>0</v>
      </c>
      <c r="AJ44">
        <f>1000*BP44*AW44*(BL44-BM44)/(100*BD44*(1000-AW44*BL44))</f>
        <v>0</v>
      </c>
      <c r="AK44">
        <f>(AL44 - AM44 - BQ44*1E3/(8.314*(BS44+273.15)) * AO44/BP44 * AN44) * BP44/(100*BD44) * (1000 - BM44)/1000</f>
        <v>0</v>
      </c>
      <c r="AL44">
        <v>430.711826618994</v>
      </c>
      <c r="AM44">
        <v>433.60290941684</v>
      </c>
      <c r="AN44">
        <v>0.000560526065088472</v>
      </c>
      <c r="AO44">
        <v>64.7827570232717</v>
      </c>
      <c r="AP44">
        <f>(AR44 - AQ44 + BQ44*1E3/(8.314*(BS44+273.15)) * AT44/BP44 * AS44) * BP44/(100*BD44) * 1000/(1000 - AR44)</f>
        <v>0</v>
      </c>
      <c r="AQ44">
        <v>24.7724266968773</v>
      </c>
      <c r="AR44">
        <v>26.1172916291376</v>
      </c>
      <c r="AS44">
        <v>-0.00189737484401893</v>
      </c>
      <c r="AT44">
        <v>110.041562975023</v>
      </c>
      <c r="AU44">
        <v>0</v>
      </c>
      <c r="AV44">
        <v>0</v>
      </c>
      <c r="AW44">
        <f>IF(AU44*$H$13&gt;=AY44,1.0,(AY44/(AY44-AU44*$H$13)))</f>
        <v>0</v>
      </c>
      <c r="AX44">
        <f>(AW44-1)*100</f>
        <v>0</v>
      </c>
      <c r="AY44">
        <f>MAX(0,($B$13+$C$13*BX44)/(1+$D$13*BX44)*BQ44/(BS44+273)*$E$13)</f>
        <v>0</v>
      </c>
      <c r="AZ44">
        <f>$B$11*BY44+$C$11*BZ44+$F$11*CK44*(1-CN44)</f>
        <v>0</v>
      </c>
      <c r="BA44">
        <f>AZ44*BB44</f>
        <v>0</v>
      </c>
      <c r="BB44">
        <f>($B$11*$D$9+$C$11*$D$9+$F$11*((CX44+CP44)/MAX(CX44+CP44+CY44, 0.1)*$I$9+CY44/MAX(CX44+CP44+CY44, 0.1)*$J$9))/($B$11+$C$11+$F$11)</f>
        <v>0</v>
      </c>
      <c r="BC44">
        <f>($B$11*$K$9+$C$11*$K$9+$F$11*((CX44+CP44)/MAX(CX44+CP44+CY44, 0.1)*$P$9+CY44/MAX(CX44+CP44+CY44, 0.1)*$Q$9))/($B$11+$C$11+$F$11)</f>
        <v>0</v>
      </c>
      <c r="BD44">
        <v>6</v>
      </c>
      <c r="BE44">
        <v>0.5</v>
      </c>
      <c r="BF44" t="s">
        <v>362</v>
      </c>
      <c r="BG44">
        <v>2</v>
      </c>
      <c r="BH44" t="b">
        <v>1</v>
      </c>
      <c r="BI44">
        <v>1720555088</v>
      </c>
      <c r="BJ44">
        <v>422.265</v>
      </c>
      <c r="BK44">
        <v>420.0416</v>
      </c>
      <c r="BL44">
        <v>26.12058</v>
      </c>
      <c r="BM44">
        <v>24.7707</v>
      </c>
      <c r="BN44">
        <v>425.8044</v>
      </c>
      <c r="BO44">
        <v>25.68128</v>
      </c>
      <c r="BP44">
        <v>500.0078</v>
      </c>
      <c r="BQ44">
        <v>90.4609</v>
      </c>
      <c r="BR44">
        <v>0.10006826</v>
      </c>
      <c r="BS44">
        <v>31.82044</v>
      </c>
      <c r="BT44">
        <v>30.98166</v>
      </c>
      <c r="BU44">
        <v>999.9</v>
      </c>
      <c r="BV44">
        <v>0</v>
      </c>
      <c r="BW44">
        <v>0</v>
      </c>
      <c r="BX44">
        <v>9977.372</v>
      </c>
      <c r="BY44">
        <v>0</v>
      </c>
      <c r="BZ44">
        <v>0.222311</v>
      </c>
      <c r="CA44">
        <v>2.223414</v>
      </c>
      <c r="CB44">
        <v>433.5908</v>
      </c>
      <c r="CC44">
        <v>430.7108</v>
      </c>
      <c r="CD44">
        <v>1.349886</v>
      </c>
      <c r="CE44">
        <v>420.0416</v>
      </c>
      <c r="CF44">
        <v>24.7707</v>
      </c>
      <c r="CG44">
        <v>2.362892</v>
      </c>
      <c r="CH44">
        <v>2.24078</v>
      </c>
      <c r="CI44">
        <v>20.11166</v>
      </c>
      <c r="CJ44">
        <v>19.25686</v>
      </c>
      <c r="CK44">
        <v>0</v>
      </c>
      <c r="CL44">
        <v>0</v>
      </c>
      <c r="CM44">
        <v>0</v>
      </c>
      <c r="CN44">
        <v>0</v>
      </c>
      <c r="CO44">
        <v>0.62</v>
      </c>
      <c r="CP44">
        <v>0</v>
      </c>
      <c r="CQ44">
        <v>-13.98</v>
      </c>
      <c r="CR44">
        <v>-1.18</v>
      </c>
      <c r="CS44">
        <v>35.3498</v>
      </c>
      <c r="CT44">
        <v>40</v>
      </c>
      <c r="CU44">
        <v>37.375</v>
      </c>
      <c r="CV44">
        <v>39.5872</v>
      </c>
      <c r="CW44">
        <v>36.75</v>
      </c>
      <c r="CX44">
        <v>0</v>
      </c>
      <c r="CY44">
        <v>0</v>
      </c>
      <c r="CZ44">
        <v>0</v>
      </c>
      <c r="DA44">
        <v>1720555089.6</v>
      </c>
      <c r="DB44">
        <v>0</v>
      </c>
      <c r="DC44">
        <v>1720554517.1</v>
      </c>
      <c r="DD44" t="s">
        <v>420</v>
      </c>
      <c r="DE44">
        <v>1720554517.1</v>
      </c>
      <c r="DF44">
        <v>1720554513.1</v>
      </c>
      <c r="DG44">
        <v>9</v>
      </c>
      <c r="DH44">
        <v>-0.157</v>
      </c>
      <c r="DI44">
        <v>-0.016</v>
      </c>
      <c r="DJ44">
        <v>-3.535</v>
      </c>
      <c r="DK44">
        <v>0.35</v>
      </c>
      <c r="DL44">
        <v>420</v>
      </c>
      <c r="DM44">
        <v>24</v>
      </c>
      <c r="DN44">
        <v>0.36</v>
      </c>
      <c r="DO44">
        <v>0.12</v>
      </c>
      <c r="DP44">
        <v>2.24363666666667</v>
      </c>
      <c r="DQ44">
        <v>0.0291681534098004</v>
      </c>
      <c r="DR44">
        <v>0.0403944174989486</v>
      </c>
      <c r="DS44">
        <v>1</v>
      </c>
      <c r="DT44">
        <v>1.34794523809524</v>
      </c>
      <c r="DU44">
        <v>0.161120056990882</v>
      </c>
      <c r="DV44">
        <v>0.026743601035984</v>
      </c>
      <c r="DW44">
        <v>0</v>
      </c>
      <c r="DX44">
        <v>1</v>
      </c>
      <c r="DY44">
        <v>2</v>
      </c>
      <c r="DZ44" t="s">
        <v>364</v>
      </c>
      <c r="EA44">
        <v>3.13345</v>
      </c>
      <c r="EB44">
        <v>2.77795</v>
      </c>
      <c r="EC44">
        <v>0.0911918</v>
      </c>
      <c r="ED44">
        <v>0.0903774</v>
      </c>
      <c r="EE44">
        <v>0.109783</v>
      </c>
      <c r="EF44">
        <v>0.106466</v>
      </c>
      <c r="EG44">
        <v>34358.6</v>
      </c>
      <c r="EH44">
        <v>36951.4</v>
      </c>
      <c r="EI44">
        <v>34205.9</v>
      </c>
      <c r="EJ44">
        <v>36817.5</v>
      </c>
      <c r="EK44">
        <v>42989.2</v>
      </c>
      <c r="EL44">
        <v>47205.9</v>
      </c>
      <c r="EM44">
        <v>53368.9</v>
      </c>
      <c r="EN44">
        <v>58830.7</v>
      </c>
      <c r="EO44">
        <v>1.98078</v>
      </c>
      <c r="EP44">
        <v>1.81855</v>
      </c>
      <c r="EQ44">
        <v>0.128351</v>
      </c>
      <c r="ER44">
        <v>0</v>
      </c>
      <c r="ES44">
        <v>28.8902</v>
      </c>
      <c r="ET44">
        <v>999.9</v>
      </c>
      <c r="EU44">
        <v>63.185</v>
      </c>
      <c r="EV44">
        <v>29.839</v>
      </c>
      <c r="EW44">
        <v>29.4885</v>
      </c>
      <c r="EX44">
        <v>60.1685</v>
      </c>
      <c r="EY44">
        <v>49.5673</v>
      </c>
      <c r="EZ44">
        <v>1</v>
      </c>
      <c r="FA44">
        <v>-0.0699543</v>
      </c>
      <c r="FB44">
        <v>-3.01686</v>
      </c>
      <c r="FC44">
        <v>20.1107</v>
      </c>
      <c r="FD44">
        <v>5.19842</v>
      </c>
      <c r="FE44">
        <v>12.0055</v>
      </c>
      <c r="FF44">
        <v>4.97565</v>
      </c>
      <c r="FG44">
        <v>3.294</v>
      </c>
      <c r="FH44">
        <v>9999</v>
      </c>
      <c r="FI44">
        <v>999.9</v>
      </c>
      <c r="FJ44">
        <v>9999</v>
      </c>
      <c r="FK44">
        <v>9999</v>
      </c>
      <c r="FL44">
        <v>1.86325</v>
      </c>
      <c r="FM44">
        <v>1.868</v>
      </c>
      <c r="FN44">
        <v>1.86777</v>
      </c>
      <c r="FO44">
        <v>1.86903</v>
      </c>
      <c r="FP44">
        <v>1.86981</v>
      </c>
      <c r="FQ44">
        <v>1.86584</v>
      </c>
      <c r="FR44">
        <v>1.86691</v>
      </c>
      <c r="FS44">
        <v>1.86832</v>
      </c>
      <c r="FT44">
        <v>5</v>
      </c>
      <c r="FU44">
        <v>0</v>
      </c>
      <c r="FV44">
        <v>0</v>
      </c>
      <c r="FW44">
        <v>0</v>
      </c>
      <c r="FX44" t="s">
        <v>365</v>
      </c>
      <c r="FY44" t="s">
        <v>366</v>
      </c>
      <c r="FZ44" t="s">
        <v>367</v>
      </c>
      <c r="GA44" t="s">
        <v>367</v>
      </c>
      <c r="GB44" t="s">
        <v>367</v>
      </c>
      <c r="GC44" t="s">
        <v>367</v>
      </c>
      <c r="GD44">
        <v>0</v>
      </c>
      <c r="GE44">
        <v>100</v>
      </c>
      <c r="GF44">
        <v>100</v>
      </c>
      <c r="GG44">
        <v>-3.539</v>
      </c>
      <c r="GH44">
        <v>0.439</v>
      </c>
      <c r="GI44">
        <v>-2.68267604080414</v>
      </c>
      <c r="GJ44">
        <v>-0.00246041668978273</v>
      </c>
      <c r="GK44">
        <v>1.10889021610863e-06</v>
      </c>
      <c r="GL44">
        <v>-1.28318136538774e-10</v>
      </c>
      <c r="GM44">
        <v>-0.138293306198112</v>
      </c>
      <c r="GN44">
        <v>-0.0190386697160695</v>
      </c>
      <c r="GO44">
        <v>0.00224295314527537</v>
      </c>
      <c r="GP44">
        <v>-2.43696975084762e-05</v>
      </c>
      <c r="GQ44">
        <v>4</v>
      </c>
      <c r="GR44">
        <v>2248</v>
      </c>
      <c r="GS44">
        <v>1</v>
      </c>
      <c r="GT44">
        <v>26</v>
      </c>
      <c r="GU44">
        <v>9.6</v>
      </c>
      <c r="GV44">
        <v>9.6</v>
      </c>
      <c r="GW44">
        <v>1.0144</v>
      </c>
      <c r="GX44">
        <v>2.63184</v>
      </c>
      <c r="GY44">
        <v>1.54785</v>
      </c>
      <c r="GZ44">
        <v>2.30713</v>
      </c>
      <c r="HA44">
        <v>1.64673</v>
      </c>
      <c r="HB44">
        <v>2.29492</v>
      </c>
      <c r="HC44">
        <v>33.4232</v>
      </c>
      <c r="HD44">
        <v>24.2276</v>
      </c>
      <c r="HE44">
        <v>18</v>
      </c>
      <c r="HF44">
        <v>505.608</v>
      </c>
      <c r="HG44">
        <v>401.812</v>
      </c>
      <c r="HH44">
        <v>34.5131</v>
      </c>
      <c r="HI44">
        <v>26.468</v>
      </c>
      <c r="HJ44">
        <v>30</v>
      </c>
      <c r="HK44">
        <v>26.3821</v>
      </c>
      <c r="HL44">
        <v>26.328</v>
      </c>
      <c r="HM44">
        <v>20.3289</v>
      </c>
      <c r="HN44">
        <v>22.8471</v>
      </c>
      <c r="HO44">
        <v>67.4439</v>
      </c>
      <c r="HP44">
        <v>34.5181</v>
      </c>
      <c r="HQ44">
        <v>420</v>
      </c>
      <c r="HR44">
        <v>24.738</v>
      </c>
      <c r="HS44">
        <v>97.0078</v>
      </c>
      <c r="HT44">
        <v>95.326</v>
      </c>
    </row>
    <row r="45" spans="1:228">
      <c r="A45">
        <v>29</v>
      </c>
      <c r="B45">
        <v>1720555096</v>
      </c>
      <c r="C45">
        <v>1727</v>
      </c>
      <c r="D45" t="s">
        <v>428</v>
      </c>
      <c r="E45" t="s">
        <v>429</v>
      </c>
      <c r="F45">
        <v>5</v>
      </c>
      <c r="G45" t="s">
        <v>358</v>
      </c>
      <c r="H45" t="s">
        <v>359</v>
      </c>
      <c r="I45" t="s">
        <v>419</v>
      </c>
      <c r="J45" t="s">
        <v>361</v>
      </c>
      <c r="K45">
        <v>1720555092.8</v>
      </c>
      <c r="L45">
        <f>(M45)/1000</f>
        <v>0</v>
      </c>
      <c r="M45">
        <f>IF(BH45, AP45, AJ45)</f>
        <v>0</v>
      </c>
      <c r="N45">
        <f>IF(BH45, AK45, AI45)</f>
        <v>0</v>
      </c>
      <c r="O45">
        <f>BJ45 - IF(AW45&gt;1, N45*BD45*100.0/(AY45), 0)</f>
        <v>0</v>
      </c>
      <c r="P45">
        <f>((V45-L45/2)*O45-N45)/(V45+L45/2)</f>
        <v>0</v>
      </c>
      <c r="Q45">
        <f>P45*(BQ45+BR45)/1000.0</f>
        <v>0</v>
      </c>
      <c r="R45">
        <f>(BJ45 - IF(AW45&gt;1, N45*BD45*100.0/(AY45), 0))*(BQ45+BR45)/1000.0</f>
        <v>0</v>
      </c>
      <c r="S45">
        <f>2.0/((1/U45-1/T45)+SIGN(U45)*SQRT((1/U45-1/T45)*(1/U45-1/T45) + 4*BE45/((BE45+1)*(BE45+1))*(2*1/U45*1/T45-1/T45*1/T45)))</f>
        <v>0</v>
      </c>
      <c r="T45">
        <f>IF(LEFT(BF45,1)&lt;&gt;"0",IF(LEFT(BF45,1)="1",3.0,BG45),$D$5+$E$5*(BX45*BQ45/($K$5*1000))+$F$5*(BX45*BQ45/($K$5*1000))*MAX(MIN(BD45,$J$5),$I$5)*MAX(MIN(BD45,$J$5),$I$5)+$G$5*MAX(MIN(BD45,$J$5),$I$5)*(BX45*BQ45/($K$5*1000))+$H$5*(BX45*BQ45/($K$5*1000))*(BX45*BQ45/($K$5*1000)))</f>
        <v>0</v>
      </c>
      <c r="U45">
        <f>L45*(1000-(1000*0.61365*exp(17.502*Y45/(240.97+Y45))/(BQ45+BR45)+BL45)/2)/(1000*0.61365*exp(17.502*Y45/(240.97+Y45))/(BQ45+BR45)-BL45)</f>
        <v>0</v>
      </c>
      <c r="V45">
        <f>1/((BE45+1)/(S45/1.6)+1/(T45/1.37)) + BE45/((BE45+1)/(S45/1.6) + BE45/(T45/1.37))</f>
        <v>0</v>
      </c>
      <c r="W45">
        <f>(AZ45*BC45)</f>
        <v>0</v>
      </c>
      <c r="X45">
        <f>(BS45+(W45+2*0.95*5.67E-8*(((BS45+$B$7)+273)^4-(BS45+273)^4)-44100*L45)/(1.84*29.3*T45+8*0.95*5.67E-8*(BS45+273)^3))</f>
        <v>0</v>
      </c>
      <c r="Y45">
        <f>($C$7*BT45+$D$7*BU45+$E$7*X45)</f>
        <v>0</v>
      </c>
      <c r="Z45">
        <f>0.61365*exp(17.502*Y45/(240.97+Y45))</f>
        <v>0</v>
      </c>
      <c r="AA45">
        <f>(AB45/AC45*100)</f>
        <v>0</v>
      </c>
      <c r="AB45">
        <f>BL45*(BQ45+BR45)/1000</f>
        <v>0</v>
      </c>
      <c r="AC45">
        <f>0.61365*exp(17.502*BS45/(240.97+BS45))</f>
        <v>0</v>
      </c>
      <c r="AD45">
        <f>(Z45-BL45*(BQ45+BR45)/1000)</f>
        <v>0</v>
      </c>
      <c r="AE45">
        <f>(-L45*44100)</f>
        <v>0</v>
      </c>
      <c r="AF45">
        <f>2*29.3*T45*0.92*(BS45-Y45)</f>
        <v>0</v>
      </c>
      <c r="AG45">
        <f>2*0.95*5.67E-8*(((BS45+$B$7)+273)^4-(Y45+273)^4)</f>
        <v>0</v>
      </c>
      <c r="AH45">
        <f>W45+AG45+AE45+AF45</f>
        <v>0</v>
      </c>
      <c r="AI45">
        <f>BP45*AW45*(BK45-BJ45*(1000-AW45*BM45)/(1000-AW45*BL45))/(100*BD45)</f>
        <v>0</v>
      </c>
      <c r="AJ45">
        <f>1000*BP45*AW45*(BL45-BM45)/(100*BD45*(1000-AW45*BL45))</f>
        <v>0</v>
      </c>
      <c r="AK45">
        <f>(AL45 - AM45 - BQ45*1E3/(8.314*(BS45+273.15)) * AO45/BP45 * AN45) * BP45/(100*BD45) * (1000 - BM45)/1000</f>
        <v>0</v>
      </c>
      <c r="AL45">
        <v>430.68024814323</v>
      </c>
      <c r="AM45">
        <v>433.560551515151</v>
      </c>
      <c r="AN45">
        <v>-0.000398623789139615</v>
      </c>
      <c r="AO45">
        <v>64.7827570232717</v>
      </c>
      <c r="AP45">
        <f>(AR45 - AQ45 + BQ45*1E3/(8.314*(BS45+273.15)) * AT45/BP45 * AS45) * BP45/(100*BD45) * 1000/(1000 - AR45)</f>
        <v>0</v>
      </c>
      <c r="AQ45">
        <v>24.7605309010066</v>
      </c>
      <c r="AR45">
        <v>26.108763058015</v>
      </c>
      <c r="AS45">
        <v>-0.000592159493738264</v>
      </c>
      <c r="AT45">
        <v>110.041562975023</v>
      </c>
      <c r="AU45">
        <v>0</v>
      </c>
      <c r="AV45">
        <v>0</v>
      </c>
      <c r="AW45">
        <f>IF(AU45*$H$13&gt;=AY45,1.0,(AY45/(AY45-AU45*$H$13)))</f>
        <v>0</v>
      </c>
      <c r="AX45">
        <f>(AW45-1)*100</f>
        <v>0</v>
      </c>
      <c r="AY45">
        <f>MAX(0,($B$13+$C$13*BX45)/(1+$D$13*BX45)*BQ45/(BS45+273)*$E$13)</f>
        <v>0</v>
      </c>
      <c r="AZ45">
        <f>$B$11*BY45+$C$11*BZ45+$F$11*CK45*(1-CN45)</f>
        <v>0</v>
      </c>
      <c r="BA45">
        <f>AZ45*BB45</f>
        <v>0</v>
      </c>
      <c r="BB45">
        <f>($B$11*$D$9+$C$11*$D$9+$F$11*((CX45+CP45)/MAX(CX45+CP45+CY45, 0.1)*$I$9+CY45/MAX(CX45+CP45+CY45, 0.1)*$J$9))/($B$11+$C$11+$F$11)</f>
        <v>0</v>
      </c>
      <c r="BC45">
        <f>($B$11*$K$9+$C$11*$K$9+$F$11*((CX45+CP45)/MAX(CX45+CP45+CY45, 0.1)*$P$9+CY45/MAX(CX45+CP45+CY45, 0.1)*$Q$9))/($B$11+$C$11+$F$11)</f>
        <v>0</v>
      </c>
      <c r="BD45">
        <v>6</v>
      </c>
      <c r="BE45">
        <v>0.5</v>
      </c>
      <c r="BF45" t="s">
        <v>362</v>
      </c>
      <c r="BG45">
        <v>2</v>
      </c>
      <c r="BH45" t="b">
        <v>1</v>
      </c>
      <c r="BI45">
        <v>1720555092.8</v>
      </c>
      <c r="BJ45">
        <v>422.249</v>
      </c>
      <c r="BK45">
        <v>420.0214</v>
      </c>
      <c r="BL45">
        <v>26.11212</v>
      </c>
      <c r="BM45">
        <v>24.75978</v>
      </c>
      <c r="BN45">
        <v>425.788</v>
      </c>
      <c r="BO45">
        <v>25.67324</v>
      </c>
      <c r="BP45">
        <v>499.9856</v>
      </c>
      <c r="BQ45">
        <v>90.4606</v>
      </c>
      <c r="BR45">
        <v>0.09997674</v>
      </c>
      <c r="BS45">
        <v>31.82562</v>
      </c>
      <c r="BT45">
        <v>30.9851</v>
      </c>
      <c r="BU45">
        <v>999.9</v>
      </c>
      <c r="BV45">
        <v>0</v>
      </c>
      <c r="BW45">
        <v>0</v>
      </c>
      <c r="BX45">
        <v>9999.254</v>
      </c>
      <c r="BY45">
        <v>0</v>
      </c>
      <c r="BZ45">
        <v>0.2333438</v>
      </c>
      <c r="CA45">
        <v>2.227528</v>
      </c>
      <c r="CB45">
        <v>433.5704</v>
      </c>
      <c r="CC45">
        <v>430.6852</v>
      </c>
      <c r="CD45">
        <v>1.352334</v>
      </c>
      <c r="CE45">
        <v>420.0214</v>
      </c>
      <c r="CF45">
        <v>24.75978</v>
      </c>
      <c r="CG45">
        <v>2.362118</v>
      </c>
      <c r="CH45">
        <v>2.239786</v>
      </c>
      <c r="CI45">
        <v>20.1064</v>
      </c>
      <c r="CJ45">
        <v>19.24974</v>
      </c>
      <c r="CK45">
        <v>0</v>
      </c>
      <c r="CL45">
        <v>0</v>
      </c>
      <c r="CM45">
        <v>0</v>
      </c>
      <c r="CN45">
        <v>0</v>
      </c>
      <c r="CO45">
        <v>-1.08</v>
      </c>
      <c r="CP45">
        <v>0</v>
      </c>
      <c r="CQ45">
        <v>-13.9</v>
      </c>
      <c r="CR45">
        <v>-0.86</v>
      </c>
      <c r="CS45">
        <v>35.375</v>
      </c>
      <c r="CT45">
        <v>40.0496</v>
      </c>
      <c r="CU45">
        <v>37.3998</v>
      </c>
      <c r="CV45">
        <v>39.6746</v>
      </c>
      <c r="CW45">
        <v>36.75</v>
      </c>
      <c r="CX45">
        <v>0</v>
      </c>
      <c r="CY45">
        <v>0</v>
      </c>
      <c r="CZ45">
        <v>0</v>
      </c>
      <c r="DA45">
        <v>1720555095</v>
      </c>
      <c r="DB45">
        <v>0</v>
      </c>
      <c r="DC45">
        <v>1720554517.1</v>
      </c>
      <c r="DD45" t="s">
        <v>420</v>
      </c>
      <c r="DE45">
        <v>1720554517.1</v>
      </c>
      <c r="DF45">
        <v>1720554513.1</v>
      </c>
      <c r="DG45">
        <v>9</v>
      </c>
      <c r="DH45">
        <v>-0.157</v>
      </c>
      <c r="DI45">
        <v>-0.016</v>
      </c>
      <c r="DJ45">
        <v>-3.535</v>
      </c>
      <c r="DK45">
        <v>0.35</v>
      </c>
      <c r="DL45">
        <v>420</v>
      </c>
      <c r="DM45">
        <v>24</v>
      </c>
      <c r="DN45">
        <v>0.36</v>
      </c>
      <c r="DO45">
        <v>0.12</v>
      </c>
      <c r="DP45">
        <v>2.2470519047619</v>
      </c>
      <c r="DQ45">
        <v>-0.189764222695652</v>
      </c>
      <c r="DR45">
        <v>0.0374039569614216</v>
      </c>
      <c r="DS45">
        <v>0</v>
      </c>
      <c r="DT45">
        <v>1.35960047619048</v>
      </c>
      <c r="DU45">
        <v>-0.0700649290053708</v>
      </c>
      <c r="DV45">
        <v>0.0104960130644656</v>
      </c>
      <c r="DW45">
        <v>1</v>
      </c>
      <c r="DX45">
        <v>1</v>
      </c>
      <c r="DY45">
        <v>2</v>
      </c>
      <c r="DZ45" t="s">
        <v>364</v>
      </c>
      <c r="EA45">
        <v>3.13361</v>
      </c>
      <c r="EB45">
        <v>2.778</v>
      </c>
      <c r="EC45">
        <v>0.0911956</v>
      </c>
      <c r="ED45">
        <v>0.0903825</v>
      </c>
      <c r="EE45">
        <v>0.109763</v>
      </c>
      <c r="EF45">
        <v>0.106447</v>
      </c>
      <c r="EG45">
        <v>34358.8</v>
      </c>
      <c r="EH45">
        <v>36951.6</v>
      </c>
      <c r="EI45">
        <v>34206.2</v>
      </c>
      <c r="EJ45">
        <v>36817.8</v>
      </c>
      <c r="EK45">
        <v>42990.3</v>
      </c>
      <c r="EL45">
        <v>47207.2</v>
      </c>
      <c r="EM45">
        <v>53369</v>
      </c>
      <c r="EN45">
        <v>58831.2</v>
      </c>
      <c r="EO45">
        <v>1.98105</v>
      </c>
      <c r="EP45">
        <v>1.81793</v>
      </c>
      <c r="EQ45">
        <v>0.129089</v>
      </c>
      <c r="ER45">
        <v>0</v>
      </c>
      <c r="ES45">
        <v>28.8902</v>
      </c>
      <c r="ET45">
        <v>999.9</v>
      </c>
      <c r="EU45">
        <v>63.185</v>
      </c>
      <c r="EV45">
        <v>29.829</v>
      </c>
      <c r="EW45">
        <v>29.4651</v>
      </c>
      <c r="EX45">
        <v>59.5785</v>
      </c>
      <c r="EY45">
        <v>49.3389</v>
      </c>
      <c r="EZ45">
        <v>1</v>
      </c>
      <c r="FA45">
        <v>-0.0700457</v>
      </c>
      <c r="FB45">
        <v>-3.01047</v>
      </c>
      <c r="FC45">
        <v>20.1108</v>
      </c>
      <c r="FD45">
        <v>5.19857</v>
      </c>
      <c r="FE45">
        <v>12.0047</v>
      </c>
      <c r="FF45">
        <v>4.97575</v>
      </c>
      <c r="FG45">
        <v>3.294</v>
      </c>
      <c r="FH45">
        <v>9999</v>
      </c>
      <c r="FI45">
        <v>999.9</v>
      </c>
      <c r="FJ45">
        <v>9999</v>
      </c>
      <c r="FK45">
        <v>9999</v>
      </c>
      <c r="FL45">
        <v>1.86325</v>
      </c>
      <c r="FM45">
        <v>1.86801</v>
      </c>
      <c r="FN45">
        <v>1.86778</v>
      </c>
      <c r="FO45">
        <v>1.86902</v>
      </c>
      <c r="FP45">
        <v>1.86981</v>
      </c>
      <c r="FQ45">
        <v>1.86584</v>
      </c>
      <c r="FR45">
        <v>1.86691</v>
      </c>
      <c r="FS45">
        <v>1.86831</v>
      </c>
      <c r="FT45">
        <v>5</v>
      </c>
      <c r="FU45">
        <v>0</v>
      </c>
      <c r="FV45">
        <v>0</v>
      </c>
      <c r="FW45">
        <v>0</v>
      </c>
      <c r="FX45" t="s">
        <v>365</v>
      </c>
      <c r="FY45" t="s">
        <v>366</v>
      </c>
      <c r="FZ45" t="s">
        <v>367</v>
      </c>
      <c r="GA45" t="s">
        <v>367</v>
      </c>
      <c r="GB45" t="s">
        <v>367</v>
      </c>
      <c r="GC45" t="s">
        <v>367</v>
      </c>
      <c r="GD45">
        <v>0</v>
      </c>
      <c r="GE45">
        <v>100</v>
      </c>
      <c r="GF45">
        <v>100</v>
      </c>
      <c r="GG45">
        <v>-3.539</v>
      </c>
      <c r="GH45">
        <v>0.4387</v>
      </c>
      <c r="GI45">
        <v>-2.68267604080414</v>
      </c>
      <c r="GJ45">
        <v>-0.00246041668978273</v>
      </c>
      <c r="GK45">
        <v>1.10889021610863e-06</v>
      </c>
      <c r="GL45">
        <v>-1.28318136538774e-10</v>
      </c>
      <c r="GM45">
        <v>-0.138293306198112</v>
      </c>
      <c r="GN45">
        <v>-0.0190386697160695</v>
      </c>
      <c r="GO45">
        <v>0.00224295314527537</v>
      </c>
      <c r="GP45">
        <v>-2.43696975084762e-05</v>
      </c>
      <c r="GQ45">
        <v>4</v>
      </c>
      <c r="GR45">
        <v>2248</v>
      </c>
      <c r="GS45">
        <v>1</v>
      </c>
      <c r="GT45">
        <v>26</v>
      </c>
      <c r="GU45">
        <v>9.6</v>
      </c>
      <c r="GV45">
        <v>9.7</v>
      </c>
      <c r="GW45">
        <v>1.0144</v>
      </c>
      <c r="GX45">
        <v>2.62451</v>
      </c>
      <c r="GY45">
        <v>1.54785</v>
      </c>
      <c r="GZ45">
        <v>2.30713</v>
      </c>
      <c r="HA45">
        <v>1.64673</v>
      </c>
      <c r="HB45">
        <v>2.30713</v>
      </c>
      <c r="HC45">
        <v>33.4232</v>
      </c>
      <c r="HD45">
        <v>24.2364</v>
      </c>
      <c r="HE45">
        <v>18</v>
      </c>
      <c r="HF45">
        <v>505.788</v>
      </c>
      <c r="HG45">
        <v>401.473</v>
      </c>
      <c r="HH45">
        <v>34.5254</v>
      </c>
      <c r="HI45">
        <v>26.4667</v>
      </c>
      <c r="HJ45">
        <v>30</v>
      </c>
      <c r="HK45">
        <v>26.3821</v>
      </c>
      <c r="HL45">
        <v>26.328</v>
      </c>
      <c r="HM45">
        <v>20.328</v>
      </c>
      <c r="HN45">
        <v>22.8471</v>
      </c>
      <c r="HO45">
        <v>67.4439</v>
      </c>
      <c r="HP45">
        <v>34.5302</v>
      </c>
      <c r="HQ45">
        <v>420</v>
      </c>
      <c r="HR45">
        <v>24.7377</v>
      </c>
      <c r="HS45">
        <v>97.0082</v>
      </c>
      <c r="HT45">
        <v>95.3267</v>
      </c>
    </row>
    <row r="46" spans="1:228">
      <c r="A46">
        <v>30</v>
      </c>
      <c r="B46">
        <v>1720555101</v>
      </c>
      <c r="C46">
        <v>1732</v>
      </c>
      <c r="D46" t="s">
        <v>430</v>
      </c>
      <c r="E46" t="s">
        <v>431</v>
      </c>
      <c r="F46">
        <v>5</v>
      </c>
      <c r="G46" t="s">
        <v>358</v>
      </c>
      <c r="H46" t="s">
        <v>359</v>
      </c>
      <c r="I46" t="s">
        <v>419</v>
      </c>
      <c r="J46" t="s">
        <v>361</v>
      </c>
      <c r="K46">
        <v>1720555097.8</v>
      </c>
      <c r="L46">
        <f>(M46)/1000</f>
        <v>0</v>
      </c>
      <c r="M46">
        <f>IF(BH46, AP46, AJ46)</f>
        <v>0</v>
      </c>
      <c r="N46">
        <f>IF(BH46, AK46, AI46)</f>
        <v>0</v>
      </c>
      <c r="O46">
        <f>BJ46 - IF(AW46&gt;1, N46*BD46*100.0/(AY46), 0)</f>
        <v>0</v>
      </c>
      <c r="P46">
        <f>((V46-L46/2)*O46-N46)/(V46+L46/2)</f>
        <v>0</v>
      </c>
      <c r="Q46">
        <f>P46*(BQ46+BR46)/1000.0</f>
        <v>0</v>
      </c>
      <c r="R46">
        <f>(BJ46 - IF(AW46&gt;1, N46*BD46*100.0/(AY46), 0))*(BQ46+BR46)/1000.0</f>
        <v>0</v>
      </c>
      <c r="S46">
        <f>2.0/((1/U46-1/T46)+SIGN(U46)*SQRT((1/U46-1/T46)*(1/U46-1/T46) + 4*BE46/((BE46+1)*(BE46+1))*(2*1/U46*1/T46-1/T46*1/T46)))</f>
        <v>0</v>
      </c>
      <c r="T46">
        <f>IF(LEFT(BF46,1)&lt;&gt;"0",IF(LEFT(BF46,1)="1",3.0,BG46),$D$5+$E$5*(BX46*BQ46/($K$5*1000))+$F$5*(BX46*BQ46/($K$5*1000))*MAX(MIN(BD46,$J$5),$I$5)*MAX(MIN(BD46,$J$5),$I$5)+$G$5*MAX(MIN(BD46,$J$5),$I$5)*(BX46*BQ46/($K$5*1000))+$H$5*(BX46*BQ46/($K$5*1000))*(BX46*BQ46/($K$5*1000)))</f>
        <v>0</v>
      </c>
      <c r="U46">
        <f>L46*(1000-(1000*0.61365*exp(17.502*Y46/(240.97+Y46))/(BQ46+BR46)+BL46)/2)/(1000*0.61365*exp(17.502*Y46/(240.97+Y46))/(BQ46+BR46)-BL46)</f>
        <v>0</v>
      </c>
      <c r="V46">
        <f>1/((BE46+1)/(S46/1.6)+1/(T46/1.37)) + BE46/((BE46+1)/(S46/1.6) + BE46/(T46/1.37))</f>
        <v>0</v>
      </c>
      <c r="W46">
        <f>(AZ46*BC46)</f>
        <v>0</v>
      </c>
      <c r="X46">
        <f>(BS46+(W46+2*0.95*5.67E-8*(((BS46+$B$7)+273)^4-(BS46+273)^4)-44100*L46)/(1.84*29.3*T46+8*0.95*5.67E-8*(BS46+273)^3))</f>
        <v>0</v>
      </c>
      <c r="Y46">
        <f>($C$7*BT46+$D$7*BU46+$E$7*X46)</f>
        <v>0</v>
      </c>
      <c r="Z46">
        <f>0.61365*exp(17.502*Y46/(240.97+Y46))</f>
        <v>0</v>
      </c>
      <c r="AA46">
        <f>(AB46/AC46*100)</f>
        <v>0</v>
      </c>
      <c r="AB46">
        <f>BL46*(BQ46+BR46)/1000</f>
        <v>0</v>
      </c>
      <c r="AC46">
        <f>0.61365*exp(17.502*BS46/(240.97+BS46))</f>
        <v>0</v>
      </c>
      <c r="AD46">
        <f>(Z46-BL46*(BQ46+BR46)/1000)</f>
        <v>0</v>
      </c>
      <c r="AE46">
        <f>(-L46*44100)</f>
        <v>0</v>
      </c>
      <c r="AF46">
        <f>2*29.3*T46*0.92*(BS46-Y46)</f>
        <v>0</v>
      </c>
      <c r="AG46">
        <f>2*0.95*5.67E-8*(((BS46+$B$7)+273)^4-(Y46+273)^4)</f>
        <v>0</v>
      </c>
      <c r="AH46">
        <f>W46+AG46+AE46+AF46</f>
        <v>0</v>
      </c>
      <c r="AI46">
        <f>BP46*AW46*(BK46-BJ46*(1000-AW46*BM46)/(1000-AW46*BL46))/(100*BD46)</f>
        <v>0</v>
      </c>
      <c r="AJ46">
        <f>1000*BP46*AW46*(BL46-BM46)/(100*BD46*(1000-AW46*BL46))</f>
        <v>0</v>
      </c>
      <c r="AK46">
        <f>(AL46 - AM46 - BQ46*1E3/(8.314*(BS46+273.15)) * AO46/BP46 * AN46) * BP46/(100*BD46) * (1000 - BM46)/1000</f>
        <v>0</v>
      </c>
      <c r="AL46">
        <v>430.680347797812</v>
      </c>
      <c r="AM46">
        <v>433.582339393939</v>
      </c>
      <c r="AN46">
        <v>7.03964847957329e-05</v>
      </c>
      <c r="AO46">
        <v>64.7827570232717</v>
      </c>
      <c r="AP46">
        <f>(AR46 - AQ46 + BQ46*1E3/(8.314*(BS46+273.15)) * AT46/BP46 * AS46) * BP46/(100*BD46) * 1000/(1000 - AR46)</f>
        <v>0</v>
      </c>
      <c r="AQ46">
        <v>24.7549049179191</v>
      </c>
      <c r="AR46">
        <v>26.1040979020979</v>
      </c>
      <c r="AS46">
        <v>-0.000272357487379953</v>
      </c>
      <c r="AT46">
        <v>110.041562975023</v>
      </c>
      <c r="AU46">
        <v>0</v>
      </c>
      <c r="AV46">
        <v>0</v>
      </c>
      <c r="AW46">
        <f>IF(AU46*$H$13&gt;=AY46,1.0,(AY46/(AY46-AU46*$H$13)))</f>
        <v>0</v>
      </c>
      <c r="AX46">
        <f>(AW46-1)*100</f>
        <v>0</v>
      </c>
      <c r="AY46">
        <f>MAX(0,($B$13+$C$13*BX46)/(1+$D$13*BX46)*BQ46/(BS46+273)*$E$13)</f>
        <v>0</v>
      </c>
      <c r="AZ46">
        <f>$B$11*BY46+$C$11*BZ46+$F$11*CK46*(1-CN46)</f>
        <v>0</v>
      </c>
      <c r="BA46">
        <f>AZ46*BB46</f>
        <v>0</v>
      </c>
      <c r="BB46">
        <f>($B$11*$D$9+$C$11*$D$9+$F$11*((CX46+CP46)/MAX(CX46+CP46+CY46, 0.1)*$I$9+CY46/MAX(CX46+CP46+CY46, 0.1)*$J$9))/($B$11+$C$11+$F$11)</f>
        <v>0</v>
      </c>
      <c r="BC46">
        <f>($B$11*$K$9+$C$11*$K$9+$F$11*((CX46+CP46)/MAX(CX46+CP46+CY46, 0.1)*$P$9+CY46/MAX(CX46+CP46+CY46, 0.1)*$Q$9))/($B$11+$C$11+$F$11)</f>
        <v>0</v>
      </c>
      <c r="BD46">
        <v>6</v>
      </c>
      <c r="BE46">
        <v>0.5</v>
      </c>
      <c r="BF46" t="s">
        <v>362</v>
      </c>
      <c r="BG46">
        <v>2</v>
      </c>
      <c r="BH46" t="b">
        <v>1</v>
      </c>
      <c r="BI46">
        <v>1720555097.8</v>
      </c>
      <c r="BJ46">
        <v>422.2614</v>
      </c>
      <c r="BK46">
        <v>420.0128</v>
      </c>
      <c r="BL46">
        <v>26.10616</v>
      </c>
      <c r="BM46">
        <v>24.75462</v>
      </c>
      <c r="BN46">
        <v>425.8004</v>
      </c>
      <c r="BO46">
        <v>25.66754</v>
      </c>
      <c r="BP46">
        <v>499.9768</v>
      </c>
      <c r="BQ46">
        <v>90.46128</v>
      </c>
      <c r="BR46">
        <v>0.09997332</v>
      </c>
      <c r="BS46">
        <v>31.8274</v>
      </c>
      <c r="BT46">
        <v>30.98836</v>
      </c>
      <c r="BU46">
        <v>999.9</v>
      </c>
      <c r="BV46">
        <v>0</v>
      </c>
      <c r="BW46">
        <v>0</v>
      </c>
      <c r="BX46">
        <v>10015.76</v>
      </c>
      <c r="BY46">
        <v>0</v>
      </c>
      <c r="BZ46">
        <v>0.231689</v>
      </c>
      <c r="CA46">
        <v>2.24867</v>
      </c>
      <c r="CB46">
        <v>433.5804</v>
      </c>
      <c r="CC46">
        <v>430.6738</v>
      </c>
      <c r="CD46">
        <v>1.35153</v>
      </c>
      <c r="CE46">
        <v>420.0128</v>
      </c>
      <c r="CF46">
        <v>24.75462</v>
      </c>
      <c r="CG46">
        <v>2.361596</v>
      </c>
      <c r="CH46">
        <v>2.239334</v>
      </c>
      <c r="CI46">
        <v>20.10282</v>
      </c>
      <c r="CJ46">
        <v>19.24652</v>
      </c>
      <c r="CK46">
        <v>0</v>
      </c>
      <c r="CL46">
        <v>0</v>
      </c>
      <c r="CM46">
        <v>0</v>
      </c>
      <c r="CN46">
        <v>0</v>
      </c>
      <c r="CO46">
        <v>-2.5</v>
      </c>
      <c r="CP46">
        <v>0</v>
      </c>
      <c r="CQ46">
        <v>-14.48</v>
      </c>
      <c r="CR46">
        <v>-1.38</v>
      </c>
      <c r="CS46">
        <v>35.3874</v>
      </c>
      <c r="CT46">
        <v>40.1124</v>
      </c>
      <c r="CU46">
        <v>37.437</v>
      </c>
      <c r="CV46">
        <v>39.7622</v>
      </c>
      <c r="CW46">
        <v>36.7996</v>
      </c>
      <c r="CX46">
        <v>0</v>
      </c>
      <c r="CY46">
        <v>0</v>
      </c>
      <c r="CZ46">
        <v>0</v>
      </c>
      <c r="DA46">
        <v>1720555099.8</v>
      </c>
      <c r="DB46">
        <v>0</v>
      </c>
      <c r="DC46">
        <v>1720554517.1</v>
      </c>
      <c r="DD46" t="s">
        <v>420</v>
      </c>
      <c r="DE46">
        <v>1720554517.1</v>
      </c>
      <c r="DF46">
        <v>1720554513.1</v>
      </c>
      <c r="DG46">
        <v>9</v>
      </c>
      <c r="DH46">
        <v>-0.157</v>
      </c>
      <c r="DI46">
        <v>-0.016</v>
      </c>
      <c r="DJ46">
        <v>-3.535</v>
      </c>
      <c r="DK46">
        <v>0.35</v>
      </c>
      <c r="DL46">
        <v>420</v>
      </c>
      <c r="DM46">
        <v>24</v>
      </c>
      <c r="DN46">
        <v>0.36</v>
      </c>
      <c r="DO46">
        <v>0.12</v>
      </c>
      <c r="DP46">
        <v>2.24403904761905</v>
      </c>
      <c r="DQ46">
        <v>-0.0710596854944644</v>
      </c>
      <c r="DR46">
        <v>0.0311624144649198</v>
      </c>
      <c r="DS46">
        <v>1</v>
      </c>
      <c r="DT46">
        <v>1.35557571428571</v>
      </c>
      <c r="DU46">
        <v>-0.0573352015464856</v>
      </c>
      <c r="DV46">
        <v>0.00823903864677968</v>
      </c>
      <c r="DW46">
        <v>1</v>
      </c>
      <c r="DX46">
        <v>2</v>
      </c>
      <c r="DY46">
        <v>2</v>
      </c>
      <c r="DZ46" t="s">
        <v>374</v>
      </c>
      <c r="EA46">
        <v>3.13369</v>
      </c>
      <c r="EB46">
        <v>2.77808</v>
      </c>
      <c r="EC46">
        <v>0.0911958</v>
      </c>
      <c r="ED46">
        <v>0.0903754</v>
      </c>
      <c r="EE46">
        <v>0.109748</v>
      </c>
      <c r="EF46">
        <v>0.106437</v>
      </c>
      <c r="EG46">
        <v>34358.6</v>
      </c>
      <c r="EH46">
        <v>36951.8</v>
      </c>
      <c r="EI46">
        <v>34206</v>
      </c>
      <c r="EJ46">
        <v>36817.8</v>
      </c>
      <c r="EK46">
        <v>42991.1</v>
      </c>
      <c r="EL46">
        <v>47207.7</v>
      </c>
      <c r="EM46">
        <v>53369</v>
      </c>
      <c r="EN46">
        <v>58831</v>
      </c>
      <c r="EO46">
        <v>1.9812</v>
      </c>
      <c r="EP46">
        <v>1.81802</v>
      </c>
      <c r="EQ46">
        <v>0.129059</v>
      </c>
      <c r="ER46">
        <v>0</v>
      </c>
      <c r="ES46">
        <v>28.8893</v>
      </c>
      <c r="ET46">
        <v>999.9</v>
      </c>
      <c r="EU46">
        <v>63.21</v>
      </c>
      <c r="EV46">
        <v>29.829</v>
      </c>
      <c r="EW46">
        <v>29.4779</v>
      </c>
      <c r="EX46">
        <v>59.7985</v>
      </c>
      <c r="EY46">
        <v>49.4671</v>
      </c>
      <c r="EZ46">
        <v>1</v>
      </c>
      <c r="FA46">
        <v>-0.0700864</v>
      </c>
      <c r="FB46">
        <v>-3.00282</v>
      </c>
      <c r="FC46">
        <v>20.1111</v>
      </c>
      <c r="FD46">
        <v>5.19842</v>
      </c>
      <c r="FE46">
        <v>12.0065</v>
      </c>
      <c r="FF46">
        <v>4.97555</v>
      </c>
      <c r="FG46">
        <v>3.29398</v>
      </c>
      <c r="FH46">
        <v>9999</v>
      </c>
      <c r="FI46">
        <v>999.9</v>
      </c>
      <c r="FJ46">
        <v>9999</v>
      </c>
      <c r="FK46">
        <v>9999</v>
      </c>
      <c r="FL46">
        <v>1.86325</v>
      </c>
      <c r="FM46">
        <v>1.86803</v>
      </c>
      <c r="FN46">
        <v>1.86779</v>
      </c>
      <c r="FO46">
        <v>1.86897</v>
      </c>
      <c r="FP46">
        <v>1.86981</v>
      </c>
      <c r="FQ46">
        <v>1.86584</v>
      </c>
      <c r="FR46">
        <v>1.86691</v>
      </c>
      <c r="FS46">
        <v>1.8683</v>
      </c>
      <c r="FT46">
        <v>5</v>
      </c>
      <c r="FU46">
        <v>0</v>
      </c>
      <c r="FV46">
        <v>0</v>
      </c>
      <c r="FW46">
        <v>0</v>
      </c>
      <c r="FX46" t="s">
        <v>365</v>
      </c>
      <c r="FY46" t="s">
        <v>366</v>
      </c>
      <c r="FZ46" t="s">
        <v>367</v>
      </c>
      <c r="GA46" t="s">
        <v>367</v>
      </c>
      <c r="GB46" t="s">
        <v>367</v>
      </c>
      <c r="GC46" t="s">
        <v>367</v>
      </c>
      <c r="GD46">
        <v>0</v>
      </c>
      <c r="GE46">
        <v>100</v>
      </c>
      <c r="GF46">
        <v>100</v>
      </c>
      <c r="GG46">
        <v>-3.539</v>
      </c>
      <c r="GH46">
        <v>0.4384</v>
      </c>
      <c r="GI46">
        <v>-2.68267604080414</v>
      </c>
      <c r="GJ46">
        <v>-0.00246041668978273</v>
      </c>
      <c r="GK46">
        <v>1.10889021610863e-06</v>
      </c>
      <c r="GL46">
        <v>-1.28318136538774e-10</v>
      </c>
      <c r="GM46">
        <v>-0.138293306198112</v>
      </c>
      <c r="GN46">
        <v>-0.0190386697160695</v>
      </c>
      <c r="GO46">
        <v>0.00224295314527537</v>
      </c>
      <c r="GP46">
        <v>-2.43696975084762e-05</v>
      </c>
      <c r="GQ46">
        <v>4</v>
      </c>
      <c r="GR46">
        <v>2248</v>
      </c>
      <c r="GS46">
        <v>1</v>
      </c>
      <c r="GT46">
        <v>26</v>
      </c>
      <c r="GU46">
        <v>9.7</v>
      </c>
      <c r="GV46">
        <v>9.8</v>
      </c>
      <c r="GW46">
        <v>1.0144</v>
      </c>
      <c r="GX46">
        <v>2.62451</v>
      </c>
      <c r="GY46">
        <v>1.54785</v>
      </c>
      <c r="GZ46">
        <v>2.30713</v>
      </c>
      <c r="HA46">
        <v>1.64673</v>
      </c>
      <c r="HB46">
        <v>2.36328</v>
      </c>
      <c r="HC46">
        <v>33.4232</v>
      </c>
      <c r="HD46">
        <v>24.2364</v>
      </c>
      <c r="HE46">
        <v>18</v>
      </c>
      <c r="HF46">
        <v>505.886</v>
      </c>
      <c r="HG46">
        <v>401.527</v>
      </c>
      <c r="HH46">
        <v>34.5359</v>
      </c>
      <c r="HI46">
        <v>26.4667</v>
      </c>
      <c r="HJ46">
        <v>29.9999</v>
      </c>
      <c r="HK46">
        <v>26.3821</v>
      </c>
      <c r="HL46">
        <v>26.328</v>
      </c>
      <c r="HM46">
        <v>20.3271</v>
      </c>
      <c r="HN46">
        <v>22.8471</v>
      </c>
      <c r="HO46">
        <v>67.4439</v>
      </c>
      <c r="HP46">
        <v>34.5378</v>
      </c>
      <c r="HQ46">
        <v>420</v>
      </c>
      <c r="HR46">
        <v>24.7372</v>
      </c>
      <c r="HS46">
        <v>97.008</v>
      </c>
      <c r="HT46">
        <v>95.3266</v>
      </c>
    </row>
    <row r="47" spans="1:228">
      <c r="A47">
        <v>31</v>
      </c>
      <c r="B47">
        <v>1720555106</v>
      </c>
      <c r="C47">
        <v>1737</v>
      </c>
      <c r="D47" t="s">
        <v>432</v>
      </c>
      <c r="E47" t="s">
        <v>433</v>
      </c>
      <c r="F47">
        <v>5</v>
      </c>
      <c r="G47" t="s">
        <v>358</v>
      </c>
      <c r="H47" t="s">
        <v>359</v>
      </c>
      <c r="I47" t="s">
        <v>419</v>
      </c>
      <c r="J47" t="s">
        <v>361</v>
      </c>
      <c r="K47">
        <v>1720555102.8</v>
      </c>
      <c r="L47">
        <f>(M47)/1000</f>
        <v>0</v>
      </c>
      <c r="M47">
        <f>IF(BH47, AP47, AJ47)</f>
        <v>0</v>
      </c>
      <c r="N47">
        <f>IF(BH47, AK47, AI47)</f>
        <v>0</v>
      </c>
      <c r="O47">
        <f>BJ47 - IF(AW47&gt;1, N47*BD47*100.0/(AY47), 0)</f>
        <v>0</v>
      </c>
      <c r="P47">
        <f>((V47-L47/2)*O47-N47)/(V47+L47/2)</f>
        <v>0</v>
      </c>
      <c r="Q47">
        <f>P47*(BQ47+BR47)/1000.0</f>
        <v>0</v>
      </c>
      <c r="R47">
        <f>(BJ47 - IF(AW47&gt;1, N47*BD47*100.0/(AY47), 0))*(BQ47+BR47)/1000.0</f>
        <v>0</v>
      </c>
      <c r="S47">
        <f>2.0/((1/U47-1/T47)+SIGN(U47)*SQRT((1/U47-1/T47)*(1/U47-1/T47) + 4*BE47/((BE47+1)*(BE47+1))*(2*1/U47*1/T47-1/T47*1/T47)))</f>
        <v>0</v>
      </c>
      <c r="T47">
        <f>IF(LEFT(BF47,1)&lt;&gt;"0",IF(LEFT(BF47,1)="1",3.0,BG47),$D$5+$E$5*(BX47*BQ47/($K$5*1000))+$F$5*(BX47*BQ47/($K$5*1000))*MAX(MIN(BD47,$J$5),$I$5)*MAX(MIN(BD47,$J$5),$I$5)+$G$5*MAX(MIN(BD47,$J$5),$I$5)*(BX47*BQ47/($K$5*1000))+$H$5*(BX47*BQ47/($K$5*1000))*(BX47*BQ47/($K$5*1000)))</f>
        <v>0</v>
      </c>
      <c r="U47">
        <f>L47*(1000-(1000*0.61365*exp(17.502*Y47/(240.97+Y47))/(BQ47+BR47)+BL47)/2)/(1000*0.61365*exp(17.502*Y47/(240.97+Y47))/(BQ47+BR47)-BL47)</f>
        <v>0</v>
      </c>
      <c r="V47">
        <f>1/((BE47+1)/(S47/1.6)+1/(T47/1.37)) + BE47/((BE47+1)/(S47/1.6) + BE47/(T47/1.37))</f>
        <v>0</v>
      </c>
      <c r="W47">
        <f>(AZ47*BC47)</f>
        <v>0</v>
      </c>
      <c r="X47">
        <f>(BS47+(W47+2*0.95*5.67E-8*(((BS47+$B$7)+273)^4-(BS47+273)^4)-44100*L47)/(1.84*29.3*T47+8*0.95*5.67E-8*(BS47+273)^3))</f>
        <v>0</v>
      </c>
      <c r="Y47">
        <f>($C$7*BT47+$D$7*BU47+$E$7*X47)</f>
        <v>0</v>
      </c>
      <c r="Z47">
        <f>0.61365*exp(17.502*Y47/(240.97+Y47))</f>
        <v>0</v>
      </c>
      <c r="AA47">
        <f>(AB47/AC47*100)</f>
        <v>0</v>
      </c>
      <c r="AB47">
        <f>BL47*(BQ47+BR47)/1000</f>
        <v>0</v>
      </c>
      <c r="AC47">
        <f>0.61365*exp(17.502*BS47/(240.97+BS47))</f>
        <v>0</v>
      </c>
      <c r="AD47">
        <f>(Z47-BL47*(BQ47+BR47)/1000)</f>
        <v>0</v>
      </c>
      <c r="AE47">
        <f>(-L47*44100)</f>
        <v>0</v>
      </c>
      <c r="AF47">
        <f>2*29.3*T47*0.92*(BS47-Y47)</f>
        <v>0</v>
      </c>
      <c r="AG47">
        <f>2*0.95*5.67E-8*(((BS47+$B$7)+273)^4-(Y47+273)^4)</f>
        <v>0</v>
      </c>
      <c r="AH47">
        <f>W47+AG47+AE47+AF47</f>
        <v>0</v>
      </c>
      <c r="AI47">
        <f>BP47*AW47*(BK47-BJ47*(1000-AW47*BM47)/(1000-AW47*BL47))/(100*BD47)</f>
        <v>0</v>
      </c>
      <c r="AJ47">
        <f>1000*BP47*AW47*(BL47-BM47)/(100*BD47*(1000-AW47*BL47))</f>
        <v>0</v>
      </c>
      <c r="AK47">
        <f>(AL47 - AM47 - BQ47*1E3/(8.314*(BS47+273.15)) * AO47/BP47 * AN47) * BP47/(100*BD47) * (1000 - BM47)/1000</f>
        <v>0</v>
      </c>
      <c r="AL47">
        <v>430.669577663938</v>
      </c>
      <c r="AM47">
        <v>433.564078787879</v>
      </c>
      <c r="AN47">
        <v>-0.000349003083639377</v>
      </c>
      <c r="AO47">
        <v>64.7827570232717</v>
      </c>
      <c r="AP47">
        <f>(AR47 - AQ47 + BQ47*1E3/(8.314*(BS47+273.15)) * AT47/BP47 * AS47) * BP47/(100*BD47) * 1000/(1000 - AR47)</f>
        <v>0</v>
      </c>
      <c r="AQ47">
        <v>24.7527170791197</v>
      </c>
      <c r="AR47">
        <v>26.1034622377623</v>
      </c>
      <c r="AS47">
        <v>-6.89156414386211e-05</v>
      </c>
      <c r="AT47">
        <v>110.041562975023</v>
      </c>
      <c r="AU47">
        <v>0</v>
      </c>
      <c r="AV47">
        <v>0</v>
      </c>
      <c r="AW47">
        <f>IF(AU47*$H$13&gt;=AY47,1.0,(AY47/(AY47-AU47*$H$13)))</f>
        <v>0</v>
      </c>
      <c r="AX47">
        <f>(AW47-1)*100</f>
        <v>0</v>
      </c>
      <c r="AY47">
        <f>MAX(0,($B$13+$C$13*BX47)/(1+$D$13*BX47)*BQ47/(BS47+273)*$E$13)</f>
        <v>0</v>
      </c>
      <c r="AZ47">
        <f>$B$11*BY47+$C$11*BZ47+$F$11*CK47*(1-CN47)</f>
        <v>0</v>
      </c>
      <c r="BA47">
        <f>AZ47*BB47</f>
        <v>0</v>
      </c>
      <c r="BB47">
        <f>($B$11*$D$9+$C$11*$D$9+$F$11*((CX47+CP47)/MAX(CX47+CP47+CY47, 0.1)*$I$9+CY47/MAX(CX47+CP47+CY47, 0.1)*$J$9))/($B$11+$C$11+$F$11)</f>
        <v>0</v>
      </c>
      <c r="BC47">
        <f>($B$11*$K$9+$C$11*$K$9+$F$11*((CX47+CP47)/MAX(CX47+CP47+CY47, 0.1)*$P$9+CY47/MAX(CX47+CP47+CY47, 0.1)*$Q$9))/($B$11+$C$11+$F$11)</f>
        <v>0</v>
      </c>
      <c r="BD47">
        <v>6</v>
      </c>
      <c r="BE47">
        <v>0.5</v>
      </c>
      <c r="BF47" t="s">
        <v>362</v>
      </c>
      <c r="BG47">
        <v>2</v>
      </c>
      <c r="BH47" t="b">
        <v>1</v>
      </c>
      <c r="BI47">
        <v>1720555102.8</v>
      </c>
      <c r="BJ47">
        <v>422.2548</v>
      </c>
      <c r="BK47">
        <v>420.0148</v>
      </c>
      <c r="BL47">
        <v>26.10328</v>
      </c>
      <c r="BM47">
        <v>24.75292</v>
      </c>
      <c r="BN47">
        <v>425.7938</v>
      </c>
      <c r="BO47">
        <v>25.66476</v>
      </c>
      <c r="BP47">
        <v>500.0268</v>
      </c>
      <c r="BQ47">
        <v>90.46078</v>
      </c>
      <c r="BR47">
        <v>0.1000962</v>
      </c>
      <c r="BS47">
        <v>31.83132</v>
      </c>
      <c r="BT47">
        <v>30.99098</v>
      </c>
      <c r="BU47">
        <v>999.9</v>
      </c>
      <c r="BV47">
        <v>0</v>
      </c>
      <c r="BW47">
        <v>0</v>
      </c>
      <c r="BX47">
        <v>9996.878</v>
      </c>
      <c r="BY47">
        <v>0</v>
      </c>
      <c r="BZ47">
        <v>0.2272758</v>
      </c>
      <c r="CA47">
        <v>2.239666</v>
      </c>
      <c r="CB47">
        <v>433.5722</v>
      </c>
      <c r="CC47">
        <v>430.6754</v>
      </c>
      <c r="CD47">
        <v>1.350334</v>
      </c>
      <c r="CE47">
        <v>420.0148</v>
      </c>
      <c r="CF47">
        <v>24.75292</v>
      </c>
      <c r="CG47">
        <v>2.361322</v>
      </c>
      <c r="CH47">
        <v>2.239172</v>
      </c>
      <c r="CI47">
        <v>20.10096</v>
      </c>
      <c r="CJ47">
        <v>19.24534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-13</v>
      </c>
      <c r="CR47">
        <v>-1.08</v>
      </c>
      <c r="CS47">
        <v>35.4246</v>
      </c>
      <c r="CT47">
        <v>40.1622</v>
      </c>
      <c r="CU47">
        <v>37.4874</v>
      </c>
      <c r="CV47">
        <v>39.8498</v>
      </c>
      <c r="CW47">
        <v>36.812</v>
      </c>
      <c r="CX47">
        <v>0</v>
      </c>
      <c r="CY47">
        <v>0</v>
      </c>
      <c r="CZ47">
        <v>0</v>
      </c>
      <c r="DA47">
        <v>1720555104.6</v>
      </c>
      <c r="DB47">
        <v>0</v>
      </c>
      <c r="DC47">
        <v>1720554517.1</v>
      </c>
      <c r="DD47" t="s">
        <v>420</v>
      </c>
      <c r="DE47">
        <v>1720554517.1</v>
      </c>
      <c r="DF47">
        <v>1720554513.1</v>
      </c>
      <c r="DG47">
        <v>9</v>
      </c>
      <c r="DH47">
        <v>-0.157</v>
      </c>
      <c r="DI47">
        <v>-0.016</v>
      </c>
      <c r="DJ47">
        <v>-3.535</v>
      </c>
      <c r="DK47">
        <v>0.35</v>
      </c>
      <c r="DL47">
        <v>420</v>
      </c>
      <c r="DM47">
        <v>24</v>
      </c>
      <c r="DN47">
        <v>0.36</v>
      </c>
      <c r="DO47">
        <v>0.12</v>
      </c>
      <c r="DP47">
        <v>2.23545</v>
      </c>
      <c r="DQ47">
        <v>0.0911683223651032</v>
      </c>
      <c r="DR47">
        <v>0.0197226864778802</v>
      </c>
      <c r="DS47">
        <v>1</v>
      </c>
      <c r="DT47">
        <v>1.35111619047619</v>
      </c>
      <c r="DU47">
        <v>-0.00297680834105004</v>
      </c>
      <c r="DV47">
        <v>0.00141807205200271</v>
      </c>
      <c r="DW47">
        <v>1</v>
      </c>
      <c r="DX47">
        <v>2</v>
      </c>
      <c r="DY47">
        <v>2</v>
      </c>
      <c r="DZ47" t="s">
        <v>374</v>
      </c>
      <c r="EA47">
        <v>3.13363</v>
      </c>
      <c r="EB47">
        <v>2.77797</v>
      </c>
      <c r="EC47">
        <v>0.0911882</v>
      </c>
      <c r="ED47">
        <v>0.0903781</v>
      </c>
      <c r="EE47">
        <v>0.109751</v>
      </c>
      <c r="EF47">
        <v>0.106435</v>
      </c>
      <c r="EG47">
        <v>34358.9</v>
      </c>
      <c r="EH47">
        <v>36951.7</v>
      </c>
      <c r="EI47">
        <v>34206</v>
      </c>
      <c r="EJ47">
        <v>36817.7</v>
      </c>
      <c r="EK47">
        <v>42991</v>
      </c>
      <c r="EL47">
        <v>47207.8</v>
      </c>
      <c r="EM47">
        <v>53369.1</v>
      </c>
      <c r="EN47">
        <v>58831</v>
      </c>
      <c r="EO47">
        <v>1.98107</v>
      </c>
      <c r="EP47">
        <v>1.81807</v>
      </c>
      <c r="EQ47">
        <v>0.128649</v>
      </c>
      <c r="ER47">
        <v>0</v>
      </c>
      <c r="ES47">
        <v>28.8936</v>
      </c>
      <c r="ET47">
        <v>999.9</v>
      </c>
      <c r="EU47">
        <v>63.258</v>
      </c>
      <c r="EV47">
        <v>29.839</v>
      </c>
      <c r="EW47">
        <v>29.5164</v>
      </c>
      <c r="EX47">
        <v>59.8985</v>
      </c>
      <c r="EY47">
        <v>49.6074</v>
      </c>
      <c r="EZ47">
        <v>1</v>
      </c>
      <c r="FA47">
        <v>-0.0701575</v>
      </c>
      <c r="FB47">
        <v>-2.99876</v>
      </c>
      <c r="FC47">
        <v>20.111</v>
      </c>
      <c r="FD47">
        <v>5.19872</v>
      </c>
      <c r="FE47">
        <v>12.0049</v>
      </c>
      <c r="FF47">
        <v>4.97555</v>
      </c>
      <c r="FG47">
        <v>3.294</v>
      </c>
      <c r="FH47">
        <v>9999</v>
      </c>
      <c r="FI47">
        <v>999.9</v>
      </c>
      <c r="FJ47">
        <v>9999</v>
      </c>
      <c r="FK47">
        <v>9999</v>
      </c>
      <c r="FL47">
        <v>1.86325</v>
      </c>
      <c r="FM47">
        <v>1.86801</v>
      </c>
      <c r="FN47">
        <v>1.86778</v>
      </c>
      <c r="FO47">
        <v>1.869</v>
      </c>
      <c r="FP47">
        <v>1.86981</v>
      </c>
      <c r="FQ47">
        <v>1.86584</v>
      </c>
      <c r="FR47">
        <v>1.86691</v>
      </c>
      <c r="FS47">
        <v>1.8683</v>
      </c>
      <c r="FT47">
        <v>5</v>
      </c>
      <c r="FU47">
        <v>0</v>
      </c>
      <c r="FV47">
        <v>0</v>
      </c>
      <c r="FW47">
        <v>0</v>
      </c>
      <c r="FX47" t="s">
        <v>365</v>
      </c>
      <c r="FY47" t="s">
        <v>366</v>
      </c>
      <c r="FZ47" t="s">
        <v>367</v>
      </c>
      <c r="GA47" t="s">
        <v>367</v>
      </c>
      <c r="GB47" t="s">
        <v>367</v>
      </c>
      <c r="GC47" t="s">
        <v>367</v>
      </c>
      <c r="GD47">
        <v>0</v>
      </c>
      <c r="GE47">
        <v>100</v>
      </c>
      <c r="GF47">
        <v>100</v>
      </c>
      <c r="GG47">
        <v>-3.539</v>
      </c>
      <c r="GH47">
        <v>0.4386</v>
      </c>
      <c r="GI47">
        <v>-2.68267604080414</v>
      </c>
      <c r="GJ47">
        <v>-0.00246041668978273</v>
      </c>
      <c r="GK47">
        <v>1.10889021610863e-06</v>
      </c>
      <c r="GL47">
        <v>-1.28318136538774e-10</v>
      </c>
      <c r="GM47">
        <v>-0.138293306198112</v>
      </c>
      <c r="GN47">
        <v>-0.0190386697160695</v>
      </c>
      <c r="GO47">
        <v>0.00224295314527537</v>
      </c>
      <c r="GP47">
        <v>-2.43696975084762e-05</v>
      </c>
      <c r="GQ47">
        <v>4</v>
      </c>
      <c r="GR47">
        <v>2248</v>
      </c>
      <c r="GS47">
        <v>1</v>
      </c>
      <c r="GT47">
        <v>26</v>
      </c>
      <c r="GU47">
        <v>9.8</v>
      </c>
      <c r="GV47">
        <v>9.9</v>
      </c>
      <c r="GW47">
        <v>1.0144</v>
      </c>
      <c r="GX47">
        <v>2.62207</v>
      </c>
      <c r="GY47">
        <v>1.54785</v>
      </c>
      <c r="GZ47">
        <v>2.30835</v>
      </c>
      <c r="HA47">
        <v>1.64673</v>
      </c>
      <c r="HB47">
        <v>2.32422</v>
      </c>
      <c r="HC47">
        <v>33.4232</v>
      </c>
      <c r="HD47">
        <v>24.2364</v>
      </c>
      <c r="HE47">
        <v>18</v>
      </c>
      <c r="HF47">
        <v>505.804</v>
      </c>
      <c r="HG47">
        <v>401.555</v>
      </c>
      <c r="HH47">
        <v>34.5422</v>
      </c>
      <c r="HI47">
        <v>26.4646</v>
      </c>
      <c r="HJ47">
        <v>29.9999</v>
      </c>
      <c r="HK47">
        <v>26.3821</v>
      </c>
      <c r="HL47">
        <v>26.328</v>
      </c>
      <c r="HM47">
        <v>20.3275</v>
      </c>
      <c r="HN47">
        <v>22.8471</v>
      </c>
      <c r="HO47">
        <v>67.4439</v>
      </c>
      <c r="HP47">
        <v>34.5442</v>
      </c>
      <c r="HQ47">
        <v>420</v>
      </c>
      <c r="HR47">
        <v>24.7351</v>
      </c>
      <c r="HS47">
        <v>97.0082</v>
      </c>
      <c r="HT47">
        <v>95.3265</v>
      </c>
    </row>
    <row r="48" spans="1:228">
      <c r="A48">
        <v>32</v>
      </c>
      <c r="B48">
        <v>1720555111</v>
      </c>
      <c r="C48">
        <v>1742</v>
      </c>
      <c r="D48" t="s">
        <v>434</v>
      </c>
      <c r="E48" t="s">
        <v>435</v>
      </c>
      <c r="F48">
        <v>5</v>
      </c>
      <c r="G48" t="s">
        <v>358</v>
      </c>
      <c r="H48" t="s">
        <v>359</v>
      </c>
      <c r="I48" t="s">
        <v>419</v>
      </c>
      <c r="J48" t="s">
        <v>361</v>
      </c>
      <c r="K48">
        <v>1720555107.8</v>
      </c>
      <c r="L48">
        <f>(M48)/1000</f>
        <v>0</v>
      </c>
      <c r="M48">
        <f>IF(BH48, AP48, AJ48)</f>
        <v>0</v>
      </c>
      <c r="N48">
        <f>IF(BH48, AK48, AI48)</f>
        <v>0</v>
      </c>
      <c r="O48">
        <f>BJ48 - IF(AW48&gt;1, N48*BD48*100.0/(AY48), 0)</f>
        <v>0</v>
      </c>
      <c r="P48">
        <f>((V48-L48/2)*O48-N48)/(V48+L48/2)</f>
        <v>0</v>
      </c>
      <c r="Q48">
        <f>P48*(BQ48+BR48)/1000.0</f>
        <v>0</v>
      </c>
      <c r="R48">
        <f>(BJ48 - IF(AW48&gt;1, N48*BD48*100.0/(AY48), 0))*(BQ48+BR48)/1000.0</f>
        <v>0</v>
      </c>
      <c r="S48">
        <f>2.0/((1/U48-1/T48)+SIGN(U48)*SQRT((1/U48-1/T48)*(1/U48-1/T48) + 4*BE48/((BE48+1)*(BE48+1))*(2*1/U48*1/T48-1/T48*1/T48)))</f>
        <v>0</v>
      </c>
      <c r="T48">
        <f>IF(LEFT(BF48,1)&lt;&gt;"0",IF(LEFT(BF48,1)="1",3.0,BG48),$D$5+$E$5*(BX48*BQ48/($K$5*1000))+$F$5*(BX48*BQ48/($K$5*1000))*MAX(MIN(BD48,$J$5),$I$5)*MAX(MIN(BD48,$J$5),$I$5)+$G$5*MAX(MIN(BD48,$J$5),$I$5)*(BX48*BQ48/($K$5*1000))+$H$5*(BX48*BQ48/($K$5*1000))*(BX48*BQ48/($K$5*1000)))</f>
        <v>0</v>
      </c>
      <c r="U48">
        <f>L48*(1000-(1000*0.61365*exp(17.502*Y48/(240.97+Y48))/(BQ48+BR48)+BL48)/2)/(1000*0.61365*exp(17.502*Y48/(240.97+Y48))/(BQ48+BR48)-BL48)</f>
        <v>0</v>
      </c>
      <c r="V48">
        <f>1/((BE48+1)/(S48/1.6)+1/(T48/1.37)) + BE48/((BE48+1)/(S48/1.6) + BE48/(T48/1.37))</f>
        <v>0</v>
      </c>
      <c r="W48">
        <f>(AZ48*BC48)</f>
        <v>0</v>
      </c>
      <c r="X48">
        <f>(BS48+(W48+2*0.95*5.67E-8*(((BS48+$B$7)+273)^4-(BS48+273)^4)-44100*L48)/(1.84*29.3*T48+8*0.95*5.67E-8*(BS48+273)^3))</f>
        <v>0</v>
      </c>
      <c r="Y48">
        <f>($C$7*BT48+$D$7*BU48+$E$7*X48)</f>
        <v>0</v>
      </c>
      <c r="Z48">
        <f>0.61365*exp(17.502*Y48/(240.97+Y48))</f>
        <v>0</v>
      </c>
      <c r="AA48">
        <f>(AB48/AC48*100)</f>
        <v>0</v>
      </c>
      <c r="AB48">
        <f>BL48*(BQ48+BR48)/1000</f>
        <v>0</v>
      </c>
      <c r="AC48">
        <f>0.61365*exp(17.502*BS48/(240.97+BS48))</f>
        <v>0</v>
      </c>
      <c r="AD48">
        <f>(Z48-BL48*(BQ48+BR48)/1000)</f>
        <v>0</v>
      </c>
      <c r="AE48">
        <f>(-L48*44100)</f>
        <v>0</v>
      </c>
      <c r="AF48">
        <f>2*29.3*T48*0.92*(BS48-Y48)</f>
        <v>0</v>
      </c>
      <c r="AG48">
        <f>2*0.95*5.67E-8*(((BS48+$B$7)+273)^4-(Y48+273)^4)</f>
        <v>0</v>
      </c>
      <c r="AH48">
        <f>W48+AG48+AE48+AF48</f>
        <v>0</v>
      </c>
      <c r="AI48">
        <f>BP48*AW48*(BK48-BJ48*(1000-AW48*BM48)/(1000-AW48*BL48))/(100*BD48)</f>
        <v>0</v>
      </c>
      <c r="AJ48">
        <f>1000*BP48*AW48*(BL48-BM48)/(100*BD48*(1000-AW48*BL48))</f>
        <v>0</v>
      </c>
      <c r="AK48">
        <f>(AL48 - AM48 - BQ48*1E3/(8.314*(BS48+273.15)) * AO48/BP48 * AN48) * BP48/(100*BD48) * (1000 - BM48)/1000</f>
        <v>0</v>
      </c>
      <c r="AL48">
        <v>430.67707348454</v>
      </c>
      <c r="AM48">
        <v>433.590442424242</v>
      </c>
      <c r="AN48">
        <v>0.000692324421790192</v>
      </c>
      <c r="AO48">
        <v>64.7827570232717</v>
      </c>
      <c r="AP48">
        <f>(AR48 - AQ48 + BQ48*1E3/(8.314*(BS48+273.15)) * AT48/BP48 * AS48) * BP48/(100*BD48) * 1000/(1000 - AR48)</f>
        <v>0</v>
      </c>
      <c r="AQ48">
        <v>24.7527247159203</v>
      </c>
      <c r="AR48">
        <v>26.1044545454546</v>
      </c>
      <c r="AS48">
        <v>2.60126305263366e-05</v>
      </c>
      <c r="AT48">
        <v>110.041562975023</v>
      </c>
      <c r="AU48">
        <v>0</v>
      </c>
      <c r="AV48">
        <v>0</v>
      </c>
      <c r="AW48">
        <f>IF(AU48*$H$13&gt;=AY48,1.0,(AY48/(AY48-AU48*$H$13)))</f>
        <v>0</v>
      </c>
      <c r="AX48">
        <f>(AW48-1)*100</f>
        <v>0</v>
      </c>
      <c r="AY48">
        <f>MAX(0,($B$13+$C$13*BX48)/(1+$D$13*BX48)*BQ48/(BS48+273)*$E$13)</f>
        <v>0</v>
      </c>
      <c r="AZ48">
        <f>$B$11*BY48+$C$11*BZ48+$F$11*CK48*(1-CN48)</f>
        <v>0</v>
      </c>
      <c r="BA48">
        <f>AZ48*BB48</f>
        <v>0</v>
      </c>
      <c r="BB48">
        <f>($B$11*$D$9+$C$11*$D$9+$F$11*((CX48+CP48)/MAX(CX48+CP48+CY48, 0.1)*$I$9+CY48/MAX(CX48+CP48+CY48, 0.1)*$J$9))/($B$11+$C$11+$F$11)</f>
        <v>0</v>
      </c>
      <c r="BC48">
        <f>($B$11*$K$9+$C$11*$K$9+$F$11*((CX48+CP48)/MAX(CX48+CP48+CY48, 0.1)*$P$9+CY48/MAX(CX48+CP48+CY48, 0.1)*$Q$9))/($B$11+$C$11+$F$11)</f>
        <v>0</v>
      </c>
      <c r="BD48">
        <v>6</v>
      </c>
      <c r="BE48">
        <v>0.5</v>
      </c>
      <c r="BF48" t="s">
        <v>362</v>
      </c>
      <c r="BG48">
        <v>2</v>
      </c>
      <c r="BH48" t="b">
        <v>1</v>
      </c>
      <c r="BI48">
        <v>1720555107.8</v>
      </c>
      <c r="BJ48">
        <v>422.2512</v>
      </c>
      <c r="BK48">
        <v>420.015</v>
      </c>
      <c r="BL48">
        <v>26.10392</v>
      </c>
      <c r="BM48">
        <v>24.7532</v>
      </c>
      <c r="BN48">
        <v>425.7902</v>
      </c>
      <c r="BO48">
        <v>25.6654</v>
      </c>
      <c r="BP48">
        <v>500.0282</v>
      </c>
      <c r="BQ48">
        <v>90.45952</v>
      </c>
      <c r="BR48">
        <v>0.10002494</v>
      </c>
      <c r="BS48">
        <v>31.83402</v>
      </c>
      <c r="BT48">
        <v>30.99146</v>
      </c>
      <c r="BU48">
        <v>999.9</v>
      </c>
      <c r="BV48">
        <v>0</v>
      </c>
      <c r="BW48">
        <v>0</v>
      </c>
      <c r="BX48">
        <v>9990.116</v>
      </c>
      <c r="BY48">
        <v>0</v>
      </c>
      <c r="BZ48">
        <v>0.2344472</v>
      </c>
      <c r="CA48">
        <v>2.236192</v>
      </c>
      <c r="CB48">
        <v>433.5688</v>
      </c>
      <c r="CC48">
        <v>430.6754</v>
      </c>
      <c r="CD48">
        <v>1.350708</v>
      </c>
      <c r="CE48">
        <v>420.015</v>
      </c>
      <c r="CF48">
        <v>24.7532</v>
      </c>
      <c r="CG48">
        <v>2.36135</v>
      </c>
      <c r="CH48">
        <v>2.239166</v>
      </c>
      <c r="CI48">
        <v>20.10112</v>
      </c>
      <c r="CJ48">
        <v>19.2453</v>
      </c>
      <c r="CK48">
        <v>0</v>
      </c>
      <c r="CL48">
        <v>0</v>
      </c>
      <c r="CM48">
        <v>0</v>
      </c>
      <c r="CN48">
        <v>0</v>
      </c>
      <c r="CO48">
        <v>0.68</v>
      </c>
      <c r="CP48">
        <v>0</v>
      </c>
      <c r="CQ48">
        <v>-11.92</v>
      </c>
      <c r="CR48">
        <v>-0.54</v>
      </c>
      <c r="CS48">
        <v>35.437</v>
      </c>
      <c r="CT48">
        <v>40.2248</v>
      </c>
      <c r="CU48">
        <v>37.5</v>
      </c>
      <c r="CV48">
        <v>39.9372</v>
      </c>
      <c r="CW48">
        <v>36.8498</v>
      </c>
      <c r="CX48">
        <v>0</v>
      </c>
      <c r="CY48">
        <v>0</v>
      </c>
      <c r="CZ48">
        <v>0</v>
      </c>
      <c r="DA48">
        <v>1720555110</v>
      </c>
      <c r="DB48">
        <v>0</v>
      </c>
      <c r="DC48">
        <v>1720554517.1</v>
      </c>
      <c r="DD48" t="s">
        <v>420</v>
      </c>
      <c r="DE48">
        <v>1720554517.1</v>
      </c>
      <c r="DF48">
        <v>1720554513.1</v>
      </c>
      <c r="DG48">
        <v>9</v>
      </c>
      <c r="DH48">
        <v>-0.157</v>
      </c>
      <c r="DI48">
        <v>-0.016</v>
      </c>
      <c r="DJ48">
        <v>-3.535</v>
      </c>
      <c r="DK48">
        <v>0.35</v>
      </c>
      <c r="DL48">
        <v>420</v>
      </c>
      <c r="DM48">
        <v>24</v>
      </c>
      <c r="DN48">
        <v>0.36</v>
      </c>
      <c r="DO48">
        <v>0.12</v>
      </c>
      <c r="DP48">
        <v>2.237838</v>
      </c>
      <c r="DQ48">
        <v>0.0226619548872241</v>
      </c>
      <c r="DR48">
        <v>0.0199084872855774</v>
      </c>
      <c r="DS48">
        <v>1</v>
      </c>
      <c r="DT48">
        <v>1.3511705</v>
      </c>
      <c r="DU48">
        <v>-0.00715263157894987</v>
      </c>
      <c r="DV48">
        <v>0.00100937344427125</v>
      </c>
      <c r="DW48">
        <v>1</v>
      </c>
      <c r="DX48">
        <v>2</v>
      </c>
      <c r="DY48">
        <v>2</v>
      </c>
      <c r="DZ48" t="s">
        <v>374</v>
      </c>
      <c r="EA48">
        <v>3.13353</v>
      </c>
      <c r="EB48">
        <v>2.77798</v>
      </c>
      <c r="EC48">
        <v>0.0911933</v>
      </c>
      <c r="ED48">
        <v>0.0903688</v>
      </c>
      <c r="EE48">
        <v>0.109757</v>
      </c>
      <c r="EF48">
        <v>0.106444</v>
      </c>
      <c r="EG48">
        <v>34359.1</v>
      </c>
      <c r="EH48">
        <v>36952.5</v>
      </c>
      <c r="EI48">
        <v>34206.4</v>
      </c>
      <c r="EJ48">
        <v>36818.2</v>
      </c>
      <c r="EK48">
        <v>42991.1</v>
      </c>
      <c r="EL48">
        <v>47207.7</v>
      </c>
      <c r="EM48">
        <v>53369.5</v>
      </c>
      <c r="EN48">
        <v>58831.6</v>
      </c>
      <c r="EO48">
        <v>1.98075</v>
      </c>
      <c r="EP48">
        <v>1.81855</v>
      </c>
      <c r="EQ48">
        <v>0.128567</v>
      </c>
      <c r="ER48">
        <v>0</v>
      </c>
      <c r="ES48">
        <v>28.8976</v>
      </c>
      <c r="ET48">
        <v>999.9</v>
      </c>
      <c r="EU48">
        <v>63.258</v>
      </c>
      <c r="EV48">
        <v>29.829</v>
      </c>
      <c r="EW48">
        <v>29.5012</v>
      </c>
      <c r="EX48">
        <v>59.9985</v>
      </c>
      <c r="EY48">
        <v>49.4671</v>
      </c>
      <c r="EZ48">
        <v>1</v>
      </c>
      <c r="FA48">
        <v>-0.0707393</v>
      </c>
      <c r="FB48">
        <v>-3.00176</v>
      </c>
      <c r="FC48">
        <v>20.1111</v>
      </c>
      <c r="FD48">
        <v>5.19902</v>
      </c>
      <c r="FE48">
        <v>12.0065</v>
      </c>
      <c r="FF48">
        <v>4.97565</v>
      </c>
      <c r="FG48">
        <v>3.294</v>
      </c>
      <c r="FH48">
        <v>9999</v>
      </c>
      <c r="FI48">
        <v>999.9</v>
      </c>
      <c r="FJ48">
        <v>9999</v>
      </c>
      <c r="FK48">
        <v>9999</v>
      </c>
      <c r="FL48">
        <v>1.86325</v>
      </c>
      <c r="FM48">
        <v>1.86801</v>
      </c>
      <c r="FN48">
        <v>1.86781</v>
      </c>
      <c r="FO48">
        <v>1.86902</v>
      </c>
      <c r="FP48">
        <v>1.86981</v>
      </c>
      <c r="FQ48">
        <v>1.86584</v>
      </c>
      <c r="FR48">
        <v>1.86691</v>
      </c>
      <c r="FS48">
        <v>1.8683</v>
      </c>
      <c r="FT48">
        <v>5</v>
      </c>
      <c r="FU48">
        <v>0</v>
      </c>
      <c r="FV48">
        <v>0</v>
      </c>
      <c r="FW48">
        <v>0</v>
      </c>
      <c r="FX48" t="s">
        <v>365</v>
      </c>
      <c r="FY48" t="s">
        <v>366</v>
      </c>
      <c r="FZ48" t="s">
        <v>367</v>
      </c>
      <c r="GA48" t="s">
        <v>367</v>
      </c>
      <c r="GB48" t="s">
        <v>367</v>
      </c>
      <c r="GC48" t="s">
        <v>367</v>
      </c>
      <c r="GD48">
        <v>0</v>
      </c>
      <c r="GE48">
        <v>100</v>
      </c>
      <c r="GF48">
        <v>100</v>
      </c>
      <c r="GG48">
        <v>-3.539</v>
      </c>
      <c r="GH48">
        <v>0.4386</v>
      </c>
      <c r="GI48">
        <v>-2.68267604080414</v>
      </c>
      <c r="GJ48">
        <v>-0.00246041668978273</v>
      </c>
      <c r="GK48">
        <v>1.10889021610863e-06</v>
      </c>
      <c r="GL48">
        <v>-1.28318136538774e-10</v>
      </c>
      <c r="GM48">
        <v>-0.138293306198112</v>
      </c>
      <c r="GN48">
        <v>-0.0190386697160695</v>
      </c>
      <c r="GO48">
        <v>0.00224295314527537</v>
      </c>
      <c r="GP48">
        <v>-2.43696975084762e-05</v>
      </c>
      <c r="GQ48">
        <v>4</v>
      </c>
      <c r="GR48">
        <v>2248</v>
      </c>
      <c r="GS48">
        <v>1</v>
      </c>
      <c r="GT48">
        <v>26</v>
      </c>
      <c r="GU48">
        <v>9.9</v>
      </c>
      <c r="GV48">
        <v>10</v>
      </c>
      <c r="GW48">
        <v>1.0144</v>
      </c>
      <c r="GX48">
        <v>2.63184</v>
      </c>
      <c r="GY48">
        <v>1.54785</v>
      </c>
      <c r="GZ48">
        <v>2.30713</v>
      </c>
      <c r="HA48">
        <v>1.64673</v>
      </c>
      <c r="HB48">
        <v>2.25586</v>
      </c>
      <c r="HC48">
        <v>33.4232</v>
      </c>
      <c r="HD48">
        <v>24.2276</v>
      </c>
      <c r="HE48">
        <v>18</v>
      </c>
      <c r="HF48">
        <v>505.592</v>
      </c>
      <c r="HG48">
        <v>401.812</v>
      </c>
      <c r="HH48">
        <v>34.5475</v>
      </c>
      <c r="HI48">
        <v>26.4645</v>
      </c>
      <c r="HJ48">
        <v>29.9999</v>
      </c>
      <c r="HK48">
        <v>26.3821</v>
      </c>
      <c r="HL48">
        <v>26.328</v>
      </c>
      <c r="HM48">
        <v>20.3286</v>
      </c>
      <c r="HN48">
        <v>22.8471</v>
      </c>
      <c r="HO48">
        <v>67.4439</v>
      </c>
      <c r="HP48">
        <v>34.5512</v>
      </c>
      <c r="HQ48">
        <v>420</v>
      </c>
      <c r="HR48">
        <v>24.7264</v>
      </c>
      <c r="HS48">
        <v>97.0091</v>
      </c>
      <c r="HT48">
        <v>95.3276</v>
      </c>
    </row>
    <row r="49" spans="1:228">
      <c r="A49">
        <v>33</v>
      </c>
      <c r="B49">
        <v>1720555116</v>
      </c>
      <c r="C49">
        <v>1747</v>
      </c>
      <c r="D49" t="s">
        <v>436</v>
      </c>
      <c r="E49" t="s">
        <v>437</v>
      </c>
      <c r="F49">
        <v>5</v>
      </c>
      <c r="G49" t="s">
        <v>358</v>
      </c>
      <c r="H49" t="s">
        <v>359</v>
      </c>
      <c r="I49" t="s">
        <v>419</v>
      </c>
      <c r="J49" t="s">
        <v>361</v>
      </c>
      <c r="K49">
        <v>1720555112.8</v>
      </c>
      <c r="L49">
        <f>(M49)/1000</f>
        <v>0</v>
      </c>
      <c r="M49">
        <f>IF(BH49, AP49, AJ49)</f>
        <v>0</v>
      </c>
      <c r="N49">
        <f>IF(BH49, AK49, AI49)</f>
        <v>0</v>
      </c>
      <c r="O49">
        <f>BJ49 - IF(AW49&gt;1, N49*BD49*100.0/(AY49), 0)</f>
        <v>0</v>
      </c>
      <c r="P49">
        <f>((V49-L49/2)*O49-N49)/(V49+L49/2)</f>
        <v>0</v>
      </c>
      <c r="Q49">
        <f>P49*(BQ49+BR49)/1000.0</f>
        <v>0</v>
      </c>
      <c r="R49">
        <f>(BJ49 - IF(AW49&gt;1, N49*BD49*100.0/(AY49), 0))*(BQ49+BR49)/1000.0</f>
        <v>0</v>
      </c>
      <c r="S49">
        <f>2.0/((1/U49-1/T49)+SIGN(U49)*SQRT((1/U49-1/T49)*(1/U49-1/T49) + 4*BE49/((BE49+1)*(BE49+1))*(2*1/U49*1/T49-1/T49*1/T49)))</f>
        <v>0</v>
      </c>
      <c r="T49">
        <f>IF(LEFT(BF49,1)&lt;&gt;"0",IF(LEFT(BF49,1)="1",3.0,BG49),$D$5+$E$5*(BX49*BQ49/($K$5*1000))+$F$5*(BX49*BQ49/($K$5*1000))*MAX(MIN(BD49,$J$5),$I$5)*MAX(MIN(BD49,$J$5),$I$5)+$G$5*MAX(MIN(BD49,$J$5),$I$5)*(BX49*BQ49/($K$5*1000))+$H$5*(BX49*BQ49/($K$5*1000))*(BX49*BQ49/($K$5*1000)))</f>
        <v>0</v>
      </c>
      <c r="U49">
        <f>L49*(1000-(1000*0.61365*exp(17.502*Y49/(240.97+Y49))/(BQ49+BR49)+BL49)/2)/(1000*0.61365*exp(17.502*Y49/(240.97+Y49))/(BQ49+BR49)-BL49)</f>
        <v>0</v>
      </c>
      <c r="V49">
        <f>1/((BE49+1)/(S49/1.6)+1/(T49/1.37)) + BE49/((BE49+1)/(S49/1.6) + BE49/(T49/1.37))</f>
        <v>0</v>
      </c>
      <c r="W49">
        <f>(AZ49*BC49)</f>
        <v>0</v>
      </c>
      <c r="X49">
        <f>(BS49+(W49+2*0.95*5.67E-8*(((BS49+$B$7)+273)^4-(BS49+273)^4)-44100*L49)/(1.84*29.3*T49+8*0.95*5.67E-8*(BS49+273)^3))</f>
        <v>0</v>
      </c>
      <c r="Y49">
        <f>($C$7*BT49+$D$7*BU49+$E$7*X49)</f>
        <v>0</v>
      </c>
      <c r="Z49">
        <f>0.61365*exp(17.502*Y49/(240.97+Y49))</f>
        <v>0</v>
      </c>
      <c r="AA49">
        <f>(AB49/AC49*100)</f>
        <v>0</v>
      </c>
      <c r="AB49">
        <f>BL49*(BQ49+BR49)/1000</f>
        <v>0</v>
      </c>
      <c r="AC49">
        <f>0.61365*exp(17.502*BS49/(240.97+BS49))</f>
        <v>0</v>
      </c>
      <c r="AD49">
        <f>(Z49-BL49*(BQ49+BR49)/1000)</f>
        <v>0</v>
      </c>
      <c r="AE49">
        <f>(-L49*44100)</f>
        <v>0</v>
      </c>
      <c r="AF49">
        <f>2*29.3*T49*0.92*(BS49-Y49)</f>
        <v>0</v>
      </c>
      <c r="AG49">
        <f>2*0.95*5.67E-8*(((BS49+$B$7)+273)^4-(Y49+273)^4)</f>
        <v>0</v>
      </c>
      <c r="AH49">
        <f>W49+AG49+AE49+AF49</f>
        <v>0</v>
      </c>
      <c r="AI49">
        <f>BP49*AW49*(BK49-BJ49*(1000-AW49*BM49)/(1000-AW49*BL49))/(100*BD49)</f>
        <v>0</v>
      </c>
      <c r="AJ49">
        <f>1000*BP49*AW49*(BL49-BM49)/(100*BD49*(1000-AW49*BL49))</f>
        <v>0</v>
      </c>
      <c r="AK49">
        <f>(AL49 - AM49 - BQ49*1E3/(8.314*(BS49+273.15)) * AO49/BP49 * AN49) * BP49/(100*BD49) * (1000 - BM49)/1000</f>
        <v>0</v>
      </c>
      <c r="AL49">
        <v>430.628935678509</v>
      </c>
      <c r="AM49">
        <v>433.509684848485</v>
      </c>
      <c r="AN49">
        <v>-0.00110088162206421</v>
      </c>
      <c r="AO49">
        <v>64.7827570232717</v>
      </c>
      <c r="AP49">
        <f>(AR49 - AQ49 + BQ49*1E3/(8.314*(BS49+273.15)) * AT49/BP49 * AS49) * BP49/(100*BD49) * 1000/(1000 - AR49)</f>
        <v>0</v>
      </c>
      <c r="AQ49">
        <v>24.7567984218612</v>
      </c>
      <c r="AR49">
        <v>26.1111538461539</v>
      </c>
      <c r="AS49">
        <v>0.000118274844369409</v>
      </c>
      <c r="AT49">
        <v>110.041562975023</v>
      </c>
      <c r="AU49">
        <v>0</v>
      </c>
      <c r="AV49">
        <v>0</v>
      </c>
      <c r="AW49">
        <f>IF(AU49*$H$13&gt;=AY49,1.0,(AY49/(AY49-AU49*$H$13)))</f>
        <v>0</v>
      </c>
      <c r="AX49">
        <f>(AW49-1)*100</f>
        <v>0</v>
      </c>
      <c r="AY49">
        <f>MAX(0,($B$13+$C$13*BX49)/(1+$D$13*BX49)*BQ49/(BS49+273)*$E$13)</f>
        <v>0</v>
      </c>
      <c r="AZ49">
        <f>$B$11*BY49+$C$11*BZ49+$F$11*CK49*(1-CN49)</f>
        <v>0</v>
      </c>
      <c r="BA49">
        <f>AZ49*BB49</f>
        <v>0</v>
      </c>
      <c r="BB49">
        <f>($B$11*$D$9+$C$11*$D$9+$F$11*((CX49+CP49)/MAX(CX49+CP49+CY49, 0.1)*$I$9+CY49/MAX(CX49+CP49+CY49, 0.1)*$J$9))/($B$11+$C$11+$F$11)</f>
        <v>0</v>
      </c>
      <c r="BC49">
        <f>($B$11*$K$9+$C$11*$K$9+$F$11*((CX49+CP49)/MAX(CX49+CP49+CY49, 0.1)*$P$9+CY49/MAX(CX49+CP49+CY49, 0.1)*$Q$9))/($B$11+$C$11+$F$11)</f>
        <v>0</v>
      </c>
      <c r="BD49">
        <v>6</v>
      </c>
      <c r="BE49">
        <v>0.5</v>
      </c>
      <c r="BF49" t="s">
        <v>362</v>
      </c>
      <c r="BG49">
        <v>2</v>
      </c>
      <c r="BH49" t="b">
        <v>1</v>
      </c>
      <c r="BI49">
        <v>1720555112.8</v>
      </c>
      <c r="BJ49">
        <v>422.2302</v>
      </c>
      <c r="BK49">
        <v>419.978</v>
      </c>
      <c r="BL49">
        <v>26.10808</v>
      </c>
      <c r="BM49">
        <v>24.75706</v>
      </c>
      <c r="BN49">
        <v>425.7692</v>
      </c>
      <c r="BO49">
        <v>25.66932</v>
      </c>
      <c r="BP49">
        <v>499.983</v>
      </c>
      <c r="BQ49">
        <v>90.4602</v>
      </c>
      <c r="BR49">
        <v>0.09977442</v>
      </c>
      <c r="BS49">
        <v>31.83544</v>
      </c>
      <c r="BT49">
        <v>30.98994</v>
      </c>
      <c r="BU49">
        <v>999.9</v>
      </c>
      <c r="BV49">
        <v>0</v>
      </c>
      <c r="BW49">
        <v>0</v>
      </c>
      <c r="BX49">
        <v>10024.12</v>
      </c>
      <c r="BY49">
        <v>0</v>
      </c>
      <c r="BZ49">
        <v>0.2283792</v>
      </c>
      <c r="CA49">
        <v>2.25219</v>
      </c>
      <c r="CB49">
        <v>433.5492</v>
      </c>
      <c r="CC49">
        <v>430.6394</v>
      </c>
      <c r="CD49">
        <v>1.351012</v>
      </c>
      <c r="CE49">
        <v>419.978</v>
      </c>
      <c r="CF49">
        <v>24.75706</v>
      </c>
      <c r="CG49">
        <v>2.361738</v>
      </c>
      <c r="CH49">
        <v>2.239528</v>
      </c>
      <c r="CI49">
        <v>20.1038</v>
      </c>
      <c r="CJ49">
        <v>19.24792</v>
      </c>
      <c r="CK49">
        <v>0</v>
      </c>
      <c r="CL49">
        <v>0</v>
      </c>
      <c r="CM49">
        <v>0</v>
      </c>
      <c r="CN49">
        <v>0</v>
      </c>
      <c r="CO49">
        <v>3.34</v>
      </c>
      <c r="CP49">
        <v>0</v>
      </c>
      <c r="CQ49">
        <v>-16.78</v>
      </c>
      <c r="CR49">
        <v>-2.38</v>
      </c>
      <c r="CS49">
        <v>35.4622</v>
      </c>
      <c r="CT49">
        <v>40.2872</v>
      </c>
      <c r="CU49">
        <v>37.5372</v>
      </c>
      <c r="CV49">
        <v>40.0248</v>
      </c>
      <c r="CW49">
        <v>36.875</v>
      </c>
      <c r="CX49">
        <v>0</v>
      </c>
      <c r="CY49">
        <v>0</v>
      </c>
      <c r="CZ49">
        <v>0</v>
      </c>
      <c r="DA49">
        <v>1720555114.8</v>
      </c>
      <c r="DB49">
        <v>0</v>
      </c>
      <c r="DC49">
        <v>1720554517.1</v>
      </c>
      <c r="DD49" t="s">
        <v>420</v>
      </c>
      <c r="DE49">
        <v>1720554517.1</v>
      </c>
      <c r="DF49">
        <v>1720554513.1</v>
      </c>
      <c r="DG49">
        <v>9</v>
      </c>
      <c r="DH49">
        <v>-0.157</v>
      </c>
      <c r="DI49">
        <v>-0.016</v>
      </c>
      <c r="DJ49">
        <v>-3.535</v>
      </c>
      <c r="DK49">
        <v>0.35</v>
      </c>
      <c r="DL49">
        <v>420</v>
      </c>
      <c r="DM49">
        <v>24</v>
      </c>
      <c r="DN49">
        <v>0.36</v>
      </c>
      <c r="DO49">
        <v>0.12</v>
      </c>
      <c r="DP49">
        <v>2.24513666666667</v>
      </c>
      <c r="DQ49">
        <v>0.0108374025974027</v>
      </c>
      <c r="DR49">
        <v>0.030634096990326</v>
      </c>
      <c r="DS49">
        <v>1</v>
      </c>
      <c r="DT49">
        <v>1.35087666666667</v>
      </c>
      <c r="DU49">
        <v>-0.000699740259740458</v>
      </c>
      <c r="DV49">
        <v>0.000923653889688385</v>
      </c>
      <c r="DW49">
        <v>1</v>
      </c>
      <c r="DX49">
        <v>2</v>
      </c>
      <c r="DY49">
        <v>2</v>
      </c>
      <c r="DZ49" t="s">
        <v>374</v>
      </c>
      <c r="EA49">
        <v>3.13356</v>
      </c>
      <c r="EB49">
        <v>2.77827</v>
      </c>
      <c r="EC49">
        <v>0.0911871</v>
      </c>
      <c r="ED49">
        <v>0.0903829</v>
      </c>
      <c r="EE49">
        <v>0.109777</v>
      </c>
      <c r="EF49">
        <v>0.10645</v>
      </c>
      <c r="EG49">
        <v>34359.3</v>
      </c>
      <c r="EH49">
        <v>36952</v>
      </c>
      <c r="EI49">
        <v>34206.4</v>
      </c>
      <c r="EJ49">
        <v>36818.3</v>
      </c>
      <c r="EK49">
        <v>42990</v>
      </c>
      <c r="EL49">
        <v>47207.7</v>
      </c>
      <c r="EM49">
        <v>53369.5</v>
      </c>
      <c r="EN49">
        <v>58831.9</v>
      </c>
      <c r="EO49">
        <v>1.98105</v>
      </c>
      <c r="EP49">
        <v>1.81828</v>
      </c>
      <c r="EQ49">
        <v>0.128575</v>
      </c>
      <c r="ER49">
        <v>0</v>
      </c>
      <c r="ES49">
        <v>28.8999</v>
      </c>
      <c r="ET49">
        <v>999.9</v>
      </c>
      <c r="EU49">
        <v>63.283</v>
      </c>
      <c r="EV49">
        <v>29.829</v>
      </c>
      <c r="EW49">
        <v>29.5129</v>
      </c>
      <c r="EX49">
        <v>59.7085</v>
      </c>
      <c r="EY49">
        <v>49.375</v>
      </c>
      <c r="EZ49">
        <v>1</v>
      </c>
      <c r="FA49">
        <v>-0.0706555</v>
      </c>
      <c r="FB49">
        <v>-3.01181</v>
      </c>
      <c r="FC49">
        <v>20.1109</v>
      </c>
      <c r="FD49">
        <v>5.19857</v>
      </c>
      <c r="FE49">
        <v>12.0067</v>
      </c>
      <c r="FF49">
        <v>4.9756</v>
      </c>
      <c r="FG49">
        <v>3.294</v>
      </c>
      <c r="FH49">
        <v>9999</v>
      </c>
      <c r="FI49">
        <v>999.9</v>
      </c>
      <c r="FJ49">
        <v>9999</v>
      </c>
      <c r="FK49">
        <v>9999</v>
      </c>
      <c r="FL49">
        <v>1.86325</v>
      </c>
      <c r="FM49">
        <v>1.86802</v>
      </c>
      <c r="FN49">
        <v>1.8678</v>
      </c>
      <c r="FO49">
        <v>1.86903</v>
      </c>
      <c r="FP49">
        <v>1.86981</v>
      </c>
      <c r="FQ49">
        <v>1.86584</v>
      </c>
      <c r="FR49">
        <v>1.86691</v>
      </c>
      <c r="FS49">
        <v>1.86833</v>
      </c>
      <c r="FT49">
        <v>5</v>
      </c>
      <c r="FU49">
        <v>0</v>
      </c>
      <c r="FV49">
        <v>0</v>
      </c>
      <c r="FW49">
        <v>0</v>
      </c>
      <c r="FX49" t="s">
        <v>365</v>
      </c>
      <c r="FY49" t="s">
        <v>366</v>
      </c>
      <c r="FZ49" t="s">
        <v>367</v>
      </c>
      <c r="GA49" t="s">
        <v>367</v>
      </c>
      <c r="GB49" t="s">
        <v>367</v>
      </c>
      <c r="GC49" t="s">
        <v>367</v>
      </c>
      <c r="GD49">
        <v>0</v>
      </c>
      <c r="GE49">
        <v>100</v>
      </c>
      <c r="GF49">
        <v>100</v>
      </c>
      <c r="GG49">
        <v>-3.539</v>
      </c>
      <c r="GH49">
        <v>0.4389</v>
      </c>
      <c r="GI49">
        <v>-2.68267604080414</v>
      </c>
      <c r="GJ49">
        <v>-0.00246041668978273</v>
      </c>
      <c r="GK49">
        <v>1.10889021610863e-06</v>
      </c>
      <c r="GL49">
        <v>-1.28318136538774e-10</v>
      </c>
      <c r="GM49">
        <v>-0.138293306198112</v>
      </c>
      <c r="GN49">
        <v>-0.0190386697160695</v>
      </c>
      <c r="GO49">
        <v>0.00224295314527537</v>
      </c>
      <c r="GP49">
        <v>-2.43696975084762e-05</v>
      </c>
      <c r="GQ49">
        <v>4</v>
      </c>
      <c r="GR49">
        <v>2248</v>
      </c>
      <c r="GS49">
        <v>1</v>
      </c>
      <c r="GT49">
        <v>26</v>
      </c>
      <c r="GU49">
        <v>10</v>
      </c>
      <c r="GV49">
        <v>10</v>
      </c>
      <c r="GW49">
        <v>1.0144</v>
      </c>
      <c r="GX49">
        <v>2.62085</v>
      </c>
      <c r="GY49">
        <v>1.54785</v>
      </c>
      <c r="GZ49">
        <v>2.30713</v>
      </c>
      <c r="HA49">
        <v>1.64551</v>
      </c>
      <c r="HB49">
        <v>2.33398</v>
      </c>
      <c r="HC49">
        <v>33.4232</v>
      </c>
      <c r="HD49">
        <v>24.2364</v>
      </c>
      <c r="HE49">
        <v>18</v>
      </c>
      <c r="HF49">
        <v>505.788</v>
      </c>
      <c r="HG49">
        <v>401.663</v>
      </c>
      <c r="HH49">
        <v>34.5531</v>
      </c>
      <c r="HI49">
        <v>26.4624</v>
      </c>
      <c r="HJ49">
        <v>30</v>
      </c>
      <c r="HK49">
        <v>26.3821</v>
      </c>
      <c r="HL49">
        <v>26.328</v>
      </c>
      <c r="HM49">
        <v>20.3277</v>
      </c>
      <c r="HN49">
        <v>22.8471</v>
      </c>
      <c r="HO49">
        <v>67.4439</v>
      </c>
      <c r="HP49">
        <v>34.5584</v>
      </c>
      <c r="HQ49">
        <v>420</v>
      </c>
      <c r="HR49">
        <v>24.7202</v>
      </c>
      <c r="HS49">
        <v>97.009</v>
      </c>
      <c r="HT49">
        <v>95.3279</v>
      </c>
    </row>
    <row r="50" spans="1:228">
      <c r="A50">
        <v>34</v>
      </c>
      <c r="B50">
        <v>1720555121</v>
      </c>
      <c r="C50">
        <v>1752</v>
      </c>
      <c r="D50" t="s">
        <v>438</v>
      </c>
      <c r="E50" t="s">
        <v>439</v>
      </c>
      <c r="F50">
        <v>5</v>
      </c>
      <c r="G50" t="s">
        <v>358</v>
      </c>
      <c r="H50" t="s">
        <v>359</v>
      </c>
      <c r="I50" t="s">
        <v>419</v>
      </c>
      <c r="J50" t="s">
        <v>361</v>
      </c>
      <c r="K50">
        <v>1720555117.8</v>
      </c>
      <c r="L50">
        <f>(M50)/1000</f>
        <v>0</v>
      </c>
      <c r="M50">
        <f>IF(BH50, AP50, AJ50)</f>
        <v>0</v>
      </c>
      <c r="N50">
        <f>IF(BH50, AK50, AI50)</f>
        <v>0</v>
      </c>
      <c r="O50">
        <f>BJ50 - IF(AW50&gt;1, N50*BD50*100.0/(AY50), 0)</f>
        <v>0</v>
      </c>
      <c r="P50">
        <f>((V50-L50/2)*O50-N50)/(V50+L50/2)</f>
        <v>0</v>
      </c>
      <c r="Q50">
        <f>P50*(BQ50+BR50)/1000.0</f>
        <v>0</v>
      </c>
      <c r="R50">
        <f>(BJ50 - IF(AW50&gt;1, N50*BD50*100.0/(AY50), 0))*(BQ50+BR50)/1000.0</f>
        <v>0</v>
      </c>
      <c r="S50">
        <f>2.0/((1/U50-1/T50)+SIGN(U50)*SQRT((1/U50-1/T50)*(1/U50-1/T50) + 4*BE50/((BE50+1)*(BE50+1))*(2*1/U50*1/T50-1/T50*1/T50)))</f>
        <v>0</v>
      </c>
      <c r="T50">
        <f>IF(LEFT(BF50,1)&lt;&gt;"0",IF(LEFT(BF50,1)="1",3.0,BG50),$D$5+$E$5*(BX50*BQ50/($K$5*1000))+$F$5*(BX50*BQ50/($K$5*1000))*MAX(MIN(BD50,$J$5),$I$5)*MAX(MIN(BD50,$J$5),$I$5)+$G$5*MAX(MIN(BD50,$J$5),$I$5)*(BX50*BQ50/($K$5*1000))+$H$5*(BX50*BQ50/($K$5*1000))*(BX50*BQ50/($K$5*1000)))</f>
        <v>0</v>
      </c>
      <c r="U50">
        <f>L50*(1000-(1000*0.61365*exp(17.502*Y50/(240.97+Y50))/(BQ50+BR50)+BL50)/2)/(1000*0.61365*exp(17.502*Y50/(240.97+Y50))/(BQ50+BR50)-BL50)</f>
        <v>0</v>
      </c>
      <c r="V50">
        <f>1/((BE50+1)/(S50/1.6)+1/(T50/1.37)) + BE50/((BE50+1)/(S50/1.6) + BE50/(T50/1.37))</f>
        <v>0</v>
      </c>
      <c r="W50">
        <f>(AZ50*BC50)</f>
        <v>0</v>
      </c>
      <c r="X50">
        <f>(BS50+(W50+2*0.95*5.67E-8*(((BS50+$B$7)+273)^4-(BS50+273)^4)-44100*L50)/(1.84*29.3*T50+8*0.95*5.67E-8*(BS50+273)^3))</f>
        <v>0</v>
      </c>
      <c r="Y50">
        <f>($C$7*BT50+$D$7*BU50+$E$7*X50)</f>
        <v>0</v>
      </c>
      <c r="Z50">
        <f>0.61365*exp(17.502*Y50/(240.97+Y50))</f>
        <v>0</v>
      </c>
      <c r="AA50">
        <f>(AB50/AC50*100)</f>
        <v>0</v>
      </c>
      <c r="AB50">
        <f>BL50*(BQ50+BR50)/1000</f>
        <v>0</v>
      </c>
      <c r="AC50">
        <f>0.61365*exp(17.502*BS50/(240.97+BS50))</f>
        <v>0</v>
      </c>
      <c r="AD50">
        <f>(Z50-BL50*(BQ50+BR50)/1000)</f>
        <v>0</v>
      </c>
      <c r="AE50">
        <f>(-L50*44100)</f>
        <v>0</v>
      </c>
      <c r="AF50">
        <f>2*29.3*T50*0.92*(BS50-Y50)</f>
        <v>0</v>
      </c>
      <c r="AG50">
        <f>2*0.95*5.67E-8*(((BS50+$B$7)+273)^4-(Y50+273)^4)</f>
        <v>0</v>
      </c>
      <c r="AH50">
        <f>W50+AG50+AE50+AF50</f>
        <v>0</v>
      </c>
      <c r="AI50">
        <f>BP50*AW50*(BK50-BJ50*(1000-AW50*BM50)/(1000-AW50*BL50))/(100*BD50)</f>
        <v>0</v>
      </c>
      <c r="AJ50">
        <f>1000*BP50*AW50*(BL50-BM50)/(100*BD50*(1000-AW50*BL50))</f>
        <v>0</v>
      </c>
      <c r="AK50">
        <f>(AL50 - AM50 - BQ50*1E3/(8.314*(BS50+273.15)) * AO50/BP50 * AN50) * BP50/(100*BD50) * (1000 - BM50)/1000</f>
        <v>0</v>
      </c>
      <c r="AL50">
        <v>430.67146964257</v>
      </c>
      <c r="AM50">
        <v>433.570951515151</v>
      </c>
      <c r="AN50">
        <v>0.000611223123571568</v>
      </c>
      <c r="AO50">
        <v>64.7827570232717</v>
      </c>
      <c r="AP50">
        <f>(AR50 - AQ50 + BQ50*1E3/(8.314*(BS50+273.15)) * AT50/BP50 * AS50) * BP50/(100*BD50) * 1000/(1000 - AR50)</f>
        <v>0</v>
      </c>
      <c r="AQ50">
        <v>24.7556409438102</v>
      </c>
      <c r="AR50">
        <v>26.1176363636364</v>
      </c>
      <c r="AS50">
        <v>0.000142393847174523</v>
      </c>
      <c r="AT50">
        <v>110.041562975023</v>
      </c>
      <c r="AU50">
        <v>0</v>
      </c>
      <c r="AV50">
        <v>0</v>
      </c>
      <c r="AW50">
        <f>IF(AU50*$H$13&gt;=AY50,1.0,(AY50/(AY50-AU50*$H$13)))</f>
        <v>0</v>
      </c>
      <c r="AX50">
        <f>(AW50-1)*100</f>
        <v>0</v>
      </c>
      <c r="AY50">
        <f>MAX(0,($B$13+$C$13*BX50)/(1+$D$13*BX50)*BQ50/(BS50+273)*$E$13)</f>
        <v>0</v>
      </c>
      <c r="AZ50">
        <f>$B$11*BY50+$C$11*BZ50+$F$11*CK50*(1-CN50)</f>
        <v>0</v>
      </c>
      <c r="BA50">
        <f>AZ50*BB50</f>
        <v>0</v>
      </c>
      <c r="BB50">
        <f>($B$11*$D$9+$C$11*$D$9+$F$11*((CX50+CP50)/MAX(CX50+CP50+CY50, 0.1)*$I$9+CY50/MAX(CX50+CP50+CY50, 0.1)*$J$9))/($B$11+$C$11+$F$11)</f>
        <v>0</v>
      </c>
      <c r="BC50">
        <f>($B$11*$K$9+$C$11*$K$9+$F$11*((CX50+CP50)/MAX(CX50+CP50+CY50, 0.1)*$P$9+CY50/MAX(CX50+CP50+CY50, 0.1)*$Q$9))/($B$11+$C$11+$F$11)</f>
        <v>0</v>
      </c>
      <c r="BD50">
        <v>6</v>
      </c>
      <c r="BE50">
        <v>0.5</v>
      </c>
      <c r="BF50" t="s">
        <v>362</v>
      </c>
      <c r="BG50">
        <v>2</v>
      </c>
      <c r="BH50" t="b">
        <v>1</v>
      </c>
      <c r="BI50">
        <v>1720555117.8</v>
      </c>
      <c r="BJ50">
        <v>422.2244</v>
      </c>
      <c r="BK50">
        <v>419.995</v>
      </c>
      <c r="BL50">
        <v>26.11474</v>
      </c>
      <c r="BM50">
        <v>24.7548</v>
      </c>
      <c r="BN50">
        <v>425.7634</v>
      </c>
      <c r="BO50">
        <v>25.67572</v>
      </c>
      <c r="BP50">
        <v>500.003</v>
      </c>
      <c r="BQ50">
        <v>90.4623</v>
      </c>
      <c r="BR50">
        <v>0.10007574</v>
      </c>
      <c r="BS50">
        <v>31.84082</v>
      </c>
      <c r="BT50">
        <v>30.99024</v>
      </c>
      <c r="BU50">
        <v>999.9</v>
      </c>
      <c r="BV50">
        <v>0</v>
      </c>
      <c r="BW50">
        <v>0</v>
      </c>
      <c r="BX50">
        <v>10006.738</v>
      </c>
      <c r="BY50">
        <v>0</v>
      </c>
      <c r="BZ50">
        <v>0.220656</v>
      </c>
      <c r="CA50">
        <v>2.229168</v>
      </c>
      <c r="CB50">
        <v>433.546</v>
      </c>
      <c r="CC50">
        <v>430.6558</v>
      </c>
      <c r="CD50">
        <v>1.359974</v>
      </c>
      <c r="CE50">
        <v>419.995</v>
      </c>
      <c r="CF50">
        <v>24.7548</v>
      </c>
      <c r="CG50">
        <v>2.3624</v>
      </c>
      <c r="CH50">
        <v>2.239374</v>
      </c>
      <c r="CI50">
        <v>20.10832</v>
      </c>
      <c r="CJ50">
        <v>19.24684</v>
      </c>
      <c r="CK50">
        <v>0</v>
      </c>
      <c r="CL50">
        <v>0</v>
      </c>
      <c r="CM50">
        <v>0</v>
      </c>
      <c r="CN50">
        <v>0</v>
      </c>
      <c r="CO50">
        <v>-4.46</v>
      </c>
      <c r="CP50">
        <v>0</v>
      </c>
      <c r="CQ50">
        <v>-6.08</v>
      </c>
      <c r="CR50">
        <v>-0.24</v>
      </c>
      <c r="CS50">
        <v>35.5</v>
      </c>
      <c r="CT50">
        <v>40.3372</v>
      </c>
      <c r="CU50">
        <v>37.562</v>
      </c>
      <c r="CV50">
        <v>40.0998</v>
      </c>
      <c r="CW50">
        <v>36.9246</v>
      </c>
      <c r="CX50">
        <v>0</v>
      </c>
      <c r="CY50">
        <v>0</v>
      </c>
      <c r="CZ50">
        <v>0</v>
      </c>
      <c r="DA50">
        <v>1720555119.6</v>
      </c>
      <c r="DB50">
        <v>0</v>
      </c>
      <c r="DC50">
        <v>1720554517.1</v>
      </c>
      <c r="DD50" t="s">
        <v>420</v>
      </c>
      <c r="DE50">
        <v>1720554517.1</v>
      </c>
      <c r="DF50">
        <v>1720554513.1</v>
      </c>
      <c r="DG50">
        <v>9</v>
      </c>
      <c r="DH50">
        <v>-0.157</v>
      </c>
      <c r="DI50">
        <v>-0.016</v>
      </c>
      <c r="DJ50">
        <v>-3.535</v>
      </c>
      <c r="DK50">
        <v>0.35</v>
      </c>
      <c r="DL50">
        <v>420</v>
      </c>
      <c r="DM50">
        <v>24</v>
      </c>
      <c r="DN50">
        <v>0.36</v>
      </c>
      <c r="DO50">
        <v>0.12</v>
      </c>
      <c r="DP50">
        <v>2.241372</v>
      </c>
      <c r="DQ50">
        <v>-0.0205894736842132</v>
      </c>
      <c r="DR50">
        <v>0.0357654665284825</v>
      </c>
      <c r="DS50">
        <v>1</v>
      </c>
      <c r="DT50">
        <v>1.3530585</v>
      </c>
      <c r="DU50">
        <v>0.0374999999999997</v>
      </c>
      <c r="DV50">
        <v>0.00452808820033355</v>
      </c>
      <c r="DW50">
        <v>1</v>
      </c>
      <c r="DX50">
        <v>2</v>
      </c>
      <c r="DY50">
        <v>2</v>
      </c>
      <c r="DZ50" t="s">
        <v>374</v>
      </c>
      <c r="EA50">
        <v>3.13361</v>
      </c>
      <c r="EB50">
        <v>2.77782</v>
      </c>
      <c r="EC50">
        <v>0.0911903</v>
      </c>
      <c r="ED50">
        <v>0.0903754</v>
      </c>
      <c r="EE50">
        <v>0.109792</v>
      </c>
      <c r="EF50">
        <v>0.106442</v>
      </c>
      <c r="EG50">
        <v>34359.2</v>
      </c>
      <c r="EH50">
        <v>36952.6</v>
      </c>
      <c r="EI50">
        <v>34206.4</v>
      </c>
      <c r="EJ50">
        <v>36818.5</v>
      </c>
      <c r="EK50">
        <v>42989.3</v>
      </c>
      <c r="EL50">
        <v>47208.5</v>
      </c>
      <c r="EM50">
        <v>53369.5</v>
      </c>
      <c r="EN50">
        <v>58832.4</v>
      </c>
      <c r="EO50">
        <v>1.98107</v>
      </c>
      <c r="EP50">
        <v>1.8181</v>
      </c>
      <c r="EQ50">
        <v>0.128478</v>
      </c>
      <c r="ER50">
        <v>0</v>
      </c>
      <c r="ES50">
        <v>28.9001</v>
      </c>
      <c r="ET50">
        <v>999.9</v>
      </c>
      <c r="EU50">
        <v>63.283</v>
      </c>
      <c r="EV50">
        <v>29.829</v>
      </c>
      <c r="EW50">
        <v>29.515</v>
      </c>
      <c r="EX50">
        <v>59.8085</v>
      </c>
      <c r="EY50">
        <v>49.5833</v>
      </c>
      <c r="EZ50">
        <v>1</v>
      </c>
      <c r="FA50">
        <v>-0.0706936</v>
      </c>
      <c r="FB50">
        <v>-3.01482</v>
      </c>
      <c r="FC50">
        <v>20.1109</v>
      </c>
      <c r="FD50">
        <v>5.19902</v>
      </c>
      <c r="FE50">
        <v>12.0074</v>
      </c>
      <c r="FF50">
        <v>4.97555</v>
      </c>
      <c r="FG50">
        <v>3.294</v>
      </c>
      <c r="FH50">
        <v>9999</v>
      </c>
      <c r="FI50">
        <v>999.9</v>
      </c>
      <c r="FJ50">
        <v>9999</v>
      </c>
      <c r="FK50">
        <v>9999</v>
      </c>
      <c r="FL50">
        <v>1.86326</v>
      </c>
      <c r="FM50">
        <v>1.86799</v>
      </c>
      <c r="FN50">
        <v>1.8678</v>
      </c>
      <c r="FO50">
        <v>1.86903</v>
      </c>
      <c r="FP50">
        <v>1.86981</v>
      </c>
      <c r="FQ50">
        <v>1.86584</v>
      </c>
      <c r="FR50">
        <v>1.86691</v>
      </c>
      <c r="FS50">
        <v>1.8683</v>
      </c>
      <c r="FT50">
        <v>5</v>
      </c>
      <c r="FU50">
        <v>0</v>
      </c>
      <c r="FV50">
        <v>0</v>
      </c>
      <c r="FW50">
        <v>0</v>
      </c>
      <c r="FX50" t="s">
        <v>365</v>
      </c>
      <c r="FY50" t="s">
        <v>366</v>
      </c>
      <c r="FZ50" t="s">
        <v>367</v>
      </c>
      <c r="GA50" t="s">
        <v>367</v>
      </c>
      <c r="GB50" t="s">
        <v>367</v>
      </c>
      <c r="GC50" t="s">
        <v>367</v>
      </c>
      <c r="GD50">
        <v>0</v>
      </c>
      <c r="GE50">
        <v>100</v>
      </c>
      <c r="GF50">
        <v>100</v>
      </c>
      <c r="GG50">
        <v>-3.539</v>
      </c>
      <c r="GH50">
        <v>0.4391</v>
      </c>
      <c r="GI50">
        <v>-2.68267604080414</v>
      </c>
      <c r="GJ50">
        <v>-0.00246041668978273</v>
      </c>
      <c r="GK50">
        <v>1.10889021610863e-06</v>
      </c>
      <c r="GL50">
        <v>-1.28318136538774e-10</v>
      </c>
      <c r="GM50">
        <v>-0.138293306198112</v>
      </c>
      <c r="GN50">
        <v>-0.0190386697160695</v>
      </c>
      <c r="GO50">
        <v>0.00224295314527537</v>
      </c>
      <c r="GP50">
        <v>-2.43696975084762e-05</v>
      </c>
      <c r="GQ50">
        <v>4</v>
      </c>
      <c r="GR50">
        <v>2248</v>
      </c>
      <c r="GS50">
        <v>1</v>
      </c>
      <c r="GT50">
        <v>26</v>
      </c>
      <c r="GU50">
        <v>10.1</v>
      </c>
      <c r="GV50">
        <v>10.1</v>
      </c>
      <c r="GW50">
        <v>1.0144</v>
      </c>
      <c r="GX50">
        <v>2.62085</v>
      </c>
      <c r="GY50">
        <v>1.54785</v>
      </c>
      <c r="GZ50">
        <v>2.30713</v>
      </c>
      <c r="HA50">
        <v>1.64673</v>
      </c>
      <c r="HB50">
        <v>2.36206</v>
      </c>
      <c r="HC50">
        <v>33.4232</v>
      </c>
      <c r="HD50">
        <v>24.2364</v>
      </c>
      <c r="HE50">
        <v>18</v>
      </c>
      <c r="HF50">
        <v>505.804</v>
      </c>
      <c r="HG50">
        <v>401.568</v>
      </c>
      <c r="HH50">
        <v>34.5608</v>
      </c>
      <c r="HI50">
        <v>26.4623</v>
      </c>
      <c r="HJ50">
        <v>30</v>
      </c>
      <c r="HK50">
        <v>26.3821</v>
      </c>
      <c r="HL50">
        <v>26.328</v>
      </c>
      <c r="HM50">
        <v>20.3275</v>
      </c>
      <c r="HN50">
        <v>22.8471</v>
      </c>
      <c r="HO50">
        <v>67.4439</v>
      </c>
      <c r="HP50">
        <v>34.5648</v>
      </c>
      <c r="HQ50">
        <v>420</v>
      </c>
      <c r="HR50">
        <v>24.7096</v>
      </c>
      <c r="HS50">
        <v>97.009</v>
      </c>
      <c r="HT50">
        <v>95.3287</v>
      </c>
    </row>
    <row r="51" spans="1:228">
      <c r="A51">
        <v>35</v>
      </c>
      <c r="B51">
        <v>1720555126</v>
      </c>
      <c r="C51">
        <v>1757</v>
      </c>
      <c r="D51" t="s">
        <v>440</v>
      </c>
      <c r="E51" t="s">
        <v>441</v>
      </c>
      <c r="F51">
        <v>5</v>
      </c>
      <c r="G51" t="s">
        <v>358</v>
      </c>
      <c r="H51" t="s">
        <v>359</v>
      </c>
      <c r="I51" t="s">
        <v>419</v>
      </c>
      <c r="J51" t="s">
        <v>361</v>
      </c>
      <c r="K51">
        <v>1720555122.8</v>
      </c>
      <c r="L51">
        <f>(M51)/1000</f>
        <v>0</v>
      </c>
      <c r="M51">
        <f>IF(BH51, AP51, AJ51)</f>
        <v>0</v>
      </c>
      <c r="N51">
        <f>IF(BH51, AK51, AI51)</f>
        <v>0</v>
      </c>
      <c r="O51">
        <f>BJ51 - IF(AW51&gt;1, N51*BD51*100.0/(AY51), 0)</f>
        <v>0</v>
      </c>
      <c r="P51">
        <f>((V51-L51/2)*O51-N51)/(V51+L51/2)</f>
        <v>0</v>
      </c>
      <c r="Q51">
        <f>P51*(BQ51+BR51)/1000.0</f>
        <v>0</v>
      </c>
      <c r="R51">
        <f>(BJ51 - IF(AW51&gt;1, N51*BD51*100.0/(AY51), 0))*(BQ51+BR51)/1000.0</f>
        <v>0</v>
      </c>
      <c r="S51">
        <f>2.0/((1/U51-1/T51)+SIGN(U51)*SQRT((1/U51-1/T51)*(1/U51-1/T51) + 4*BE51/((BE51+1)*(BE51+1))*(2*1/U51*1/T51-1/T51*1/T51)))</f>
        <v>0</v>
      </c>
      <c r="T51">
        <f>IF(LEFT(BF51,1)&lt;&gt;"0",IF(LEFT(BF51,1)="1",3.0,BG51),$D$5+$E$5*(BX51*BQ51/($K$5*1000))+$F$5*(BX51*BQ51/($K$5*1000))*MAX(MIN(BD51,$J$5),$I$5)*MAX(MIN(BD51,$J$5),$I$5)+$G$5*MAX(MIN(BD51,$J$5),$I$5)*(BX51*BQ51/($K$5*1000))+$H$5*(BX51*BQ51/($K$5*1000))*(BX51*BQ51/($K$5*1000)))</f>
        <v>0</v>
      </c>
      <c r="U51">
        <f>L51*(1000-(1000*0.61365*exp(17.502*Y51/(240.97+Y51))/(BQ51+BR51)+BL51)/2)/(1000*0.61365*exp(17.502*Y51/(240.97+Y51))/(BQ51+BR51)-BL51)</f>
        <v>0</v>
      </c>
      <c r="V51">
        <f>1/((BE51+1)/(S51/1.6)+1/(T51/1.37)) + BE51/((BE51+1)/(S51/1.6) + BE51/(T51/1.37))</f>
        <v>0</v>
      </c>
      <c r="W51">
        <f>(AZ51*BC51)</f>
        <v>0</v>
      </c>
      <c r="X51">
        <f>(BS51+(W51+2*0.95*5.67E-8*(((BS51+$B$7)+273)^4-(BS51+273)^4)-44100*L51)/(1.84*29.3*T51+8*0.95*5.67E-8*(BS51+273)^3))</f>
        <v>0</v>
      </c>
      <c r="Y51">
        <f>($C$7*BT51+$D$7*BU51+$E$7*X51)</f>
        <v>0</v>
      </c>
      <c r="Z51">
        <f>0.61365*exp(17.502*Y51/(240.97+Y51))</f>
        <v>0</v>
      </c>
      <c r="AA51">
        <f>(AB51/AC51*100)</f>
        <v>0</v>
      </c>
      <c r="AB51">
        <f>BL51*(BQ51+BR51)/1000</f>
        <v>0</v>
      </c>
      <c r="AC51">
        <f>0.61365*exp(17.502*BS51/(240.97+BS51))</f>
        <v>0</v>
      </c>
      <c r="AD51">
        <f>(Z51-BL51*(BQ51+BR51)/1000)</f>
        <v>0</v>
      </c>
      <c r="AE51">
        <f>(-L51*44100)</f>
        <v>0</v>
      </c>
      <c r="AF51">
        <f>2*29.3*T51*0.92*(BS51-Y51)</f>
        <v>0</v>
      </c>
      <c r="AG51">
        <f>2*0.95*5.67E-8*(((BS51+$B$7)+273)^4-(Y51+273)^4)</f>
        <v>0</v>
      </c>
      <c r="AH51">
        <f>W51+AG51+AE51+AF51</f>
        <v>0</v>
      </c>
      <c r="AI51">
        <f>BP51*AW51*(BK51-BJ51*(1000-AW51*BM51)/(1000-AW51*BL51))/(100*BD51)</f>
        <v>0</v>
      </c>
      <c r="AJ51">
        <f>1000*BP51*AW51*(BL51-BM51)/(100*BD51*(1000-AW51*BL51))</f>
        <v>0</v>
      </c>
      <c r="AK51">
        <f>(AL51 - AM51 - BQ51*1E3/(8.314*(BS51+273.15)) * AO51/BP51 * AN51) * BP51/(100*BD51) * (1000 - BM51)/1000</f>
        <v>0</v>
      </c>
      <c r="AL51">
        <v>430.668888237497</v>
      </c>
      <c r="AM51">
        <v>433.557563636363</v>
      </c>
      <c r="AN51">
        <v>3.88929957275066e-06</v>
      </c>
      <c r="AO51">
        <v>64.7827570232717</v>
      </c>
      <c r="AP51">
        <f>(AR51 - AQ51 + BQ51*1E3/(8.314*(BS51+273.15)) * AT51/BP51 * AS51) * BP51/(100*BD51) * 1000/(1000 - AR51)</f>
        <v>0</v>
      </c>
      <c r="AQ51">
        <v>24.7545425404835</v>
      </c>
      <c r="AR51">
        <v>26.1200314685315</v>
      </c>
      <c r="AS51">
        <v>7.57677604875393e-05</v>
      </c>
      <c r="AT51">
        <v>110.041562975023</v>
      </c>
      <c r="AU51">
        <v>0</v>
      </c>
      <c r="AV51">
        <v>0</v>
      </c>
      <c r="AW51">
        <f>IF(AU51*$H$13&gt;=AY51,1.0,(AY51/(AY51-AU51*$H$13)))</f>
        <v>0</v>
      </c>
      <c r="AX51">
        <f>(AW51-1)*100</f>
        <v>0</v>
      </c>
      <c r="AY51">
        <f>MAX(0,($B$13+$C$13*BX51)/(1+$D$13*BX51)*BQ51/(BS51+273)*$E$13)</f>
        <v>0</v>
      </c>
      <c r="AZ51">
        <f>$B$11*BY51+$C$11*BZ51+$F$11*CK51*(1-CN51)</f>
        <v>0</v>
      </c>
      <c r="BA51">
        <f>AZ51*BB51</f>
        <v>0</v>
      </c>
      <c r="BB51">
        <f>($B$11*$D$9+$C$11*$D$9+$F$11*((CX51+CP51)/MAX(CX51+CP51+CY51, 0.1)*$I$9+CY51/MAX(CX51+CP51+CY51, 0.1)*$J$9))/($B$11+$C$11+$F$11)</f>
        <v>0</v>
      </c>
      <c r="BC51">
        <f>($B$11*$K$9+$C$11*$K$9+$F$11*((CX51+CP51)/MAX(CX51+CP51+CY51, 0.1)*$P$9+CY51/MAX(CX51+CP51+CY51, 0.1)*$Q$9))/($B$11+$C$11+$F$11)</f>
        <v>0</v>
      </c>
      <c r="BD51">
        <v>6</v>
      </c>
      <c r="BE51">
        <v>0.5</v>
      </c>
      <c r="BF51" t="s">
        <v>362</v>
      </c>
      <c r="BG51">
        <v>2</v>
      </c>
      <c r="BH51" t="b">
        <v>1</v>
      </c>
      <c r="BI51">
        <v>1720555122.8</v>
      </c>
      <c r="BJ51">
        <v>422.2316</v>
      </c>
      <c r="BK51">
        <v>420.0162</v>
      </c>
      <c r="BL51">
        <v>26.1189</v>
      </c>
      <c r="BM51">
        <v>24.75482</v>
      </c>
      <c r="BN51">
        <v>425.7706</v>
      </c>
      <c r="BO51">
        <v>25.6797</v>
      </c>
      <c r="BP51">
        <v>500.0146</v>
      </c>
      <c r="BQ51">
        <v>90.46154</v>
      </c>
      <c r="BR51">
        <v>0.10008108</v>
      </c>
      <c r="BS51">
        <v>31.84456</v>
      </c>
      <c r="BT51">
        <v>30.99596</v>
      </c>
      <c r="BU51">
        <v>999.9</v>
      </c>
      <c r="BV51">
        <v>0</v>
      </c>
      <c r="BW51">
        <v>0</v>
      </c>
      <c r="BX51">
        <v>9982.124</v>
      </c>
      <c r="BY51">
        <v>0</v>
      </c>
      <c r="BZ51">
        <v>0.220656</v>
      </c>
      <c r="CA51">
        <v>2.215296</v>
      </c>
      <c r="CB51">
        <v>433.5558</v>
      </c>
      <c r="CC51">
        <v>430.6778</v>
      </c>
      <c r="CD51">
        <v>1.364132</v>
      </c>
      <c r="CE51">
        <v>420.0162</v>
      </c>
      <c r="CF51">
        <v>24.75482</v>
      </c>
      <c r="CG51">
        <v>2.36276</v>
      </c>
      <c r="CH51">
        <v>2.239358</v>
      </c>
      <c r="CI51">
        <v>20.11078</v>
      </c>
      <c r="CJ51">
        <v>19.24666</v>
      </c>
      <c r="CK51">
        <v>0</v>
      </c>
      <c r="CL51">
        <v>0</v>
      </c>
      <c r="CM51">
        <v>0</v>
      </c>
      <c r="CN51">
        <v>0</v>
      </c>
      <c r="CO51">
        <v>-0.0399999999999999</v>
      </c>
      <c r="CP51">
        <v>0</v>
      </c>
      <c r="CQ51">
        <v>-9.4</v>
      </c>
      <c r="CR51">
        <v>0.0999999999999999</v>
      </c>
      <c r="CS51">
        <v>35.5124</v>
      </c>
      <c r="CT51">
        <v>40.3874</v>
      </c>
      <c r="CU51">
        <v>37.5872</v>
      </c>
      <c r="CV51">
        <v>40.1746</v>
      </c>
      <c r="CW51">
        <v>36.9496</v>
      </c>
      <c r="CX51">
        <v>0</v>
      </c>
      <c r="CY51">
        <v>0</v>
      </c>
      <c r="CZ51">
        <v>0</v>
      </c>
      <c r="DA51">
        <v>1720555125</v>
      </c>
      <c r="DB51">
        <v>0</v>
      </c>
      <c r="DC51">
        <v>1720554517.1</v>
      </c>
      <c r="DD51" t="s">
        <v>420</v>
      </c>
      <c r="DE51">
        <v>1720554517.1</v>
      </c>
      <c r="DF51">
        <v>1720554513.1</v>
      </c>
      <c r="DG51">
        <v>9</v>
      </c>
      <c r="DH51">
        <v>-0.157</v>
      </c>
      <c r="DI51">
        <v>-0.016</v>
      </c>
      <c r="DJ51">
        <v>-3.535</v>
      </c>
      <c r="DK51">
        <v>0.35</v>
      </c>
      <c r="DL51">
        <v>420</v>
      </c>
      <c r="DM51">
        <v>24</v>
      </c>
      <c r="DN51">
        <v>0.36</v>
      </c>
      <c r="DO51">
        <v>0.12</v>
      </c>
      <c r="DP51">
        <v>2.2330519047619</v>
      </c>
      <c r="DQ51">
        <v>-0.0917563636363607</v>
      </c>
      <c r="DR51">
        <v>0.0369408421049047</v>
      </c>
      <c r="DS51">
        <v>1</v>
      </c>
      <c r="DT51">
        <v>1.3562519047619</v>
      </c>
      <c r="DU51">
        <v>0.0542587012987034</v>
      </c>
      <c r="DV51">
        <v>0.00597874777384954</v>
      </c>
      <c r="DW51">
        <v>1</v>
      </c>
      <c r="DX51">
        <v>2</v>
      </c>
      <c r="DY51">
        <v>2</v>
      </c>
      <c r="DZ51" t="s">
        <v>374</v>
      </c>
      <c r="EA51">
        <v>3.13356</v>
      </c>
      <c r="EB51">
        <v>2.77802</v>
      </c>
      <c r="EC51">
        <v>0.091189</v>
      </c>
      <c r="ED51">
        <v>0.0903817</v>
      </c>
      <c r="EE51">
        <v>0.1098</v>
      </c>
      <c r="EF51">
        <v>0.106444</v>
      </c>
      <c r="EG51">
        <v>34359.5</v>
      </c>
      <c r="EH51">
        <v>36952.4</v>
      </c>
      <c r="EI51">
        <v>34206.6</v>
      </c>
      <c r="EJ51">
        <v>36818.6</v>
      </c>
      <c r="EK51">
        <v>42989.1</v>
      </c>
      <c r="EL51">
        <v>47208.5</v>
      </c>
      <c r="EM51">
        <v>53369.9</v>
      </c>
      <c r="EN51">
        <v>58832.5</v>
      </c>
      <c r="EO51">
        <v>1.98125</v>
      </c>
      <c r="EP51">
        <v>1.81802</v>
      </c>
      <c r="EQ51">
        <v>0.129193</v>
      </c>
      <c r="ER51">
        <v>0</v>
      </c>
      <c r="ES51">
        <v>28.9001</v>
      </c>
      <c r="ET51">
        <v>999.9</v>
      </c>
      <c r="EU51">
        <v>63.307</v>
      </c>
      <c r="EV51">
        <v>29.819</v>
      </c>
      <c r="EW51">
        <v>29.5065</v>
      </c>
      <c r="EX51">
        <v>59.7585</v>
      </c>
      <c r="EY51">
        <v>49.6154</v>
      </c>
      <c r="EZ51">
        <v>1</v>
      </c>
      <c r="FA51">
        <v>-0.0708155</v>
      </c>
      <c r="FB51">
        <v>-3.00992</v>
      </c>
      <c r="FC51">
        <v>20.111</v>
      </c>
      <c r="FD51">
        <v>5.19887</v>
      </c>
      <c r="FE51">
        <v>12.0082</v>
      </c>
      <c r="FF51">
        <v>4.9757</v>
      </c>
      <c r="FG51">
        <v>3.29398</v>
      </c>
      <c r="FH51">
        <v>9999</v>
      </c>
      <c r="FI51">
        <v>999.9</v>
      </c>
      <c r="FJ51">
        <v>9999</v>
      </c>
      <c r="FK51">
        <v>9999</v>
      </c>
      <c r="FL51">
        <v>1.86325</v>
      </c>
      <c r="FM51">
        <v>1.86802</v>
      </c>
      <c r="FN51">
        <v>1.8678</v>
      </c>
      <c r="FO51">
        <v>1.86903</v>
      </c>
      <c r="FP51">
        <v>1.86981</v>
      </c>
      <c r="FQ51">
        <v>1.86584</v>
      </c>
      <c r="FR51">
        <v>1.86691</v>
      </c>
      <c r="FS51">
        <v>1.86829</v>
      </c>
      <c r="FT51">
        <v>5</v>
      </c>
      <c r="FU51">
        <v>0</v>
      </c>
      <c r="FV51">
        <v>0</v>
      </c>
      <c r="FW51">
        <v>0</v>
      </c>
      <c r="FX51" t="s">
        <v>365</v>
      </c>
      <c r="FY51" t="s">
        <v>366</v>
      </c>
      <c r="FZ51" t="s">
        <v>367</v>
      </c>
      <c r="GA51" t="s">
        <v>367</v>
      </c>
      <c r="GB51" t="s">
        <v>367</v>
      </c>
      <c r="GC51" t="s">
        <v>367</v>
      </c>
      <c r="GD51">
        <v>0</v>
      </c>
      <c r="GE51">
        <v>100</v>
      </c>
      <c r="GF51">
        <v>100</v>
      </c>
      <c r="GG51">
        <v>-3.539</v>
      </c>
      <c r="GH51">
        <v>0.4393</v>
      </c>
      <c r="GI51">
        <v>-2.68267604080414</v>
      </c>
      <c r="GJ51">
        <v>-0.00246041668978273</v>
      </c>
      <c r="GK51">
        <v>1.10889021610863e-06</v>
      </c>
      <c r="GL51">
        <v>-1.28318136538774e-10</v>
      </c>
      <c r="GM51">
        <v>-0.138293306198112</v>
      </c>
      <c r="GN51">
        <v>-0.0190386697160695</v>
      </c>
      <c r="GO51">
        <v>0.00224295314527537</v>
      </c>
      <c r="GP51">
        <v>-2.43696975084762e-05</v>
      </c>
      <c r="GQ51">
        <v>4</v>
      </c>
      <c r="GR51">
        <v>2248</v>
      </c>
      <c r="GS51">
        <v>1</v>
      </c>
      <c r="GT51">
        <v>26</v>
      </c>
      <c r="GU51">
        <v>10.1</v>
      </c>
      <c r="GV51">
        <v>10.2</v>
      </c>
      <c r="GW51">
        <v>1.0144</v>
      </c>
      <c r="GX51">
        <v>2.62695</v>
      </c>
      <c r="GY51">
        <v>1.54785</v>
      </c>
      <c r="GZ51">
        <v>2.30713</v>
      </c>
      <c r="HA51">
        <v>1.64673</v>
      </c>
      <c r="HB51">
        <v>2.31689</v>
      </c>
      <c r="HC51">
        <v>33.4232</v>
      </c>
      <c r="HD51">
        <v>24.2276</v>
      </c>
      <c r="HE51">
        <v>18</v>
      </c>
      <c r="HF51">
        <v>505.919</v>
      </c>
      <c r="HG51">
        <v>401.525</v>
      </c>
      <c r="HH51">
        <v>34.5676</v>
      </c>
      <c r="HI51">
        <v>26.46</v>
      </c>
      <c r="HJ51">
        <v>29.9999</v>
      </c>
      <c r="HK51">
        <v>26.3821</v>
      </c>
      <c r="HL51">
        <v>26.3277</v>
      </c>
      <c r="HM51">
        <v>20.3264</v>
      </c>
      <c r="HN51">
        <v>22.8471</v>
      </c>
      <c r="HO51">
        <v>67.4439</v>
      </c>
      <c r="HP51">
        <v>34.5692</v>
      </c>
      <c r="HQ51">
        <v>420</v>
      </c>
      <c r="HR51">
        <v>24.6949</v>
      </c>
      <c r="HS51">
        <v>97.0097</v>
      </c>
      <c r="HT51">
        <v>95.3289</v>
      </c>
    </row>
    <row r="52" spans="1:228">
      <c r="A52">
        <v>36</v>
      </c>
      <c r="B52">
        <v>1720555131</v>
      </c>
      <c r="C52">
        <v>1762</v>
      </c>
      <c r="D52" t="s">
        <v>442</v>
      </c>
      <c r="E52" t="s">
        <v>443</v>
      </c>
      <c r="F52">
        <v>5</v>
      </c>
      <c r="G52" t="s">
        <v>358</v>
      </c>
      <c r="H52" t="s">
        <v>359</v>
      </c>
      <c r="I52" t="s">
        <v>419</v>
      </c>
      <c r="J52" t="s">
        <v>361</v>
      </c>
      <c r="K52">
        <v>1720555127.8</v>
      </c>
      <c r="L52">
        <f>(M52)/1000</f>
        <v>0</v>
      </c>
      <c r="M52">
        <f>IF(BH52, AP52, AJ52)</f>
        <v>0</v>
      </c>
      <c r="N52">
        <f>IF(BH52, AK52, AI52)</f>
        <v>0</v>
      </c>
      <c r="O52">
        <f>BJ52 - IF(AW52&gt;1, N52*BD52*100.0/(AY52), 0)</f>
        <v>0</v>
      </c>
      <c r="P52">
        <f>((V52-L52/2)*O52-N52)/(V52+L52/2)</f>
        <v>0</v>
      </c>
      <c r="Q52">
        <f>P52*(BQ52+BR52)/1000.0</f>
        <v>0</v>
      </c>
      <c r="R52">
        <f>(BJ52 - IF(AW52&gt;1, N52*BD52*100.0/(AY52), 0))*(BQ52+BR52)/1000.0</f>
        <v>0</v>
      </c>
      <c r="S52">
        <f>2.0/((1/U52-1/T52)+SIGN(U52)*SQRT((1/U52-1/T52)*(1/U52-1/T52) + 4*BE52/((BE52+1)*(BE52+1))*(2*1/U52*1/T52-1/T52*1/T52)))</f>
        <v>0</v>
      </c>
      <c r="T52">
        <f>IF(LEFT(BF52,1)&lt;&gt;"0",IF(LEFT(BF52,1)="1",3.0,BG52),$D$5+$E$5*(BX52*BQ52/($K$5*1000))+$F$5*(BX52*BQ52/($K$5*1000))*MAX(MIN(BD52,$J$5),$I$5)*MAX(MIN(BD52,$J$5),$I$5)+$G$5*MAX(MIN(BD52,$J$5),$I$5)*(BX52*BQ52/($K$5*1000))+$H$5*(BX52*BQ52/($K$5*1000))*(BX52*BQ52/($K$5*1000)))</f>
        <v>0</v>
      </c>
      <c r="U52">
        <f>L52*(1000-(1000*0.61365*exp(17.502*Y52/(240.97+Y52))/(BQ52+BR52)+BL52)/2)/(1000*0.61365*exp(17.502*Y52/(240.97+Y52))/(BQ52+BR52)-BL52)</f>
        <v>0</v>
      </c>
      <c r="V52">
        <f>1/((BE52+1)/(S52/1.6)+1/(T52/1.37)) + BE52/((BE52+1)/(S52/1.6) + BE52/(T52/1.37))</f>
        <v>0</v>
      </c>
      <c r="W52">
        <f>(AZ52*BC52)</f>
        <v>0</v>
      </c>
      <c r="X52">
        <f>(BS52+(W52+2*0.95*5.67E-8*(((BS52+$B$7)+273)^4-(BS52+273)^4)-44100*L52)/(1.84*29.3*T52+8*0.95*5.67E-8*(BS52+273)^3))</f>
        <v>0</v>
      </c>
      <c r="Y52">
        <f>($C$7*BT52+$D$7*BU52+$E$7*X52)</f>
        <v>0</v>
      </c>
      <c r="Z52">
        <f>0.61365*exp(17.502*Y52/(240.97+Y52))</f>
        <v>0</v>
      </c>
      <c r="AA52">
        <f>(AB52/AC52*100)</f>
        <v>0</v>
      </c>
      <c r="AB52">
        <f>BL52*(BQ52+BR52)/1000</f>
        <v>0</v>
      </c>
      <c r="AC52">
        <f>0.61365*exp(17.502*BS52/(240.97+BS52))</f>
        <v>0</v>
      </c>
      <c r="AD52">
        <f>(Z52-BL52*(BQ52+BR52)/1000)</f>
        <v>0</v>
      </c>
      <c r="AE52">
        <f>(-L52*44100)</f>
        <v>0</v>
      </c>
      <c r="AF52">
        <f>2*29.3*T52*0.92*(BS52-Y52)</f>
        <v>0</v>
      </c>
      <c r="AG52">
        <f>2*0.95*5.67E-8*(((BS52+$B$7)+273)^4-(Y52+273)^4)</f>
        <v>0</v>
      </c>
      <c r="AH52">
        <f>W52+AG52+AE52+AF52</f>
        <v>0</v>
      </c>
      <c r="AI52">
        <f>BP52*AW52*(BK52-BJ52*(1000-AW52*BM52)/(1000-AW52*BL52))/(100*BD52)</f>
        <v>0</v>
      </c>
      <c r="AJ52">
        <f>1000*BP52*AW52*(BL52-BM52)/(100*BD52*(1000-AW52*BL52))</f>
        <v>0</v>
      </c>
      <c r="AK52">
        <f>(AL52 - AM52 - BQ52*1E3/(8.314*(BS52+273.15)) * AO52/BP52 * AN52) * BP52/(100*BD52) * (1000 - BM52)/1000</f>
        <v>0</v>
      </c>
      <c r="AL52">
        <v>430.673169438363</v>
      </c>
      <c r="AM52">
        <v>433.528424242424</v>
      </c>
      <c r="AN52">
        <v>-0.000361382327659695</v>
      </c>
      <c r="AO52">
        <v>64.7827570232717</v>
      </c>
      <c r="AP52">
        <f>(AR52 - AQ52 + BQ52*1E3/(8.314*(BS52+273.15)) * AT52/BP52 * AS52) * BP52/(100*BD52) * 1000/(1000 - AR52)</f>
        <v>0</v>
      </c>
      <c r="AQ52">
        <v>24.7557008929124</v>
      </c>
      <c r="AR52">
        <v>26.1264867132867</v>
      </c>
      <c r="AS52">
        <v>8.94189370498936e-05</v>
      </c>
      <c r="AT52">
        <v>110.041562975023</v>
      </c>
      <c r="AU52">
        <v>0</v>
      </c>
      <c r="AV52">
        <v>0</v>
      </c>
      <c r="AW52">
        <f>IF(AU52*$H$13&gt;=AY52,1.0,(AY52/(AY52-AU52*$H$13)))</f>
        <v>0</v>
      </c>
      <c r="AX52">
        <f>(AW52-1)*100</f>
        <v>0</v>
      </c>
      <c r="AY52">
        <f>MAX(0,($B$13+$C$13*BX52)/(1+$D$13*BX52)*BQ52/(BS52+273)*$E$13)</f>
        <v>0</v>
      </c>
      <c r="AZ52">
        <f>$B$11*BY52+$C$11*BZ52+$F$11*CK52*(1-CN52)</f>
        <v>0</v>
      </c>
      <c r="BA52">
        <f>AZ52*BB52</f>
        <v>0</v>
      </c>
      <c r="BB52">
        <f>($B$11*$D$9+$C$11*$D$9+$F$11*((CX52+CP52)/MAX(CX52+CP52+CY52, 0.1)*$I$9+CY52/MAX(CX52+CP52+CY52, 0.1)*$J$9))/($B$11+$C$11+$F$11)</f>
        <v>0</v>
      </c>
      <c r="BC52">
        <f>($B$11*$K$9+$C$11*$K$9+$F$11*((CX52+CP52)/MAX(CX52+CP52+CY52, 0.1)*$P$9+CY52/MAX(CX52+CP52+CY52, 0.1)*$Q$9))/($B$11+$C$11+$F$11)</f>
        <v>0</v>
      </c>
      <c r="BD52">
        <v>6</v>
      </c>
      <c r="BE52">
        <v>0.5</v>
      </c>
      <c r="BF52" t="s">
        <v>362</v>
      </c>
      <c r="BG52">
        <v>2</v>
      </c>
      <c r="BH52" t="b">
        <v>1</v>
      </c>
      <c r="BI52">
        <v>1720555127.8</v>
      </c>
      <c r="BJ52">
        <v>422.2168</v>
      </c>
      <c r="BK52">
        <v>419.9986</v>
      </c>
      <c r="BL52">
        <v>26.12362</v>
      </c>
      <c r="BM52">
        <v>24.75552</v>
      </c>
      <c r="BN52">
        <v>425.7558</v>
      </c>
      <c r="BO52">
        <v>25.6842</v>
      </c>
      <c r="BP52">
        <v>500.0372</v>
      </c>
      <c r="BQ52">
        <v>90.45918</v>
      </c>
      <c r="BR52">
        <v>0.0999075</v>
      </c>
      <c r="BS52">
        <v>31.84684</v>
      </c>
      <c r="BT52">
        <v>30.99974</v>
      </c>
      <c r="BU52">
        <v>999.9</v>
      </c>
      <c r="BV52">
        <v>0</v>
      </c>
      <c r="BW52">
        <v>0</v>
      </c>
      <c r="BX52">
        <v>10019.36</v>
      </c>
      <c r="BY52">
        <v>0</v>
      </c>
      <c r="BZ52">
        <v>0.2316888</v>
      </c>
      <c r="CA52">
        <v>2.218334</v>
      </c>
      <c r="CB52">
        <v>433.5426</v>
      </c>
      <c r="CC52">
        <v>430.6598</v>
      </c>
      <c r="CD52">
        <v>1.36811</v>
      </c>
      <c r="CE52">
        <v>419.9986</v>
      </c>
      <c r="CF52">
        <v>24.75552</v>
      </c>
      <c r="CG52">
        <v>2.363122</v>
      </c>
      <c r="CH52">
        <v>2.239364</v>
      </c>
      <c r="CI52">
        <v>20.11324</v>
      </c>
      <c r="CJ52">
        <v>19.24674</v>
      </c>
      <c r="CK52">
        <v>0</v>
      </c>
      <c r="CL52">
        <v>0</v>
      </c>
      <c r="CM52">
        <v>0</v>
      </c>
      <c r="CN52">
        <v>0</v>
      </c>
      <c r="CO52">
        <v>-1.42</v>
      </c>
      <c r="CP52">
        <v>0</v>
      </c>
      <c r="CQ52">
        <v>-11.58</v>
      </c>
      <c r="CR52">
        <v>-2.34</v>
      </c>
      <c r="CS52">
        <v>35.562</v>
      </c>
      <c r="CT52">
        <v>40.437</v>
      </c>
      <c r="CU52">
        <v>37.625</v>
      </c>
      <c r="CV52">
        <v>40.2498</v>
      </c>
      <c r="CW52">
        <v>37</v>
      </c>
      <c r="CX52">
        <v>0</v>
      </c>
      <c r="CY52">
        <v>0</v>
      </c>
      <c r="CZ52">
        <v>0</v>
      </c>
      <c r="DA52">
        <v>1720555129.8</v>
      </c>
      <c r="DB52">
        <v>0</v>
      </c>
      <c r="DC52">
        <v>1720554517.1</v>
      </c>
      <c r="DD52" t="s">
        <v>420</v>
      </c>
      <c r="DE52">
        <v>1720554517.1</v>
      </c>
      <c r="DF52">
        <v>1720554513.1</v>
      </c>
      <c r="DG52">
        <v>9</v>
      </c>
      <c r="DH52">
        <v>-0.157</v>
      </c>
      <c r="DI52">
        <v>-0.016</v>
      </c>
      <c r="DJ52">
        <v>-3.535</v>
      </c>
      <c r="DK52">
        <v>0.35</v>
      </c>
      <c r="DL52">
        <v>420</v>
      </c>
      <c r="DM52">
        <v>24</v>
      </c>
      <c r="DN52">
        <v>0.36</v>
      </c>
      <c r="DO52">
        <v>0.12</v>
      </c>
      <c r="DP52">
        <v>2.2292125</v>
      </c>
      <c r="DQ52">
        <v>-0.167129774436091</v>
      </c>
      <c r="DR52">
        <v>0.0379186496166464</v>
      </c>
      <c r="DS52">
        <v>0</v>
      </c>
      <c r="DT52">
        <v>1.360842</v>
      </c>
      <c r="DU52">
        <v>0.0659738345864646</v>
      </c>
      <c r="DV52">
        <v>0.0065940962989632</v>
      </c>
      <c r="DW52">
        <v>1</v>
      </c>
      <c r="DX52">
        <v>1</v>
      </c>
      <c r="DY52">
        <v>2</v>
      </c>
      <c r="DZ52" t="s">
        <v>364</v>
      </c>
      <c r="EA52">
        <v>3.13352</v>
      </c>
      <c r="EB52">
        <v>2.77807</v>
      </c>
      <c r="EC52">
        <v>0.0911843</v>
      </c>
      <c r="ED52">
        <v>0.0903737</v>
      </c>
      <c r="EE52">
        <v>0.109817</v>
      </c>
      <c r="EF52">
        <v>0.106441</v>
      </c>
      <c r="EG52">
        <v>34359.7</v>
      </c>
      <c r="EH52">
        <v>36952.8</v>
      </c>
      <c r="EI52">
        <v>34206.7</v>
      </c>
      <c r="EJ52">
        <v>36818.6</v>
      </c>
      <c r="EK52">
        <v>42988.5</v>
      </c>
      <c r="EL52">
        <v>47208.8</v>
      </c>
      <c r="EM52">
        <v>53370.1</v>
      </c>
      <c r="EN52">
        <v>58832.6</v>
      </c>
      <c r="EO52">
        <v>1.98107</v>
      </c>
      <c r="EP52">
        <v>1.8183</v>
      </c>
      <c r="EQ52">
        <v>0.128664</v>
      </c>
      <c r="ER52">
        <v>0</v>
      </c>
      <c r="ES52">
        <v>28.8979</v>
      </c>
      <c r="ET52">
        <v>999.9</v>
      </c>
      <c r="EU52">
        <v>63.326</v>
      </c>
      <c r="EV52">
        <v>29.829</v>
      </c>
      <c r="EW52">
        <v>29.5341</v>
      </c>
      <c r="EX52">
        <v>59.7085</v>
      </c>
      <c r="EY52">
        <v>49.4311</v>
      </c>
      <c r="EZ52">
        <v>1</v>
      </c>
      <c r="FA52">
        <v>-0.0712424</v>
      </c>
      <c r="FB52">
        <v>-2.67445</v>
      </c>
      <c r="FC52">
        <v>20.1159</v>
      </c>
      <c r="FD52">
        <v>5.19887</v>
      </c>
      <c r="FE52">
        <v>12.0058</v>
      </c>
      <c r="FF52">
        <v>4.97545</v>
      </c>
      <c r="FG52">
        <v>3.29398</v>
      </c>
      <c r="FH52">
        <v>9999</v>
      </c>
      <c r="FI52">
        <v>999.9</v>
      </c>
      <c r="FJ52">
        <v>9999</v>
      </c>
      <c r="FK52">
        <v>9999</v>
      </c>
      <c r="FL52">
        <v>1.86325</v>
      </c>
      <c r="FM52">
        <v>1.868</v>
      </c>
      <c r="FN52">
        <v>1.86779</v>
      </c>
      <c r="FO52">
        <v>1.86904</v>
      </c>
      <c r="FP52">
        <v>1.86981</v>
      </c>
      <c r="FQ52">
        <v>1.86584</v>
      </c>
      <c r="FR52">
        <v>1.86691</v>
      </c>
      <c r="FS52">
        <v>1.86832</v>
      </c>
      <c r="FT52">
        <v>5</v>
      </c>
      <c r="FU52">
        <v>0</v>
      </c>
      <c r="FV52">
        <v>0</v>
      </c>
      <c r="FW52">
        <v>0</v>
      </c>
      <c r="FX52" t="s">
        <v>365</v>
      </c>
      <c r="FY52" t="s">
        <v>366</v>
      </c>
      <c r="FZ52" t="s">
        <v>367</v>
      </c>
      <c r="GA52" t="s">
        <v>367</v>
      </c>
      <c r="GB52" t="s">
        <v>367</v>
      </c>
      <c r="GC52" t="s">
        <v>367</v>
      </c>
      <c r="GD52">
        <v>0</v>
      </c>
      <c r="GE52">
        <v>100</v>
      </c>
      <c r="GF52">
        <v>100</v>
      </c>
      <c r="GG52">
        <v>-3.539</v>
      </c>
      <c r="GH52">
        <v>0.4396</v>
      </c>
      <c r="GI52">
        <v>-2.68267604080414</v>
      </c>
      <c r="GJ52">
        <v>-0.00246041668978273</v>
      </c>
      <c r="GK52">
        <v>1.10889021610863e-06</v>
      </c>
      <c r="GL52">
        <v>-1.28318136538774e-10</v>
      </c>
      <c r="GM52">
        <v>-0.138293306198112</v>
      </c>
      <c r="GN52">
        <v>-0.0190386697160695</v>
      </c>
      <c r="GO52">
        <v>0.00224295314527537</v>
      </c>
      <c r="GP52">
        <v>-2.43696975084762e-05</v>
      </c>
      <c r="GQ52">
        <v>4</v>
      </c>
      <c r="GR52">
        <v>2248</v>
      </c>
      <c r="GS52">
        <v>1</v>
      </c>
      <c r="GT52">
        <v>26</v>
      </c>
      <c r="GU52">
        <v>10.2</v>
      </c>
      <c r="GV52">
        <v>10.3</v>
      </c>
      <c r="GW52">
        <v>1.0144</v>
      </c>
      <c r="GX52">
        <v>2.63062</v>
      </c>
      <c r="GY52">
        <v>1.54785</v>
      </c>
      <c r="GZ52">
        <v>2.30713</v>
      </c>
      <c r="HA52">
        <v>1.64673</v>
      </c>
      <c r="HB52">
        <v>2.26562</v>
      </c>
      <c r="HC52">
        <v>33.4232</v>
      </c>
      <c r="HD52">
        <v>24.2364</v>
      </c>
      <c r="HE52">
        <v>18</v>
      </c>
      <c r="HF52">
        <v>505.784</v>
      </c>
      <c r="HG52">
        <v>401.661</v>
      </c>
      <c r="HH52">
        <v>34.5645</v>
      </c>
      <c r="HI52">
        <v>26.46</v>
      </c>
      <c r="HJ52">
        <v>30</v>
      </c>
      <c r="HK52">
        <v>26.38</v>
      </c>
      <c r="HL52">
        <v>26.3258</v>
      </c>
      <c r="HM52">
        <v>20.3257</v>
      </c>
      <c r="HN52">
        <v>22.8471</v>
      </c>
      <c r="HO52">
        <v>67.4439</v>
      </c>
      <c r="HP52">
        <v>34.4306</v>
      </c>
      <c r="HQ52">
        <v>420</v>
      </c>
      <c r="HR52">
        <v>24.6843</v>
      </c>
      <c r="HS52">
        <v>97.01</v>
      </c>
      <c r="HT52">
        <v>95.3291</v>
      </c>
    </row>
    <row r="53" spans="1:228">
      <c r="A53">
        <v>37</v>
      </c>
      <c r="B53">
        <v>1720557421.1</v>
      </c>
      <c r="C53">
        <v>4052.09999990463</v>
      </c>
      <c r="D53" t="s">
        <v>444</v>
      </c>
      <c r="E53" t="s">
        <v>445</v>
      </c>
      <c r="F53">
        <v>5</v>
      </c>
      <c r="G53" t="s">
        <v>358</v>
      </c>
      <c r="H53" t="s">
        <v>446</v>
      </c>
      <c r="I53" t="s">
        <v>360</v>
      </c>
      <c r="J53" t="s">
        <v>361</v>
      </c>
      <c r="K53">
        <v>1720557417.6</v>
      </c>
      <c r="L53">
        <f>(M53)/1000</f>
        <v>0</v>
      </c>
      <c r="M53">
        <f>IF(BH53, AP53, AJ53)</f>
        <v>0</v>
      </c>
      <c r="N53">
        <f>IF(BH53, AK53, AI53)</f>
        <v>0</v>
      </c>
      <c r="O53">
        <f>BJ53 - IF(AW53&gt;1, N53*BD53*100.0/(AY53), 0)</f>
        <v>0</v>
      </c>
      <c r="P53">
        <f>((V53-L53/2)*O53-N53)/(V53+L53/2)</f>
        <v>0</v>
      </c>
      <c r="Q53">
        <f>P53*(BQ53+BR53)/1000.0</f>
        <v>0</v>
      </c>
      <c r="R53">
        <f>(BJ53 - IF(AW53&gt;1, N53*BD53*100.0/(AY53), 0))*(BQ53+BR53)/1000.0</f>
        <v>0</v>
      </c>
      <c r="S53">
        <f>2.0/((1/U53-1/T53)+SIGN(U53)*SQRT((1/U53-1/T53)*(1/U53-1/T53) + 4*BE53/((BE53+1)*(BE53+1))*(2*1/U53*1/T53-1/T53*1/T53)))</f>
        <v>0</v>
      </c>
      <c r="T53">
        <f>IF(LEFT(BF53,1)&lt;&gt;"0",IF(LEFT(BF53,1)="1",3.0,BG53),$D$5+$E$5*(BX53*BQ53/($K$5*1000))+$F$5*(BX53*BQ53/($K$5*1000))*MAX(MIN(BD53,$J$5),$I$5)*MAX(MIN(BD53,$J$5),$I$5)+$G$5*MAX(MIN(BD53,$J$5),$I$5)*(BX53*BQ53/($K$5*1000))+$H$5*(BX53*BQ53/($K$5*1000))*(BX53*BQ53/($K$5*1000)))</f>
        <v>0</v>
      </c>
      <c r="U53">
        <f>L53*(1000-(1000*0.61365*exp(17.502*Y53/(240.97+Y53))/(BQ53+BR53)+BL53)/2)/(1000*0.61365*exp(17.502*Y53/(240.97+Y53))/(BQ53+BR53)-BL53)</f>
        <v>0</v>
      </c>
      <c r="V53">
        <f>1/((BE53+1)/(S53/1.6)+1/(T53/1.37)) + BE53/((BE53+1)/(S53/1.6) + BE53/(T53/1.37))</f>
        <v>0</v>
      </c>
      <c r="W53">
        <f>(AZ53*BC53)</f>
        <v>0</v>
      </c>
      <c r="X53">
        <f>(BS53+(W53+2*0.95*5.67E-8*(((BS53+$B$7)+273)^4-(BS53+273)^4)-44100*L53)/(1.84*29.3*T53+8*0.95*5.67E-8*(BS53+273)^3))</f>
        <v>0</v>
      </c>
      <c r="Y53">
        <f>($C$7*BT53+$D$7*BU53+$E$7*X53)</f>
        <v>0</v>
      </c>
      <c r="Z53">
        <f>0.61365*exp(17.502*Y53/(240.97+Y53))</f>
        <v>0</v>
      </c>
      <c r="AA53">
        <f>(AB53/AC53*100)</f>
        <v>0</v>
      </c>
      <c r="AB53">
        <f>BL53*(BQ53+BR53)/1000</f>
        <v>0</v>
      </c>
      <c r="AC53">
        <f>0.61365*exp(17.502*BS53/(240.97+BS53))</f>
        <v>0</v>
      </c>
      <c r="AD53">
        <f>(Z53-BL53*(BQ53+BR53)/1000)</f>
        <v>0</v>
      </c>
      <c r="AE53">
        <f>(-L53*44100)</f>
        <v>0</v>
      </c>
      <c r="AF53">
        <f>2*29.3*T53*0.92*(BS53-Y53)</f>
        <v>0</v>
      </c>
      <c r="AG53">
        <f>2*0.95*5.67E-8*(((BS53+$B$7)+273)^4-(Y53+273)^4)</f>
        <v>0</v>
      </c>
      <c r="AH53">
        <f>W53+AG53+AE53+AF53</f>
        <v>0</v>
      </c>
      <c r="AI53">
        <f>BP53*AW53*(BK53-BJ53*(1000-AW53*BM53)/(1000-AW53*BL53))/(100*BD53)</f>
        <v>0</v>
      </c>
      <c r="AJ53">
        <f>1000*BP53*AW53*(BL53-BM53)/(100*BD53*(1000-AW53*BL53))</f>
        <v>0</v>
      </c>
      <c r="AK53">
        <f>(AL53 - AM53 - BQ53*1E3/(8.314*(BS53+273.15)) * AO53/BP53 * AN53) * BP53/(100*BD53) * (1000 - BM53)/1000</f>
        <v>0</v>
      </c>
      <c r="AL53">
        <v>425.49759491447</v>
      </c>
      <c r="AM53">
        <v>426.760418181818</v>
      </c>
      <c r="AN53">
        <v>-0.000898696376116572</v>
      </c>
      <c r="AO53">
        <v>64.9043050279509</v>
      </c>
      <c r="AP53">
        <f>(AR53 - AQ53 + BQ53*1E3/(8.314*(BS53+273.15)) * AT53/BP53 * AS53) * BP53/(100*BD53) * 1000/(1000 - AR53)</f>
        <v>0</v>
      </c>
      <c r="AQ53">
        <v>13.0436632262181</v>
      </c>
      <c r="AR53">
        <v>13.4829048484848</v>
      </c>
      <c r="AS53">
        <v>-2.66564378892923e-06</v>
      </c>
      <c r="AT53">
        <v>109.624450050978</v>
      </c>
      <c r="AU53">
        <v>0</v>
      </c>
      <c r="AV53">
        <v>0</v>
      </c>
      <c r="AW53">
        <f>IF(AU53*$H$13&gt;=AY53,1.0,(AY53/(AY53-AU53*$H$13)))</f>
        <v>0</v>
      </c>
      <c r="AX53">
        <f>(AW53-1)*100</f>
        <v>0</v>
      </c>
      <c r="AY53">
        <f>MAX(0,($B$13+$C$13*BX53)/(1+$D$13*BX53)*BQ53/(BS53+273)*$E$13)</f>
        <v>0</v>
      </c>
      <c r="AZ53">
        <f>$B$11*BY53+$C$11*BZ53+$F$11*CK53*(1-CN53)</f>
        <v>0</v>
      </c>
      <c r="BA53">
        <f>AZ53*BB53</f>
        <v>0</v>
      </c>
      <c r="BB53">
        <f>($B$11*$D$9+$C$11*$D$9+$F$11*((CX53+CP53)/MAX(CX53+CP53+CY53, 0.1)*$I$9+CY53/MAX(CX53+CP53+CY53, 0.1)*$J$9))/($B$11+$C$11+$F$11)</f>
        <v>0</v>
      </c>
      <c r="BC53">
        <f>($B$11*$K$9+$C$11*$K$9+$F$11*((CX53+CP53)/MAX(CX53+CP53+CY53, 0.1)*$P$9+CY53/MAX(CX53+CP53+CY53, 0.1)*$Q$9))/($B$11+$C$11+$F$11)</f>
        <v>0</v>
      </c>
      <c r="BD53">
        <v>6</v>
      </c>
      <c r="BE53">
        <v>0.5</v>
      </c>
      <c r="BF53" t="s">
        <v>362</v>
      </c>
      <c r="BG53">
        <v>2</v>
      </c>
      <c r="BH53" t="b">
        <v>1</v>
      </c>
      <c r="BI53">
        <v>1720557417.6</v>
      </c>
      <c r="BJ53">
        <v>421.021333333333</v>
      </c>
      <c r="BK53">
        <v>419.954</v>
      </c>
      <c r="BL53">
        <v>13.4840166666667</v>
      </c>
      <c r="BM53">
        <v>13.0435833333333</v>
      </c>
      <c r="BN53">
        <v>424.254666666667</v>
      </c>
      <c r="BO53">
        <v>13.5216166666667</v>
      </c>
      <c r="BP53">
        <v>500</v>
      </c>
      <c r="BQ53">
        <v>90.40535</v>
      </c>
      <c r="BR53">
        <v>0.099869</v>
      </c>
      <c r="BS53">
        <v>20.6757</v>
      </c>
      <c r="BT53">
        <v>20.0018833333333</v>
      </c>
      <c r="BU53">
        <v>999.9</v>
      </c>
      <c r="BV53">
        <v>0</v>
      </c>
      <c r="BW53">
        <v>0</v>
      </c>
      <c r="BX53">
        <v>10010.3133333333</v>
      </c>
      <c r="BY53">
        <v>0</v>
      </c>
      <c r="BZ53">
        <v>0.220656</v>
      </c>
      <c r="CA53">
        <v>1.06721</v>
      </c>
      <c r="CB53">
        <v>426.776</v>
      </c>
      <c r="CC53">
        <v>425.504333333333</v>
      </c>
      <c r="CD53">
        <v>0.440435666666667</v>
      </c>
      <c r="CE53">
        <v>419.954</v>
      </c>
      <c r="CF53">
        <v>13.0435833333333</v>
      </c>
      <c r="CG53">
        <v>1.21903</v>
      </c>
      <c r="CH53">
        <v>1.17921</v>
      </c>
      <c r="CI53">
        <v>9.83598166666667</v>
      </c>
      <c r="CJ53">
        <v>9.341645</v>
      </c>
      <c r="CK53">
        <v>0</v>
      </c>
      <c r="CL53">
        <v>0</v>
      </c>
      <c r="CM53">
        <v>0</v>
      </c>
      <c r="CN53">
        <v>0</v>
      </c>
      <c r="CO53">
        <v>-6.66666666666667</v>
      </c>
      <c r="CP53">
        <v>0</v>
      </c>
      <c r="CQ53">
        <v>-8.36666666666667</v>
      </c>
      <c r="CR53">
        <v>0.0666666666666667</v>
      </c>
      <c r="CS53">
        <v>35.312</v>
      </c>
      <c r="CT53">
        <v>41.875</v>
      </c>
      <c r="CU53">
        <v>38.1975</v>
      </c>
      <c r="CV53">
        <v>41.75</v>
      </c>
      <c r="CW53">
        <v>36.0725</v>
      </c>
      <c r="CX53">
        <v>0</v>
      </c>
      <c r="CY53">
        <v>0</v>
      </c>
      <c r="CZ53">
        <v>0</v>
      </c>
      <c r="DA53">
        <v>1720557420</v>
      </c>
      <c r="DB53">
        <v>0</v>
      </c>
      <c r="DC53">
        <v>1720556733.1</v>
      </c>
      <c r="DD53" t="s">
        <v>447</v>
      </c>
      <c r="DE53">
        <v>1720556733.1</v>
      </c>
      <c r="DF53">
        <v>1720556728.1</v>
      </c>
      <c r="DG53">
        <v>10</v>
      </c>
      <c r="DH53">
        <v>0.303</v>
      </c>
      <c r="DI53">
        <v>0.008</v>
      </c>
      <c r="DJ53">
        <v>-3.232</v>
      </c>
      <c r="DK53">
        <v>-0.052</v>
      </c>
      <c r="DL53">
        <v>420</v>
      </c>
      <c r="DM53">
        <v>13</v>
      </c>
      <c r="DN53">
        <v>0.28</v>
      </c>
      <c r="DO53">
        <v>0.07</v>
      </c>
      <c r="DP53">
        <v>1.0356131</v>
      </c>
      <c r="DQ53">
        <v>0.195259308270675</v>
      </c>
      <c r="DR53">
        <v>0.0662125064303565</v>
      </c>
      <c r="DS53">
        <v>0</v>
      </c>
      <c r="DT53">
        <v>0.44115405</v>
      </c>
      <c r="DU53">
        <v>-0.00271908270676651</v>
      </c>
      <c r="DV53">
        <v>0.000694212105555647</v>
      </c>
      <c r="DW53">
        <v>1</v>
      </c>
      <c r="DX53">
        <v>1</v>
      </c>
      <c r="DY53">
        <v>2</v>
      </c>
      <c r="DZ53" t="s">
        <v>364</v>
      </c>
      <c r="EA53">
        <v>3.13096</v>
      </c>
      <c r="EB53">
        <v>2.77813</v>
      </c>
      <c r="EC53">
        <v>0.0909169</v>
      </c>
      <c r="ED53">
        <v>0.0903651</v>
      </c>
      <c r="EE53">
        <v>0.0681409</v>
      </c>
      <c r="EF53">
        <v>0.0666164</v>
      </c>
      <c r="EG53">
        <v>34407.2</v>
      </c>
      <c r="EH53">
        <v>37006.2</v>
      </c>
      <c r="EI53">
        <v>34240.6</v>
      </c>
      <c r="EJ53">
        <v>36868.2</v>
      </c>
      <c r="EK53">
        <v>45094.2</v>
      </c>
      <c r="EL53">
        <v>49417.1</v>
      </c>
      <c r="EM53">
        <v>53413.5</v>
      </c>
      <c r="EN53">
        <v>58911.1</v>
      </c>
      <c r="EO53">
        <v>1.98685</v>
      </c>
      <c r="EP53">
        <v>1.8007</v>
      </c>
      <c r="EQ53">
        <v>-0.0138581</v>
      </c>
      <c r="ER53">
        <v>0</v>
      </c>
      <c r="ES53">
        <v>20.2305</v>
      </c>
      <c r="ET53">
        <v>999.9</v>
      </c>
      <c r="EU53">
        <v>52.13</v>
      </c>
      <c r="EV53">
        <v>30.001</v>
      </c>
      <c r="EW53">
        <v>24.5691</v>
      </c>
      <c r="EX53">
        <v>54.577</v>
      </c>
      <c r="EY53">
        <v>49.972</v>
      </c>
      <c r="EZ53">
        <v>1</v>
      </c>
      <c r="FA53">
        <v>-0.123514</v>
      </c>
      <c r="FB53">
        <v>2.66632</v>
      </c>
      <c r="FC53">
        <v>20.1159</v>
      </c>
      <c r="FD53">
        <v>5.19947</v>
      </c>
      <c r="FE53">
        <v>12.0047</v>
      </c>
      <c r="FF53">
        <v>4.97575</v>
      </c>
      <c r="FG53">
        <v>3.29313</v>
      </c>
      <c r="FH53">
        <v>9999</v>
      </c>
      <c r="FI53">
        <v>999.9</v>
      </c>
      <c r="FJ53">
        <v>9999</v>
      </c>
      <c r="FK53">
        <v>9999</v>
      </c>
      <c r="FL53">
        <v>1.86325</v>
      </c>
      <c r="FM53">
        <v>1.868</v>
      </c>
      <c r="FN53">
        <v>1.86774</v>
      </c>
      <c r="FO53">
        <v>1.86904</v>
      </c>
      <c r="FP53">
        <v>1.8698</v>
      </c>
      <c r="FQ53">
        <v>1.86584</v>
      </c>
      <c r="FR53">
        <v>1.86691</v>
      </c>
      <c r="FS53">
        <v>1.86829</v>
      </c>
      <c r="FT53">
        <v>5</v>
      </c>
      <c r="FU53">
        <v>0</v>
      </c>
      <c r="FV53">
        <v>0</v>
      </c>
      <c r="FW53">
        <v>0</v>
      </c>
      <c r="FX53" t="s">
        <v>365</v>
      </c>
      <c r="FY53" t="s">
        <v>366</v>
      </c>
      <c r="FZ53" t="s">
        <v>367</v>
      </c>
      <c r="GA53" t="s">
        <v>367</v>
      </c>
      <c r="GB53" t="s">
        <v>367</v>
      </c>
      <c r="GC53" t="s">
        <v>367</v>
      </c>
      <c r="GD53">
        <v>0</v>
      </c>
      <c r="GE53">
        <v>100</v>
      </c>
      <c r="GF53">
        <v>100</v>
      </c>
      <c r="GG53">
        <v>-3.234</v>
      </c>
      <c r="GH53">
        <v>-0.0376</v>
      </c>
      <c r="GI53">
        <v>-2.37939236603671</v>
      </c>
      <c r="GJ53">
        <v>-0.00246041668978273</v>
      </c>
      <c r="GK53">
        <v>1.10889021610863e-06</v>
      </c>
      <c r="GL53">
        <v>-1.28318136538774e-10</v>
      </c>
      <c r="GM53">
        <v>-0.130032492261644</v>
      </c>
      <c r="GN53">
        <v>-0.0190386697160695</v>
      </c>
      <c r="GO53">
        <v>0.00224295314527537</v>
      </c>
      <c r="GP53">
        <v>-2.43696975084762e-05</v>
      </c>
      <c r="GQ53">
        <v>4</v>
      </c>
      <c r="GR53">
        <v>2248</v>
      </c>
      <c r="GS53">
        <v>1</v>
      </c>
      <c r="GT53">
        <v>26</v>
      </c>
      <c r="GU53">
        <v>11.5</v>
      </c>
      <c r="GV53">
        <v>11.6</v>
      </c>
      <c r="GW53">
        <v>1.00342</v>
      </c>
      <c r="GX53">
        <v>2.62817</v>
      </c>
      <c r="GY53">
        <v>1.54785</v>
      </c>
      <c r="GZ53">
        <v>2.30957</v>
      </c>
      <c r="HA53">
        <v>1.64673</v>
      </c>
      <c r="HB53">
        <v>2.36328</v>
      </c>
      <c r="HC53">
        <v>33.3111</v>
      </c>
      <c r="HD53">
        <v>24.2451</v>
      </c>
      <c r="HE53">
        <v>18</v>
      </c>
      <c r="HF53">
        <v>503.982</v>
      </c>
      <c r="HG53">
        <v>388.163</v>
      </c>
      <c r="HH53">
        <v>16.8099</v>
      </c>
      <c r="HI53">
        <v>25.6957</v>
      </c>
      <c r="HJ53">
        <v>29.9999</v>
      </c>
      <c r="HK53">
        <v>25.7763</v>
      </c>
      <c r="HL53">
        <v>25.7442</v>
      </c>
      <c r="HM53">
        <v>20.11</v>
      </c>
      <c r="HN53">
        <v>44.1867</v>
      </c>
      <c r="HO53">
        <v>0</v>
      </c>
      <c r="HP53">
        <v>16.8085</v>
      </c>
      <c r="HQ53">
        <v>420</v>
      </c>
      <c r="HR53">
        <v>13.06</v>
      </c>
      <c r="HS53">
        <v>97.0957</v>
      </c>
      <c r="HT53">
        <v>95.4567</v>
      </c>
    </row>
    <row r="54" spans="1:228">
      <c r="A54">
        <v>38</v>
      </c>
      <c r="B54">
        <v>1720557426.1</v>
      </c>
      <c r="C54">
        <v>4057.09999990463</v>
      </c>
      <c r="D54" t="s">
        <v>448</v>
      </c>
      <c r="E54" t="s">
        <v>449</v>
      </c>
      <c r="F54">
        <v>5</v>
      </c>
      <c r="G54" t="s">
        <v>358</v>
      </c>
      <c r="H54" t="s">
        <v>446</v>
      </c>
      <c r="I54" t="s">
        <v>360</v>
      </c>
      <c r="J54" t="s">
        <v>361</v>
      </c>
      <c r="K54">
        <v>1720557422.9</v>
      </c>
      <c r="L54">
        <f>(M54)/1000</f>
        <v>0</v>
      </c>
      <c r="M54">
        <f>IF(BH54, AP54, AJ54)</f>
        <v>0</v>
      </c>
      <c r="N54">
        <f>IF(BH54, AK54, AI54)</f>
        <v>0</v>
      </c>
      <c r="O54">
        <f>BJ54 - IF(AW54&gt;1, N54*BD54*100.0/(AY54), 0)</f>
        <v>0</v>
      </c>
      <c r="P54">
        <f>((V54-L54/2)*O54-N54)/(V54+L54/2)</f>
        <v>0</v>
      </c>
      <c r="Q54">
        <f>P54*(BQ54+BR54)/1000.0</f>
        <v>0</v>
      </c>
      <c r="R54">
        <f>(BJ54 - IF(AW54&gt;1, N54*BD54*100.0/(AY54), 0))*(BQ54+BR54)/1000.0</f>
        <v>0</v>
      </c>
      <c r="S54">
        <f>2.0/((1/U54-1/T54)+SIGN(U54)*SQRT((1/U54-1/T54)*(1/U54-1/T54) + 4*BE54/((BE54+1)*(BE54+1))*(2*1/U54*1/T54-1/T54*1/T54)))</f>
        <v>0</v>
      </c>
      <c r="T54">
        <f>IF(LEFT(BF54,1)&lt;&gt;"0",IF(LEFT(BF54,1)="1",3.0,BG54),$D$5+$E$5*(BX54*BQ54/($K$5*1000))+$F$5*(BX54*BQ54/($K$5*1000))*MAX(MIN(BD54,$J$5),$I$5)*MAX(MIN(BD54,$J$5),$I$5)+$G$5*MAX(MIN(BD54,$J$5),$I$5)*(BX54*BQ54/($K$5*1000))+$H$5*(BX54*BQ54/($K$5*1000))*(BX54*BQ54/($K$5*1000)))</f>
        <v>0</v>
      </c>
      <c r="U54">
        <f>L54*(1000-(1000*0.61365*exp(17.502*Y54/(240.97+Y54))/(BQ54+BR54)+BL54)/2)/(1000*0.61365*exp(17.502*Y54/(240.97+Y54))/(BQ54+BR54)-BL54)</f>
        <v>0</v>
      </c>
      <c r="V54">
        <f>1/((BE54+1)/(S54/1.6)+1/(T54/1.37)) + BE54/((BE54+1)/(S54/1.6) + BE54/(T54/1.37))</f>
        <v>0</v>
      </c>
      <c r="W54">
        <f>(AZ54*BC54)</f>
        <v>0</v>
      </c>
      <c r="X54">
        <f>(BS54+(W54+2*0.95*5.67E-8*(((BS54+$B$7)+273)^4-(BS54+273)^4)-44100*L54)/(1.84*29.3*T54+8*0.95*5.67E-8*(BS54+273)^3))</f>
        <v>0</v>
      </c>
      <c r="Y54">
        <f>($C$7*BT54+$D$7*BU54+$E$7*X54)</f>
        <v>0</v>
      </c>
      <c r="Z54">
        <f>0.61365*exp(17.502*Y54/(240.97+Y54))</f>
        <v>0</v>
      </c>
      <c r="AA54">
        <f>(AB54/AC54*100)</f>
        <v>0</v>
      </c>
      <c r="AB54">
        <f>BL54*(BQ54+BR54)/1000</f>
        <v>0</v>
      </c>
      <c r="AC54">
        <f>0.61365*exp(17.502*BS54/(240.97+BS54))</f>
        <v>0</v>
      </c>
      <c r="AD54">
        <f>(Z54-BL54*(BQ54+BR54)/1000)</f>
        <v>0</v>
      </c>
      <c r="AE54">
        <f>(-L54*44100)</f>
        <v>0</v>
      </c>
      <c r="AF54">
        <f>2*29.3*T54*0.92*(BS54-Y54)</f>
        <v>0</v>
      </c>
      <c r="AG54">
        <f>2*0.95*5.67E-8*(((BS54+$B$7)+273)^4-(Y54+273)^4)</f>
        <v>0</v>
      </c>
      <c r="AH54">
        <f>W54+AG54+AE54+AF54</f>
        <v>0</v>
      </c>
      <c r="AI54">
        <f>BP54*AW54*(BK54-BJ54*(1000-AW54*BM54)/(1000-AW54*BL54))/(100*BD54)</f>
        <v>0</v>
      </c>
      <c r="AJ54">
        <f>1000*BP54*AW54*(BL54-BM54)/(100*BD54*(1000-AW54*BL54))</f>
        <v>0</v>
      </c>
      <c r="AK54">
        <f>(AL54 - AM54 - BQ54*1E3/(8.314*(BS54+273.15)) * AO54/BP54 * AN54) * BP54/(100*BD54) * (1000 - BM54)/1000</f>
        <v>0</v>
      </c>
      <c r="AL54">
        <v>425.595501897061</v>
      </c>
      <c r="AM54">
        <v>426.806006060606</v>
      </c>
      <c r="AN54">
        <v>0.00142881168460168</v>
      </c>
      <c r="AO54">
        <v>64.9043050279509</v>
      </c>
      <c r="AP54">
        <f>(AR54 - AQ54 + BQ54*1E3/(8.314*(BS54+273.15)) * AT54/BP54 * AS54) * BP54/(100*BD54) * 1000/(1000 - AR54)</f>
        <v>0</v>
      </c>
      <c r="AQ54">
        <v>13.0430123943282</v>
      </c>
      <c r="AR54">
        <v>13.483503030303</v>
      </c>
      <c r="AS54">
        <v>-1.87984250214004e-06</v>
      </c>
      <c r="AT54">
        <v>109.624450050978</v>
      </c>
      <c r="AU54">
        <v>0</v>
      </c>
      <c r="AV54">
        <v>0</v>
      </c>
      <c r="AW54">
        <f>IF(AU54*$H$13&gt;=AY54,1.0,(AY54/(AY54-AU54*$H$13)))</f>
        <v>0</v>
      </c>
      <c r="AX54">
        <f>(AW54-1)*100</f>
        <v>0</v>
      </c>
      <c r="AY54">
        <f>MAX(0,($B$13+$C$13*BX54)/(1+$D$13*BX54)*BQ54/(BS54+273)*$E$13)</f>
        <v>0</v>
      </c>
      <c r="AZ54">
        <f>$B$11*BY54+$C$11*BZ54+$F$11*CK54*(1-CN54)</f>
        <v>0</v>
      </c>
      <c r="BA54">
        <f>AZ54*BB54</f>
        <v>0</v>
      </c>
      <c r="BB54">
        <f>($B$11*$D$9+$C$11*$D$9+$F$11*((CX54+CP54)/MAX(CX54+CP54+CY54, 0.1)*$I$9+CY54/MAX(CX54+CP54+CY54, 0.1)*$J$9))/($B$11+$C$11+$F$11)</f>
        <v>0</v>
      </c>
      <c r="BC54">
        <f>($B$11*$K$9+$C$11*$K$9+$F$11*((CX54+CP54)/MAX(CX54+CP54+CY54, 0.1)*$P$9+CY54/MAX(CX54+CP54+CY54, 0.1)*$Q$9))/($B$11+$C$11+$F$11)</f>
        <v>0</v>
      </c>
      <c r="BD54">
        <v>6</v>
      </c>
      <c r="BE54">
        <v>0.5</v>
      </c>
      <c r="BF54" t="s">
        <v>362</v>
      </c>
      <c r="BG54">
        <v>2</v>
      </c>
      <c r="BH54" t="b">
        <v>1</v>
      </c>
      <c r="BI54">
        <v>1720557422.9</v>
      </c>
      <c r="BJ54">
        <v>421.0244</v>
      </c>
      <c r="BK54">
        <v>420.0276</v>
      </c>
      <c r="BL54">
        <v>13.48326</v>
      </c>
      <c r="BM54">
        <v>13.04252</v>
      </c>
      <c r="BN54">
        <v>424.2576</v>
      </c>
      <c r="BO54">
        <v>13.52088</v>
      </c>
      <c r="BP54">
        <v>499.9888</v>
      </c>
      <c r="BQ54">
        <v>90.40484</v>
      </c>
      <c r="BR54">
        <v>0.10001722</v>
      </c>
      <c r="BS54">
        <v>20.67488</v>
      </c>
      <c r="BT54">
        <v>20.00192</v>
      </c>
      <c r="BU54">
        <v>999.9</v>
      </c>
      <c r="BV54">
        <v>0</v>
      </c>
      <c r="BW54">
        <v>0</v>
      </c>
      <c r="BX54">
        <v>9989.12</v>
      </c>
      <c r="BY54">
        <v>0</v>
      </c>
      <c r="BZ54">
        <v>0.220656</v>
      </c>
      <c r="CA54">
        <v>0.996643</v>
      </c>
      <c r="CB54">
        <v>426.7788</v>
      </c>
      <c r="CC54">
        <v>425.5784</v>
      </c>
      <c r="CD54">
        <v>0.4407292</v>
      </c>
      <c r="CE54">
        <v>420.0276</v>
      </c>
      <c r="CF54">
        <v>13.04252</v>
      </c>
      <c r="CG54">
        <v>1.21895</v>
      </c>
      <c r="CH54">
        <v>1.179108</v>
      </c>
      <c r="CI54">
        <v>9.83504</v>
      </c>
      <c r="CJ54">
        <v>9.340344</v>
      </c>
      <c r="CK54">
        <v>0</v>
      </c>
      <c r="CL54">
        <v>0</v>
      </c>
      <c r="CM54">
        <v>0</v>
      </c>
      <c r="CN54">
        <v>0</v>
      </c>
      <c r="CO54">
        <v>-4.84</v>
      </c>
      <c r="CP54">
        <v>0</v>
      </c>
      <c r="CQ54">
        <v>-12.22</v>
      </c>
      <c r="CR54">
        <v>-0.62</v>
      </c>
      <c r="CS54">
        <v>35.312</v>
      </c>
      <c r="CT54">
        <v>41.875</v>
      </c>
      <c r="CU54">
        <v>38.2248</v>
      </c>
      <c r="CV54">
        <v>41.7624</v>
      </c>
      <c r="CW54">
        <v>36.0998</v>
      </c>
      <c r="CX54">
        <v>0</v>
      </c>
      <c r="CY54">
        <v>0</v>
      </c>
      <c r="CZ54">
        <v>0</v>
      </c>
      <c r="DA54">
        <v>1720557424.8</v>
      </c>
      <c r="DB54">
        <v>0</v>
      </c>
      <c r="DC54">
        <v>1720556733.1</v>
      </c>
      <c r="DD54" t="s">
        <v>447</v>
      </c>
      <c r="DE54">
        <v>1720556733.1</v>
      </c>
      <c r="DF54">
        <v>1720556728.1</v>
      </c>
      <c r="DG54">
        <v>10</v>
      </c>
      <c r="DH54">
        <v>0.303</v>
      </c>
      <c r="DI54">
        <v>0.008</v>
      </c>
      <c r="DJ54">
        <v>-3.232</v>
      </c>
      <c r="DK54">
        <v>-0.052</v>
      </c>
      <c r="DL54">
        <v>420</v>
      </c>
      <c r="DM54">
        <v>13</v>
      </c>
      <c r="DN54">
        <v>0.28</v>
      </c>
      <c r="DO54">
        <v>0.07</v>
      </c>
      <c r="DP54">
        <v>1.01501815</v>
      </c>
      <c r="DQ54">
        <v>0.189858360902257</v>
      </c>
      <c r="DR54">
        <v>0.0699397633698278</v>
      </c>
      <c r="DS54">
        <v>0</v>
      </c>
      <c r="DT54">
        <v>0.4409431</v>
      </c>
      <c r="DU54">
        <v>-0.00393843609022589</v>
      </c>
      <c r="DV54">
        <v>0.000907614505172763</v>
      </c>
      <c r="DW54">
        <v>1</v>
      </c>
      <c r="DX54">
        <v>1</v>
      </c>
      <c r="DY54">
        <v>2</v>
      </c>
      <c r="DZ54" t="s">
        <v>364</v>
      </c>
      <c r="EA54">
        <v>3.13109</v>
      </c>
      <c r="EB54">
        <v>2.77804</v>
      </c>
      <c r="EC54">
        <v>0.0909244</v>
      </c>
      <c r="ED54">
        <v>0.0903483</v>
      </c>
      <c r="EE54">
        <v>0.0681405</v>
      </c>
      <c r="EF54">
        <v>0.0666102</v>
      </c>
      <c r="EG54">
        <v>34407.3</v>
      </c>
      <c r="EH54">
        <v>37007</v>
      </c>
      <c r="EI54">
        <v>34240.9</v>
      </c>
      <c r="EJ54">
        <v>36868.3</v>
      </c>
      <c r="EK54">
        <v>45094.7</v>
      </c>
      <c r="EL54">
        <v>49417.5</v>
      </c>
      <c r="EM54">
        <v>53414.1</v>
      </c>
      <c r="EN54">
        <v>58911.3</v>
      </c>
      <c r="EO54">
        <v>1.98703</v>
      </c>
      <c r="EP54">
        <v>1.80068</v>
      </c>
      <c r="EQ54">
        <v>-0.0135787</v>
      </c>
      <c r="ER54">
        <v>0</v>
      </c>
      <c r="ES54">
        <v>20.2321</v>
      </c>
      <c r="ET54">
        <v>999.9</v>
      </c>
      <c r="EU54">
        <v>52.106</v>
      </c>
      <c r="EV54">
        <v>30.001</v>
      </c>
      <c r="EW54">
        <v>24.5572</v>
      </c>
      <c r="EX54">
        <v>54.647</v>
      </c>
      <c r="EY54">
        <v>50.1282</v>
      </c>
      <c r="EZ54">
        <v>1</v>
      </c>
      <c r="FA54">
        <v>-0.123758</v>
      </c>
      <c r="FB54">
        <v>2.63355</v>
      </c>
      <c r="FC54">
        <v>20.1164</v>
      </c>
      <c r="FD54">
        <v>5.19902</v>
      </c>
      <c r="FE54">
        <v>12.0046</v>
      </c>
      <c r="FF54">
        <v>4.9756</v>
      </c>
      <c r="FG54">
        <v>3.2935</v>
      </c>
      <c r="FH54">
        <v>9999</v>
      </c>
      <c r="FI54">
        <v>999.9</v>
      </c>
      <c r="FJ54">
        <v>9999</v>
      </c>
      <c r="FK54">
        <v>9999</v>
      </c>
      <c r="FL54">
        <v>1.86325</v>
      </c>
      <c r="FM54">
        <v>1.868</v>
      </c>
      <c r="FN54">
        <v>1.86775</v>
      </c>
      <c r="FO54">
        <v>1.86905</v>
      </c>
      <c r="FP54">
        <v>1.86981</v>
      </c>
      <c r="FQ54">
        <v>1.86584</v>
      </c>
      <c r="FR54">
        <v>1.86691</v>
      </c>
      <c r="FS54">
        <v>1.8683</v>
      </c>
      <c r="FT54">
        <v>5</v>
      </c>
      <c r="FU54">
        <v>0</v>
      </c>
      <c r="FV54">
        <v>0</v>
      </c>
      <c r="FW54">
        <v>0</v>
      </c>
      <c r="FX54" t="s">
        <v>365</v>
      </c>
      <c r="FY54" t="s">
        <v>366</v>
      </c>
      <c r="FZ54" t="s">
        <v>367</v>
      </c>
      <c r="GA54" t="s">
        <v>367</v>
      </c>
      <c r="GB54" t="s">
        <v>367</v>
      </c>
      <c r="GC54" t="s">
        <v>367</v>
      </c>
      <c r="GD54">
        <v>0</v>
      </c>
      <c r="GE54">
        <v>100</v>
      </c>
      <c r="GF54">
        <v>100</v>
      </c>
      <c r="GG54">
        <v>-3.234</v>
      </c>
      <c r="GH54">
        <v>-0.0377</v>
      </c>
      <c r="GI54">
        <v>-2.37939236603671</v>
      </c>
      <c r="GJ54">
        <v>-0.00246041668978273</v>
      </c>
      <c r="GK54">
        <v>1.10889021610863e-06</v>
      </c>
      <c r="GL54">
        <v>-1.28318136538774e-10</v>
      </c>
      <c r="GM54">
        <v>-0.130032492261644</v>
      </c>
      <c r="GN54">
        <v>-0.0190386697160695</v>
      </c>
      <c r="GO54">
        <v>0.00224295314527537</v>
      </c>
      <c r="GP54">
        <v>-2.43696975084762e-05</v>
      </c>
      <c r="GQ54">
        <v>4</v>
      </c>
      <c r="GR54">
        <v>2248</v>
      </c>
      <c r="GS54">
        <v>1</v>
      </c>
      <c r="GT54">
        <v>26</v>
      </c>
      <c r="GU54">
        <v>11.6</v>
      </c>
      <c r="GV54">
        <v>11.6</v>
      </c>
      <c r="GW54">
        <v>1.00342</v>
      </c>
      <c r="GX54">
        <v>2.62695</v>
      </c>
      <c r="GY54">
        <v>1.54785</v>
      </c>
      <c r="GZ54">
        <v>2.30957</v>
      </c>
      <c r="HA54">
        <v>1.64551</v>
      </c>
      <c r="HB54">
        <v>2.33643</v>
      </c>
      <c r="HC54">
        <v>33.3111</v>
      </c>
      <c r="HD54">
        <v>24.2364</v>
      </c>
      <c r="HE54">
        <v>18</v>
      </c>
      <c r="HF54">
        <v>504.071</v>
      </c>
      <c r="HG54">
        <v>388.131</v>
      </c>
      <c r="HH54">
        <v>16.8042</v>
      </c>
      <c r="HI54">
        <v>25.693</v>
      </c>
      <c r="HJ54">
        <v>29.9999</v>
      </c>
      <c r="HK54">
        <v>25.7737</v>
      </c>
      <c r="HL54">
        <v>25.7415</v>
      </c>
      <c r="HM54">
        <v>20.1107</v>
      </c>
      <c r="HN54">
        <v>44.1867</v>
      </c>
      <c r="HO54">
        <v>0</v>
      </c>
      <c r="HP54">
        <v>16.8077</v>
      </c>
      <c r="HQ54">
        <v>420</v>
      </c>
      <c r="HR54">
        <v>13.06</v>
      </c>
      <c r="HS54">
        <v>97.0966</v>
      </c>
      <c r="HT54">
        <v>95.4569</v>
      </c>
    </row>
    <row r="55" spans="1:228">
      <c r="A55">
        <v>39</v>
      </c>
      <c r="B55">
        <v>1720557431.1</v>
      </c>
      <c r="C55">
        <v>4062.09999990463</v>
      </c>
      <c r="D55" t="s">
        <v>450</v>
      </c>
      <c r="E55" t="s">
        <v>451</v>
      </c>
      <c r="F55">
        <v>5</v>
      </c>
      <c r="G55" t="s">
        <v>358</v>
      </c>
      <c r="H55" t="s">
        <v>446</v>
      </c>
      <c r="I55" t="s">
        <v>360</v>
      </c>
      <c r="J55" t="s">
        <v>361</v>
      </c>
      <c r="K55">
        <v>1720557427.9</v>
      </c>
      <c r="L55">
        <f>(M55)/1000</f>
        <v>0</v>
      </c>
      <c r="M55">
        <f>IF(BH55, AP55, AJ55)</f>
        <v>0</v>
      </c>
      <c r="N55">
        <f>IF(BH55, AK55, AI55)</f>
        <v>0</v>
      </c>
      <c r="O55">
        <f>BJ55 - IF(AW55&gt;1, N55*BD55*100.0/(AY55), 0)</f>
        <v>0</v>
      </c>
      <c r="P55">
        <f>((V55-L55/2)*O55-N55)/(V55+L55/2)</f>
        <v>0</v>
      </c>
      <c r="Q55">
        <f>P55*(BQ55+BR55)/1000.0</f>
        <v>0</v>
      </c>
      <c r="R55">
        <f>(BJ55 - IF(AW55&gt;1, N55*BD55*100.0/(AY55), 0))*(BQ55+BR55)/1000.0</f>
        <v>0</v>
      </c>
      <c r="S55">
        <f>2.0/((1/U55-1/T55)+SIGN(U55)*SQRT((1/U55-1/T55)*(1/U55-1/T55) + 4*BE55/((BE55+1)*(BE55+1))*(2*1/U55*1/T55-1/T55*1/T55)))</f>
        <v>0</v>
      </c>
      <c r="T55">
        <f>IF(LEFT(BF55,1)&lt;&gt;"0",IF(LEFT(BF55,1)="1",3.0,BG55),$D$5+$E$5*(BX55*BQ55/($K$5*1000))+$F$5*(BX55*BQ55/($K$5*1000))*MAX(MIN(BD55,$J$5),$I$5)*MAX(MIN(BD55,$J$5),$I$5)+$G$5*MAX(MIN(BD55,$J$5),$I$5)*(BX55*BQ55/($K$5*1000))+$H$5*(BX55*BQ55/($K$5*1000))*(BX55*BQ55/($K$5*1000)))</f>
        <v>0</v>
      </c>
      <c r="U55">
        <f>L55*(1000-(1000*0.61365*exp(17.502*Y55/(240.97+Y55))/(BQ55+BR55)+BL55)/2)/(1000*0.61365*exp(17.502*Y55/(240.97+Y55))/(BQ55+BR55)-BL55)</f>
        <v>0</v>
      </c>
      <c r="V55">
        <f>1/((BE55+1)/(S55/1.6)+1/(T55/1.37)) + BE55/((BE55+1)/(S55/1.6) + BE55/(T55/1.37))</f>
        <v>0</v>
      </c>
      <c r="W55">
        <f>(AZ55*BC55)</f>
        <v>0</v>
      </c>
      <c r="X55">
        <f>(BS55+(W55+2*0.95*5.67E-8*(((BS55+$B$7)+273)^4-(BS55+273)^4)-44100*L55)/(1.84*29.3*T55+8*0.95*5.67E-8*(BS55+273)^3))</f>
        <v>0</v>
      </c>
      <c r="Y55">
        <f>($C$7*BT55+$D$7*BU55+$E$7*X55)</f>
        <v>0</v>
      </c>
      <c r="Z55">
        <f>0.61365*exp(17.502*Y55/(240.97+Y55))</f>
        <v>0</v>
      </c>
      <c r="AA55">
        <f>(AB55/AC55*100)</f>
        <v>0</v>
      </c>
      <c r="AB55">
        <f>BL55*(BQ55+BR55)/1000</f>
        <v>0</v>
      </c>
      <c r="AC55">
        <f>0.61365*exp(17.502*BS55/(240.97+BS55))</f>
        <v>0</v>
      </c>
      <c r="AD55">
        <f>(Z55-BL55*(BQ55+BR55)/1000)</f>
        <v>0</v>
      </c>
      <c r="AE55">
        <f>(-L55*44100)</f>
        <v>0</v>
      </c>
      <c r="AF55">
        <f>2*29.3*T55*0.92*(BS55-Y55)</f>
        <v>0</v>
      </c>
      <c r="AG55">
        <f>2*0.95*5.67E-8*(((BS55+$B$7)+273)^4-(Y55+273)^4)</f>
        <v>0</v>
      </c>
      <c r="AH55">
        <f>W55+AG55+AE55+AF55</f>
        <v>0</v>
      </c>
      <c r="AI55">
        <f>BP55*AW55*(BK55-BJ55*(1000-AW55*BM55)/(1000-AW55*BL55))/(100*BD55)</f>
        <v>0</v>
      </c>
      <c r="AJ55">
        <f>1000*BP55*AW55*(BL55-BM55)/(100*BD55*(1000-AW55*BL55))</f>
        <v>0</v>
      </c>
      <c r="AK55">
        <f>(AL55 - AM55 - BQ55*1E3/(8.314*(BS55+273.15)) * AO55/BP55 * AN55) * BP55/(100*BD55) * (1000 - BM55)/1000</f>
        <v>0</v>
      </c>
      <c r="AL55">
        <v>425.514505788435</v>
      </c>
      <c r="AM55">
        <v>426.8048</v>
      </c>
      <c r="AN55">
        <v>-7.15928289824644e-05</v>
      </c>
      <c r="AO55">
        <v>64.9043050279509</v>
      </c>
      <c r="AP55">
        <f>(AR55 - AQ55 + BQ55*1E3/(8.314*(BS55+273.15)) * AT55/BP55 * AS55) * BP55/(100*BD55) * 1000/(1000 - AR55)</f>
        <v>0</v>
      </c>
      <c r="AQ55">
        <v>13.0421141562082</v>
      </c>
      <c r="AR55">
        <v>13.4821193939394</v>
      </c>
      <c r="AS55">
        <v>-2.54534838803875e-06</v>
      </c>
      <c r="AT55">
        <v>109.624450050978</v>
      </c>
      <c r="AU55">
        <v>0</v>
      </c>
      <c r="AV55">
        <v>0</v>
      </c>
      <c r="AW55">
        <f>IF(AU55*$H$13&gt;=AY55,1.0,(AY55/(AY55-AU55*$H$13)))</f>
        <v>0</v>
      </c>
      <c r="AX55">
        <f>(AW55-1)*100</f>
        <v>0</v>
      </c>
      <c r="AY55">
        <f>MAX(0,($B$13+$C$13*BX55)/(1+$D$13*BX55)*BQ55/(BS55+273)*$E$13)</f>
        <v>0</v>
      </c>
      <c r="AZ55">
        <f>$B$11*BY55+$C$11*BZ55+$F$11*CK55*(1-CN55)</f>
        <v>0</v>
      </c>
      <c r="BA55">
        <f>AZ55*BB55</f>
        <v>0</v>
      </c>
      <c r="BB55">
        <f>($B$11*$D$9+$C$11*$D$9+$F$11*((CX55+CP55)/MAX(CX55+CP55+CY55, 0.1)*$I$9+CY55/MAX(CX55+CP55+CY55, 0.1)*$J$9))/($B$11+$C$11+$F$11)</f>
        <v>0</v>
      </c>
      <c r="BC55">
        <f>($B$11*$K$9+$C$11*$K$9+$F$11*((CX55+CP55)/MAX(CX55+CP55+CY55, 0.1)*$P$9+CY55/MAX(CX55+CP55+CY55, 0.1)*$Q$9))/($B$11+$C$11+$F$11)</f>
        <v>0</v>
      </c>
      <c r="BD55">
        <v>6</v>
      </c>
      <c r="BE55">
        <v>0.5</v>
      </c>
      <c r="BF55" t="s">
        <v>362</v>
      </c>
      <c r="BG55">
        <v>2</v>
      </c>
      <c r="BH55" t="b">
        <v>1</v>
      </c>
      <c r="BI55">
        <v>1720557427.9</v>
      </c>
      <c r="BJ55">
        <v>421.0518</v>
      </c>
      <c r="BK55">
        <v>419.9774</v>
      </c>
      <c r="BL55">
        <v>13.4827</v>
      </c>
      <c r="BM55">
        <v>13.04246</v>
      </c>
      <c r="BN55">
        <v>424.2852</v>
      </c>
      <c r="BO55">
        <v>13.52034</v>
      </c>
      <c r="BP55">
        <v>499.9856</v>
      </c>
      <c r="BQ55">
        <v>90.40392</v>
      </c>
      <c r="BR55">
        <v>0.09992888</v>
      </c>
      <c r="BS55">
        <v>20.67708</v>
      </c>
      <c r="BT55">
        <v>20.00548</v>
      </c>
      <c r="BU55">
        <v>999.9</v>
      </c>
      <c r="BV55">
        <v>0</v>
      </c>
      <c r="BW55">
        <v>0</v>
      </c>
      <c r="BX55">
        <v>9999.744</v>
      </c>
      <c r="BY55">
        <v>0</v>
      </c>
      <c r="BZ55">
        <v>0.220656</v>
      </c>
      <c r="CA55">
        <v>1.074548</v>
      </c>
      <c r="CB55">
        <v>426.8062</v>
      </c>
      <c r="CC55">
        <v>425.5272</v>
      </c>
      <c r="CD55">
        <v>0.4402428</v>
      </c>
      <c r="CE55">
        <v>419.9774</v>
      </c>
      <c r="CF55">
        <v>13.04246</v>
      </c>
      <c r="CG55">
        <v>1.218886</v>
      </c>
      <c r="CH55">
        <v>1.17909</v>
      </c>
      <c r="CI55">
        <v>9.834268</v>
      </c>
      <c r="CJ55">
        <v>9.340108</v>
      </c>
      <c r="CK55">
        <v>0</v>
      </c>
      <c r="CL55">
        <v>0</v>
      </c>
      <c r="CM55">
        <v>0</v>
      </c>
      <c r="CN55">
        <v>0</v>
      </c>
      <c r="CO55">
        <v>0.0399999999999999</v>
      </c>
      <c r="CP55">
        <v>0</v>
      </c>
      <c r="CQ55">
        <v>-13.2</v>
      </c>
      <c r="CR55">
        <v>-0.62</v>
      </c>
      <c r="CS55">
        <v>35.312</v>
      </c>
      <c r="CT55">
        <v>41.875</v>
      </c>
      <c r="CU55">
        <v>38.2374</v>
      </c>
      <c r="CV55">
        <v>41.7624</v>
      </c>
      <c r="CW55">
        <v>36.125</v>
      </c>
      <c r="CX55">
        <v>0</v>
      </c>
      <c r="CY55">
        <v>0</v>
      </c>
      <c r="CZ55">
        <v>0</v>
      </c>
      <c r="DA55">
        <v>1720557429.6</v>
      </c>
      <c r="DB55">
        <v>0</v>
      </c>
      <c r="DC55">
        <v>1720556733.1</v>
      </c>
      <c r="DD55" t="s">
        <v>447</v>
      </c>
      <c r="DE55">
        <v>1720556733.1</v>
      </c>
      <c r="DF55">
        <v>1720556728.1</v>
      </c>
      <c r="DG55">
        <v>10</v>
      </c>
      <c r="DH55">
        <v>0.303</v>
      </c>
      <c r="DI55">
        <v>0.008</v>
      </c>
      <c r="DJ55">
        <v>-3.232</v>
      </c>
      <c r="DK55">
        <v>-0.052</v>
      </c>
      <c r="DL55">
        <v>420</v>
      </c>
      <c r="DM55">
        <v>13</v>
      </c>
      <c r="DN55">
        <v>0.28</v>
      </c>
      <c r="DO55">
        <v>0.07</v>
      </c>
      <c r="DP55">
        <v>1.0468360952381</v>
      </c>
      <c r="DQ55">
        <v>0.018535090909093</v>
      </c>
      <c r="DR55">
        <v>0.0570275709884971</v>
      </c>
      <c r="DS55">
        <v>1</v>
      </c>
      <c r="DT55">
        <v>0.440622952380952</v>
      </c>
      <c r="DU55">
        <v>-0.00384085714285655</v>
      </c>
      <c r="DV55">
        <v>0.000956751820145368</v>
      </c>
      <c r="DW55">
        <v>1</v>
      </c>
      <c r="DX55">
        <v>2</v>
      </c>
      <c r="DY55">
        <v>2</v>
      </c>
      <c r="DZ55" t="s">
        <v>374</v>
      </c>
      <c r="EA55">
        <v>3.13097</v>
      </c>
      <c r="EB55">
        <v>2.77811</v>
      </c>
      <c r="EC55">
        <v>0.0909266</v>
      </c>
      <c r="ED55">
        <v>0.0903564</v>
      </c>
      <c r="EE55">
        <v>0.0681352</v>
      </c>
      <c r="EF55">
        <v>0.0666155</v>
      </c>
      <c r="EG55">
        <v>34407.2</v>
      </c>
      <c r="EH55">
        <v>37006.9</v>
      </c>
      <c r="EI55">
        <v>34240.9</v>
      </c>
      <c r="EJ55">
        <v>36868.5</v>
      </c>
      <c r="EK55">
        <v>45094.6</v>
      </c>
      <c r="EL55">
        <v>49417.4</v>
      </c>
      <c r="EM55">
        <v>53413.7</v>
      </c>
      <c r="EN55">
        <v>58911.5</v>
      </c>
      <c r="EO55">
        <v>1.98697</v>
      </c>
      <c r="EP55">
        <v>1.8006</v>
      </c>
      <c r="EQ55">
        <v>-0.0140816</v>
      </c>
      <c r="ER55">
        <v>0</v>
      </c>
      <c r="ES55">
        <v>20.2321</v>
      </c>
      <c r="ET55">
        <v>999.9</v>
      </c>
      <c r="EU55">
        <v>52.106</v>
      </c>
      <c r="EV55">
        <v>29.98</v>
      </c>
      <c r="EW55">
        <v>24.5284</v>
      </c>
      <c r="EX55">
        <v>54.597</v>
      </c>
      <c r="EY55">
        <v>50.3285</v>
      </c>
      <c r="EZ55">
        <v>1</v>
      </c>
      <c r="FA55">
        <v>-0.123857</v>
      </c>
      <c r="FB55">
        <v>2.63795</v>
      </c>
      <c r="FC55">
        <v>20.1164</v>
      </c>
      <c r="FD55">
        <v>5.19977</v>
      </c>
      <c r="FE55">
        <v>12.004</v>
      </c>
      <c r="FF55">
        <v>4.9754</v>
      </c>
      <c r="FG55">
        <v>3.29338</v>
      </c>
      <c r="FH55">
        <v>9999</v>
      </c>
      <c r="FI55">
        <v>999.9</v>
      </c>
      <c r="FJ55">
        <v>9999</v>
      </c>
      <c r="FK55">
        <v>9999</v>
      </c>
      <c r="FL55">
        <v>1.86325</v>
      </c>
      <c r="FM55">
        <v>1.86801</v>
      </c>
      <c r="FN55">
        <v>1.86774</v>
      </c>
      <c r="FO55">
        <v>1.86905</v>
      </c>
      <c r="FP55">
        <v>1.86981</v>
      </c>
      <c r="FQ55">
        <v>1.86584</v>
      </c>
      <c r="FR55">
        <v>1.86691</v>
      </c>
      <c r="FS55">
        <v>1.86829</v>
      </c>
      <c r="FT55">
        <v>5</v>
      </c>
      <c r="FU55">
        <v>0</v>
      </c>
      <c r="FV55">
        <v>0</v>
      </c>
      <c r="FW55">
        <v>0</v>
      </c>
      <c r="FX55" t="s">
        <v>365</v>
      </c>
      <c r="FY55" t="s">
        <v>366</v>
      </c>
      <c r="FZ55" t="s">
        <v>367</v>
      </c>
      <c r="GA55" t="s">
        <v>367</v>
      </c>
      <c r="GB55" t="s">
        <v>367</v>
      </c>
      <c r="GC55" t="s">
        <v>367</v>
      </c>
      <c r="GD55">
        <v>0</v>
      </c>
      <c r="GE55">
        <v>100</v>
      </c>
      <c r="GF55">
        <v>100</v>
      </c>
      <c r="GG55">
        <v>-3.233</v>
      </c>
      <c r="GH55">
        <v>-0.0377</v>
      </c>
      <c r="GI55">
        <v>-2.37939236603671</v>
      </c>
      <c r="GJ55">
        <v>-0.00246041668978273</v>
      </c>
      <c r="GK55">
        <v>1.10889021610863e-06</v>
      </c>
      <c r="GL55">
        <v>-1.28318136538774e-10</v>
      </c>
      <c r="GM55">
        <v>-0.130032492261644</v>
      </c>
      <c r="GN55">
        <v>-0.0190386697160695</v>
      </c>
      <c r="GO55">
        <v>0.00224295314527537</v>
      </c>
      <c r="GP55">
        <v>-2.43696975084762e-05</v>
      </c>
      <c r="GQ55">
        <v>4</v>
      </c>
      <c r="GR55">
        <v>2248</v>
      </c>
      <c r="GS55">
        <v>1</v>
      </c>
      <c r="GT55">
        <v>26</v>
      </c>
      <c r="GU55">
        <v>11.6</v>
      </c>
      <c r="GV55">
        <v>11.7</v>
      </c>
      <c r="GW55">
        <v>1.00342</v>
      </c>
      <c r="GX55">
        <v>2.63306</v>
      </c>
      <c r="GY55">
        <v>1.54785</v>
      </c>
      <c r="GZ55">
        <v>2.30835</v>
      </c>
      <c r="HA55">
        <v>1.64673</v>
      </c>
      <c r="HB55">
        <v>2.24854</v>
      </c>
      <c r="HC55">
        <v>33.3111</v>
      </c>
      <c r="HD55">
        <v>24.2364</v>
      </c>
      <c r="HE55">
        <v>18</v>
      </c>
      <c r="HF55">
        <v>504.013</v>
      </c>
      <c r="HG55">
        <v>388.073</v>
      </c>
      <c r="HH55">
        <v>16.8025</v>
      </c>
      <c r="HI55">
        <v>25.6909</v>
      </c>
      <c r="HJ55">
        <v>29.9999</v>
      </c>
      <c r="HK55">
        <v>25.771</v>
      </c>
      <c r="HL55">
        <v>25.7388</v>
      </c>
      <c r="HM55">
        <v>20.1102</v>
      </c>
      <c r="HN55">
        <v>44.1867</v>
      </c>
      <c r="HO55">
        <v>0</v>
      </c>
      <c r="HP55">
        <v>16.8029</v>
      </c>
      <c r="HQ55">
        <v>420</v>
      </c>
      <c r="HR55">
        <v>13.06</v>
      </c>
      <c r="HS55">
        <v>97.0963</v>
      </c>
      <c r="HT55">
        <v>95.4573</v>
      </c>
    </row>
    <row r="56" spans="1:228">
      <c r="A56">
        <v>40</v>
      </c>
      <c r="B56">
        <v>1720557436.1</v>
      </c>
      <c r="C56">
        <v>4067.09999990463</v>
      </c>
      <c r="D56" t="s">
        <v>452</v>
      </c>
      <c r="E56" t="s">
        <v>453</v>
      </c>
      <c r="F56">
        <v>5</v>
      </c>
      <c r="G56" t="s">
        <v>358</v>
      </c>
      <c r="H56" t="s">
        <v>446</v>
      </c>
      <c r="I56" t="s">
        <v>360</v>
      </c>
      <c r="J56" t="s">
        <v>361</v>
      </c>
      <c r="K56">
        <v>1720557432.9</v>
      </c>
      <c r="L56">
        <f>(M56)/1000</f>
        <v>0</v>
      </c>
      <c r="M56">
        <f>IF(BH56, AP56, AJ56)</f>
        <v>0</v>
      </c>
      <c r="N56">
        <f>IF(BH56, AK56, AI56)</f>
        <v>0</v>
      </c>
      <c r="O56">
        <f>BJ56 - IF(AW56&gt;1, N56*BD56*100.0/(AY56), 0)</f>
        <v>0</v>
      </c>
      <c r="P56">
        <f>((V56-L56/2)*O56-N56)/(V56+L56/2)</f>
        <v>0</v>
      </c>
      <c r="Q56">
        <f>P56*(BQ56+BR56)/1000.0</f>
        <v>0</v>
      </c>
      <c r="R56">
        <f>(BJ56 - IF(AW56&gt;1, N56*BD56*100.0/(AY56), 0))*(BQ56+BR56)/1000.0</f>
        <v>0</v>
      </c>
      <c r="S56">
        <f>2.0/((1/U56-1/T56)+SIGN(U56)*SQRT((1/U56-1/T56)*(1/U56-1/T56) + 4*BE56/((BE56+1)*(BE56+1))*(2*1/U56*1/T56-1/T56*1/T56)))</f>
        <v>0</v>
      </c>
      <c r="T56">
        <f>IF(LEFT(BF56,1)&lt;&gt;"0",IF(LEFT(BF56,1)="1",3.0,BG56),$D$5+$E$5*(BX56*BQ56/($K$5*1000))+$F$5*(BX56*BQ56/($K$5*1000))*MAX(MIN(BD56,$J$5),$I$5)*MAX(MIN(BD56,$J$5),$I$5)+$G$5*MAX(MIN(BD56,$J$5),$I$5)*(BX56*BQ56/($K$5*1000))+$H$5*(BX56*BQ56/($K$5*1000))*(BX56*BQ56/($K$5*1000)))</f>
        <v>0</v>
      </c>
      <c r="U56">
        <f>L56*(1000-(1000*0.61365*exp(17.502*Y56/(240.97+Y56))/(BQ56+BR56)+BL56)/2)/(1000*0.61365*exp(17.502*Y56/(240.97+Y56))/(BQ56+BR56)-BL56)</f>
        <v>0</v>
      </c>
      <c r="V56">
        <f>1/((BE56+1)/(S56/1.6)+1/(T56/1.37)) + BE56/((BE56+1)/(S56/1.6) + BE56/(T56/1.37))</f>
        <v>0</v>
      </c>
      <c r="W56">
        <f>(AZ56*BC56)</f>
        <v>0</v>
      </c>
      <c r="X56">
        <f>(BS56+(W56+2*0.95*5.67E-8*(((BS56+$B$7)+273)^4-(BS56+273)^4)-44100*L56)/(1.84*29.3*T56+8*0.95*5.67E-8*(BS56+273)^3))</f>
        <v>0</v>
      </c>
      <c r="Y56">
        <f>($C$7*BT56+$D$7*BU56+$E$7*X56)</f>
        <v>0</v>
      </c>
      <c r="Z56">
        <f>0.61365*exp(17.502*Y56/(240.97+Y56))</f>
        <v>0</v>
      </c>
      <c r="AA56">
        <f>(AB56/AC56*100)</f>
        <v>0</v>
      </c>
      <c r="AB56">
        <f>BL56*(BQ56+BR56)/1000</f>
        <v>0</v>
      </c>
      <c r="AC56">
        <f>0.61365*exp(17.502*BS56/(240.97+BS56))</f>
        <v>0</v>
      </c>
      <c r="AD56">
        <f>(Z56-BL56*(BQ56+BR56)/1000)</f>
        <v>0</v>
      </c>
      <c r="AE56">
        <f>(-L56*44100)</f>
        <v>0</v>
      </c>
      <c r="AF56">
        <f>2*29.3*T56*0.92*(BS56-Y56)</f>
        <v>0</v>
      </c>
      <c r="AG56">
        <f>2*0.95*5.67E-8*(((BS56+$B$7)+273)^4-(Y56+273)^4)</f>
        <v>0</v>
      </c>
      <c r="AH56">
        <f>W56+AG56+AE56+AF56</f>
        <v>0</v>
      </c>
      <c r="AI56">
        <f>BP56*AW56*(BK56-BJ56*(1000-AW56*BM56)/(1000-AW56*BL56))/(100*BD56)</f>
        <v>0</v>
      </c>
      <c r="AJ56">
        <f>1000*BP56*AW56*(BL56-BM56)/(100*BD56*(1000-AW56*BL56))</f>
        <v>0</v>
      </c>
      <c r="AK56">
        <f>(AL56 - AM56 - BQ56*1E3/(8.314*(BS56+273.15)) * AO56/BP56 * AN56) * BP56/(100*BD56) * (1000 - BM56)/1000</f>
        <v>0</v>
      </c>
      <c r="AL56">
        <v>425.558796501046</v>
      </c>
      <c r="AM56">
        <v>426.819375757576</v>
      </c>
      <c r="AN56">
        <v>0.000185574608264263</v>
      </c>
      <c r="AO56">
        <v>64.9043050279509</v>
      </c>
      <c r="AP56">
        <f>(AR56 - AQ56 + BQ56*1E3/(8.314*(BS56+273.15)) * AT56/BP56 * AS56) * BP56/(100*BD56) * 1000/(1000 - AR56)</f>
        <v>0</v>
      </c>
      <c r="AQ56">
        <v>13.0431496477755</v>
      </c>
      <c r="AR56">
        <v>13.48222</v>
      </c>
      <c r="AS56">
        <v>-1.98640240524319e-06</v>
      </c>
      <c r="AT56">
        <v>109.624450050978</v>
      </c>
      <c r="AU56">
        <v>0</v>
      </c>
      <c r="AV56">
        <v>0</v>
      </c>
      <c r="AW56">
        <f>IF(AU56*$H$13&gt;=AY56,1.0,(AY56/(AY56-AU56*$H$13)))</f>
        <v>0</v>
      </c>
      <c r="AX56">
        <f>(AW56-1)*100</f>
        <v>0</v>
      </c>
      <c r="AY56">
        <f>MAX(0,($B$13+$C$13*BX56)/(1+$D$13*BX56)*BQ56/(BS56+273)*$E$13)</f>
        <v>0</v>
      </c>
      <c r="AZ56">
        <f>$B$11*BY56+$C$11*BZ56+$F$11*CK56*(1-CN56)</f>
        <v>0</v>
      </c>
      <c r="BA56">
        <f>AZ56*BB56</f>
        <v>0</v>
      </c>
      <c r="BB56">
        <f>($B$11*$D$9+$C$11*$D$9+$F$11*((CX56+CP56)/MAX(CX56+CP56+CY56, 0.1)*$I$9+CY56/MAX(CX56+CP56+CY56, 0.1)*$J$9))/($B$11+$C$11+$F$11)</f>
        <v>0</v>
      </c>
      <c r="BC56">
        <f>($B$11*$K$9+$C$11*$K$9+$F$11*((CX56+CP56)/MAX(CX56+CP56+CY56, 0.1)*$P$9+CY56/MAX(CX56+CP56+CY56, 0.1)*$Q$9))/($B$11+$C$11+$F$11)</f>
        <v>0</v>
      </c>
      <c r="BD56">
        <v>6</v>
      </c>
      <c r="BE56">
        <v>0.5</v>
      </c>
      <c r="BF56" t="s">
        <v>362</v>
      </c>
      <c r="BG56">
        <v>2</v>
      </c>
      <c r="BH56" t="b">
        <v>1</v>
      </c>
      <c r="BI56">
        <v>1720557432.9</v>
      </c>
      <c r="BJ56">
        <v>421.0616</v>
      </c>
      <c r="BK56">
        <v>420.0016</v>
      </c>
      <c r="BL56">
        <v>13.48204</v>
      </c>
      <c r="BM56">
        <v>13.04314</v>
      </c>
      <c r="BN56">
        <v>424.295</v>
      </c>
      <c r="BO56">
        <v>13.51972</v>
      </c>
      <c r="BP56">
        <v>500.0156</v>
      </c>
      <c r="BQ56">
        <v>90.4065</v>
      </c>
      <c r="BR56">
        <v>0.09987552</v>
      </c>
      <c r="BS56">
        <v>20.6752</v>
      </c>
      <c r="BT56">
        <v>19.99778</v>
      </c>
      <c r="BU56">
        <v>999.9</v>
      </c>
      <c r="BV56">
        <v>0</v>
      </c>
      <c r="BW56">
        <v>0</v>
      </c>
      <c r="BX56">
        <v>10017.604</v>
      </c>
      <c r="BY56">
        <v>0</v>
      </c>
      <c r="BZ56">
        <v>0.220656</v>
      </c>
      <c r="CA56">
        <v>1.05996</v>
      </c>
      <c r="CB56">
        <v>426.8158</v>
      </c>
      <c r="CC56">
        <v>425.552</v>
      </c>
      <c r="CD56">
        <v>0.4389092</v>
      </c>
      <c r="CE56">
        <v>420.0016</v>
      </c>
      <c r="CF56">
        <v>13.04314</v>
      </c>
      <c r="CG56">
        <v>1.218864</v>
      </c>
      <c r="CH56">
        <v>1.179184</v>
      </c>
      <c r="CI56">
        <v>9.83397</v>
      </c>
      <c r="CJ56">
        <v>9.341304</v>
      </c>
      <c r="CK56">
        <v>0</v>
      </c>
      <c r="CL56">
        <v>0</v>
      </c>
      <c r="CM56">
        <v>0</v>
      </c>
      <c r="CN56">
        <v>0</v>
      </c>
      <c r="CO56">
        <v>-1.66</v>
      </c>
      <c r="CP56">
        <v>0</v>
      </c>
      <c r="CQ56">
        <v>-7.2</v>
      </c>
      <c r="CR56">
        <v>-0.06</v>
      </c>
      <c r="CS56">
        <v>35.3246</v>
      </c>
      <c r="CT56">
        <v>41.8874</v>
      </c>
      <c r="CU56">
        <v>38.25</v>
      </c>
      <c r="CV56">
        <v>41.812</v>
      </c>
      <c r="CW56">
        <v>36.125</v>
      </c>
      <c r="CX56">
        <v>0</v>
      </c>
      <c r="CY56">
        <v>0</v>
      </c>
      <c r="CZ56">
        <v>0</v>
      </c>
      <c r="DA56">
        <v>1720557435</v>
      </c>
      <c r="DB56">
        <v>0</v>
      </c>
      <c r="DC56">
        <v>1720556733.1</v>
      </c>
      <c r="DD56" t="s">
        <v>447</v>
      </c>
      <c r="DE56">
        <v>1720556733.1</v>
      </c>
      <c r="DF56">
        <v>1720556728.1</v>
      </c>
      <c r="DG56">
        <v>10</v>
      </c>
      <c r="DH56">
        <v>0.303</v>
      </c>
      <c r="DI56">
        <v>0.008</v>
      </c>
      <c r="DJ56">
        <v>-3.232</v>
      </c>
      <c r="DK56">
        <v>-0.052</v>
      </c>
      <c r="DL56">
        <v>420</v>
      </c>
      <c r="DM56">
        <v>13</v>
      </c>
      <c r="DN56">
        <v>0.28</v>
      </c>
      <c r="DO56">
        <v>0.07</v>
      </c>
      <c r="DP56">
        <v>1.04446395</v>
      </c>
      <c r="DQ56">
        <v>0.0623469924812014</v>
      </c>
      <c r="DR56">
        <v>0.0526142648038296</v>
      </c>
      <c r="DS56">
        <v>1</v>
      </c>
      <c r="DT56">
        <v>0.4400146</v>
      </c>
      <c r="DU56">
        <v>-0.00705933834586576</v>
      </c>
      <c r="DV56">
        <v>0.00110587048970483</v>
      </c>
      <c r="DW56">
        <v>1</v>
      </c>
      <c r="DX56">
        <v>2</v>
      </c>
      <c r="DY56">
        <v>2</v>
      </c>
      <c r="DZ56" t="s">
        <v>374</v>
      </c>
      <c r="EA56">
        <v>3.13091</v>
      </c>
      <c r="EB56">
        <v>2.77814</v>
      </c>
      <c r="EC56">
        <v>0.0909318</v>
      </c>
      <c r="ED56">
        <v>0.0903641</v>
      </c>
      <c r="EE56">
        <v>0.0681395</v>
      </c>
      <c r="EF56">
        <v>0.0666244</v>
      </c>
      <c r="EG56">
        <v>34407.2</v>
      </c>
      <c r="EH56">
        <v>37006.7</v>
      </c>
      <c r="EI56">
        <v>34241.1</v>
      </c>
      <c r="EJ56">
        <v>36868.5</v>
      </c>
      <c r="EK56">
        <v>45094.6</v>
      </c>
      <c r="EL56">
        <v>49417.1</v>
      </c>
      <c r="EM56">
        <v>53413.9</v>
      </c>
      <c r="EN56">
        <v>58911.7</v>
      </c>
      <c r="EO56">
        <v>1.98687</v>
      </c>
      <c r="EP56">
        <v>1.80107</v>
      </c>
      <c r="EQ56">
        <v>-0.0138208</v>
      </c>
      <c r="ER56">
        <v>0</v>
      </c>
      <c r="ES56">
        <v>20.2321</v>
      </c>
      <c r="ET56">
        <v>999.9</v>
      </c>
      <c r="EU56">
        <v>52.106</v>
      </c>
      <c r="EV56">
        <v>29.98</v>
      </c>
      <c r="EW56">
        <v>24.5244</v>
      </c>
      <c r="EX56">
        <v>55.237</v>
      </c>
      <c r="EY56">
        <v>50.0601</v>
      </c>
      <c r="EZ56">
        <v>1</v>
      </c>
      <c r="FA56">
        <v>-0.124405</v>
      </c>
      <c r="FB56">
        <v>2.62678</v>
      </c>
      <c r="FC56">
        <v>20.1168</v>
      </c>
      <c r="FD56">
        <v>5.20007</v>
      </c>
      <c r="FE56">
        <v>12.004</v>
      </c>
      <c r="FF56">
        <v>4.9756</v>
      </c>
      <c r="FG56">
        <v>3.2934</v>
      </c>
      <c r="FH56">
        <v>9999</v>
      </c>
      <c r="FI56">
        <v>999.9</v>
      </c>
      <c r="FJ56">
        <v>9999</v>
      </c>
      <c r="FK56">
        <v>9999</v>
      </c>
      <c r="FL56">
        <v>1.86325</v>
      </c>
      <c r="FM56">
        <v>1.868</v>
      </c>
      <c r="FN56">
        <v>1.86773</v>
      </c>
      <c r="FO56">
        <v>1.86903</v>
      </c>
      <c r="FP56">
        <v>1.8698</v>
      </c>
      <c r="FQ56">
        <v>1.86584</v>
      </c>
      <c r="FR56">
        <v>1.86691</v>
      </c>
      <c r="FS56">
        <v>1.86831</v>
      </c>
      <c r="FT56">
        <v>5</v>
      </c>
      <c r="FU56">
        <v>0</v>
      </c>
      <c r="FV56">
        <v>0</v>
      </c>
      <c r="FW56">
        <v>0</v>
      </c>
      <c r="FX56" t="s">
        <v>365</v>
      </c>
      <c r="FY56" t="s">
        <v>366</v>
      </c>
      <c r="FZ56" t="s">
        <v>367</v>
      </c>
      <c r="GA56" t="s">
        <v>367</v>
      </c>
      <c r="GB56" t="s">
        <v>367</v>
      </c>
      <c r="GC56" t="s">
        <v>367</v>
      </c>
      <c r="GD56">
        <v>0</v>
      </c>
      <c r="GE56">
        <v>100</v>
      </c>
      <c r="GF56">
        <v>100</v>
      </c>
      <c r="GG56">
        <v>-3.233</v>
      </c>
      <c r="GH56">
        <v>-0.0377</v>
      </c>
      <c r="GI56">
        <v>-2.37939236603671</v>
      </c>
      <c r="GJ56">
        <v>-0.00246041668978273</v>
      </c>
      <c r="GK56">
        <v>1.10889021610863e-06</v>
      </c>
      <c r="GL56">
        <v>-1.28318136538774e-10</v>
      </c>
      <c r="GM56">
        <v>-0.130032492261644</v>
      </c>
      <c r="GN56">
        <v>-0.0190386697160695</v>
      </c>
      <c r="GO56">
        <v>0.00224295314527537</v>
      </c>
      <c r="GP56">
        <v>-2.43696975084762e-05</v>
      </c>
      <c r="GQ56">
        <v>4</v>
      </c>
      <c r="GR56">
        <v>2248</v>
      </c>
      <c r="GS56">
        <v>1</v>
      </c>
      <c r="GT56">
        <v>26</v>
      </c>
      <c r="GU56">
        <v>11.7</v>
      </c>
      <c r="GV56">
        <v>11.8</v>
      </c>
      <c r="GW56">
        <v>1.00342</v>
      </c>
      <c r="GX56">
        <v>2.62207</v>
      </c>
      <c r="GY56">
        <v>1.54785</v>
      </c>
      <c r="GZ56">
        <v>2.30957</v>
      </c>
      <c r="HA56">
        <v>1.64551</v>
      </c>
      <c r="HB56">
        <v>2.34253</v>
      </c>
      <c r="HC56">
        <v>33.3111</v>
      </c>
      <c r="HD56">
        <v>24.2451</v>
      </c>
      <c r="HE56">
        <v>18</v>
      </c>
      <c r="HF56">
        <v>503.923</v>
      </c>
      <c r="HG56">
        <v>388.305</v>
      </c>
      <c r="HH56">
        <v>16.7998</v>
      </c>
      <c r="HI56">
        <v>25.6884</v>
      </c>
      <c r="HJ56">
        <v>29.9999</v>
      </c>
      <c r="HK56">
        <v>25.7683</v>
      </c>
      <c r="HL56">
        <v>25.7362</v>
      </c>
      <c r="HM56">
        <v>20.1101</v>
      </c>
      <c r="HN56">
        <v>44.1867</v>
      </c>
      <c r="HO56">
        <v>0</v>
      </c>
      <c r="HP56">
        <v>16.8012</v>
      </c>
      <c r="HQ56">
        <v>420</v>
      </c>
      <c r="HR56">
        <v>13.06</v>
      </c>
      <c r="HS56">
        <v>97.0967</v>
      </c>
      <c r="HT56">
        <v>95.4576</v>
      </c>
    </row>
    <row r="57" spans="1:228">
      <c r="A57">
        <v>41</v>
      </c>
      <c r="B57">
        <v>1720557441.1</v>
      </c>
      <c r="C57">
        <v>4072.09999990463</v>
      </c>
      <c r="D57" t="s">
        <v>454</v>
      </c>
      <c r="E57" t="s">
        <v>455</v>
      </c>
      <c r="F57">
        <v>5</v>
      </c>
      <c r="G57" t="s">
        <v>358</v>
      </c>
      <c r="H57" t="s">
        <v>446</v>
      </c>
      <c r="I57" t="s">
        <v>360</v>
      </c>
      <c r="J57" t="s">
        <v>361</v>
      </c>
      <c r="K57">
        <v>1720557437.9</v>
      </c>
      <c r="L57">
        <f>(M57)/1000</f>
        <v>0</v>
      </c>
      <c r="M57">
        <f>IF(BH57, AP57, AJ57)</f>
        <v>0</v>
      </c>
      <c r="N57">
        <f>IF(BH57, AK57, AI57)</f>
        <v>0</v>
      </c>
      <c r="O57">
        <f>BJ57 - IF(AW57&gt;1, N57*BD57*100.0/(AY57), 0)</f>
        <v>0</v>
      </c>
      <c r="P57">
        <f>((V57-L57/2)*O57-N57)/(V57+L57/2)</f>
        <v>0</v>
      </c>
      <c r="Q57">
        <f>P57*(BQ57+BR57)/1000.0</f>
        <v>0</v>
      </c>
      <c r="R57">
        <f>(BJ57 - IF(AW57&gt;1, N57*BD57*100.0/(AY57), 0))*(BQ57+BR57)/1000.0</f>
        <v>0</v>
      </c>
      <c r="S57">
        <f>2.0/((1/U57-1/T57)+SIGN(U57)*SQRT((1/U57-1/T57)*(1/U57-1/T57) + 4*BE57/((BE57+1)*(BE57+1))*(2*1/U57*1/T57-1/T57*1/T57)))</f>
        <v>0</v>
      </c>
      <c r="T57">
        <f>IF(LEFT(BF57,1)&lt;&gt;"0",IF(LEFT(BF57,1)="1",3.0,BG57),$D$5+$E$5*(BX57*BQ57/($K$5*1000))+$F$5*(BX57*BQ57/($K$5*1000))*MAX(MIN(BD57,$J$5),$I$5)*MAX(MIN(BD57,$J$5),$I$5)+$G$5*MAX(MIN(BD57,$J$5),$I$5)*(BX57*BQ57/($K$5*1000))+$H$5*(BX57*BQ57/($K$5*1000))*(BX57*BQ57/($K$5*1000)))</f>
        <v>0</v>
      </c>
      <c r="U57">
        <f>L57*(1000-(1000*0.61365*exp(17.502*Y57/(240.97+Y57))/(BQ57+BR57)+BL57)/2)/(1000*0.61365*exp(17.502*Y57/(240.97+Y57))/(BQ57+BR57)-BL57)</f>
        <v>0</v>
      </c>
      <c r="V57">
        <f>1/((BE57+1)/(S57/1.6)+1/(T57/1.37)) + BE57/((BE57+1)/(S57/1.6) + BE57/(T57/1.37))</f>
        <v>0</v>
      </c>
      <c r="W57">
        <f>(AZ57*BC57)</f>
        <v>0</v>
      </c>
      <c r="X57">
        <f>(BS57+(W57+2*0.95*5.67E-8*(((BS57+$B$7)+273)^4-(BS57+273)^4)-44100*L57)/(1.84*29.3*T57+8*0.95*5.67E-8*(BS57+273)^3))</f>
        <v>0</v>
      </c>
      <c r="Y57">
        <f>($C$7*BT57+$D$7*BU57+$E$7*X57)</f>
        <v>0</v>
      </c>
      <c r="Z57">
        <f>0.61365*exp(17.502*Y57/(240.97+Y57))</f>
        <v>0</v>
      </c>
      <c r="AA57">
        <f>(AB57/AC57*100)</f>
        <v>0</v>
      </c>
      <c r="AB57">
        <f>BL57*(BQ57+BR57)/1000</f>
        <v>0</v>
      </c>
      <c r="AC57">
        <f>0.61365*exp(17.502*BS57/(240.97+BS57))</f>
        <v>0</v>
      </c>
      <c r="AD57">
        <f>(Z57-BL57*(BQ57+BR57)/1000)</f>
        <v>0</v>
      </c>
      <c r="AE57">
        <f>(-L57*44100)</f>
        <v>0</v>
      </c>
      <c r="AF57">
        <f>2*29.3*T57*0.92*(BS57-Y57)</f>
        <v>0</v>
      </c>
      <c r="AG57">
        <f>2*0.95*5.67E-8*(((BS57+$B$7)+273)^4-(Y57+273)^4)</f>
        <v>0</v>
      </c>
      <c r="AH57">
        <f>W57+AG57+AE57+AF57</f>
        <v>0</v>
      </c>
      <c r="AI57">
        <f>BP57*AW57*(BK57-BJ57*(1000-AW57*BM57)/(1000-AW57*BL57))/(100*BD57)</f>
        <v>0</v>
      </c>
      <c r="AJ57">
        <f>1000*BP57*AW57*(BL57-BM57)/(100*BD57*(1000-AW57*BL57))</f>
        <v>0</v>
      </c>
      <c r="AK57">
        <f>(AL57 - AM57 - BQ57*1E3/(8.314*(BS57+273.15)) * AO57/BP57 * AN57) * BP57/(100*BD57) * (1000 - BM57)/1000</f>
        <v>0</v>
      </c>
      <c r="AL57">
        <v>425.572173611193</v>
      </c>
      <c r="AM57">
        <v>426.733648484848</v>
      </c>
      <c r="AN57">
        <v>-0.0222050888765138</v>
      </c>
      <c r="AO57">
        <v>64.9043050279509</v>
      </c>
      <c r="AP57">
        <f>(AR57 - AQ57 + BQ57*1E3/(8.314*(BS57+273.15)) * AT57/BP57 * AS57) * BP57/(100*BD57) * 1000/(1000 - AR57)</f>
        <v>0</v>
      </c>
      <c r="AQ57">
        <v>13.0442329618782</v>
      </c>
      <c r="AR57">
        <v>13.4826745454545</v>
      </c>
      <c r="AS57">
        <v>1.52088991210859e-06</v>
      </c>
      <c r="AT57">
        <v>109.624450050978</v>
      </c>
      <c r="AU57">
        <v>0</v>
      </c>
      <c r="AV57">
        <v>0</v>
      </c>
      <c r="AW57">
        <f>IF(AU57*$H$13&gt;=AY57,1.0,(AY57/(AY57-AU57*$H$13)))</f>
        <v>0</v>
      </c>
      <c r="AX57">
        <f>(AW57-1)*100</f>
        <v>0</v>
      </c>
      <c r="AY57">
        <f>MAX(0,($B$13+$C$13*BX57)/(1+$D$13*BX57)*BQ57/(BS57+273)*$E$13)</f>
        <v>0</v>
      </c>
      <c r="AZ57">
        <f>$B$11*BY57+$C$11*BZ57+$F$11*CK57*(1-CN57)</f>
        <v>0</v>
      </c>
      <c r="BA57">
        <f>AZ57*BB57</f>
        <v>0</v>
      </c>
      <c r="BB57">
        <f>($B$11*$D$9+$C$11*$D$9+$F$11*((CX57+CP57)/MAX(CX57+CP57+CY57, 0.1)*$I$9+CY57/MAX(CX57+CP57+CY57, 0.1)*$J$9))/($B$11+$C$11+$F$11)</f>
        <v>0</v>
      </c>
      <c r="BC57">
        <f>($B$11*$K$9+$C$11*$K$9+$F$11*((CX57+CP57)/MAX(CX57+CP57+CY57, 0.1)*$P$9+CY57/MAX(CX57+CP57+CY57, 0.1)*$Q$9))/($B$11+$C$11+$F$11)</f>
        <v>0</v>
      </c>
      <c r="BD57">
        <v>6</v>
      </c>
      <c r="BE57">
        <v>0.5</v>
      </c>
      <c r="BF57" t="s">
        <v>362</v>
      </c>
      <c r="BG57">
        <v>2</v>
      </c>
      <c r="BH57" t="b">
        <v>1</v>
      </c>
      <c r="BI57">
        <v>1720557437.9</v>
      </c>
      <c r="BJ57">
        <v>421.026</v>
      </c>
      <c r="BK57">
        <v>420.0092</v>
      </c>
      <c r="BL57">
        <v>13.4824</v>
      </c>
      <c r="BM57">
        <v>13.04356</v>
      </c>
      <c r="BN57">
        <v>424.2598</v>
      </c>
      <c r="BO57">
        <v>13.52008</v>
      </c>
      <c r="BP57">
        <v>500.0394</v>
      </c>
      <c r="BQ57">
        <v>90.40764</v>
      </c>
      <c r="BR57">
        <v>0.10006492</v>
      </c>
      <c r="BS57">
        <v>20.67326</v>
      </c>
      <c r="BT57">
        <v>20.0061</v>
      </c>
      <c r="BU57">
        <v>999.9</v>
      </c>
      <c r="BV57">
        <v>0</v>
      </c>
      <c r="BW57">
        <v>0</v>
      </c>
      <c r="BX57">
        <v>9987.874</v>
      </c>
      <c r="BY57">
        <v>0</v>
      </c>
      <c r="BZ57">
        <v>0.220656</v>
      </c>
      <c r="CA57">
        <v>1.0170962</v>
      </c>
      <c r="CB57">
        <v>426.7804</v>
      </c>
      <c r="CC57">
        <v>425.56</v>
      </c>
      <c r="CD57">
        <v>0.4388464</v>
      </c>
      <c r="CE57">
        <v>420.0092</v>
      </c>
      <c r="CF57">
        <v>13.04356</v>
      </c>
      <c r="CG57">
        <v>1.218914</v>
      </c>
      <c r="CH57">
        <v>1.179238</v>
      </c>
      <c r="CI57">
        <v>9.834576</v>
      </c>
      <c r="CJ57">
        <v>9.341996</v>
      </c>
      <c r="CK57">
        <v>0</v>
      </c>
      <c r="CL57">
        <v>0</v>
      </c>
      <c r="CM57">
        <v>0</v>
      </c>
      <c r="CN57">
        <v>0</v>
      </c>
      <c r="CO57">
        <v>0.62</v>
      </c>
      <c r="CP57">
        <v>0</v>
      </c>
      <c r="CQ57">
        <v>-8.56</v>
      </c>
      <c r="CR57">
        <v>-0.6</v>
      </c>
      <c r="CS57">
        <v>35.3498</v>
      </c>
      <c r="CT57">
        <v>41.937</v>
      </c>
      <c r="CU57">
        <v>38.25</v>
      </c>
      <c r="CV57">
        <v>41.812</v>
      </c>
      <c r="CW57">
        <v>36.125</v>
      </c>
      <c r="CX57">
        <v>0</v>
      </c>
      <c r="CY57">
        <v>0</v>
      </c>
      <c r="CZ57">
        <v>0</v>
      </c>
      <c r="DA57">
        <v>1720557439.8</v>
      </c>
      <c r="DB57">
        <v>0</v>
      </c>
      <c r="DC57">
        <v>1720556733.1</v>
      </c>
      <c r="DD57" t="s">
        <v>447</v>
      </c>
      <c r="DE57">
        <v>1720556733.1</v>
      </c>
      <c r="DF57">
        <v>1720556728.1</v>
      </c>
      <c r="DG57">
        <v>10</v>
      </c>
      <c r="DH57">
        <v>0.303</v>
      </c>
      <c r="DI57">
        <v>0.008</v>
      </c>
      <c r="DJ57">
        <v>-3.232</v>
      </c>
      <c r="DK57">
        <v>-0.052</v>
      </c>
      <c r="DL57">
        <v>420</v>
      </c>
      <c r="DM57">
        <v>13</v>
      </c>
      <c r="DN57">
        <v>0.28</v>
      </c>
      <c r="DO57">
        <v>0.07</v>
      </c>
      <c r="DP57">
        <v>1.0302180952381</v>
      </c>
      <c r="DQ57">
        <v>0.0921183116883137</v>
      </c>
      <c r="DR57">
        <v>0.0515783072793248</v>
      </c>
      <c r="DS57">
        <v>1</v>
      </c>
      <c r="DT57">
        <v>0.439513666666667</v>
      </c>
      <c r="DU57">
        <v>-0.00698524675324633</v>
      </c>
      <c r="DV57">
        <v>0.00127726315792916</v>
      </c>
      <c r="DW57">
        <v>1</v>
      </c>
      <c r="DX57">
        <v>2</v>
      </c>
      <c r="DY57">
        <v>2</v>
      </c>
      <c r="DZ57" t="s">
        <v>374</v>
      </c>
      <c r="EA57">
        <v>3.13106</v>
      </c>
      <c r="EB57">
        <v>2.77798</v>
      </c>
      <c r="EC57">
        <v>0.0909179</v>
      </c>
      <c r="ED57">
        <v>0.0903563</v>
      </c>
      <c r="EE57">
        <v>0.0681419</v>
      </c>
      <c r="EF57">
        <v>0.0666137</v>
      </c>
      <c r="EG57">
        <v>34407.4</v>
      </c>
      <c r="EH57">
        <v>37007.1</v>
      </c>
      <c r="EI57">
        <v>34240.8</v>
      </c>
      <c r="EJ57">
        <v>36868.7</v>
      </c>
      <c r="EK57">
        <v>45094.2</v>
      </c>
      <c r="EL57">
        <v>49417.5</v>
      </c>
      <c r="EM57">
        <v>53413.6</v>
      </c>
      <c r="EN57">
        <v>58911.5</v>
      </c>
      <c r="EO57">
        <v>1.98738</v>
      </c>
      <c r="EP57">
        <v>1.80087</v>
      </c>
      <c r="EQ57">
        <v>-0.0136159</v>
      </c>
      <c r="ER57">
        <v>0</v>
      </c>
      <c r="ES57">
        <v>20.2321</v>
      </c>
      <c r="ET57">
        <v>999.9</v>
      </c>
      <c r="EU57">
        <v>52.106</v>
      </c>
      <c r="EV57">
        <v>29.98</v>
      </c>
      <c r="EW57">
        <v>24.5262</v>
      </c>
      <c r="EX57">
        <v>55.067</v>
      </c>
      <c r="EY57">
        <v>49.9639</v>
      </c>
      <c r="EZ57">
        <v>1</v>
      </c>
      <c r="FA57">
        <v>-0.12437</v>
      </c>
      <c r="FB57">
        <v>2.61686</v>
      </c>
      <c r="FC57">
        <v>20.1166</v>
      </c>
      <c r="FD57">
        <v>5.19947</v>
      </c>
      <c r="FE57">
        <v>12.004</v>
      </c>
      <c r="FF57">
        <v>4.97565</v>
      </c>
      <c r="FG57">
        <v>3.2934</v>
      </c>
      <c r="FH57">
        <v>9999</v>
      </c>
      <c r="FI57">
        <v>999.9</v>
      </c>
      <c r="FJ57">
        <v>9999</v>
      </c>
      <c r="FK57">
        <v>9999</v>
      </c>
      <c r="FL57">
        <v>1.86325</v>
      </c>
      <c r="FM57">
        <v>1.86802</v>
      </c>
      <c r="FN57">
        <v>1.86779</v>
      </c>
      <c r="FO57">
        <v>1.86904</v>
      </c>
      <c r="FP57">
        <v>1.86981</v>
      </c>
      <c r="FQ57">
        <v>1.86584</v>
      </c>
      <c r="FR57">
        <v>1.86691</v>
      </c>
      <c r="FS57">
        <v>1.86831</v>
      </c>
      <c r="FT57">
        <v>5</v>
      </c>
      <c r="FU57">
        <v>0</v>
      </c>
      <c r="FV57">
        <v>0</v>
      </c>
      <c r="FW57">
        <v>0</v>
      </c>
      <c r="FX57" t="s">
        <v>365</v>
      </c>
      <c r="FY57" t="s">
        <v>366</v>
      </c>
      <c r="FZ57" t="s">
        <v>367</v>
      </c>
      <c r="GA57" t="s">
        <v>367</v>
      </c>
      <c r="GB57" t="s">
        <v>367</v>
      </c>
      <c r="GC57" t="s">
        <v>367</v>
      </c>
      <c r="GD57">
        <v>0</v>
      </c>
      <c r="GE57">
        <v>100</v>
      </c>
      <c r="GF57">
        <v>100</v>
      </c>
      <c r="GG57">
        <v>-3.233</v>
      </c>
      <c r="GH57">
        <v>-0.0377</v>
      </c>
      <c r="GI57">
        <v>-2.37939236603671</v>
      </c>
      <c r="GJ57">
        <v>-0.00246041668978273</v>
      </c>
      <c r="GK57">
        <v>1.10889021610863e-06</v>
      </c>
      <c r="GL57">
        <v>-1.28318136538774e-10</v>
      </c>
      <c r="GM57">
        <v>-0.130032492261644</v>
      </c>
      <c r="GN57">
        <v>-0.0190386697160695</v>
      </c>
      <c r="GO57">
        <v>0.00224295314527537</v>
      </c>
      <c r="GP57">
        <v>-2.43696975084762e-05</v>
      </c>
      <c r="GQ57">
        <v>4</v>
      </c>
      <c r="GR57">
        <v>2248</v>
      </c>
      <c r="GS57">
        <v>1</v>
      </c>
      <c r="GT57">
        <v>26</v>
      </c>
      <c r="GU57">
        <v>11.8</v>
      </c>
      <c r="GV57">
        <v>11.9</v>
      </c>
      <c r="GW57">
        <v>1.00342</v>
      </c>
      <c r="GX57">
        <v>2.62207</v>
      </c>
      <c r="GY57">
        <v>1.54785</v>
      </c>
      <c r="GZ57">
        <v>2.30835</v>
      </c>
      <c r="HA57">
        <v>1.64673</v>
      </c>
      <c r="HB57">
        <v>2.35352</v>
      </c>
      <c r="HC57">
        <v>33.3111</v>
      </c>
      <c r="HD57">
        <v>24.2451</v>
      </c>
      <c r="HE57">
        <v>18</v>
      </c>
      <c r="HF57">
        <v>504.228</v>
      </c>
      <c r="HG57">
        <v>388.181</v>
      </c>
      <c r="HH57">
        <v>16.7993</v>
      </c>
      <c r="HI57">
        <v>25.686</v>
      </c>
      <c r="HJ57">
        <v>29.9999</v>
      </c>
      <c r="HK57">
        <v>25.7661</v>
      </c>
      <c r="HL57">
        <v>25.7335</v>
      </c>
      <c r="HM57">
        <v>20.1115</v>
      </c>
      <c r="HN57">
        <v>44.1867</v>
      </c>
      <c r="HO57">
        <v>0</v>
      </c>
      <c r="HP57">
        <v>16.801</v>
      </c>
      <c r="HQ57">
        <v>420</v>
      </c>
      <c r="HR57">
        <v>13.06</v>
      </c>
      <c r="HS57">
        <v>97.0959</v>
      </c>
      <c r="HT57">
        <v>95.4576</v>
      </c>
    </row>
    <row r="58" spans="1:228">
      <c r="A58">
        <v>42</v>
      </c>
      <c r="B58">
        <v>1720557446.1</v>
      </c>
      <c r="C58">
        <v>4077.09999990463</v>
      </c>
      <c r="D58" t="s">
        <v>456</v>
      </c>
      <c r="E58" t="s">
        <v>457</v>
      </c>
      <c r="F58">
        <v>5</v>
      </c>
      <c r="G58" t="s">
        <v>358</v>
      </c>
      <c r="H58" t="s">
        <v>446</v>
      </c>
      <c r="I58" t="s">
        <v>360</v>
      </c>
      <c r="J58" t="s">
        <v>361</v>
      </c>
      <c r="K58">
        <v>1720557442.9</v>
      </c>
      <c r="L58">
        <f>(M58)/1000</f>
        <v>0</v>
      </c>
      <c r="M58">
        <f>IF(BH58, AP58, AJ58)</f>
        <v>0</v>
      </c>
      <c r="N58">
        <f>IF(BH58, AK58, AI58)</f>
        <v>0</v>
      </c>
      <c r="O58">
        <f>BJ58 - IF(AW58&gt;1, N58*BD58*100.0/(AY58), 0)</f>
        <v>0</v>
      </c>
      <c r="P58">
        <f>((V58-L58/2)*O58-N58)/(V58+L58/2)</f>
        <v>0</v>
      </c>
      <c r="Q58">
        <f>P58*(BQ58+BR58)/1000.0</f>
        <v>0</v>
      </c>
      <c r="R58">
        <f>(BJ58 - IF(AW58&gt;1, N58*BD58*100.0/(AY58), 0))*(BQ58+BR58)/1000.0</f>
        <v>0</v>
      </c>
      <c r="S58">
        <f>2.0/((1/U58-1/T58)+SIGN(U58)*SQRT((1/U58-1/T58)*(1/U58-1/T58) + 4*BE58/((BE58+1)*(BE58+1))*(2*1/U58*1/T58-1/T58*1/T58)))</f>
        <v>0</v>
      </c>
      <c r="T58">
        <f>IF(LEFT(BF58,1)&lt;&gt;"0",IF(LEFT(BF58,1)="1",3.0,BG58),$D$5+$E$5*(BX58*BQ58/($K$5*1000))+$F$5*(BX58*BQ58/($K$5*1000))*MAX(MIN(BD58,$J$5),$I$5)*MAX(MIN(BD58,$J$5),$I$5)+$G$5*MAX(MIN(BD58,$J$5),$I$5)*(BX58*BQ58/($K$5*1000))+$H$5*(BX58*BQ58/($K$5*1000))*(BX58*BQ58/($K$5*1000)))</f>
        <v>0</v>
      </c>
      <c r="U58">
        <f>L58*(1000-(1000*0.61365*exp(17.502*Y58/(240.97+Y58))/(BQ58+BR58)+BL58)/2)/(1000*0.61365*exp(17.502*Y58/(240.97+Y58))/(BQ58+BR58)-BL58)</f>
        <v>0</v>
      </c>
      <c r="V58">
        <f>1/((BE58+1)/(S58/1.6)+1/(T58/1.37)) + BE58/((BE58+1)/(S58/1.6) + BE58/(T58/1.37))</f>
        <v>0</v>
      </c>
      <c r="W58">
        <f>(AZ58*BC58)</f>
        <v>0</v>
      </c>
      <c r="X58">
        <f>(BS58+(W58+2*0.95*5.67E-8*(((BS58+$B$7)+273)^4-(BS58+273)^4)-44100*L58)/(1.84*29.3*T58+8*0.95*5.67E-8*(BS58+273)^3))</f>
        <v>0</v>
      </c>
      <c r="Y58">
        <f>($C$7*BT58+$D$7*BU58+$E$7*X58)</f>
        <v>0</v>
      </c>
      <c r="Z58">
        <f>0.61365*exp(17.502*Y58/(240.97+Y58))</f>
        <v>0</v>
      </c>
      <c r="AA58">
        <f>(AB58/AC58*100)</f>
        <v>0</v>
      </c>
      <c r="AB58">
        <f>BL58*(BQ58+BR58)/1000</f>
        <v>0</v>
      </c>
      <c r="AC58">
        <f>0.61365*exp(17.502*BS58/(240.97+BS58))</f>
        <v>0</v>
      </c>
      <c r="AD58">
        <f>(Z58-BL58*(BQ58+BR58)/1000)</f>
        <v>0</v>
      </c>
      <c r="AE58">
        <f>(-L58*44100)</f>
        <v>0</v>
      </c>
      <c r="AF58">
        <f>2*29.3*T58*0.92*(BS58-Y58)</f>
        <v>0</v>
      </c>
      <c r="AG58">
        <f>2*0.95*5.67E-8*(((BS58+$B$7)+273)^4-(Y58+273)^4)</f>
        <v>0</v>
      </c>
      <c r="AH58">
        <f>W58+AG58+AE58+AF58</f>
        <v>0</v>
      </c>
      <c r="AI58">
        <f>BP58*AW58*(BK58-BJ58*(1000-AW58*BM58)/(1000-AW58*BL58))/(100*BD58)</f>
        <v>0</v>
      </c>
      <c r="AJ58">
        <f>1000*BP58*AW58*(BL58-BM58)/(100*BD58*(1000-AW58*BL58))</f>
        <v>0</v>
      </c>
      <c r="AK58">
        <f>(AL58 - AM58 - BQ58*1E3/(8.314*(BS58+273.15)) * AO58/BP58 * AN58) * BP58/(100*BD58) * (1000 - BM58)/1000</f>
        <v>0</v>
      </c>
      <c r="AL58">
        <v>425.528341759997</v>
      </c>
      <c r="AM58">
        <v>426.766563636364</v>
      </c>
      <c r="AN58">
        <v>0.00440401007798671</v>
      </c>
      <c r="AO58">
        <v>64.9043050279509</v>
      </c>
      <c r="AP58">
        <f>(AR58 - AQ58 + BQ58*1E3/(8.314*(BS58+273.15)) * AT58/BP58 * AS58) * BP58/(100*BD58) * 1000/(1000 - AR58)</f>
        <v>0</v>
      </c>
      <c r="AQ58">
        <v>13.0420380037764</v>
      </c>
      <c r="AR58">
        <v>13.4813103030303</v>
      </c>
      <c r="AS58">
        <v>-2.01917173411924e-06</v>
      </c>
      <c r="AT58">
        <v>109.624450050978</v>
      </c>
      <c r="AU58">
        <v>0</v>
      </c>
      <c r="AV58">
        <v>0</v>
      </c>
      <c r="AW58">
        <f>IF(AU58*$H$13&gt;=AY58,1.0,(AY58/(AY58-AU58*$H$13)))</f>
        <v>0</v>
      </c>
      <c r="AX58">
        <f>(AW58-1)*100</f>
        <v>0</v>
      </c>
      <c r="AY58">
        <f>MAX(0,($B$13+$C$13*BX58)/(1+$D$13*BX58)*BQ58/(BS58+273)*$E$13)</f>
        <v>0</v>
      </c>
      <c r="AZ58">
        <f>$B$11*BY58+$C$11*BZ58+$F$11*CK58*(1-CN58)</f>
        <v>0</v>
      </c>
      <c r="BA58">
        <f>AZ58*BB58</f>
        <v>0</v>
      </c>
      <c r="BB58">
        <f>($B$11*$D$9+$C$11*$D$9+$F$11*((CX58+CP58)/MAX(CX58+CP58+CY58, 0.1)*$I$9+CY58/MAX(CX58+CP58+CY58, 0.1)*$J$9))/($B$11+$C$11+$F$11)</f>
        <v>0</v>
      </c>
      <c r="BC58">
        <f>($B$11*$K$9+$C$11*$K$9+$F$11*((CX58+CP58)/MAX(CX58+CP58+CY58, 0.1)*$P$9+CY58/MAX(CX58+CP58+CY58, 0.1)*$Q$9))/($B$11+$C$11+$F$11)</f>
        <v>0</v>
      </c>
      <c r="BD58">
        <v>6</v>
      </c>
      <c r="BE58">
        <v>0.5</v>
      </c>
      <c r="BF58" t="s">
        <v>362</v>
      </c>
      <c r="BG58">
        <v>2</v>
      </c>
      <c r="BH58" t="b">
        <v>1</v>
      </c>
      <c r="BI58">
        <v>1720557442.9</v>
      </c>
      <c r="BJ58">
        <v>420.9956</v>
      </c>
      <c r="BK58">
        <v>419.9818</v>
      </c>
      <c r="BL58">
        <v>13.48186</v>
      </c>
      <c r="BM58">
        <v>13.04228</v>
      </c>
      <c r="BN58">
        <v>424.229</v>
      </c>
      <c r="BO58">
        <v>13.51952</v>
      </c>
      <c r="BP58">
        <v>499.9962</v>
      </c>
      <c r="BQ58">
        <v>90.4078</v>
      </c>
      <c r="BR58">
        <v>0.09983916</v>
      </c>
      <c r="BS58">
        <v>20.67614</v>
      </c>
      <c r="BT58">
        <v>20.0035</v>
      </c>
      <c r="BU58">
        <v>999.9</v>
      </c>
      <c r="BV58">
        <v>0</v>
      </c>
      <c r="BW58">
        <v>0</v>
      </c>
      <c r="BX58">
        <v>9999.11</v>
      </c>
      <c r="BY58">
        <v>0</v>
      </c>
      <c r="BZ58">
        <v>0.220656</v>
      </c>
      <c r="CA58">
        <v>1.0138736</v>
      </c>
      <c r="CB58">
        <v>426.7488</v>
      </c>
      <c r="CC58">
        <v>425.5316</v>
      </c>
      <c r="CD58">
        <v>0.439566</v>
      </c>
      <c r="CE58">
        <v>419.9818</v>
      </c>
      <c r="CF58">
        <v>13.04228</v>
      </c>
      <c r="CG58">
        <v>1.218864</v>
      </c>
      <c r="CH58">
        <v>1.179122</v>
      </c>
      <c r="CI58">
        <v>9.833962</v>
      </c>
      <c r="CJ58">
        <v>9.340544</v>
      </c>
      <c r="CK58">
        <v>0</v>
      </c>
      <c r="CL58">
        <v>0</v>
      </c>
      <c r="CM58">
        <v>0</v>
      </c>
      <c r="CN58">
        <v>0</v>
      </c>
      <c r="CO58">
        <v>-0.78</v>
      </c>
      <c r="CP58">
        <v>0</v>
      </c>
      <c r="CQ58">
        <v>-6.22</v>
      </c>
      <c r="CR58">
        <v>0.46</v>
      </c>
      <c r="CS58">
        <v>35.3498</v>
      </c>
      <c r="CT58">
        <v>41.937</v>
      </c>
      <c r="CU58">
        <v>38.25</v>
      </c>
      <c r="CV58">
        <v>41.812</v>
      </c>
      <c r="CW58">
        <v>36.125</v>
      </c>
      <c r="CX58">
        <v>0</v>
      </c>
      <c r="CY58">
        <v>0</v>
      </c>
      <c r="CZ58">
        <v>0</v>
      </c>
      <c r="DA58">
        <v>1720557444.6</v>
      </c>
      <c r="DB58">
        <v>0</v>
      </c>
      <c r="DC58">
        <v>1720556733.1</v>
      </c>
      <c r="DD58" t="s">
        <v>447</v>
      </c>
      <c r="DE58">
        <v>1720556733.1</v>
      </c>
      <c r="DF58">
        <v>1720556728.1</v>
      </c>
      <c r="DG58">
        <v>10</v>
      </c>
      <c r="DH58">
        <v>0.303</v>
      </c>
      <c r="DI58">
        <v>0.008</v>
      </c>
      <c r="DJ58">
        <v>-3.232</v>
      </c>
      <c r="DK58">
        <v>-0.052</v>
      </c>
      <c r="DL58">
        <v>420</v>
      </c>
      <c r="DM58">
        <v>13</v>
      </c>
      <c r="DN58">
        <v>0.28</v>
      </c>
      <c r="DO58">
        <v>0.07</v>
      </c>
      <c r="DP58">
        <v>1.04104765</v>
      </c>
      <c r="DQ58">
        <v>-0.266101849624059</v>
      </c>
      <c r="DR58">
        <v>0.0379340295674939</v>
      </c>
      <c r="DS58">
        <v>0</v>
      </c>
      <c r="DT58">
        <v>0.4392098</v>
      </c>
      <c r="DU58">
        <v>-0.00224183458646633</v>
      </c>
      <c r="DV58">
        <v>0.00104341566980759</v>
      </c>
      <c r="DW58">
        <v>1</v>
      </c>
      <c r="DX58">
        <v>1</v>
      </c>
      <c r="DY58">
        <v>2</v>
      </c>
      <c r="DZ58" t="s">
        <v>364</v>
      </c>
      <c r="EA58">
        <v>3.1309</v>
      </c>
      <c r="EB58">
        <v>2.77807</v>
      </c>
      <c r="EC58">
        <v>0.0909192</v>
      </c>
      <c r="ED58">
        <v>0.0903695</v>
      </c>
      <c r="EE58">
        <v>0.0681381</v>
      </c>
      <c r="EF58">
        <v>0.0666098</v>
      </c>
      <c r="EG58">
        <v>34407.7</v>
      </c>
      <c r="EH58">
        <v>37006.9</v>
      </c>
      <c r="EI58">
        <v>34241.1</v>
      </c>
      <c r="EJ58">
        <v>36869</v>
      </c>
      <c r="EK58">
        <v>45094.7</v>
      </c>
      <c r="EL58">
        <v>49418.1</v>
      </c>
      <c r="EM58">
        <v>53413.9</v>
      </c>
      <c r="EN58">
        <v>58912</v>
      </c>
      <c r="EO58">
        <v>1.9871</v>
      </c>
      <c r="EP58">
        <v>1.8008</v>
      </c>
      <c r="EQ58">
        <v>-0.0141747</v>
      </c>
      <c r="ER58">
        <v>0</v>
      </c>
      <c r="ES58">
        <v>20.232</v>
      </c>
      <c r="ET58">
        <v>999.9</v>
      </c>
      <c r="EU58">
        <v>52.106</v>
      </c>
      <c r="EV58">
        <v>29.98</v>
      </c>
      <c r="EW58">
        <v>24.5287</v>
      </c>
      <c r="EX58">
        <v>54.567</v>
      </c>
      <c r="EY58">
        <v>50.2123</v>
      </c>
      <c r="EZ58">
        <v>1</v>
      </c>
      <c r="FA58">
        <v>-0.124611</v>
      </c>
      <c r="FB58">
        <v>2.64548</v>
      </c>
      <c r="FC58">
        <v>20.1163</v>
      </c>
      <c r="FD58">
        <v>5.19962</v>
      </c>
      <c r="FE58">
        <v>12.0044</v>
      </c>
      <c r="FF58">
        <v>4.97575</v>
      </c>
      <c r="FG58">
        <v>3.29345</v>
      </c>
      <c r="FH58">
        <v>9999</v>
      </c>
      <c r="FI58">
        <v>999.9</v>
      </c>
      <c r="FJ58">
        <v>9999</v>
      </c>
      <c r="FK58">
        <v>9999</v>
      </c>
      <c r="FL58">
        <v>1.86325</v>
      </c>
      <c r="FM58">
        <v>1.868</v>
      </c>
      <c r="FN58">
        <v>1.86777</v>
      </c>
      <c r="FO58">
        <v>1.86904</v>
      </c>
      <c r="FP58">
        <v>1.86981</v>
      </c>
      <c r="FQ58">
        <v>1.86584</v>
      </c>
      <c r="FR58">
        <v>1.86691</v>
      </c>
      <c r="FS58">
        <v>1.8683</v>
      </c>
      <c r="FT58">
        <v>5</v>
      </c>
      <c r="FU58">
        <v>0</v>
      </c>
      <c r="FV58">
        <v>0</v>
      </c>
      <c r="FW58">
        <v>0</v>
      </c>
      <c r="FX58" t="s">
        <v>365</v>
      </c>
      <c r="FY58" t="s">
        <v>366</v>
      </c>
      <c r="FZ58" t="s">
        <v>367</v>
      </c>
      <c r="GA58" t="s">
        <v>367</v>
      </c>
      <c r="GB58" t="s">
        <v>367</v>
      </c>
      <c r="GC58" t="s">
        <v>367</v>
      </c>
      <c r="GD58">
        <v>0</v>
      </c>
      <c r="GE58">
        <v>100</v>
      </c>
      <c r="GF58">
        <v>100</v>
      </c>
      <c r="GG58">
        <v>-3.234</v>
      </c>
      <c r="GH58">
        <v>-0.0377</v>
      </c>
      <c r="GI58">
        <v>-2.37939236603671</v>
      </c>
      <c r="GJ58">
        <v>-0.00246041668978273</v>
      </c>
      <c r="GK58">
        <v>1.10889021610863e-06</v>
      </c>
      <c r="GL58">
        <v>-1.28318136538774e-10</v>
      </c>
      <c r="GM58">
        <v>-0.130032492261644</v>
      </c>
      <c r="GN58">
        <v>-0.0190386697160695</v>
      </c>
      <c r="GO58">
        <v>0.00224295314527537</v>
      </c>
      <c r="GP58">
        <v>-2.43696975084762e-05</v>
      </c>
      <c r="GQ58">
        <v>4</v>
      </c>
      <c r="GR58">
        <v>2248</v>
      </c>
      <c r="GS58">
        <v>1</v>
      </c>
      <c r="GT58">
        <v>26</v>
      </c>
      <c r="GU58">
        <v>11.9</v>
      </c>
      <c r="GV58">
        <v>12</v>
      </c>
      <c r="GW58">
        <v>1.00342</v>
      </c>
      <c r="GX58">
        <v>2.62573</v>
      </c>
      <c r="GY58">
        <v>1.54785</v>
      </c>
      <c r="GZ58">
        <v>2.30835</v>
      </c>
      <c r="HA58">
        <v>1.64673</v>
      </c>
      <c r="HB58">
        <v>2.31201</v>
      </c>
      <c r="HC58">
        <v>33.3111</v>
      </c>
      <c r="HD58">
        <v>24.2364</v>
      </c>
      <c r="HE58">
        <v>18</v>
      </c>
      <c r="HF58">
        <v>504.025</v>
      </c>
      <c r="HG58">
        <v>388.124</v>
      </c>
      <c r="HH58">
        <v>16.7972</v>
      </c>
      <c r="HI58">
        <v>25.6833</v>
      </c>
      <c r="HJ58">
        <v>29.9998</v>
      </c>
      <c r="HK58">
        <v>25.7635</v>
      </c>
      <c r="HL58">
        <v>25.731</v>
      </c>
      <c r="HM58">
        <v>20.1105</v>
      </c>
      <c r="HN58">
        <v>44.1867</v>
      </c>
      <c r="HO58">
        <v>0</v>
      </c>
      <c r="HP58">
        <v>16.7937</v>
      </c>
      <c r="HQ58">
        <v>420</v>
      </c>
      <c r="HR58">
        <v>13.06</v>
      </c>
      <c r="HS58">
        <v>97.0967</v>
      </c>
      <c r="HT58">
        <v>95.4583</v>
      </c>
    </row>
    <row r="59" spans="1:228">
      <c r="A59">
        <v>43</v>
      </c>
      <c r="B59">
        <v>1720557451.1</v>
      </c>
      <c r="C59">
        <v>4082.09999990463</v>
      </c>
      <c r="D59" t="s">
        <v>458</v>
      </c>
      <c r="E59" t="s">
        <v>459</v>
      </c>
      <c r="F59">
        <v>5</v>
      </c>
      <c r="G59" t="s">
        <v>358</v>
      </c>
      <c r="H59" t="s">
        <v>446</v>
      </c>
      <c r="I59" t="s">
        <v>360</v>
      </c>
      <c r="J59" t="s">
        <v>361</v>
      </c>
      <c r="K59">
        <v>1720557447.9</v>
      </c>
      <c r="L59">
        <f>(M59)/1000</f>
        <v>0</v>
      </c>
      <c r="M59">
        <f>IF(BH59, AP59, AJ59)</f>
        <v>0</v>
      </c>
      <c r="N59">
        <f>IF(BH59, AK59, AI59)</f>
        <v>0</v>
      </c>
      <c r="O59">
        <f>BJ59 - IF(AW59&gt;1, N59*BD59*100.0/(AY59), 0)</f>
        <v>0</v>
      </c>
      <c r="P59">
        <f>((V59-L59/2)*O59-N59)/(V59+L59/2)</f>
        <v>0</v>
      </c>
      <c r="Q59">
        <f>P59*(BQ59+BR59)/1000.0</f>
        <v>0</v>
      </c>
      <c r="R59">
        <f>(BJ59 - IF(AW59&gt;1, N59*BD59*100.0/(AY59), 0))*(BQ59+BR59)/1000.0</f>
        <v>0</v>
      </c>
      <c r="S59">
        <f>2.0/((1/U59-1/T59)+SIGN(U59)*SQRT((1/U59-1/T59)*(1/U59-1/T59) + 4*BE59/((BE59+1)*(BE59+1))*(2*1/U59*1/T59-1/T59*1/T59)))</f>
        <v>0</v>
      </c>
      <c r="T59">
        <f>IF(LEFT(BF59,1)&lt;&gt;"0",IF(LEFT(BF59,1)="1",3.0,BG59),$D$5+$E$5*(BX59*BQ59/($K$5*1000))+$F$5*(BX59*BQ59/($K$5*1000))*MAX(MIN(BD59,$J$5),$I$5)*MAX(MIN(BD59,$J$5),$I$5)+$G$5*MAX(MIN(BD59,$J$5),$I$5)*(BX59*BQ59/($K$5*1000))+$H$5*(BX59*BQ59/($K$5*1000))*(BX59*BQ59/($K$5*1000)))</f>
        <v>0</v>
      </c>
      <c r="U59">
        <f>L59*(1000-(1000*0.61365*exp(17.502*Y59/(240.97+Y59))/(BQ59+BR59)+BL59)/2)/(1000*0.61365*exp(17.502*Y59/(240.97+Y59))/(BQ59+BR59)-BL59)</f>
        <v>0</v>
      </c>
      <c r="V59">
        <f>1/((BE59+1)/(S59/1.6)+1/(T59/1.37)) + BE59/((BE59+1)/(S59/1.6) + BE59/(T59/1.37))</f>
        <v>0</v>
      </c>
      <c r="W59">
        <f>(AZ59*BC59)</f>
        <v>0</v>
      </c>
      <c r="X59">
        <f>(BS59+(W59+2*0.95*5.67E-8*(((BS59+$B$7)+273)^4-(BS59+273)^4)-44100*L59)/(1.84*29.3*T59+8*0.95*5.67E-8*(BS59+273)^3))</f>
        <v>0</v>
      </c>
      <c r="Y59">
        <f>($C$7*BT59+$D$7*BU59+$E$7*X59)</f>
        <v>0</v>
      </c>
      <c r="Z59">
        <f>0.61365*exp(17.502*Y59/(240.97+Y59))</f>
        <v>0</v>
      </c>
      <c r="AA59">
        <f>(AB59/AC59*100)</f>
        <v>0</v>
      </c>
      <c r="AB59">
        <f>BL59*(BQ59+BR59)/1000</f>
        <v>0</v>
      </c>
      <c r="AC59">
        <f>0.61365*exp(17.502*BS59/(240.97+BS59))</f>
        <v>0</v>
      </c>
      <c r="AD59">
        <f>(Z59-BL59*(BQ59+BR59)/1000)</f>
        <v>0</v>
      </c>
      <c r="AE59">
        <f>(-L59*44100)</f>
        <v>0</v>
      </c>
      <c r="AF59">
        <f>2*29.3*T59*0.92*(BS59-Y59)</f>
        <v>0</v>
      </c>
      <c r="AG59">
        <f>2*0.95*5.67E-8*(((BS59+$B$7)+273)^4-(Y59+273)^4)</f>
        <v>0</v>
      </c>
      <c r="AH59">
        <f>W59+AG59+AE59+AF59</f>
        <v>0</v>
      </c>
      <c r="AI59">
        <f>BP59*AW59*(BK59-BJ59*(1000-AW59*BM59)/(1000-AW59*BL59))/(100*BD59)</f>
        <v>0</v>
      </c>
      <c r="AJ59">
        <f>1000*BP59*AW59*(BL59-BM59)/(100*BD59*(1000-AW59*BL59))</f>
        <v>0</v>
      </c>
      <c r="AK59">
        <f>(AL59 - AM59 - BQ59*1E3/(8.314*(BS59+273.15)) * AO59/BP59 * AN59) * BP59/(100*BD59) * (1000 - BM59)/1000</f>
        <v>0</v>
      </c>
      <c r="AL59">
        <v>425.604338873693</v>
      </c>
      <c r="AM59">
        <v>426.814503030303</v>
      </c>
      <c r="AN59">
        <v>0.00474875456263053</v>
      </c>
      <c r="AO59">
        <v>64.9043050279509</v>
      </c>
      <c r="AP59">
        <f>(AR59 - AQ59 + BQ59*1E3/(8.314*(BS59+273.15)) * AT59/BP59 * AS59) * BP59/(100*BD59) * 1000/(1000 - AR59)</f>
        <v>0</v>
      </c>
      <c r="AQ59">
        <v>13.0418524910998</v>
      </c>
      <c r="AR59">
        <v>13.4805775757576</v>
      </c>
      <c r="AS59">
        <v>-2.32366069175635e-06</v>
      </c>
      <c r="AT59">
        <v>109.624450050978</v>
      </c>
      <c r="AU59">
        <v>0</v>
      </c>
      <c r="AV59">
        <v>0</v>
      </c>
      <c r="AW59">
        <f>IF(AU59*$H$13&gt;=AY59,1.0,(AY59/(AY59-AU59*$H$13)))</f>
        <v>0</v>
      </c>
      <c r="AX59">
        <f>(AW59-1)*100</f>
        <v>0</v>
      </c>
      <c r="AY59">
        <f>MAX(0,($B$13+$C$13*BX59)/(1+$D$13*BX59)*BQ59/(BS59+273)*$E$13)</f>
        <v>0</v>
      </c>
      <c r="AZ59">
        <f>$B$11*BY59+$C$11*BZ59+$F$11*CK59*(1-CN59)</f>
        <v>0</v>
      </c>
      <c r="BA59">
        <f>AZ59*BB59</f>
        <v>0</v>
      </c>
      <c r="BB59">
        <f>($B$11*$D$9+$C$11*$D$9+$F$11*((CX59+CP59)/MAX(CX59+CP59+CY59, 0.1)*$I$9+CY59/MAX(CX59+CP59+CY59, 0.1)*$J$9))/($B$11+$C$11+$F$11)</f>
        <v>0</v>
      </c>
      <c r="BC59">
        <f>($B$11*$K$9+$C$11*$K$9+$F$11*((CX59+CP59)/MAX(CX59+CP59+CY59, 0.1)*$P$9+CY59/MAX(CX59+CP59+CY59, 0.1)*$Q$9))/($B$11+$C$11+$F$11)</f>
        <v>0</v>
      </c>
      <c r="BD59">
        <v>6</v>
      </c>
      <c r="BE59">
        <v>0.5</v>
      </c>
      <c r="BF59" t="s">
        <v>362</v>
      </c>
      <c r="BG59">
        <v>2</v>
      </c>
      <c r="BH59" t="b">
        <v>1</v>
      </c>
      <c r="BI59">
        <v>1720557447.9</v>
      </c>
      <c r="BJ59">
        <v>421.0288</v>
      </c>
      <c r="BK59">
        <v>420.042</v>
      </c>
      <c r="BL59">
        <v>13.48112</v>
      </c>
      <c r="BM59">
        <v>13.0421</v>
      </c>
      <c r="BN59">
        <v>424.2618</v>
      </c>
      <c r="BO59">
        <v>13.51884</v>
      </c>
      <c r="BP59">
        <v>499.9616</v>
      </c>
      <c r="BQ59">
        <v>90.40656</v>
      </c>
      <c r="BR59">
        <v>0.09990614</v>
      </c>
      <c r="BS59">
        <v>20.68218</v>
      </c>
      <c r="BT59">
        <v>19.998</v>
      </c>
      <c r="BU59">
        <v>999.9</v>
      </c>
      <c r="BV59">
        <v>0</v>
      </c>
      <c r="BW59">
        <v>0</v>
      </c>
      <c r="BX59">
        <v>10023.116</v>
      </c>
      <c r="BY59">
        <v>0</v>
      </c>
      <c r="BZ59">
        <v>0.220656</v>
      </c>
      <c r="CA59">
        <v>0.9862066</v>
      </c>
      <c r="CB59">
        <v>426.7818</v>
      </c>
      <c r="CC59">
        <v>425.5928</v>
      </c>
      <c r="CD59">
        <v>0.4390504</v>
      </c>
      <c r="CE59">
        <v>420.042</v>
      </c>
      <c r="CF59">
        <v>13.0421</v>
      </c>
      <c r="CG59">
        <v>1.218784</v>
      </c>
      <c r="CH59">
        <v>1.17909</v>
      </c>
      <c r="CI59">
        <v>9.83299</v>
      </c>
      <c r="CJ59">
        <v>9.340136</v>
      </c>
      <c r="CK59">
        <v>0</v>
      </c>
      <c r="CL59">
        <v>0</v>
      </c>
      <c r="CM59">
        <v>0</v>
      </c>
      <c r="CN59">
        <v>0</v>
      </c>
      <c r="CO59">
        <v>-2.6</v>
      </c>
      <c r="CP59">
        <v>0</v>
      </c>
      <c r="CQ59">
        <v>-7.24</v>
      </c>
      <c r="CR59">
        <v>-0.56</v>
      </c>
      <c r="CS59">
        <v>35.375</v>
      </c>
      <c r="CT59">
        <v>41.937</v>
      </c>
      <c r="CU59">
        <v>38.2624</v>
      </c>
      <c r="CV59">
        <v>41.812</v>
      </c>
      <c r="CW59">
        <v>36.125</v>
      </c>
      <c r="CX59">
        <v>0</v>
      </c>
      <c r="CY59">
        <v>0</v>
      </c>
      <c r="CZ59">
        <v>0</v>
      </c>
      <c r="DA59">
        <v>1720557450</v>
      </c>
      <c r="DB59">
        <v>0</v>
      </c>
      <c r="DC59">
        <v>1720556733.1</v>
      </c>
      <c r="DD59" t="s">
        <v>447</v>
      </c>
      <c r="DE59">
        <v>1720556733.1</v>
      </c>
      <c r="DF59">
        <v>1720556728.1</v>
      </c>
      <c r="DG59">
        <v>10</v>
      </c>
      <c r="DH59">
        <v>0.303</v>
      </c>
      <c r="DI59">
        <v>0.008</v>
      </c>
      <c r="DJ59">
        <v>-3.232</v>
      </c>
      <c r="DK59">
        <v>-0.052</v>
      </c>
      <c r="DL59">
        <v>420</v>
      </c>
      <c r="DM59">
        <v>13</v>
      </c>
      <c r="DN59">
        <v>0.28</v>
      </c>
      <c r="DO59">
        <v>0.07</v>
      </c>
      <c r="DP59">
        <v>1.01794871428571</v>
      </c>
      <c r="DQ59">
        <v>-0.290542909090909</v>
      </c>
      <c r="DR59">
        <v>0.0434392752703542</v>
      </c>
      <c r="DS59">
        <v>0</v>
      </c>
      <c r="DT59">
        <v>0.439006714285714</v>
      </c>
      <c r="DU59">
        <v>0.00247909090909131</v>
      </c>
      <c r="DV59">
        <v>0.000913106948456607</v>
      </c>
      <c r="DW59">
        <v>1</v>
      </c>
      <c r="DX59">
        <v>1</v>
      </c>
      <c r="DY59">
        <v>2</v>
      </c>
      <c r="DZ59" t="s">
        <v>364</v>
      </c>
      <c r="EA59">
        <v>3.13101</v>
      </c>
      <c r="EB59">
        <v>2.77811</v>
      </c>
      <c r="EC59">
        <v>0.0909287</v>
      </c>
      <c r="ED59">
        <v>0.0903608</v>
      </c>
      <c r="EE59">
        <v>0.0681364</v>
      </c>
      <c r="EF59">
        <v>0.0666128</v>
      </c>
      <c r="EG59">
        <v>34407.6</v>
      </c>
      <c r="EH59">
        <v>37007.4</v>
      </c>
      <c r="EI59">
        <v>34241.4</v>
      </c>
      <c r="EJ59">
        <v>36869.1</v>
      </c>
      <c r="EK59">
        <v>45095</v>
      </c>
      <c r="EL59">
        <v>49418.3</v>
      </c>
      <c r="EM59">
        <v>53414.2</v>
      </c>
      <c r="EN59">
        <v>58912.4</v>
      </c>
      <c r="EO59">
        <v>1.9872</v>
      </c>
      <c r="EP59">
        <v>1.80065</v>
      </c>
      <c r="EQ59">
        <v>-0.0137463</v>
      </c>
      <c r="ER59">
        <v>0</v>
      </c>
      <c r="ES59">
        <v>20.2304</v>
      </c>
      <c r="ET59">
        <v>999.9</v>
      </c>
      <c r="EU59">
        <v>52.106</v>
      </c>
      <c r="EV59">
        <v>29.97</v>
      </c>
      <c r="EW59">
        <v>24.514</v>
      </c>
      <c r="EX59">
        <v>54.3069</v>
      </c>
      <c r="EY59">
        <v>50.3245</v>
      </c>
      <c r="EZ59">
        <v>1</v>
      </c>
      <c r="FA59">
        <v>-0.125112</v>
      </c>
      <c r="FB59">
        <v>2.38471</v>
      </c>
      <c r="FC59">
        <v>20.1203</v>
      </c>
      <c r="FD59">
        <v>5.20007</v>
      </c>
      <c r="FE59">
        <v>12.0044</v>
      </c>
      <c r="FF59">
        <v>4.97555</v>
      </c>
      <c r="FG59">
        <v>3.29328</v>
      </c>
      <c r="FH59">
        <v>9999</v>
      </c>
      <c r="FI59">
        <v>999.9</v>
      </c>
      <c r="FJ59">
        <v>9999</v>
      </c>
      <c r="FK59">
        <v>9999</v>
      </c>
      <c r="FL59">
        <v>1.86325</v>
      </c>
      <c r="FM59">
        <v>1.868</v>
      </c>
      <c r="FN59">
        <v>1.86776</v>
      </c>
      <c r="FO59">
        <v>1.86904</v>
      </c>
      <c r="FP59">
        <v>1.86981</v>
      </c>
      <c r="FQ59">
        <v>1.86584</v>
      </c>
      <c r="FR59">
        <v>1.86691</v>
      </c>
      <c r="FS59">
        <v>1.86832</v>
      </c>
      <c r="FT59">
        <v>5</v>
      </c>
      <c r="FU59">
        <v>0</v>
      </c>
      <c r="FV59">
        <v>0</v>
      </c>
      <c r="FW59">
        <v>0</v>
      </c>
      <c r="FX59" t="s">
        <v>365</v>
      </c>
      <c r="FY59" t="s">
        <v>366</v>
      </c>
      <c r="FZ59" t="s">
        <v>367</v>
      </c>
      <c r="GA59" t="s">
        <v>367</v>
      </c>
      <c r="GB59" t="s">
        <v>367</v>
      </c>
      <c r="GC59" t="s">
        <v>367</v>
      </c>
      <c r="GD59">
        <v>0</v>
      </c>
      <c r="GE59">
        <v>100</v>
      </c>
      <c r="GF59">
        <v>100</v>
      </c>
      <c r="GG59">
        <v>-3.233</v>
      </c>
      <c r="GH59">
        <v>-0.0378</v>
      </c>
      <c r="GI59">
        <v>-2.37939236603671</v>
      </c>
      <c r="GJ59">
        <v>-0.00246041668978273</v>
      </c>
      <c r="GK59">
        <v>1.10889021610863e-06</v>
      </c>
      <c r="GL59">
        <v>-1.28318136538774e-10</v>
      </c>
      <c r="GM59">
        <v>-0.130032492261644</v>
      </c>
      <c r="GN59">
        <v>-0.0190386697160695</v>
      </c>
      <c r="GO59">
        <v>0.00224295314527537</v>
      </c>
      <c r="GP59">
        <v>-2.43696975084762e-05</v>
      </c>
      <c r="GQ59">
        <v>4</v>
      </c>
      <c r="GR59">
        <v>2248</v>
      </c>
      <c r="GS59">
        <v>1</v>
      </c>
      <c r="GT59">
        <v>26</v>
      </c>
      <c r="GU59">
        <v>12</v>
      </c>
      <c r="GV59">
        <v>12.1</v>
      </c>
      <c r="GW59">
        <v>1.00342</v>
      </c>
      <c r="GX59">
        <v>2.63184</v>
      </c>
      <c r="GY59">
        <v>1.54785</v>
      </c>
      <c r="GZ59">
        <v>2.30957</v>
      </c>
      <c r="HA59">
        <v>1.64673</v>
      </c>
      <c r="HB59">
        <v>2.229</v>
      </c>
      <c r="HC59">
        <v>33.3111</v>
      </c>
      <c r="HD59">
        <v>24.2364</v>
      </c>
      <c r="HE59">
        <v>18</v>
      </c>
      <c r="HF59">
        <v>504.067</v>
      </c>
      <c r="HG59">
        <v>388.029</v>
      </c>
      <c r="HH59">
        <v>16.8119</v>
      </c>
      <c r="HI59">
        <v>25.6811</v>
      </c>
      <c r="HJ59">
        <v>29.9998</v>
      </c>
      <c r="HK59">
        <v>25.761</v>
      </c>
      <c r="HL59">
        <v>25.7287</v>
      </c>
      <c r="HM59">
        <v>20.108</v>
      </c>
      <c r="HN59">
        <v>44.1867</v>
      </c>
      <c r="HO59">
        <v>0</v>
      </c>
      <c r="HP59">
        <v>16.8471</v>
      </c>
      <c r="HQ59">
        <v>420</v>
      </c>
      <c r="HR59">
        <v>13.06</v>
      </c>
      <c r="HS59">
        <v>97.0973</v>
      </c>
      <c r="HT59">
        <v>95.4589</v>
      </c>
    </row>
    <row r="60" spans="1:228">
      <c r="A60">
        <v>44</v>
      </c>
      <c r="B60">
        <v>1720557456.1</v>
      </c>
      <c r="C60">
        <v>4087.09999990463</v>
      </c>
      <c r="D60" t="s">
        <v>460</v>
      </c>
      <c r="E60" t="s">
        <v>461</v>
      </c>
      <c r="F60">
        <v>5</v>
      </c>
      <c r="G60" t="s">
        <v>358</v>
      </c>
      <c r="H60" t="s">
        <v>446</v>
      </c>
      <c r="I60" t="s">
        <v>360</v>
      </c>
      <c r="J60" t="s">
        <v>361</v>
      </c>
      <c r="K60">
        <v>1720557452.9</v>
      </c>
      <c r="L60">
        <f>(M60)/1000</f>
        <v>0</v>
      </c>
      <c r="M60">
        <f>IF(BH60, AP60, AJ60)</f>
        <v>0</v>
      </c>
      <c r="N60">
        <f>IF(BH60, AK60, AI60)</f>
        <v>0</v>
      </c>
      <c r="O60">
        <f>BJ60 - IF(AW60&gt;1, N60*BD60*100.0/(AY60), 0)</f>
        <v>0</v>
      </c>
      <c r="P60">
        <f>((V60-L60/2)*O60-N60)/(V60+L60/2)</f>
        <v>0</v>
      </c>
      <c r="Q60">
        <f>P60*(BQ60+BR60)/1000.0</f>
        <v>0</v>
      </c>
      <c r="R60">
        <f>(BJ60 - IF(AW60&gt;1, N60*BD60*100.0/(AY60), 0))*(BQ60+BR60)/1000.0</f>
        <v>0</v>
      </c>
      <c r="S60">
        <f>2.0/((1/U60-1/T60)+SIGN(U60)*SQRT((1/U60-1/T60)*(1/U60-1/T60) + 4*BE60/((BE60+1)*(BE60+1))*(2*1/U60*1/T60-1/T60*1/T60)))</f>
        <v>0</v>
      </c>
      <c r="T60">
        <f>IF(LEFT(BF60,1)&lt;&gt;"0",IF(LEFT(BF60,1)="1",3.0,BG60),$D$5+$E$5*(BX60*BQ60/($K$5*1000))+$F$5*(BX60*BQ60/($K$5*1000))*MAX(MIN(BD60,$J$5),$I$5)*MAX(MIN(BD60,$J$5),$I$5)+$G$5*MAX(MIN(BD60,$J$5),$I$5)*(BX60*BQ60/($K$5*1000))+$H$5*(BX60*BQ60/($K$5*1000))*(BX60*BQ60/($K$5*1000)))</f>
        <v>0</v>
      </c>
      <c r="U60">
        <f>L60*(1000-(1000*0.61365*exp(17.502*Y60/(240.97+Y60))/(BQ60+BR60)+BL60)/2)/(1000*0.61365*exp(17.502*Y60/(240.97+Y60))/(BQ60+BR60)-BL60)</f>
        <v>0</v>
      </c>
      <c r="V60">
        <f>1/((BE60+1)/(S60/1.6)+1/(T60/1.37)) + BE60/((BE60+1)/(S60/1.6) + BE60/(T60/1.37))</f>
        <v>0</v>
      </c>
      <c r="W60">
        <f>(AZ60*BC60)</f>
        <v>0</v>
      </c>
      <c r="X60">
        <f>(BS60+(W60+2*0.95*5.67E-8*(((BS60+$B$7)+273)^4-(BS60+273)^4)-44100*L60)/(1.84*29.3*T60+8*0.95*5.67E-8*(BS60+273)^3))</f>
        <v>0</v>
      </c>
      <c r="Y60">
        <f>($C$7*BT60+$D$7*BU60+$E$7*X60)</f>
        <v>0</v>
      </c>
      <c r="Z60">
        <f>0.61365*exp(17.502*Y60/(240.97+Y60))</f>
        <v>0</v>
      </c>
      <c r="AA60">
        <f>(AB60/AC60*100)</f>
        <v>0</v>
      </c>
      <c r="AB60">
        <f>BL60*(BQ60+BR60)/1000</f>
        <v>0</v>
      </c>
      <c r="AC60">
        <f>0.61365*exp(17.502*BS60/(240.97+BS60))</f>
        <v>0</v>
      </c>
      <c r="AD60">
        <f>(Z60-BL60*(BQ60+BR60)/1000)</f>
        <v>0</v>
      </c>
      <c r="AE60">
        <f>(-L60*44100)</f>
        <v>0</v>
      </c>
      <c r="AF60">
        <f>2*29.3*T60*0.92*(BS60-Y60)</f>
        <v>0</v>
      </c>
      <c r="AG60">
        <f>2*0.95*5.67E-8*(((BS60+$B$7)+273)^4-(Y60+273)^4)</f>
        <v>0</v>
      </c>
      <c r="AH60">
        <f>W60+AG60+AE60+AF60</f>
        <v>0</v>
      </c>
      <c r="AI60">
        <f>BP60*AW60*(BK60-BJ60*(1000-AW60*BM60)/(1000-AW60*BL60))/(100*BD60)</f>
        <v>0</v>
      </c>
      <c r="AJ60">
        <f>1000*BP60*AW60*(BL60-BM60)/(100*BD60*(1000-AW60*BL60))</f>
        <v>0</v>
      </c>
      <c r="AK60">
        <f>(AL60 - AM60 - BQ60*1E3/(8.314*(BS60+273.15)) * AO60/BP60 * AN60) * BP60/(100*BD60) * (1000 - BM60)/1000</f>
        <v>0</v>
      </c>
      <c r="AL60">
        <v>425.56188766117</v>
      </c>
      <c r="AM60">
        <v>426.746321212121</v>
      </c>
      <c r="AN60">
        <v>-0.00326007057369765</v>
      </c>
      <c r="AO60">
        <v>64.9043050279509</v>
      </c>
      <c r="AP60">
        <f>(AR60 - AQ60 + BQ60*1E3/(8.314*(BS60+273.15)) * AT60/BP60 * AS60) * BP60/(100*BD60) * 1000/(1000 - AR60)</f>
        <v>0</v>
      </c>
      <c r="AQ60">
        <v>13.0412284187842</v>
      </c>
      <c r="AR60">
        <v>13.483976969697</v>
      </c>
      <c r="AS60">
        <v>4.69322513957287e-06</v>
      </c>
      <c r="AT60">
        <v>109.624450050978</v>
      </c>
      <c r="AU60">
        <v>0</v>
      </c>
      <c r="AV60">
        <v>0</v>
      </c>
      <c r="AW60">
        <f>IF(AU60*$H$13&gt;=AY60,1.0,(AY60/(AY60-AU60*$H$13)))</f>
        <v>0</v>
      </c>
      <c r="AX60">
        <f>(AW60-1)*100</f>
        <v>0</v>
      </c>
      <c r="AY60">
        <f>MAX(0,($B$13+$C$13*BX60)/(1+$D$13*BX60)*BQ60/(BS60+273)*$E$13)</f>
        <v>0</v>
      </c>
      <c r="AZ60">
        <f>$B$11*BY60+$C$11*BZ60+$F$11*CK60*(1-CN60)</f>
        <v>0</v>
      </c>
      <c r="BA60">
        <f>AZ60*BB60</f>
        <v>0</v>
      </c>
      <c r="BB60">
        <f>($B$11*$D$9+$C$11*$D$9+$F$11*((CX60+CP60)/MAX(CX60+CP60+CY60, 0.1)*$I$9+CY60/MAX(CX60+CP60+CY60, 0.1)*$J$9))/($B$11+$C$11+$F$11)</f>
        <v>0</v>
      </c>
      <c r="BC60">
        <f>($B$11*$K$9+$C$11*$K$9+$F$11*((CX60+CP60)/MAX(CX60+CP60+CY60, 0.1)*$P$9+CY60/MAX(CX60+CP60+CY60, 0.1)*$Q$9))/($B$11+$C$11+$F$11)</f>
        <v>0</v>
      </c>
      <c r="BD60">
        <v>6</v>
      </c>
      <c r="BE60">
        <v>0.5</v>
      </c>
      <c r="BF60" t="s">
        <v>362</v>
      </c>
      <c r="BG60">
        <v>2</v>
      </c>
      <c r="BH60" t="b">
        <v>1</v>
      </c>
      <c r="BI60">
        <v>1720557452.9</v>
      </c>
      <c r="BJ60">
        <v>421.0242</v>
      </c>
      <c r="BK60">
        <v>420.0098</v>
      </c>
      <c r="BL60">
        <v>13.48238</v>
      </c>
      <c r="BM60">
        <v>13.04096</v>
      </c>
      <c r="BN60">
        <v>424.2576</v>
      </c>
      <c r="BO60">
        <v>13.52006</v>
      </c>
      <c r="BP60">
        <v>500.051</v>
      </c>
      <c r="BQ60">
        <v>90.40706</v>
      </c>
      <c r="BR60">
        <v>0.10008514</v>
      </c>
      <c r="BS60">
        <v>20.67944</v>
      </c>
      <c r="BT60">
        <v>20.00394</v>
      </c>
      <c r="BU60">
        <v>999.9</v>
      </c>
      <c r="BV60">
        <v>0</v>
      </c>
      <c r="BW60">
        <v>0</v>
      </c>
      <c r="BX60">
        <v>9989.51</v>
      </c>
      <c r="BY60">
        <v>0</v>
      </c>
      <c r="BZ60">
        <v>0.220656</v>
      </c>
      <c r="CA60">
        <v>1.0142908</v>
      </c>
      <c r="CB60">
        <v>426.778</v>
      </c>
      <c r="CC60">
        <v>425.5594</v>
      </c>
      <c r="CD60">
        <v>0.4414498</v>
      </c>
      <c r="CE60">
        <v>420.0098</v>
      </c>
      <c r="CF60">
        <v>13.04096</v>
      </c>
      <c r="CG60">
        <v>1.218904</v>
      </c>
      <c r="CH60">
        <v>1.178992</v>
      </c>
      <c r="CI60">
        <v>9.834452</v>
      </c>
      <c r="CJ60">
        <v>9.338904</v>
      </c>
      <c r="CK60">
        <v>0</v>
      </c>
      <c r="CL60">
        <v>0</v>
      </c>
      <c r="CM60">
        <v>0</v>
      </c>
      <c r="CN60">
        <v>0</v>
      </c>
      <c r="CO60">
        <v>2.08</v>
      </c>
      <c r="CP60">
        <v>0</v>
      </c>
      <c r="CQ60">
        <v>-12.94</v>
      </c>
      <c r="CR60">
        <v>-1.12</v>
      </c>
      <c r="CS60">
        <v>35.375</v>
      </c>
      <c r="CT60">
        <v>41.937</v>
      </c>
      <c r="CU60">
        <v>38.2872</v>
      </c>
      <c r="CV60">
        <v>41.8498</v>
      </c>
      <c r="CW60">
        <v>36.1374</v>
      </c>
      <c r="CX60">
        <v>0</v>
      </c>
      <c r="CY60">
        <v>0</v>
      </c>
      <c r="CZ60">
        <v>0</v>
      </c>
      <c r="DA60">
        <v>1720557454.8</v>
      </c>
      <c r="DB60">
        <v>0</v>
      </c>
      <c r="DC60">
        <v>1720556733.1</v>
      </c>
      <c r="DD60" t="s">
        <v>447</v>
      </c>
      <c r="DE60">
        <v>1720556733.1</v>
      </c>
      <c r="DF60">
        <v>1720556728.1</v>
      </c>
      <c r="DG60">
        <v>10</v>
      </c>
      <c r="DH60">
        <v>0.303</v>
      </c>
      <c r="DI60">
        <v>0.008</v>
      </c>
      <c r="DJ60">
        <v>-3.232</v>
      </c>
      <c r="DK60">
        <v>-0.052</v>
      </c>
      <c r="DL60">
        <v>420</v>
      </c>
      <c r="DM60">
        <v>13</v>
      </c>
      <c r="DN60">
        <v>0.28</v>
      </c>
      <c r="DO60">
        <v>0.07</v>
      </c>
      <c r="DP60">
        <v>1.00578985</v>
      </c>
      <c r="DQ60">
        <v>-0.0482937293233075</v>
      </c>
      <c r="DR60">
        <v>0.0346872792292434</v>
      </c>
      <c r="DS60">
        <v>1</v>
      </c>
      <c r="DT60">
        <v>0.4397313</v>
      </c>
      <c r="DU60">
        <v>0.0111472781954894</v>
      </c>
      <c r="DV60">
        <v>0.00159772291402484</v>
      </c>
      <c r="DW60">
        <v>1</v>
      </c>
      <c r="DX60">
        <v>2</v>
      </c>
      <c r="DY60">
        <v>2</v>
      </c>
      <c r="DZ60" t="s">
        <v>374</v>
      </c>
      <c r="EA60">
        <v>3.13099</v>
      </c>
      <c r="EB60">
        <v>2.77803</v>
      </c>
      <c r="EC60">
        <v>0.0909221</v>
      </c>
      <c r="ED60">
        <v>0.0903505</v>
      </c>
      <c r="EE60">
        <v>0.0681462</v>
      </c>
      <c r="EF60">
        <v>0.0666105</v>
      </c>
      <c r="EG60">
        <v>34407.9</v>
      </c>
      <c r="EH60">
        <v>37007.9</v>
      </c>
      <c r="EI60">
        <v>34241.3</v>
      </c>
      <c r="EJ60">
        <v>36869.1</v>
      </c>
      <c r="EK60">
        <v>45094.6</v>
      </c>
      <c r="EL60">
        <v>49418.3</v>
      </c>
      <c r="EM60">
        <v>53414.3</v>
      </c>
      <c r="EN60">
        <v>58912.3</v>
      </c>
      <c r="EO60">
        <v>1.9873</v>
      </c>
      <c r="EP60">
        <v>1.80088</v>
      </c>
      <c r="EQ60">
        <v>-0.0134856</v>
      </c>
      <c r="ER60">
        <v>0</v>
      </c>
      <c r="ES60">
        <v>20.2304</v>
      </c>
      <c r="ET60">
        <v>999.9</v>
      </c>
      <c r="EU60">
        <v>52.106</v>
      </c>
      <c r="EV60">
        <v>29.98</v>
      </c>
      <c r="EW60">
        <v>24.5268</v>
      </c>
      <c r="EX60">
        <v>54.6169</v>
      </c>
      <c r="EY60">
        <v>50.0441</v>
      </c>
      <c r="EZ60">
        <v>1</v>
      </c>
      <c r="FA60">
        <v>-0.125546</v>
      </c>
      <c r="FB60">
        <v>2.56089</v>
      </c>
      <c r="FC60">
        <v>20.1177</v>
      </c>
      <c r="FD60">
        <v>5.19992</v>
      </c>
      <c r="FE60">
        <v>12.0047</v>
      </c>
      <c r="FF60">
        <v>4.9758</v>
      </c>
      <c r="FG60">
        <v>3.2934</v>
      </c>
      <c r="FH60">
        <v>9999</v>
      </c>
      <c r="FI60">
        <v>999.9</v>
      </c>
      <c r="FJ60">
        <v>9999</v>
      </c>
      <c r="FK60">
        <v>9999</v>
      </c>
      <c r="FL60">
        <v>1.86325</v>
      </c>
      <c r="FM60">
        <v>1.868</v>
      </c>
      <c r="FN60">
        <v>1.86776</v>
      </c>
      <c r="FO60">
        <v>1.86904</v>
      </c>
      <c r="FP60">
        <v>1.86981</v>
      </c>
      <c r="FQ60">
        <v>1.86584</v>
      </c>
      <c r="FR60">
        <v>1.86691</v>
      </c>
      <c r="FS60">
        <v>1.8683</v>
      </c>
      <c r="FT60">
        <v>5</v>
      </c>
      <c r="FU60">
        <v>0</v>
      </c>
      <c r="FV60">
        <v>0</v>
      </c>
      <c r="FW60">
        <v>0</v>
      </c>
      <c r="FX60" t="s">
        <v>365</v>
      </c>
      <c r="FY60" t="s">
        <v>366</v>
      </c>
      <c r="FZ60" t="s">
        <v>367</v>
      </c>
      <c r="GA60" t="s">
        <v>367</v>
      </c>
      <c r="GB60" t="s">
        <v>367</v>
      </c>
      <c r="GC60" t="s">
        <v>367</v>
      </c>
      <c r="GD60">
        <v>0</v>
      </c>
      <c r="GE60">
        <v>100</v>
      </c>
      <c r="GF60">
        <v>100</v>
      </c>
      <c r="GG60">
        <v>-3.233</v>
      </c>
      <c r="GH60">
        <v>-0.0376</v>
      </c>
      <c r="GI60">
        <v>-2.37939236603671</v>
      </c>
      <c r="GJ60">
        <v>-0.00246041668978273</v>
      </c>
      <c r="GK60">
        <v>1.10889021610863e-06</v>
      </c>
      <c r="GL60">
        <v>-1.28318136538774e-10</v>
      </c>
      <c r="GM60">
        <v>-0.130032492261644</v>
      </c>
      <c r="GN60">
        <v>-0.0190386697160695</v>
      </c>
      <c r="GO60">
        <v>0.00224295314527537</v>
      </c>
      <c r="GP60">
        <v>-2.43696975084762e-05</v>
      </c>
      <c r="GQ60">
        <v>4</v>
      </c>
      <c r="GR60">
        <v>2248</v>
      </c>
      <c r="GS60">
        <v>1</v>
      </c>
      <c r="GT60">
        <v>26</v>
      </c>
      <c r="GU60">
        <v>12.1</v>
      </c>
      <c r="GV60">
        <v>12.1</v>
      </c>
      <c r="GW60">
        <v>1.00342</v>
      </c>
      <c r="GX60">
        <v>2.62329</v>
      </c>
      <c r="GY60">
        <v>1.54785</v>
      </c>
      <c r="GZ60">
        <v>2.30957</v>
      </c>
      <c r="HA60">
        <v>1.64673</v>
      </c>
      <c r="HB60">
        <v>2.31934</v>
      </c>
      <c r="HC60">
        <v>33.3111</v>
      </c>
      <c r="HD60">
        <v>24.2364</v>
      </c>
      <c r="HE60">
        <v>18</v>
      </c>
      <c r="HF60">
        <v>504.11</v>
      </c>
      <c r="HG60">
        <v>388.129</v>
      </c>
      <c r="HH60">
        <v>16.8451</v>
      </c>
      <c r="HI60">
        <v>25.679</v>
      </c>
      <c r="HJ60">
        <v>29.9997</v>
      </c>
      <c r="HK60">
        <v>25.7586</v>
      </c>
      <c r="HL60">
        <v>25.726</v>
      </c>
      <c r="HM60">
        <v>20.1104</v>
      </c>
      <c r="HN60">
        <v>44.1867</v>
      </c>
      <c r="HO60">
        <v>0</v>
      </c>
      <c r="HP60">
        <v>16.8353</v>
      </c>
      <c r="HQ60">
        <v>420</v>
      </c>
      <c r="HR60">
        <v>13.06</v>
      </c>
      <c r="HS60">
        <v>97.0974</v>
      </c>
      <c r="HT60">
        <v>95.4588</v>
      </c>
    </row>
    <row r="61" spans="1:228">
      <c r="A61">
        <v>45</v>
      </c>
      <c r="B61">
        <v>1720557461.1</v>
      </c>
      <c r="C61">
        <v>4092.09999990463</v>
      </c>
      <c r="D61" t="s">
        <v>462</v>
      </c>
      <c r="E61" t="s">
        <v>463</v>
      </c>
      <c r="F61">
        <v>5</v>
      </c>
      <c r="G61" t="s">
        <v>358</v>
      </c>
      <c r="H61" t="s">
        <v>446</v>
      </c>
      <c r="I61" t="s">
        <v>360</v>
      </c>
      <c r="J61" t="s">
        <v>361</v>
      </c>
      <c r="K61">
        <v>1720557457.9</v>
      </c>
      <c r="L61">
        <f>(M61)/1000</f>
        <v>0</v>
      </c>
      <c r="M61">
        <f>IF(BH61, AP61, AJ61)</f>
        <v>0</v>
      </c>
      <c r="N61">
        <f>IF(BH61, AK61, AI61)</f>
        <v>0</v>
      </c>
      <c r="O61">
        <f>BJ61 - IF(AW61&gt;1, N61*BD61*100.0/(AY61), 0)</f>
        <v>0</v>
      </c>
      <c r="P61">
        <f>((V61-L61/2)*O61-N61)/(V61+L61/2)</f>
        <v>0</v>
      </c>
      <c r="Q61">
        <f>P61*(BQ61+BR61)/1000.0</f>
        <v>0</v>
      </c>
      <c r="R61">
        <f>(BJ61 - IF(AW61&gt;1, N61*BD61*100.0/(AY61), 0))*(BQ61+BR61)/1000.0</f>
        <v>0</v>
      </c>
      <c r="S61">
        <f>2.0/((1/U61-1/T61)+SIGN(U61)*SQRT((1/U61-1/T61)*(1/U61-1/T61) + 4*BE61/((BE61+1)*(BE61+1))*(2*1/U61*1/T61-1/T61*1/T61)))</f>
        <v>0</v>
      </c>
      <c r="T61">
        <f>IF(LEFT(BF61,1)&lt;&gt;"0",IF(LEFT(BF61,1)="1",3.0,BG61),$D$5+$E$5*(BX61*BQ61/($K$5*1000))+$F$5*(BX61*BQ61/($K$5*1000))*MAX(MIN(BD61,$J$5),$I$5)*MAX(MIN(BD61,$J$5),$I$5)+$G$5*MAX(MIN(BD61,$J$5),$I$5)*(BX61*BQ61/($K$5*1000))+$H$5*(BX61*BQ61/($K$5*1000))*(BX61*BQ61/($K$5*1000)))</f>
        <v>0</v>
      </c>
      <c r="U61">
        <f>L61*(1000-(1000*0.61365*exp(17.502*Y61/(240.97+Y61))/(BQ61+BR61)+BL61)/2)/(1000*0.61365*exp(17.502*Y61/(240.97+Y61))/(BQ61+BR61)-BL61)</f>
        <v>0</v>
      </c>
      <c r="V61">
        <f>1/((BE61+1)/(S61/1.6)+1/(T61/1.37)) + BE61/((BE61+1)/(S61/1.6) + BE61/(T61/1.37))</f>
        <v>0</v>
      </c>
      <c r="W61">
        <f>(AZ61*BC61)</f>
        <v>0</v>
      </c>
      <c r="X61">
        <f>(BS61+(W61+2*0.95*5.67E-8*(((BS61+$B$7)+273)^4-(BS61+273)^4)-44100*L61)/(1.84*29.3*T61+8*0.95*5.67E-8*(BS61+273)^3))</f>
        <v>0</v>
      </c>
      <c r="Y61">
        <f>($C$7*BT61+$D$7*BU61+$E$7*X61)</f>
        <v>0</v>
      </c>
      <c r="Z61">
        <f>0.61365*exp(17.502*Y61/(240.97+Y61))</f>
        <v>0</v>
      </c>
      <c r="AA61">
        <f>(AB61/AC61*100)</f>
        <v>0</v>
      </c>
      <c r="AB61">
        <f>BL61*(BQ61+BR61)/1000</f>
        <v>0</v>
      </c>
      <c r="AC61">
        <f>0.61365*exp(17.502*BS61/(240.97+BS61))</f>
        <v>0</v>
      </c>
      <c r="AD61">
        <f>(Z61-BL61*(BQ61+BR61)/1000)</f>
        <v>0</v>
      </c>
      <c r="AE61">
        <f>(-L61*44100)</f>
        <v>0</v>
      </c>
      <c r="AF61">
        <f>2*29.3*T61*0.92*(BS61-Y61)</f>
        <v>0</v>
      </c>
      <c r="AG61">
        <f>2*0.95*5.67E-8*(((BS61+$B$7)+273)^4-(Y61+273)^4)</f>
        <v>0</v>
      </c>
      <c r="AH61">
        <f>W61+AG61+AE61+AF61</f>
        <v>0</v>
      </c>
      <c r="AI61">
        <f>BP61*AW61*(BK61-BJ61*(1000-AW61*BM61)/(1000-AW61*BL61))/(100*BD61)</f>
        <v>0</v>
      </c>
      <c r="AJ61">
        <f>1000*BP61*AW61*(BL61-BM61)/(100*BD61*(1000-AW61*BL61))</f>
        <v>0</v>
      </c>
      <c r="AK61">
        <f>(AL61 - AM61 - BQ61*1E3/(8.314*(BS61+273.15)) * AO61/BP61 * AN61) * BP61/(100*BD61) * (1000 - BM61)/1000</f>
        <v>0</v>
      </c>
      <c r="AL61">
        <v>425.508565343298</v>
      </c>
      <c r="AM61">
        <v>426.744066666667</v>
      </c>
      <c r="AN61">
        <v>-0.000318028482116744</v>
      </c>
      <c r="AO61">
        <v>64.9043050279509</v>
      </c>
      <c r="AP61">
        <f>(AR61 - AQ61 + BQ61*1E3/(8.314*(BS61+273.15)) * AT61/BP61 * AS61) * BP61/(100*BD61) * 1000/(1000 - AR61)</f>
        <v>0</v>
      </c>
      <c r="AQ61">
        <v>13.041311396996</v>
      </c>
      <c r="AR61">
        <v>13.4841157575758</v>
      </c>
      <c r="AS61">
        <v>3.39360464532555e-06</v>
      </c>
      <c r="AT61">
        <v>109.624450050978</v>
      </c>
      <c r="AU61">
        <v>0</v>
      </c>
      <c r="AV61">
        <v>0</v>
      </c>
      <c r="AW61">
        <f>IF(AU61*$H$13&gt;=AY61,1.0,(AY61/(AY61-AU61*$H$13)))</f>
        <v>0</v>
      </c>
      <c r="AX61">
        <f>(AW61-1)*100</f>
        <v>0</v>
      </c>
      <c r="AY61">
        <f>MAX(0,($B$13+$C$13*BX61)/(1+$D$13*BX61)*BQ61/(BS61+273)*$E$13)</f>
        <v>0</v>
      </c>
      <c r="AZ61">
        <f>$B$11*BY61+$C$11*BZ61+$F$11*CK61*(1-CN61)</f>
        <v>0</v>
      </c>
      <c r="BA61">
        <f>AZ61*BB61</f>
        <v>0</v>
      </c>
      <c r="BB61">
        <f>($B$11*$D$9+$C$11*$D$9+$F$11*((CX61+CP61)/MAX(CX61+CP61+CY61, 0.1)*$I$9+CY61/MAX(CX61+CP61+CY61, 0.1)*$J$9))/($B$11+$C$11+$F$11)</f>
        <v>0</v>
      </c>
      <c r="BC61">
        <f>($B$11*$K$9+$C$11*$K$9+$F$11*((CX61+CP61)/MAX(CX61+CP61+CY61, 0.1)*$P$9+CY61/MAX(CX61+CP61+CY61, 0.1)*$Q$9))/($B$11+$C$11+$F$11)</f>
        <v>0</v>
      </c>
      <c r="BD61">
        <v>6</v>
      </c>
      <c r="BE61">
        <v>0.5</v>
      </c>
      <c r="BF61" t="s">
        <v>362</v>
      </c>
      <c r="BG61">
        <v>2</v>
      </c>
      <c r="BH61" t="b">
        <v>1</v>
      </c>
      <c r="BI61">
        <v>1720557457.9</v>
      </c>
      <c r="BJ61">
        <v>420.9956</v>
      </c>
      <c r="BK61">
        <v>419.9666</v>
      </c>
      <c r="BL61">
        <v>13.4837</v>
      </c>
      <c r="BM61">
        <v>13.0415</v>
      </c>
      <c r="BN61">
        <v>424.229</v>
      </c>
      <c r="BO61">
        <v>13.5213</v>
      </c>
      <c r="BP61">
        <v>500.0004</v>
      </c>
      <c r="BQ61">
        <v>90.40594</v>
      </c>
      <c r="BR61">
        <v>0.09992088</v>
      </c>
      <c r="BS61">
        <v>20.67914</v>
      </c>
      <c r="BT61">
        <v>20.0061</v>
      </c>
      <c r="BU61">
        <v>999.9</v>
      </c>
      <c r="BV61">
        <v>0</v>
      </c>
      <c r="BW61">
        <v>0</v>
      </c>
      <c r="BX61">
        <v>10003.62</v>
      </c>
      <c r="BY61">
        <v>0</v>
      </c>
      <c r="BZ61">
        <v>0.220656</v>
      </c>
      <c r="CA61">
        <v>1.0289688</v>
      </c>
      <c r="CB61">
        <v>426.7498</v>
      </c>
      <c r="CC61">
        <v>425.5158</v>
      </c>
      <c r="CD61">
        <v>0.4421858</v>
      </c>
      <c r="CE61">
        <v>419.9666</v>
      </c>
      <c r="CF61">
        <v>13.0415</v>
      </c>
      <c r="CG61">
        <v>1.219006</v>
      </c>
      <c r="CH61">
        <v>1.179028</v>
      </c>
      <c r="CI61">
        <v>9.8357</v>
      </c>
      <c r="CJ61">
        <v>9.339358</v>
      </c>
      <c r="CK61">
        <v>0</v>
      </c>
      <c r="CL61">
        <v>0</v>
      </c>
      <c r="CM61">
        <v>0</v>
      </c>
      <c r="CN61">
        <v>0</v>
      </c>
      <c r="CO61">
        <v>-7.94</v>
      </c>
      <c r="CP61">
        <v>0</v>
      </c>
      <c r="CQ61">
        <v>-8.74</v>
      </c>
      <c r="CR61">
        <v>-0.48</v>
      </c>
      <c r="CS61">
        <v>35.375</v>
      </c>
      <c r="CT61">
        <v>41.937</v>
      </c>
      <c r="CU61">
        <v>38.2996</v>
      </c>
      <c r="CV61">
        <v>41.875</v>
      </c>
      <c r="CW61">
        <v>36.187</v>
      </c>
      <c r="CX61">
        <v>0</v>
      </c>
      <c r="CY61">
        <v>0</v>
      </c>
      <c r="CZ61">
        <v>0</v>
      </c>
      <c r="DA61">
        <v>1720557459.6</v>
      </c>
      <c r="DB61">
        <v>0</v>
      </c>
      <c r="DC61">
        <v>1720556733.1</v>
      </c>
      <c r="DD61" t="s">
        <v>447</v>
      </c>
      <c r="DE61">
        <v>1720556733.1</v>
      </c>
      <c r="DF61">
        <v>1720556728.1</v>
      </c>
      <c r="DG61">
        <v>10</v>
      </c>
      <c r="DH61">
        <v>0.303</v>
      </c>
      <c r="DI61">
        <v>0.008</v>
      </c>
      <c r="DJ61">
        <v>-3.232</v>
      </c>
      <c r="DK61">
        <v>-0.052</v>
      </c>
      <c r="DL61">
        <v>420</v>
      </c>
      <c r="DM61">
        <v>13</v>
      </c>
      <c r="DN61">
        <v>0.28</v>
      </c>
      <c r="DO61">
        <v>0.07</v>
      </c>
      <c r="DP61">
        <v>1.00807185714286</v>
      </c>
      <c r="DQ61">
        <v>0.131701246753248</v>
      </c>
      <c r="DR61">
        <v>0.0344342134308109</v>
      </c>
      <c r="DS61">
        <v>0</v>
      </c>
      <c r="DT61">
        <v>0.440637238095238</v>
      </c>
      <c r="DU61">
        <v>0.0100961298701306</v>
      </c>
      <c r="DV61">
        <v>0.00153687341563696</v>
      </c>
      <c r="DW61">
        <v>1</v>
      </c>
      <c r="DX61">
        <v>1</v>
      </c>
      <c r="DY61">
        <v>2</v>
      </c>
      <c r="DZ61" t="s">
        <v>364</v>
      </c>
      <c r="EA61">
        <v>3.13099</v>
      </c>
      <c r="EB61">
        <v>2.77805</v>
      </c>
      <c r="EC61">
        <v>0.0909235</v>
      </c>
      <c r="ED61">
        <v>0.0903475</v>
      </c>
      <c r="EE61">
        <v>0.0681508</v>
      </c>
      <c r="EF61">
        <v>0.0666144</v>
      </c>
      <c r="EG61">
        <v>34407.9</v>
      </c>
      <c r="EH61">
        <v>37008.3</v>
      </c>
      <c r="EI61">
        <v>34241.4</v>
      </c>
      <c r="EJ61">
        <v>36869.4</v>
      </c>
      <c r="EK61">
        <v>45094.4</v>
      </c>
      <c r="EL61">
        <v>49418.8</v>
      </c>
      <c r="EM61">
        <v>53414.4</v>
      </c>
      <c r="EN61">
        <v>58913.1</v>
      </c>
      <c r="EO61">
        <v>1.98715</v>
      </c>
      <c r="EP61">
        <v>1.80105</v>
      </c>
      <c r="EQ61">
        <v>-0.0134856</v>
      </c>
      <c r="ER61">
        <v>0</v>
      </c>
      <c r="ES61">
        <v>20.2304</v>
      </c>
      <c r="ET61">
        <v>999.9</v>
      </c>
      <c r="EU61">
        <v>52.106</v>
      </c>
      <c r="EV61">
        <v>29.98</v>
      </c>
      <c r="EW61">
        <v>24.5271</v>
      </c>
      <c r="EX61">
        <v>54.3269</v>
      </c>
      <c r="EY61">
        <v>49.9679</v>
      </c>
      <c r="EZ61">
        <v>1</v>
      </c>
      <c r="FA61">
        <v>-0.125498</v>
      </c>
      <c r="FB61">
        <v>2.60248</v>
      </c>
      <c r="FC61">
        <v>20.117</v>
      </c>
      <c r="FD61">
        <v>5.19917</v>
      </c>
      <c r="FE61">
        <v>12.0043</v>
      </c>
      <c r="FF61">
        <v>4.97545</v>
      </c>
      <c r="FG61">
        <v>3.29348</v>
      </c>
      <c r="FH61">
        <v>9999</v>
      </c>
      <c r="FI61">
        <v>999.9</v>
      </c>
      <c r="FJ61">
        <v>9999</v>
      </c>
      <c r="FK61">
        <v>9999</v>
      </c>
      <c r="FL61">
        <v>1.86324</v>
      </c>
      <c r="FM61">
        <v>1.86798</v>
      </c>
      <c r="FN61">
        <v>1.86777</v>
      </c>
      <c r="FO61">
        <v>1.86905</v>
      </c>
      <c r="FP61">
        <v>1.86981</v>
      </c>
      <c r="FQ61">
        <v>1.86584</v>
      </c>
      <c r="FR61">
        <v>1.86691</v>
      </c>
      <c r="FS61">
        <v>1.86829</v>
      </c>
      <c r="FT61">
        <v>5</v>
      </c>
      <c r="FU61">
        <v>0</v>
      </c>
      <c r="FV61">
        <v>0</v>
      </c>
      <c r="FW61">
        <v>0</v>
      </c>
      <c r="FX61" t="s">
        <v>365</v>
      </c>
      <c r="FY61" t="s">
        <v>366</v>
      </c>
      <c r="FZ61" t="s">
        <v>367</v>
      </c>
      <c r="GA61" t="s">
        <v>367</v>
      </c>
      <c r="GB61" t="s">
        <v>367</v>
      </c>
      <c r="GC61" t="s">
        <v>367</v>
      </c>
      <c r="GD61">
        <v>0</v>
      </c>
      <c r="GE61">
        <v>100</v>
      </c>
      <c r="GF61">
        <v>100</v>
      </c>
      <c r="GG61">
        <v>-3.233</v>
      </c>
      <c r="GH61">
        <v>-0.0376</v>
      </c>
      <c r="GI61">
        <v>-2.37939236603671</v>
      </c>
      <c r="GJ61">
        <v>-0.00246041668978273</v>
      </c>
      <c r="GK61">
        <v>1.10889021610863e-06</v>
      </c>
      <c r="GL61">
        <v>-1.28318136538774e-10</v>
      </c>
      <c r="GM61">
        <v>-0.130032492261644</v>
      </c>
      <c r="GN61">
        <v>-0.0190386697160695</v>
      </c>
      <c r="GO61">
        <v>0.00224295314527537</v>
      </c>
      <c r="GP61">
        <v>-2.43696975084762e-05</v>
      </c>
      <c r="GQ61">
        <v>4</v>
      </c>
      <c r="GR61">
        <v>2248</v>
      </c>
      <c r="GS61">
        <v>1</v>
      </c>
      <c r="GT61">
        <v>26</v>
      </c>
      <c r="GU61">
        <v>12.1</v>
      </c>
      <c r="GV61">
        <v>12.2</v>
      </c>
      <c r="GW61">
        <v>1.00342</v>
      </c>
      <c r="GX61">
        <v>2.62329</v>
      </c>
      <c r="GY61">
        <v>1.54785</v>
      </c>
      <c r="GZ61">
        <v>2.30957</v>
      </c>
      <c r="HA61">
        <v>1.64673</v>
      </c>
      <c r="HB61">
        <v>2.35596</v>
      </c>
      <c r="HC61">
        <v>33.3111</v>
      </c>
      <c r="HD61">
        <v>24.2451</v>
      </c>
      <c r="HE61">
        <v>18</v>
      </c>
      <c r="HF61">
        <v>503.987</v>
      </c>
      <c r="HG61">
        <v>388.206</v>
      </c>
      <c r="HH61">
        <v>16.8389</v>
      </c>
      <c r="HI61">
        <v>25.6763</v>
      </c>
      <c r="HJ61">
        <v>30</v>
      </c>
      <c r="HK61">
        <v>25.7559</v>
      </c>
      <c r="HL61">
        <v>25.7238</v>
      </c>
      <c r="HM61">
        <v>20.1132</v>
      </c>
      <c r="HN61">
        <v>44.1867</v>
      </c>
      <c r="HO61">
        <v>0</v>
      </c>
      <c r="HP61">
        <v>16.8296</v>
      </c>
      <c r="HQ61">
        <v>420</v>
      </c>
      <c r="HR61">
        <v>13.06</v>
      </c>
      <c r="HS61">
        <v>97.0975</v>
      </c>
      <c r="HT61">
        <v>95.4598</v>
      </c>
    </row>
    <row r="62" spans="1:228">
      <c r="A62">
        <v>46</v>
      </c>
      <c r="B62">
        <v>1720557466.1</v>
      </c>
      <c r="C62">
        <v>4097.09999990463</v>
      </c>
      <c r="D62" t="s">
        <v>464</v>
      </c>
      <c r="E62" t="s">
        <v>465</v>
      </c>
      <c r="F62">
        <v>5</v>
      </c>
      <c r="G62" t="s">
        <v>358</v>
      </c>
      <c r="H62" t="s">
        <v>446</v>
      </c>
      <c r="I62" t="s">
        <v>360</v>
      </c>
      <c r="J62" t="s">
        <v>361</v>
      </c>
      <c r="K62">
        <v>1720557462.9</v>
      </c>
      <c r="L62">
        <f>(M62)/1000</f>
        <v>0</v>
      </c>
      <c r="M62">
        <f>IF(BH62, AP62, AJ62)</f>
        <v>0</v>
      </c>
      <c r="N62">
        <f>IF(BH62, AK62, AI62)</f>
        <v>0</v>
      </c>
      <c r="O62">
        <f>BJ62 - IF(AW62&gt;1, N62*BD62*100.0/(AY62), 0)</f>
        <v>0</v>
      </c>
      <c r="P62">
        <f>((V62-L62/2)*O62-N62)/(V62+L62/2)</f>
        <v>0</v>
      </c>
      <c r="Q62">
        <f>P62*(BQ62+BR62)/1000.0</f>
        <v>0</v>
      </c>
      <c r="R62">
        <f>(BJ62 - IF(AW62&gt;1, N62*BD62*100.0/(AY62), 0))*(BQ62+BR62)/1000.0</f>
        <v>0</v>
      </c>
      <c r="S62">
        <f>2.0/((1/U62-1/T62)+SIGN(U62)*SQRT((1/U62-1/T62)*(1/U62-1/T62) + 4*BE62/((BE62+1)*(BE62+1))*(2*1/U62*1/T62-1/T62*1/T62)))</f>
        <v>0</v>
      </c>
      <c r="T62">
        <f>IF(LEFT(BF62,1)&lt;&gt;"0",IF(LEFT(BF62,1)="1",3.0,BG62),$D$5+$E$5*(BX62*BQ62/($K$5*1000))+$F$5*(BX62*BQ62/($K$5*1000))*MAX(MIN(BD62,$J$5),$I$5)*MAX(MIN(BD62,$J$5),$I$5)+$G$5*MAX(MIN(BD62,$J$5),$I$5)*(BX62*BQ62/($K$5*1000))+$H$5*(BX62*BQ62/($K$5*1000))*(BX62*BQ62/($K$5*1000)))</f>
        <v>0</v>
      </c>
      <c r="U62">
        <f>L62*(1000-(1000*0.61365*exp(17.502*Y62/(240.97+Y62))/(BQ62+BR62)+BL62)/2)/(1000*0.61365*exp(17.502*Y62/(240.97+Y62))/(BQ62+BR62)-BL62)</f>
        <v>0</v>
      </c>
      <c r="V62">
        <f>1/((BE62+1)/(S62/1.6)+1/(T62/1.37)) + BE62/((BE62+1)/(S62/1.6) + BE62/(T62/1.37))</f>
        <v>0</v>
      </c>
      <c r="W62">
        <f>(AZ62*BC62)</f>
        <v>0</v>
      </c>
      <c r="X62">
        <f>(BS62+(W62+2*0.95*5.67E-8*(((BS62+$B$7)+273)^4-(BS62+273)^4)-44100*L62)/(1.84*29.3*T62+8*0.95*5.67E-8*(BS62+273)^3))</f>
        <v>0</v>
      </c>
      <c r="Y62">
        <f>($C$7*BT62+$D$7*BU62+$E$7*X62)</f>
        <v>0</v>
      </c>
      <c r="Z62">
        <f>0.61365*exp(17.502*Y62/(240.97+Y62))</f>
        <v>0</v>
      </c>
      <c r="AA62">
        <f>(AB62/AC62*100)</f>
        <v>0</v>
      </c>
      <c r="AB62">
        <f>BL62*(BQ62+BR62)/1000</f>
        <v>0</v>
      </c>
      <c r="AC62">
        <f>0.61365*exp(17.502*BS62/(240.97+BS62))</f>
        <v>0</v>
      </c>
      <c r="AD62">
        <f>(Z62-BL62*(BQ62+BR62)/1000)</f>
        <v>0</v>
      </c>
      <c r="AE62">
        <f>(-L62*44100)</f>
        <v>0</v>
      </c>
      <c r="AF62">
        <f>2*29.3*T62*0.92*(BS62-Y62)</f>
        <v>0</v>
      </c>
      <c r="AG62">
        <f>2*0.95*5.67E-8*(((BS62+$B$7)+273)^4-(Y62+273)^4)</f>
        <v>0</v>
      </c>
      <c r="AH62">
        <f>W62+AG62+AE62+AF62</f>
        <v>0</v>
      </c>
      <c r="AI62">
        <f>BP62*AW62*(BK62-BJ62*(1000-AW62*BM62)/(1000-AW62*BL62))/(100*BD62)</f>
        <v>0</v>
      </c>
      <c r="AJ62">
        <f>1000*BP62*AW62*(BL62-BM62)/(100*BD62*(1000-AW62*BL62))</f>
        <v>0</v>
      </c>
      <c r="AK62">
        <f>(AL62 - AM62 - BQ62*1E3/(8.314*(BS62+273.15)) * AO62/BP62 * AN62) * BP62/(100*BD62) * (1000 - BM62)/1000</f>
        <v>0</v>
      </c>
      <c r="AL62">
        <v>425.533100297904</v>
      </c>
      <c r="AM62">
        <v>426.758709090909</v>
      </c>
      <c r="AN62">
        <v>-0.00015925126127929</v>
      </c>
      <c r="AO62">
        <v>64.9043050279509</v>
      </c>
      <c r="AP62">
        <f>(AR62 - AQ62 + BQ62*1E3/(8.314*(BS62+273.15)) * AT62/BP62 * AS62) * BP62/(100*BD62) * 1000/(1000 - AR62)</f>
        <v>0</v>
      </c>
      <c r="AQ62">
        <v>13.0423139050603</v>
      </c>
      <c r="AR62">
        <v>13.4831145454545</v>
      </c>
      <c r="AS62">
        <v>-8.80809803876023e-08</v>
      </c>
      <c r="AT62">
        <v>109.624450050978</v>
      </c>
      <c r="AU62">
        <v>0</v>
      </c>
      <c r="AV62">
        <v>0</v>
      </c>
      <c r="AW62">
        <f>IF(AU62*$H$13&gt;=AY62,1.0,(AY62/(AY62-AU62*$H$13)))</f>
        <v>0</v>
      </c>
      <c r="AX62">
        <f>(AW62-1)*100</f>
        <v>0</v>
      </c>
      <c r="AY62">
        <f>MAX(0,($B$13+$C$13*BX62)/(1+$D$13*BX62)*BQ62/(BS62+273)*$E$13)</f>
        <v>0</v>
      </c>
      <c r="AZ62">
        <f>$B$11*BY62+$C$11*BZ62+$F$11*CK62*(1-CN62)</f>
        <v>0</v>
      </c>
      <c r="BA62">
        <f>AZ62*BB62</f>
        <v>0</v>
      </c>
      <c r="BB62">
        <f>($B$11*$D$9+$C$11*$D$9+$F$11*((CX62+CP62)/MAX(CX62+CP62+CY62, 0.1)*$I$9+CY62/MAX(CX62+CP62+CY62, 0.1)*$J$9))/($B$11+$C$11+$F$11)</f>
        <v>0</v>
      </c>
      <c r="BC62">
        <f>($B$11*$K$9+$C$11*$K$9+$F$11*((CX62+CP62)/MAX(CX62+CP62+CY62, 0.1)*$P$9+CY62/MAX(CX62+CP62+CY62, 0.1)*$Q$9))/($B$11+$C$11+$F$11)</f>
        <v>0</v>
      </c>
      <c r="BD62">
        <v>6</v>
      </c>
      <c r="BE62">
        <v>0.5</v>
      </c>
      <c r="BF62" t="s">
        <v>362</v>
      </c>
      <c r="BG62">
        <v>2</v>
      </c>
      <c r="BH62" t="b">
        <v>1</v>
      </c>
      <c r="BI62">
        <v>1720557462.9</v>
      </c>
      <c r="BJ62">
        <v>421.0042</v>
      </c>
      <c r="BK62">
        <v>419.9902</v>
      </c>
      <c r="BL62">
        <v>13.48372</v>
      </c>
      <c r="BM62">
        <v>13.0423</v>
      </c>
      <c r="BN62">
        <v>424.2378</v>
      </c>
      <c r="BO62">
        <v>13.52132</v>
      </c>
      <c r="BP62">
        <v>500.0066</v>
      </c>
      <c r="BQ62">
        <v>90.40488</v>
      </c>
      <c r="BR62">
        <v>0.1002288</v>
      </c>
      <c r="BS62">
        <v>20.67578</v>
      </c>
      <c r="BT62">
        <v>20.0057</v>
      </c>
      <c r="BU62">
        <v>999.9</v>
      </c>
      <c r="BV62">
        <v>0</v>
      </c>
      <c r="BW62">
        <v>0</v>
      </c>
      <c r="BX62">
        <v>9966.5</v>
      </c>
      <c r="BY62">
        <v>0</v>
      </c>
      <c r="BZ62">
        <v>0.220656</v>
      </c>
      <c r="CA62">
        <v>1.0139138</v>
      </c>
      <c r="CB62">
        <v>426.7586</v>
      </c>
      <c r="CC62">
        <v>425.5402</v>
      </c>
      <c r="CD62">
        <v>0.4413948</v>
      </c>
      <c r="CE62">
        <v>419.9902</v>
      </c>
      <c r="CF62">
        <v>13.0423</v>
      </c>
      <c r="CG62">
        <v>1.218992</v>
      </c>
      <c r="CH62">
        <v>1.179088</v>
      </c>
      <c r="CI62">
        <v>9.835536</v>
      </c>
      <c r="CJ62">
        <v>9.340098</v>
      </c>
      <c r="CK62">
        <v>0</v>
      </c>
      <c r="CL62">
        <v>0</v>
      </c>
      <c r="CM62">
        <v>0</v>
      </c>
      <c r="CN62">
        <v>0</v>
      </c>
      <c r="CO62">
        <v>-0.74</v>
      </c>
      <c r="CP62">
        <v>0</v>
      </c>
      <c r="CQ62">
        <v>-10.4</v>
      </c>
      <c r="CR62">
        <v>-1.04</v>
      </c>
      <c r="CS62">
        <v>35.375</v>
      </c>
      <c r="CT62">
        <v>41.9496</v>
      </c>
      <c r="CU62">
        <v>38.312</v>
      </c>
      <c r="CV62">
        <v>41.875</v>
      </c>
      <c r="CW62">
        <v>36.187</v>
      </c>
      <c r="CX62">
        <v>0</v>
      </c>
      <c r="CY62">
        <v>0</v>
      </c>
      <c r="CZ62">
        <v>0</v>
      </c>
      <c r="DA62">
        <v>1720557465</v>
      </c>
      <c r="DB62">
        <v>0</v>
      </c>
      <c r="DC62">
        <v>1720556733.1</v>
      </c>
      <c r="DD62" t="s">
        <v>447</v>
      </c>
      <c r="DE62">
        <v>1720556733.1</v>
      </c>
      <c r="DF62">
        <v>1720556728.1</v>
      </c>
      <c r="DG62">
        <v>10</v>
      </c>
      <c r="DH62">
        <v>0.303</v>
      </c>
      <c r="DI62">
        <v>0.008</v>
      </c>
      <c r="DJ62">
        <v>-3.232</v>
      </c>
      <c r="DK62">
        <v>-0.052</v>
      </c>
      <c r="DL62">
        <v>420</v>
      </c>
      <c r="DM62">
        <v>13</v>
      </c>
      <c r="DN62">
        <v>0.28</v>
      </c>
      <c r="DO62">
        <v>0.07</v>
      </c>
      <c r="DP62">
        <v>1.01095285</v>
      </c>
      <c r="DQ62">
        <v>0.174795112781953</v>
      </c>
      <c r="DR62">
        <v>0.0385853349075462</v>
      </c>
      <c r="DS62">
        <v>0</v>
      </c>
      <c r="DT62">
        <v>0.44109535</v>
      </c>
      <c r="DU62">
        <v>0.00780257142857253</v>
      </c>
      <c r="DV62">
        <v>0.00144950944374295</v>
      </c>
      <c r="DW62">
        <v>1</v>
      </c>
      <c r="DX62">
        <v>1</v>
      </c>
      <c r="DY62">
        <v>2</v>
      </c>
      <c r="DZ62" t="s">
        <v>364</v>
      </c>
      <c r="EA62">
        <v>3.13104</v>
      </c>
      <c r="EB62">
        <v>2.77764</v>
      </c>
      <c r="EC62">
        <v>0.0909185</v>
      </c>
      <c r="ED62">
        <v>0.0903675</v>
      </c>
      <c r="EE62">
        <v>0.0681473</v>
      </c>
      <c r="EF62">
        <v>0.0666096</v>
      </c>
      <c r="EG62">
        <v>34408.2</v>
      </c>
      <c r="EH62">
        <v>37007.8</v>
      </c>
      <c r="EI62">
        <v>34241.6</v>
      </c>
      <c r="EJ62">
        <v>36869.7</v>
      </c>
      <c r="EK62">
        <v>45095</v>
      </c>
      <c r="EL62">
        <v>49419.2</v>
      </c>
      <c r="EM62">
        <v>53414.8</v>
      </c>
      <c r="EN62">
        <v>58913.3</v>
      </c>
      <c r="EO62">
        <v>1.98727</v>
      </c>
      <c r="EP62">
        <v>1.80098</v>
      </c>
      <c r="EQ62">
        <v>-0.0134669</v>
      </c>
      <c r="ER62">
        <v>0</v>
      </c>
      <c r="ES62">
        <v>20.2318</v>
      </c>
      <c r="ET62">
        <v>999.9</v>
      </c>
      <c r="EU62">
        <v>52.106</v>
      </c>
      <c r="EV62">
        <v>30.001</v>
      </c>
      <c r="EW62">
        <v>24.5568</v>
      </c>
      <c r="EX62">
        <v>54.9969</v>
      </c>
      <c r="EY62">
        <v>50.2684</v>
      </c>
      <c r="EZ62">
        <v>1</v>
      </c>
      <c r="FA62">
        <v>-0.125457</v>
      </c>
      <c r="FB62">
        <v>2.63026</v>
      </c>
      <c r="FC62">
        <v>20.1165</v>
      </c>
      <c r="FD62">
        <v>5.19977</v>
      </c>
      <c r="FE62">
        <v>12.0043</v>
      </c>
      <c r="FF62">
        <v>4.97565</v>
      </c>
      <c r="FG62">
        <v>3.29365</v>
      </c>
      <c r="FH62">
        <v>9999</v>
      </c>
      <c r="FI62">
        <v>999.9</v>
      </c>
      <c r="FJ62">
        <v>9999</v>
      </c>
      <c r="FK62">
        <v>9999</v>
      </c>
      <c r="FL62">
        <v>1.86325</v>
      </c>
      <c r="FM62">
        <v>1.868</v>
      </c>
      <c r="FN62">
        <v>1.86778</v>
      </c>
      <c r="FO62">
        <v>1.86904</v>
      </c>
      <c r="FP62">
        <v>1.86981</v>
      </c>
      <c r="FQ62">
        <v>1.86584</v>
      </c>
      <c r="FR62">
        <v>1.86691</v>
      </c>
      <c r="FS62">
        <v>1.8683</v>
      </c>
      <c r="FT62">
        <v>5</v>
      </c>
      <c r="FU62">
        <v>0</v>
      </c>
      <c r="FV62">
        <v>0</v>
      </c>
      <c r="FW62">
        <v>0</v>
      </c>
      <c r="FX62" t="s">
        <v>365</v>
      </c>
      <c r="FY62" t="s">
        <v>366</v>
      </c>
      <c r="FZ62" t="s">
        <v>367</v>
      </c>
      <c r="GA62" t="s">
        <v>367</v>
      </c>
      <c r="GB62" t="s">
        <v>367</v>
      </c>
      <c r="GC62" t="s">
        <v>367</v>
      </c>
      <c r="GD62">
        <v>0</v>
      </c>
      <c r="GE62">
        <v>100</v>
      </c>
      <c r="GF62">
        <v>100</v>
      </c>
      <c r="GG62">
        <v>-3.234</v>
      </c>
      <c r="GH62">
        <v>-0.0376</v>
      </c>
      <c r="GI62">
        <v>-2.37939236603671</v>
      </c>
      <c r="GJ62">
        <v>-0.00246041668978273</v>
      </c>
      <c r="GK62">
        <v>1.10889021610863e-06</v>
      </c>
      <c r="GL62">
        <v>-1.28318136538774e-10</v>
      </c>
      <c r="GM62">
        <v>-0.130032492261644</v>
      </c>
      <c r="GN62">
        <v>-0.0190386697160695</v>
      </c>
      <c r="GO62">
        <v>0.00224295314527537</v>
      </c>
      <c r="GP62">
        <v>-2.43696975084762e-05</v>
      </c>
      <c r="GQ62">
        <v>4</v>
      </c>
      <c r="GR62">
        <v>2248</v>
      </c>
      <c r="GS62">
        <v>1</v>
      </c>
      <c r="GT62">
        <v>26</v>
      </c>
      <c r="GU62">
        <v>12.2</v>
      </c>
      <c r="GV62">
        <v>12.3</v>
      </c>
      <c r="GW62">
        <v>1.00342</v>
      </c>
      <c r="GX62">
        <v>2.63062</v>
      </c>
      <c r="GY62">
        <v>1.54785</v>
      </c>
      <c r="GZ62">
        <v>2.30957</v>
      </c>
      <c r="HA62">
        <v>1.64673</v>
      </c>
      <c r="HB62">
        <v>2.31689</v>
      </c>
      <c r="HC62">
        <v>33.3111</v>
      </c>
      <c r="HD62">
        <v>24.2364</v>
      </c>
      <c r="HE62">
        <v>18</v>
      </c>
      <c r="HF62">
        <v>504.044</v>
      </c>
      <c r="HG62">
        <v>388.152</v>
      </c>
      <c r="HH62">
        <v>16.8309</v>
      </c>
      <c r="HI62">
        <v>25.6741</v>
      </c>
      <c r="HJ62">
        <v>30</v>
      </c>
      <c r="HK62">
        <v>25.7532</v>
      </c>
      <c r="HL62">
        <v>25.7217</v>
      </c>
      <c r="HM62">
        <v>20.1066</v>
      </c>
      <c r="HN62">
        <v>44.1867</v>
      </c>
      <c r="HO62">
        <v>0</v>
      </c>
      <c r="HP62">
        <v>16.8235</v>
      </c>
      <c r="HQ62">
        <v>420</v>
      </c>
      <c r="HR62">
        <v>13.06</v>
      </c>
      <c r="HS62">
        <v>97.0982</v>
      </c>
      <c r="HT62">
        <v>95.4603</v>
      </c>
    </row>
    <row r="63" spans="1:228">
      <c r="A63">
        <v>47</v>
      </c>
      <c r="B63">
        <v>1720557471.1</v>
      </c>
      <c r="C63">
        <v>4102.09999990463</v>
      </c>
      <c r="D63" t="s">
        <v>466</v>
      </c>
      <c r="E63" t="s">
        <v>467</v>
      </c>
      <c r="F63">
        <v>5</v>
      </c>
      <c r="G63" t="s">
        <v>358</v>
      </c>
      <c r="H63" t="s">
        <v>446</v>
      </c>
      <c r="I63" t="s">
        <v>360</v>
      </c>
      <c r="J63" t="s">
        <v>361</v>
      </c>
      <c r="K63">
        <v>1720557467.9</v>
      </c>
      <c r="L63">
        <f>(M63)/1000</f>
        <v>0</v>
      </c>
      <c r="M63">
        <f>IF(BH63, AP63, AJ63)</f>
        <v>0</v>
      </c>
      <c r="N63">
        <f>IF(BH63, AK63, AI63)</f>
        <v>0</v>
      </c>
      <c r="O63">
        <f>BJ63 - IF(AW63&gt;1, N63*BD63*100.0/(AY63), 0)</f>
        <v>0</v>
      </c>
      <c r="P63">
        <f>((V63-L63/2)*O63-N63)/(V63+L63/2)</f>
        <v>0</v>
      </c>
      <c r="Q63">
        <f>P63*(BQ63+BR63)/1000.0</f>
        <v>0</v>
      </c>
      <c r="R63">
        <f>(BJ63 - IF(AW63&gt;1, N63*BD63*100.0/(AY63), 0))*(BQ63+BR63)/1000.0</f>
        <v>0</v>
      </c>
      <c r="S63">
        <f>2.0/((1/U63-1/T63)+SIGN(U63)*SQRT((1/U63-1/T63)*(1/U63-1/T63) + 4*BE63/((BE63+1)*(BE63+1))*(2*1/U63*1/T63-1/T63*1/T63)))</f>
        <v>0</v>
      </c>
      <c r="T63">
        <f>IF(LEFT(BF63,1)&lt;&gt;"0",IF(LEFT(BF63,1)="1",3.0,BG63),$D$5+$E$5*(BX63*BQ63/($K$5*1000))+$F$5*(BX63*BQ63/($K$5*1000))*MAX(MIN(BD63,$J$5),$I$5)*MAX(MIN(BD63,$J$5),$I$5)+$G$5*MAX(MIN(BD63,$J$5),$I$5)*(BX63*BQ63/($K$5*1000))+$H$5*(BX63*BQ63/($K$5*1000))*(BX63*BQ63/($K$5*1000)))</f>
        <v>0</v>
      </c>
      <c r="U63">
        <f>L63*(1000-(1000*0.61365*exp(17.502*Y63/(240.97+Y63))/(BQ63+BR63)+BL63)/2)/(1000*0.61365*exp(17.502*Y63/(240.97+Y63))/(BQ63+BR63)-BL63)</f>
        <v>0</v>
      </c>
      <c r="V63">
        <f>1/((BE63+1)/(S63/1.6)+1/(T63/1.37)) + BE63/((BE63+1)/(S63/1.6) + BE63/(T63/1.37))</f>
        <v>0</v>
      </c>
      <c r="W63">
        <f>(AZ63*BC63)</f>
        <v>0</v>
      </c>
      <c r="X63">
        <f>(BS63+(W63+2*0.95*5.67E-8*(((BS63+$B$7)+273)^4-(BS63+273)^4)-44100*L63)/(1.84*29.3*T63+8*0.95*5.67E-8*(BS63+273)^3))</f>
        <v>0</v>
      </c>
      <c r="Y63">
        <f>($C$7*BT63+$D$7*BU63+$E$7*X63)</f>
        <v>0</v>
      </c>
      <c r="Z63">
        <f>0.61365*exp(17.502*Y63/(240.97+Y63))</f>
        <v>0</v>
      </c>
      <c r="AA63">
        <f>(AB63/AC63*100)</f>
        <v>0</v>
      </c>
      <c r="AB63">
        <f>BL63*(BQ63+BR63)/1000</f>
        <v>0</v>
      </c>
      <c r="AC63">
        <f>0.61365*exp(17.502*BS63/(240.97+BS63))</f>
        <v>0</v>
      </c>
      <c r="AD63">
        <f>(Z63-BL63*(BQ63+BR63)/1000)</f>
        <v>0</v>
      </c>
      <c r="AE63">
        <f>(-L63*44100)</f>
        <v>0</v>
      </c>
      <c r="AF63">
        <f>2*29.3*T63*0.92*(BS63-Y63)</f>
        <v>0</v>
      </c>
      <c r="AG63">
        <f>2*0.95*5.67E-8*(((BS63+$B$7)+273)^4-(Y63+273)^4)</f>
        <v>0</v>
      </c>
      <c r="AH63">
        <f>W63+AG63+AE63+AF63</f>
        <v>0</v>
      </c>
      <c r="AI63">
        <f>BP63*AW63*(BK63-BJ63*(1000-AW63*BM63)/(1000-AW63*BL63))/(100*BD63)</f>
        <v>0</v>
      </c>
      <c r="AJ63">
        <f>1000*BP63*AW63*(BL63-BM63)/(100*BD63*(1000-AW63*BL63))</f>
        <v>0</v>
      </c>
      <c r="AK63">
        <f>(AL63 - AM63 - BQ63*1E3/(8.314*(BS63+273.15)) * AO63/BP63 * AN63) * BP63/(100*BD63) * (1000 - BM63)/1000</f>
        <v>0</v>
      </c>
      <c r="AL63">
        <v>425.596404056578</v>
      </c>
      <c r="AM63">
        <v>426.841490909091</v>
      </c>
      <c r="AN63">
        <v>0.00240077771209159</v>
      </c>
      <c r="AO63">
        <v>64.9043050279509</v>
      </c>
      <c r="AP63">
        <f>(AR63 - AQ63 + BQ63*1E3/(8.314*(BS63+273.15)) * AT63/BP63 * AS63) * BP63/(100*BD63) * 1000/(1000 - AR63)</f>
        <v>0</v>
      </c>
      <c r="AQ63">
        <v>13.0421267187362</v>
      </c>
      <c r="AR63">
        <v>13.4824618181818</v>
      </c>
      <c r="AS63">
        <v>-2.08457163641069e-06</v>
      </c>
      <c r="AT63">
        <v>109.624450050978</v>
      </c>
      <c r="AU63">
        <v>0</v>
      </c>
      <c r="AV63">
        <v>0</v>
      </c>
      <c r="AW63">
        <f>IF(AU63*$H$13&gt;=AY63,1.0,(AY63/(AY63-AU63*$H$13)))</f>
        <v>0</v>
      </c>
      <c r="AX63">
        <f>(AW63-1)*100</f>
        <v>0</v>
      </c>
      <c r="AY63">
        <f>MAX(0,($B$13+$C$13*BX63)/(1+$D$13*BX63)*BQ63/(BS63+273)*$E$13)</f>
        <v>0</v>
      </c>
      <c r="AZ63">
        <f>$B$11*BY63+$C$11*BZ63+$F$11*CK63*(1-CN63)</f>
        <v>0</v>
      </c>
      <c r="BA63">
        <f>AZ63*BB63</f>
        <v>0</v>
      </c>
      <c r="BB63">
        <f>($B$11*$D$9+$C$11*$D$9+$F$11*((CX63+CP63)/MAX(CX63+CP63+CY63, 0.1)*$I$9+CY63/MAX(CX63+CP63+CY63, 0.1)*$J$9))/($B$11+$C$11+$F$11)</f>
        <v>0</v>
      </c>
      <c r="BC63">
        <f>($B$11*$K$9+$C$11*$K$9+$F$11*((CX63+CP63)/MAX(CX63+CP63+CY63, 0.1)*$P$9+CY63/MAX(CX63+CP63+CY63, 0.1)*$Q$9))/($B$11+$C$11+$F$11)</f>
        <v>0</v>
      </c>
      <c r="BD63">
        <v>6</v>
      </c>
      <c r="BE63">
        <v>0.5</v>
      </c>
      <c r="BF63" t="s">
        <v>362</v>
      </c>
      <c r="BG63">
        <v>2</v>
      </c>
      <c r="BH63" t="b">
        <v>1</v>
      </c>
      <c r="BI63">
        <v>1720557467.9</v>
      </c>
      <c r="BJ63">
        <v>421.047</v>
      </c>
      <c r="BK63">
        <v>420.0284</v>
      </c>
      <c r="BL63">
        <v>13.4831</v>
      </c>
      <c r="BM63">
        <v>13.04246</v>
      </c>
      <c r="BN63">
        <v>424.2802</v>
      </c>
      <c r="BO63">
        <v>13.52072</v>
      </c>
      <c r="BP63">
        <v>499.9522</v>
      </c>
      <c r="BQ63">
        <v>90.40238</v>
      </c>
      <c r="BR63">
        <v>0.09964854</v>
      </c>
      <c r="BS63">
        <v>20.67712</v>
      </c>
      <c r="BT63">
        <v>20.01218</v>
      </c>
      <c r="BU63">
        <v>999.9</v>
      </c>
      <c r="BV63">
        <v>0</v>
      </c>
      <c r="BW63">
        <v>0</v>
      </c>
      <c r="BX63">
        <v>10021.76</v>
      </c>
      <c r="BY63">
        <v>0</v>
      </c>
      <c r="BZ63">
        <v>0.220656</v>
      </c>
      <c r="CA63">
        <v>1.0182858</v>
      </c>
      <c r="CB63">
        <v>426.8016</v>
      </c>
      <c r="CC63">
        <v>425.5794</v>
      </c>
      <c r="CD63">
        <v>0.4406392</v>
      </c>
      <c r="CE63">
        <v>420.0284</v>
      </c>
      <c r="CF63">
        <v>13.04246</v>
      </c>
      <c r="CG63">
        <v>1.218902</v>
      </c>
      <c r="CH63">
        <v>1.179066</v>
      </c>
      <c r="CI63">
        <v>9.834442</v>
      </c>
      <c r="CJ63">
        <v>9.339844</v>
      </c>
      <c r="CK63">
        <v>0</v>
      </c>
      <c r="CL63">
        <v>0</v>
      </c>
      <c r="CM63">
        <v>0</v>
      </c>
      <c r="CN63">
        <v>0</v>
      </c>
      <c r="CO63">
        <v>-0.48</v>
      </c>
      <c r="CP63">
        <v>0</v>
      </c>
      <c r="CQ63">
        <v>-11.74</v>
      </c>
      <c r="CR63">
        <v>-0.68</v>
      </c>
      <c r="CS63">
        <v>35.4246</v>
      </c>
      <c r="CT63">
        <v>41.9874</v>
      </c>
      <c r="CU63">
        <v>38.312</v>
      </c>
      <c r="CV63">
        <v>41.875</v>
      </c>
      <c r="CW63">
        <v>36.187</v>
      </c>
      <c r="CX63">
        <v>0</v>
      </c>
      <c r="CY63">
        <v>0</v>
      </c>
      <c r="CZ63">
        <v>0</v>
      </c>
      <c r="DA63">
        <v>1720557469.8</v>
      </c>
      <c r="DB63">
        <v>0</v>
      </c>
      <c r="DC63">
        <v>1720556733.1</v>
      </c>
      <c r="DD63" t="s">
        <v>447</v>
      </c>
      <c r="DE63">
        <v>1720556733.1</v>
      </c>
      <c r="DF63">
        <v>1720556728.1</v>
      </c>
      <c r="DG63">
        <v>10</v>
      </c>
      <c r="DH63">
        <v>0.303</v>
      </c>
      <c r="DI63">
        <v>0.008</v>
      </c>
      <c r="DJ63">
        <v>-3.232</v>
      </c>
      <c r="DK63">
        <v>-0.052</v>
      </c>
      <c r="DL63">
        <v>420</v>
      </c>
      <c r="DM63">
        <v>13</v>
      </c>
      <c r="DN63">
        <v>0.28</v>
      </c>
      <c r="DO63">
        <v>0.07</v>
      </c>
      <c r="DP63">
        <v>1.02105128571429</v>
      </c>
      <c r="DQ63">
        <v>-0.0259581818181829</v>
      </c>
      <c r="DR63">
        <v>0.0377203407727662</v>
      </c>
      <c r="DS63">
        <v>1</v>
      </c>
      <c r="DT63">
        <v>0.441358</v>
      </c>
      <c r="DU63">
        <v>9.35064934982121e-07</v>
      </c>
      <c r="DV63">
        <v>0.00127829734226356</v>
      </c>
      <c r="DW63">
        <v>1</v>
      </c>
      <c r="DX63">
        <v>2</v>
      </c>
      <c r="DY63">
        <v>2</v>
      </c>
      <c r="DZ63" t="s">
        <v>374</v>
      </c>
      <c r="EA63">
        <v>3.13086</v>
      </c>
      <c r="EB63">
        <v>2.77844</v>
      </c>
      <c r="EC63">
        <v>0.0909282</v>
      </c>
      <c r="ED63">
        <v>0.0903551</v>
      </c>
      <c r="EE63">
        <v>0.0681414</v>
      </c>
      <c r="EF63">
        <v>0.0666143</v>
      </c>
      <c r="EG63">
        <v>34407.9</v>
      </c>
      <c r="EH63">
        <v>37008.6</v>
      </c>
      <c r="EI63">
        <v>34241.6</v>
      </c>
      <c r="EJ63">
        <v>36870</v>
      </c>
      <c r="EK63">
        <v>45095</v>
      </c>
      <c r="EL63">
        <v>49419.3</v>
      </c>
      <c r="EM63">
        <v>53414.5</v>
      </c>
      <c r="EN63">
        <v>58913.6</v>
      </c>
      <c r="EO63">
        <v>1.98697</v>
      </c>
      <c r="EP63">
        <v>1.80098</v>
      </c>
      <c r="EQ63">
        <v>-0.0136346</v>
      </c>
      <c r="ER63">
        <v>0</v>
      </c>
      <c r="ES63">
        <v>20.2321</v>
      </c>
      <c r="ET63">
        <v>999.9</v>
      </c>
      <c r="EU63">
        <v>52.106</v>
      </c>
      <c r="EV63">
        <v>29.98</v>
      </c>
      <c r="EW63">
        <v>24.5271</v>
      </c>
      <c r="EX63">
        <v>54.7369</v>
      </c>
      <c r="EY63">
        <v>50.2965</v>
      </c>
      <c r="EZ63">
        <v>1</v>
      </c>
      <c r="FA63">
        <v>-0.125495</v>
      </c>
      <c r="FB63">
        <v>2.65117</v>
      </c>
      <c r="FC63">
        <v>20.1161</v>
      </c>
      <c r="FD63">
        <v>5.19932</v>
      </c>
      <c r="FE63">
        <v>12.005</v>
      </c>
      <c r="FF63">
        <v>4.9756</v>
      </c>
      <c r="FG63">
        <v>3.2934</v>
      </c>
      <c r="FH63">
        <v>9999</v>
      </c>
      <c r="FI63">
        <v>999.9</v>
      </c>
      <c r="FJ63">
        <v>9999</v>
      </c>
      <c r="FK63">
        <v>9999</v>
      </c>
      <c r="FL63">
        <v>1.86325</v>
      </c>
      <c r="FM63">
        <v>1.86799</v>
      </c>
      <c r="FN63">
        <v>1.86779</v>
      </c>
      <c r="FO63">
        <v>1.86905</v>
      </c>
      <c r="FP63">
        <v>1.86979</v>
      </c>
      <c r="FQ63">
        <v>1.86584</v>
      </c>
      <c r="FR63">
        <v>1.86691</v>
      </c>
      <c r="FS63">
        <v>1.8683</v>
      </c>
      <c r="FT63">
        <v>5</v>
      </c>
      <c r="FU63">
        <v>0</v>
      </c>
      <c r="FV63">
        <v>0</v>
      </c>
      <c r="FW63">
        <v>0</v>
      </c>
      <c r="FX63" t="s">
        <v>365</v>
      </c>
      <c r="FY63" t="s">
        <v>366</v>
      </c>
      <c r="FZ63" t="s">
        <v>367</v>
      </c>
      <c r="GA63" t="s">
        <v>367</v>
      </c>
      <c r="GB63" t="s">
        <v>367</v>
      </c>
      <c r="GC63" t="s">
        <v>367</v>
      </c>
      <c r="GD63">
        <v>0</v>
      </c>
      <c r="GE63">
        <v>100</v>
      </c>
      <c r="GF63">
        <v>100</v>
      </c>
      <c r="GG63">
        <v>-3.234</v>
      </c>
      <c r="GH63">
        <v>-0.0377</v>
      </c>
      <c r="GI63">
        <v>-2.37939236603671</v>
      </c>
      <c r="GJ63">
        <v>-0.00246041668978273</v>
      </c>
      <c r="GK63">
        <v>1.10889021610863e-06</v>
      </c>
      <c r="GL63">
        <v>-1.28318136538774e-10</v>
      </c>
      <c r="GM63">
        <v>-0.130032492261644</v>
      </c>
      <c r="GN63">
        <v>-0.0190386697160695</v>
      </c>
      <c r="GO63">
        <v>0.00224295314527537</v>
      </c>
      <c r="GP63">
        <v>-2.43696975084762e-05</v>
      </c>
      <c r="GQ63">
        <v>4</v>
      </c>
      <c r="GR63">
        <v>2248</v>
      </c>
      <c r="GS63">
        <v>1</v>
      </c>
      <c r="GT63">
        <v>26</v>
      </c>
      <c r="GU63">
        <v>12.3</v>
      </c>
      <c r="GV63">
        <v>12.4</v>
      </c>
      <c r="GW63">
        <v>1.00342</v>
      </c>
      <c r="GX63">
        <v>2.63306</v>
      </c>
      <c r="GY63">
        <v>1.54785</v>
      </c>
      <c r="GZ63">
        <v>2.30835</v>
      </c>
      <c r="HA63">
        <v>1.64673</v>
      </c>
      <c r="HB63">
        <v>2.24976</v>
      </c>
      <c r="HC63">
        <v>33.3111</v>
      </c>
      <c r="HD63">
        <v>24.2276</v>
      </c>
      <c r="HE63">
        <v>18</v>
      </c>
      <c r="HF63">
        <v>503.829</v>
      </c>
      <c r="HG63">
        <v>388.134</v>
      </c>
      <c r="HH63">
        <v>16.8217</v>
      </c>
      <c r="HI63">
        <v>25.6714</v>
      </c>
      <c r="HJ63">
        <v>30</v>
      </c>
      <c r="HK63">
        <v>25.7511</v>
      </c>
      <c r="HL63">
        <v>25.7191</v>
      </c>
      <c r="HM63">
        <v>20.1095</v>
      </c>
      <c r="HN63">
        <v>44.1867</v>
      </c>
      <c r="HO63">
        <v>0</v>
      </c>
      <c r="HP63">
        <v>16.8158</v>
      </c>
      <c r="HQ63">
        <v>420</v>
      </c>
      <c r="HR63">
        <v>13.06</v>
      </c>
      <c r="HS63">
        <v>97.0979</v>
      </c>
      <c r="HT63">
        <v>95.461</v>
      </c>
    </row>
    <row r="64" spans="1:228">
      <c r="A64">
        <v>48</v>
      </c>
      <c r="B64">
        <v>1720557476.1</v>
      </c>
      <c r="C64">
        <v>4107.09999990463</v>
      </c>
      <c r="D64" t="s">
        <v>468</v>
      </c>
      <c r="E64" t="s">
        <v>469</v>
      </c>
      <c r="F64">
        <v>5</v>
      </c>
      <c r="G64" t="s">
        <v>358</v>
      </c>
      <c r="H64" t="s">
        <v>446</v>
      </c>
      <c r="I64" t="s">
        <v>360</v>
      </c>
      <c r="J64" t="s">
        <v>361</v>
      </c>
      <c r="K64">
        <v>1720557472.9</v>
      </c>
      <c r="L64">
        <f>(M64)/1000</f>
        <v>0</v>
      </c>
      <c r="M64">
        <f>IF(BH64, AP64, AJ64)</f>
        <v>0</v>
      </c>
      <c r="N64">
        <f>IF(BH64, AK64, AI64)</f>
        <v>0</v>
      </c>
      <c r="O64">
        <f>BJ64 - IF(AW64&gt;1, N64*BD64*100.0/(AY64), 0)</f>
        <v>0</v>
      </c>
      <c r="P64">
        <f>((V64-L64/2)*O64-N64)/(V64+L64/2)</f>
        <v>0</v>
      </c>
      <c r="Q64">
        <f>P64*(BQ64+BR64)/1000.0</f>
        <v>0</v>
      </c>
      <c r="R64">
        <f>(BJ64 - IF(AW64&gt;1, N64*BD64*100.0/(AY64), 0))*(BQ64+BR64)/1000.0</f>
        <v>0</v>
      </c>
      <c r="S64">
        <f>2.0/((1/U64-1/T64)+SIGN(U64)*SQRT((1/U64-1/T64)*(1/U64-1/T64) + 4*BE64/((BE64+1)*(BE64+1))*(2*1/U64*1/T64-1/T64*1/T64)))</f>
        <v>0</v>
      </c>
      <c r="T64">
        <f>IF(LEFT(BF64,1)&lt;&gt;"0",IF(LEFT(BF64,1)="1",3.0,BG64),$D$5+$E$5*(BX64*BQ64/($K$5*1000))+$F$5*(BX64*BQ64/($K$5*1000))*MAX(MIN(BD64,$J$5),$I$5)*MAX(MIN(BD64,$J$5),$I$5)+$G$5*MAX(MIN(BD64,$J$5),$I$5)*(BX64*BQ64/($K$5*1000))+$H$5*(BX64*BQ64/($K$5*1000))*(BX64*BQ64/($K$5*1000)))</f>
        <v>0</v>
      </c>
      <c r="U64">
        <f>L64*(1000-(1000*0.61365*exp(17.502*Y64/(240.97+Y64))/(BQ64+BR64)+BL64)/2)/(1000*0.61365*exp(17.502*Y64/(240.97+Y64))/(BQ64+BR64)-BL64)</f>
        <v>0</v>
      </c>
      <c r="V64">
        <f>1/((BE64+1)/(S64/1.6)+1/(T64/1.37)) + BE64/((BE64+1)/(S64/1.6) + BE64/(T64/1.37))</f>
        <v>0</v>
      </c>
      <c r="W64">
        <f>(AZ64*BC64)</f>
        <v>0</v>
      </c>
      <c r="X64">
        <f>(BS64+(W64+2*0.95*5.67E-8*(((BS64+$B$7)+273)^4-(BS64+273)^4)-44100*L64)/(1.84*29.3*T64+8*0.95*5.67E-8*(BS64+273)^3))</f>
        <v>0</v>
      </c>
      <c r="Y64">
        <f>($C$7*BT64+$D$7*BU64+$E$7*X64)</f>
        <v>0</v>
      </c>
      <c r="Z64">
        <f>0.61365*exp(17.502*Y64/(240.97+Y64))</f>
        <v>0</v>
      </c>
      <c r="AA64">
        <f>(AB64/AC64*100)</f>
        <v>0</v>
      </c>
      <c r="AB64">
        <f>BL64*(BQ64+BR64)/1000</f>
        <v>0</v>
      </c>
      <c r="AC64">
        <f>0.61365*exp(17.502*BS64/(240.97+BS64))</f>
        <v>0</v>
      </c>
      <c r="AD64">
        <f>(Z64-BL64*(BQ64+BR64)/1000)</f>
        <v>0</v>
      </c>
      <c r="AE64">
        <f>(-L64*44100)</f>
        <v>0</v>
      </c>
      <c r="AF64">
        <f>2*29.3*T64*0.92*(BS64-Y64)</f>
        <v>0</v>
      </c>
      <c r="AG64">
        <f>2*0.95*5.67E-8*(((BS64+$B$7)+273)^4-(Y64+273)^4)</f>
        <v>0</v>
      </c>
      <c r="AH64">
        <f>W64+AG64+AE64+AF64</f>
        <v>0</v>
      </c>
      <c r="AI64">
        <f>BP64*AW64*(BK64-BJ64*(1000-AW64*BM64)/(1000-AW64*BL64))/(100*BD64)</f>
        <v>0</v>
      </c>
      <c r="AJ64">
        <f>1000*BP64*AW64*(BL64-BM64)/(100*BD64*(1000-AW64*BL64))</f>
        <v>0</v>
      </c>
      <c r="AK64">
        <f>(AL64 - AM64 - BQ64*1E3/(8.314*(BS64+273.15)) * AO64/BP64 * AN64) * BP64/(100*BD64) * (1000 - BM64)/1000</f>
        <v>0</v>
      </c>
      <c r="AL64">
        <v>425.528865220187</v>
      </c>
      <c r="AM64">
        <v>426.759206060606</v>
      </c>
      <c r="AN64">
        <v>-0.00137744959995483</v>
      </c>
      <c r="AO64">
        <v>64.9043050279509</v>
      </c>
      <c r="AP64">
        <f>(AR64 - AQ64 + BQ64*1E3/(8.314*(BS64+273.15)) * AT64/BP64 * AS64) * BP64/(100*BD64) * 1000/(1000 - AR64)</f>
        <v>0</v>
      </c>
      <c r="AQ64">
        <v>13.0426691750219</v>
      </c>
      <c r="AR64">
        <v>13.4808660606061</v>
      </c>
      <c r="AS64">
        <v>-4.39893789619823e-06</v>
      </c>
      <c r="AT64">
        <v>109.624450050978</v>
      </c>
      <c r="AU64">
        <v>0</v>
      </c>
      <c r="AV64">
        <v>0</v>
      </c>
      <c r="AW64">
        <f>IF(AU64*$H$13&gt;=AY64,1.0,(AY64/(AY64-AU64*$H$13)))</f>
        <v>0</v>
      </c>
      <c r="AX64">
        <f>(AW64-1)*100</f>
        <v>0</v>
      </c>
      <c r="AY64">
        <f>MAX(0,($B$13+$C$13*BX64)/(1+$D$13*BX64)*BQ64/(BS64+273)*$E$13)</f>
        <v>0</v>
      </c>
      <c r="AZ64">
        <f>$B$11*BY64+$C$11*BZ64+$F$11*CK64*(1-CN64)</f>
        <v>0</v>
      </c>
      <c r="BA64">
        <f>AZ64*BB64</f>
        <v>0</v>
      </c>
      <c r="BB64">
        <f>($B$11*$D$9+$C$11*$D$9+$F$11*((CX64+CP64)/MAX(CX64+CP64+CY64, 0.1)*$I$9+CY64/MAX(CX64+CP64+CY64, 0.1)*$J$9))/($B$11+$C$11+$F$11)</f>
        <v>0</v>
      </c>
      <c r="BC64">
        <f>($B$11*$K$9+$C$11*$K$9+$F$11*((CX64+CP64)/MAX(CX64+CP64+CY64, 0.1)*$P$9+CY64/MAX(CX64+CP64+CY64, 0.1)*$Q$9))/($B$11+$C$11+$F$11)</f>
        <v>0</v>
      </c>
      <c r="BD64">
        <v>6</v>
      </c>
      <c r="BE64">
        <v>0.5</v>
      </c>
      <c r="BF64" t="s">
        <v>362</v>
      </c>
      <c r="BG64">
        <v>2</v>
      </c>
      <c r="BH64" t="b">
        <v>1</v>
      </c>
      <c r="BI64">
        <v>1720557472.9</v>
      </c>
      <c r="BJ64">
        <v>421.033</v>
      </c>
      <c r="BK64">
        <v>419.9792</v>
      </c>
      <c r="BL64">
        <v>13.48186</v>
      </c>
      <c r="BM64">
        <v>13.04262</v>
      </c>
      <c r="BN64">
        <v>424.2666</v>
      </c>
      <c r="BO64">
        <v>13.51954</v>
      </c>
      <c r="BP64">
        <v>500.078</v>
      </c>
      <c r="BQ64">
        <v>90.40306</v>
      </c>
      <c r="BR64">
        <v>0.10013116</v>
      </c>
      <c r="BS64">
        <v>20.67924</v>
      </c>
      <c r="BT64">
        <v>20.00802</v>
      </c>
      <c r="BU64">
        <v>999.9</v>
      </c>
      <c r="BV64">
        <v>0</v>
      </c>
      <c r="BW64">
        <v>0</v>
      </c>
      <c r="BX64">
        <v>10010.876</v>
      </c>
      <c r="BY64">
        <v>0</v>
      </c>
      <c r="BZ64">
        <v>0.220656</v>
      </c>
      <c r="CA64">
        <v>1.053682</v>
      </c>
      <c r="CB64">
        <v>426.787</v>
      </c>
      <c r="CC64">
        <v>425.529</v>
      </c>
      <c r="CD64">
        <v>0.4392582</v>
      </c>
      <c r="CE64">
        <v>419.9792</v>
      </c>
      <c r="CF64">
        <v>13.04262</v>
      </c>
      <c r="CG64">
        <v>1.218802</v>
      </c>
      <c r="CH64">
        <v>1.179092</v>
      </c>
      <c r="CI64">
        <v>9.833218</v>
      </c>
      <c r="CJ64">
        <v>9.340154</v>
      </c>
      <c r="CK64">
        <v>0</v>
      </c>
      <c r="CL64">
        <v>0</v>
      </c>
      <c r="CM64">
        <v>0</v>
      </c>
      <c r="CN64">
        <v>0</v>
      </c>
      <c r="CO64">
        <v>-3.52</v>
      </c>
      <c r="CP64">
        <v>0</v>
      </c>
      <c r="CQ64">
        <v>-5.94</v>
      </c>
      <c r="CR64">
        <v>0.44</v>
      </c>
      <c r="CS64">
        <v>35.437</v>
      </c>
      <c r="CT64">
        <v>42</v>
      </c>
      <c r="CU64">
        <v>38.312</v>
      </c>
      <c r="CV64">
        <v>41.8874</v>
      </c>
      <c r="CW64">
        <v>36.187</v>
      </c>
      <c r="CX64">
        <v>0</v>
      </c>
      <c r="CY64">
        <v>0</v>
      </c>
      <c r="CZ64">
        <v>0</v>
      </c>
      <c r="DA64">
        <v>1720557474.6</v>
      </c>
      <c r="DB64">
        <v>0</v>
      </c>
      <c r="DC64">
        <v>1720556733.1</v>
      </c>
      <c r="DD64" t="s">
        <v>447</v>
      </c>
      <c r="DE64">
        <v>1720556733.1</v>
      </c>
      <c r="DF64">
        <v>1720556728.1</v>
      </c>
      <c r="DG64">
        <v>10</v>
      </c>
      <c r="DH64">
        <v>0.303</v>
      </c>
      <c r="DI64">
        <v>0.008</v>
      </c>
      <c r="DJ64">
        <v>-3.232</v>
      </c>
      <c r="DK64">
        <v>-0.052</v>
      </c>
      <c r="DL64">
        <v>420</v>
      </c>
      <c r="DM64">
        <v>13</v>
      </c>
      <c r="DN64">
        <v>0.28</v>
      </c>
      <c r="DO64">
        <v>0.07</v>
      </c>
      <c r="DP64">
        <v>1.02837165</v>
      </c>
      <c r="DQ64">
        <v>0.0123452481203025</v>
      </c>
      <c r="DR64">
        <v>0.0412341105473066</v>
      </c>
      <c r="DS64">
        <v>1</v>
      </c>
      <c r="DT64">
        <v>0.44093775</v>
      </c>
      <c r="DU64">
        <v>-0.0109146315789471</v>
      </c>
      <c r="DV64">
        <v>0.00127725361126911</v>
      </c>
      <c r="DW64">
        <v>1</v>
      </c>
      <c r="DX64">
        <v>2</v>
      </c>
      <c r="DY64">
        <v>2</v>
      </c>
      <c r="DZ64" t="s">
        <v>374</v>
      </c>
      <c r="EA64">
        <v>3.13101</v>
      </c>
      <c r="EB64">
        <v>2.77796</v>
      </c>
      <c r="EC64">
        <v>0.0909256</v>
      </c>
      <c r="ED64">
        <v>0.0903613</v>
      </c>
      <c r="EE64">
        <v>0.0681348</v>
      </c>
      <c r="EF64">
        <v>0.0666151</v>
      </c>
      <c r="EG64">
        <v>34408.6</v>
      </c>
      <c r="EH64">
        <v>37008.4</v>
      </c>
      <c r="EI64">
        <v>34242.1</v>
      </c>
      <c r="EJ64">
        <v>36870.1</v>
      </c>
      <c r="EK64">
        <v>45095.7</v>
      </c>
      <c r="EL64">
        <v>49419.5</v>
      </c>
      <c r="EM64">
        <v>53414.9</v>
      </c>
      <c r="EN64">
        <v>58913.9</v>
      </c>
      <c r="EO64">
        <v>1.98717</v>
      </c>
      <c r="EP64">
        <v>1.80098</v>
      </c>
      <c r="EQ64">
        <v>-0.0138953</v>
      </c>
      <c r="ER64">
        <v>0</v>
      </c>
      <c r="ES64">
        <v>20.2331</v>
      </c>
      <c r="ET64">
        <v>999.9</v>
      </c>
      <c r="EU64">
        <v>52.106</v>
      </c>
      <c r="EV64">
        <v>29.98</v>
      </c>
      <c r="EW64">
        <v>24.5278</v>
      </c>
      <c r="EX64">
        <v>54.5669</v>
      </c>
      <c r="EY64">
        <v>49.9679</v>
      </c>
      <c r="EZ64">
        <v>1</v>
      </c>
      <c r="FA64">
        <v>-0.125567</v>
      </c>
      <c r="FB64">
        <v>2.67376</v>
      </c>
      <c r="FC64">
        <v>20.1159</v>
      </c>
      <c r="FD64">
        <v>5.19962</v>
      </c>
      <c r="FE64">
        <v>12.0052</v>
      </c>
      <c r="FF64">
        <v>4.9756</v>
      </c>
      <c r="FG64">
        <v>3.29348</v>
      </c>
      <c r="FH64">
        <v>9999</v>
      </c>
      <c r="FI64">
        <v>999.9</v>
      </c>
      <c r="FJ64">
        <v>9999</v>
      </c>
      <c r="FK64">
        <v>9999</v>
      </c>
      <c r="FL64">
        <v>1.86325</v>
      </c>
      <c r="FM64">
        <v>1.86799</v>
      </c>
      <c r="FN64">
        <v>1.86775</v>
      </c>
      <c r="FO64">
        <v>1.86905</v>
      </c>
      <c r="FP64">
        <v>1.8698</v>
      </c>
      <c r="FQ64">
        <v>1.86584</v>
      </c>
      <c r="FR64">
        <v>1.86691</v>
      </c>
      <c r="FS64">
        <v>1.8683</v>
      </c>
      <c r="FT64">
        <v>5</v>
      </c>
      <c r="FU64">
        <v>0</v>
      </c>
      <c r="FV64">
        <v>0</v>
      </c>
      <c r="FW64">
        <v>0</v>
      </c>
      <c r="FX64" t="s">
        <v>365</v>
      </c>
      <c r="FY64" t="s">
        <v>366</v>
      </c>
      <c r="FZ64" t="s">
        <v>367</v>
      </c>
      <c r="GA64" t="s">
        <v>367</v>
      </c>
      <c r="GB64" t="s">
        <v>367</v>
      </c>
      <c r="GC64" t="s">
        <v>367</v>
      </c>
      <c r="GD64">
        <v>0</v>
      </c>
      <c r="GE64">
        <v>100</v>
      </c>
      <c r="GF64">
        <v>100</v>
      </c>
      <c r="GG64">
        <v>-3.234</v>
      </c>
      <c r="GH64">
        <v>-0.0377</v>
      </c>
      <c r="GI64">
        <v>-2.37939236603671</v>
      </c>
      <c r="GJ64">
        <v>-0.00246041668978273</v>
      </c>
      <c r="GK64">
        <v>1.10889021610863e-06</v>
      </c>
      <c r="GL64">
        <v>-1.28318136538774e-10</v>
      </c>
      <c r="GM64">
        <v>-0.130032492261644</v>
      </c>
      <c r="GN64">
        <v>-0.0190386697160695</v>
      </c>
      <c r="GO64">
        <v>0.00224295314527537</v>
      </c>
      <c r="GP64">
        <v>-2.43696975084762e-05</v>
      </c>
      <c r="GQ64">
        <v>4</v>
      </c>
      <c r="GR64">
        <v>2248</v>
      </c>
      <c r="GS64">
        <v>1</v>
      </c>
      <c r="GT64">
        <v>26</v>
      </c>
      <c r="GU64">
        <v>12.4</v>
      </c>
      <c r="GV64">
        <v>12.5</v>
      </c>
      <c r="GW64">
        <v>1.00342</v>
      </c>
      <c r="GX64">
        <v>2.62329</v>
      </c>
      <c r="GY64">
        <v>1.54785</v>
      </c>
      <c r="GZ64">
        <v>2.30957</v>
      </c>
      <c r="HA64">
        <v>1.64673</v>
      </c>
      <c r="HB64">
        <v>2.33521</v>
      </c>
      <c r="HC64">
        <v>33.3111</v>
      </c>
      <c r="HD64">
        <v>24.2364</v>
      </c>
      <c r="HE64">
        <v>18</v>
      </c>
      <c r="HF64">
        <v>503.939</v>
      </c>
      <c r="HG64">
        <v>388.115</v>
      </c>
      <c r="HH64">
        <v>16.8107</v>
      </c>
      <c r="HI64">
        <v>25.6692</v>
      </c>
      <c r="HJ64">
        <v>30</v>
      </c>
      <c r="HK64">
        <v>25.7489</v>
      </c>
      <c r="HL64">
        <v>25.7164</v>
      </c>
      <c r="HM64">
        <v>20.111</v>
      </c>
      <c r="HN64">
        <v>44.1867</v>
      </c>
      <c r="HO64">
        <v>0</v>
      </c>
      <c r="HP64">
        <v>16.8051</v>
      </c>
      <c r="HQ64">
        <v>420</v>
      </c>
      <c r="HR64">
        <v>13.06</v>
      </c>
      <c r="HS64">
        <v>97.099</v>
      </c>
      <c r="HT64">
        <v>95.4613</v>
      </c>
    </row>
    <row r="65" spans="1:228">
      <c r="A65">
        <v>49</v>
      </c>
      <c r="B65">
        <v>1720558354</v>
      </c>
      <c r="C65">
        <v>4985</v>
      </c>
      <c r="D65" t="s">
        <v>470</v>
      </c>
      <c r="E65" t="s">
        <v>471</v>
      </c>
      <c r="F65">
        <v>5</v>
      </c>
      <c r="G65" t="s">
        <v>358</v>
      </c>
      <c r="H65" t="s">
        <v>446</v>
      </c>
      <c r="I65" t="s">
        <v>393</v>
      </c>
      <c r="J65" t="s">
        <v>361</v>
      </c>
      <c r="K65">
        <v>1720558350.5</v>
      </c>
      <c r="L65">
        <f>(M65)/1000</f>
        <v>0</v>
      </c>
      <c r="M65">
        <f>IF(BH65, AP65, AJ65)</f>
        <v>0</v>
      </c>
      <c r="N65">
        <f>IF(BH65, AK65, AI65)</f>
        <v>0</v>
      </c>
      <c r="O65">
        <f>BJ65 - IF(AW65&gt;1, N65*BD65*100.0/(AY65), 0)</f>
        <v>0</v>
      </c>
      <c r="P65">
        <f>((V65-L65/2)*O65-N65)/(V65+L65/2)</f>
        <v>0</v>
      </c>
      <c r="Q65">
        <f>P65*(BQ65+BR65)/1000.0</f>
        <v>0</v>
      </c>
      <c r="R65">
        <f>(BJ65 - IF(AW65&gt;1, N65*BD65*100.0/(AY65), 0))*(BQ65+BR65)/1000.0</f>
        <v>0</v>
      </c>
      <c r="S65">
        <f>2.0/((1/U65-1/T65)+SIGN(U65)*SQRT((1/U65-1/T65)*(1/U65-1/T65) + 4*BE65/((BE65+1)*(BE65+1))*(2*1/U65*1/T65-1/T65*1/T65)))</f>
        <v>0</v>
      </c>
      <c r="T65">
        <f>IF(LEFT(BF65,1)&lt;&gt;"0",IF(LEFT(BF65,1)="1",3.0,BG65),$D$5+$E$5*(BX65*BQ65/($K$5*1000))+$F$5*(BX65*BQ65/($K$5*1000))*MAX(MIN(BD65,$J$5),$I$5)*MAX(MIN(BD65,$J$5),$I$5)+$G$5*MAX(MIN(BD65,$J$5),$I$5)*(BX65*BQ65/($K$5*1000))+$H$5*(BX65*BQ65/($K$5*1000))*(BX65*BQ65/($K$5*1000)))</f>
        <v>0</v>
      </c>
      <c r="U65">
        <f>L65*(1000-(1000*0.61365*exp(17.502*Y65/(240.97+Y65))/(BQ65+BR65)+BL65)/2)/(1000*0.61365*exp(17.502*Y65/(240.97+Y65))/(BQ65+BR65)-BL65)</f>
        <v>0</v>
      </c>
      <c r="V65">
        <f>1/((BE65+1)/(S65/1.6)+1/(T65/1.37)) + BE65/((BE65+1)/(S65/1.6) + BE65/(T65/1.37))</f>
        <v>0</v>
      </c>
      <c r="W65">
        <f>(AZ65*BC65)</f>
        <v>0</v>
      </c>
      <c r="X65">
        <f>(BS65+(W65+2*0.95*5.67E-8*(((BS65+$B$7)+273)^4-(BS65+273)^4)-44100*L65)/(1.84*29.3*T65+8*0.95*5.67E-8*(BS65+273)^3))</f>
        <v>0</v>
      </c>
      <c r="Y65">
        <f>($C$7*BT65+$D$7*BU65+$E$7*X65)</f>
        <v>0</v>
      </c>
      <c r="Z65">
        <f>0.61365*exp(17.502*Y65/(240.97+Y65))</f>
        <v>0</v>
      </c>
      <c r="AA65">
        <f>(AB65/AC65*100)</f>
        <v>0</v>
      </c>
      <c r="AB65">
        <f>BL65*(BQ65+BR65)/1000</f>
        <v>0</v>
      </c>
      <c r="AC65">
        <f>0.61365*exp(17.502*BS65/(240.97+BS65))</f>
        <v>0</v>
      </c>
      <c r="AD65">
        <f>(Z65-BL65*(BQ65+BR65)/1000)</f>
        <v>0</v>
      </c>
      <c r="AE65">
        <f>(-L65*44100)</f>
        <v>0</v>
      </c>
      <c r="AF65">
        <f>2*29.3*T65*0.92*(BS65-Y65)</f>
        <v>0</v>
      </c>
      <c r="AG65">
        <f>2*0.95*5.67E-8*(((BS65+$B$7)+273)^4-(Y65+273)^4)</f>
        <v>0</v>
      </c>
      <c r="AH65">
        <f>W65+AG65+AE65+AF65</f>
        <v>0</v>
      </c>
      <c r="AI65">
        <f>BP65*AW65*(BK65-BJ65*(1000-AW65*BM65)/(1000-AW65*BL65))/(100*BD65)</f>
        <v>0</v>
      </c>
      <c r="AJ65">
        <f>1000*BP65*AW65*(BL65-BM65)/(100*BD65*(1000-AW65*BL65))</f>
        <v>0</v>
      </c>
      <c r="AK65">
        <f>(AL65 - AM65 - BQ65*1E3/(8.314*(BS65+273.15)) * AO65/BP65 * AN65) * BP65/(100*BD65) * (1000 - BM65)/1000</f>
        <v>0</v>
      </c>
      <c r="AL65">
        <v>427.59236488059</v>
      </c>
      <c r="AM65">
        <v>429.408321212121</v>
      </c>
      <c r="AN65">
        <v>0.000214763224141244</v>
      </c>
      <c r="AO65">
        <v>64.8564701241769</v>
      </c>
      <c r="AP65">
        <f>(AR65 - AQ65 + BQ65*1E3/(8.314*(BS65+273.15)) * AT65/BP65 * AS65) * BP65/(100*BD65) * 1000/(1000 - AR65)</f>
        <v>0</v>
      </c>
      <c r="AQ65">
        <v>17.7030996053149</v>
      </c>
      <c r="AR65">
        <v>18.3117327272727</v>
      </c>
      <c r="AS65">
        <v>1.78275547203854e-07</v>
      </c>
      <c r="AT65">
        <v>109.778611351165</v>
      </c>
      <c r="AU65">
        <v>0</v>
      </c>
      <c r="AV65">
        <v>0</v>
      </c>
      <c r="AW65">
        <f>IF(AU65*$H$13&gt;=AY65,1.0,(AY65/(AY65-AU65*$H$13)))</f>
        <v>0</v>
      </c>
      <c r="AX65">
        <f>(AW65-1)*100</f>
        <v>0</v>
      </c>
      <c r="AY65">
        <f>MAX(0,($B$13+$C$13*BX65)/(1+$D$13*BX65)*BQ65/(BS65+273)*$E$13)</f>
        <v>0</v>
      </c>
      <c r="AZ65">
        <f>$B$11*BY65+$C$11*BZ65+$F$11*CK65*(1-CN65)</f>
        <v>0</v>
      </c>
      <c r="BA65">
        <f>AZ65*BB65</f>
        <v>0</v>
      </c>
      <c r="BB65">
        <f>($B$11*$D$9+$C$11*$D$9+$F$11*((CX65+CP65)/MAX(CX65+CP65+CY65, 0.1)*$I$9+CY65/MAX(CX65+CP65+CY65, 0.1)*$J$9))/($B$11+$C$11+$F$11)</f>
        <v>0</v>
      </c>
      <c r="BC65">
        <f>($B$11*$K$9+$C$11*$K$9+$F$11*((CX65+CP65)/MAX(CX65+CP65+CY65, 0.1)*$P$9+CY65/MAX(CX65+CP65+CY65, 0.1)*$Q$9))/($B$11+$C$11+$F$11)</f>
        <v>0</v>
      </c>
      <c r="BD65">
        <v>6</v>
      </c>
      <c r="BE65">
        <v>0.5</v>
      </c>
      <c r="BF65" t="s">
        <v>362</v>
      </c>
      <c r="BG65">
        <v>2</v>
      </c>
      <c r="BH65" t="b">
        <v>1</v>
      </c>
      <c r="BI65">
        <v>1720558350.5</v>
      </c>
      <c r="BJ65">
        <v>421.508666666667</v>
      </c>
      <c r="BK65">
        <v>420.023333333333</v>
      </c>
      <c r="BL65">
        <v>18.3107166666667</v>
      </c>
      <c r="BM65">
        <v>17.70325</v>
      </c>
      <c r="BN65">
        <v>424.841833333333</v>
      </c>
      <c r="BO65">
        <v>18.1826333333333</v>
      </c>
      <c r="BP65">
        <v>499.999833333333</v>
      </c>
      <c r="BQ65">
        <v>90.3967166666667</v>
      </c>
      <c r="BR65">
        <v>0.10005435</v>
      </c>
      <c r="BS65">
        <v>25.66625</v>
      </c>
      <c r="BT65">
        <v>24.9942833333333</v>
      </c>
      <c r="BU65">
        <v>999.9</v>
      </c>
      <c r="BV65">
        <v>0</v>
      </c>
      <c r="BW65">
        <v>0</v>
      </c>
      <c r="BX65">
        <v>9995.31666666667</v>
      </c>
      <c r="BY65">
        <v>0</v>
      </c>
      <c r="BZ65">
        <v>0.220656</v>
      </c>
      <c r="CA65">
        <v>1.48510166666667</v>
      </c>
      <c r="CB65">
        <v>429.370666666667</v>
      </c>
      <c r="CC65">
        <v>427.593166666667</v>
      </c>
      <c r="CD65">
        <v>0.607448166666667</v>
      </c>
      <c r="CE65">
        <v>420.023333333333</v>
      </c>
      <c r="CF65">
        <v>17.70325</v>
      </c>
      <c r="CG65">
        <v>1.65522833333333</v>
      </c>
      <c r="CH65">
        <v>1.60031666666667</v>
      </c>
      <c r="CI65">
        <v>14.4828</v>
      </c>
      <c r="CJ65">
        <v>13.96185</v>
      </c>
      <c r="CK65">
        <v>0</v>
      </c>
      <c r="CL65">
        <v>0</v>
      </c>
      <c r="CM65">
        <v>0</v>
      </c>
      <c r="CN65">
        <v>0</v>
      </c>
      <c r="CO65">
        <v>-7.61666666666667</v>
      </c>
      <c r="CP65">
        <v>0</v>
      </c>
      <c r="CQ65">
        <v>-10.5166666666667</v>
      </c>
      <c r="CR65">
        <v>0.0166666666666667</v>
      </c>
      <c r="CS65">
        <v>34.75</v>
      </c>
      <c r="CT65">
        <v>39.708</v>
      </c>
      <c r="CU65">
        <v>37</v>
      </c>
      <c r="CV65">
        <v>39.0725</v>
      </c>
      <c r="CW65">
        <v>35.687</v>
      </c>
      <c r="CX65">
        <v>0</v>
      </c>
      <c r="CY65">
        <v>0</v>
      </c>
      <c r="CZ65">
        <v>0</v>
      </c>
      <c r="DA65">
        <v>1720558353</v>
      </c>
      <c r="DB65">
        <v>0</v>
      </c>
      <c r="DC65">
        <v>1720557690.1</v>
      </c>
      <c r="DD65" t="s">
        <v>472</v>
      </c>
      <c r="DE65">
        <v>1720557690.1</v>
      </c>
      <c r="DF65">
        <v>1720557690.1</v>
      </c>
      <c r="DG65">
        <v>11</v>
      </c>
      <c r="DH65">
        <v>-0.099</v>
      </c>
      <c r="DI65">
        <v>0.009</v>
      </c>
      <c r="DJ65">
        <v>-3.331</v>
      </c>
      <c r="DK65">
        <v>0.113</v>
      </c>
      <c r="DL65">
        <v>420</v>
      </c>
      <c r="DM65">
        <v>18</v>
      </c>
      <c r="DN65">
        <v>0.3</v>
      </c>
      <c r="DO65">
        <v>0.15</v>
      </c>
      <c r="DP65">
        <v>1.5205135</v>
      </c>
      <c r="DQ65">
        <v>-0.19658390977444</v>
      </c>
      <c r="DR65">
        <v>0.032919936098814</v>
      </c>
      <c r="DS65">
        <v>0</v>
      </c>
      <c r="DT65">
        <v>0.60904285</v>
      </c>
      <c r="DU65">
        <v>-0.00861983458646641</v>
      </c>
      <c r="DV65">
        <v>0.00121363859014946</v>
      </c>
      <c r="DW65">
        <v>1</v>
      </c>
      <c r="DX65">
        <v>1</v>
      </c>
      <c r="DY65">
        <v>2</v>
      </c>
      <c r="DZ65" t="s">
        <v>364</v>
      </c>
      <c r="EA65">
        <v>3.13205</v>
      </c>
      <c r="EB65">
        <v>2.77784</v>
      </c>
      <c r="EC65">
        <v>0.0910409</v>
      </c>
      <c r="ED65">
        <v>0.0903824</v>
      </c>
      <c r="EE65">
        <v>0.0853637</v>
      </c>
      <c r="EF65">
        <v>0.0836997</v>
      </c>
      <c r="EG65">
        <v>34396.5</v>
      </c>
      <c r="EH65">
        <v>36999.1</v>
      </c>
      <c r="EI65">
        <v>34235</v>
      </c>
      <c r="EJ65">
        <v>36862.1</v>
      </c>
      <c r="EK65">
        <v>44233.3</v>
      </c>
      <c r="EL65">
        <v>48489.6</v>
      </c>
      <c r="EM65">
        <v>53405.3</v>
      </c>
      <c r="EN65">
        <v>58900.9</v>
      </c>
      <c r="EO65">
        <v>1.98638</v>
      </c>
      <c r="EP65">
        <v>1.80995</v>
      </c>
      <c r="EQ65">
        <v>0.0416264</v>
      </c>
      <c r="ER65">
        <v>0</v>
      </c>
      <c r="ES65">
        <v>24.3114</v>
      </c>
      <c r="ET65">
        <v>999.9</v>
      </c>
      <c r="EU65">
        <v>51.569</v>
      </c>
      <c r="EV65">
        <v>29.94</v>
      </c>
      <c r="EW65">
        <v>24.2211</v>
      </c>
      <c r="EX65">
        <v>54.907</v>
      </c>
      <c r="EY65">
        <v>49.9038</v>
      </c>
      <c r="EZ65">
        <v>1</v>
      </c>
      <c r="FA65">
        <v>-0.120683</v>
      </c>
      <c r="FB65">
        <v>-0.228241</v>
      </c>
      <c r="FC65">
        <v>20.1361</v>
      </c>
      <c r="FD65">
        <v>5.19872</v>
      </c>
      <c r="FE65">
        <v>12.004</v>
      </c>
      <c r="FF65">
        <v>4.97545</v>
      </c>
      <c r="FG65">
        <v>3.29348</v>
      </c>
      <c r="FH65">
        <v>9999</v>
      </c>
      <c r="FI65">
        <v>999.9</v>
      </c>
      <c r="FJ65">
        <v>9999</v>
      </c>
      <c r="FK65">
        <v>9999</v>
      </c>
      <c r="FL65">
        <v>1.86325</v>
      </c>
      <c r="FM65">
        <v>1.86801</v>
      </c>
      <c r="FN65">
        <v>1.8677</v>
      </c>
      <c r="FO65">
        <v>1.86904</v>
      </c>
      <c r="FP65">
        <v>1.86981</v>
      </c>
      <c r="FQ65">
        <v>1.86584</v>
      </c>
      <c r="FR65">
        <v>1.86691</v>
      </c>
      <c r="FS65">
        <v>1.86833</v>
      </c>
      <c r="FT65">
        <v>5</v>
      </c>
      <c r="FU65">
        <v>0</v>
      </c>
      <c r="FV65">
        <v>0</v>
      </c>
      <c r="FW65">
        <v>0</v>
      </c>
      <c r="FX65" t="s">
        <v>365</v>
      </c>
      <c r="FY65" t="s">
        <v>366</v>
      </c>
      <c r="FZ65" t="s">
        <v>367</v>
      </c>
      <c r="GA65" t="s">
        <v>367</v>
      </c>
      <c r="GB65" t="s">
        <v>367</v>
      </c>
      <c r="GC65" t="s">
        <v>367</v>
      </c>
      <c r="GD65">
        <v>0</v>
      </c>
      <c r="GE65">
        <v>100</v>
      </c>
      <c r="GF65">
        <v>100</v>
      </c>
      <c r="GG65">
        <v>-3.334</v>
      </c>
      <c r="GH65">
        <v>0.1281</v>
      </c>
      <c r="GI65">
        <v>-2.47811098124037</v>
      </c>
      <c r="GJ65">
        <v>-0.00246041668978273</v>
      </c>
      <c r="GK65">
        <v>1.10889021610863e-06</v>
      </c>
      <c r="GL65">
        <v>-1.28318136538774e-10</v>
      </c>
      <c r="GM65">
        <v>-0.120787348492575</v>
      </c>
      <c r="GN65">
        <v>-0.0190386697160695</v>
      </c>
      <c r="GO65">
        <v>0.00224295314527537</v>
      </c>
      <c r="GP65">
        <v>-2.43696975084762e-05</v>
      </c>
      <c r="GQ65">
        <v>4</v>
      </c>
      <c r="GR65">
        <v>2248</v>
      </c>
      <c r="GS65">
        <v>1</v>
      </c>
      <c r="GT65">
        <v>26</v>
      </c>
      <c r="GU65">
        <v>11.1</v>
      </c>
      <c r="GV65">
        <v>11.1</v>
      </c>
      <c r="GW65">
        <v>1.0083</v>
      </c>
      <c r="GX65">
        <v>2.62451</v>
      </c>
      <c r="GY65">
        <v>1.54785</v>
      </c>
      <c r="GZ65">
        <v>2.30957</v>
      </c>
      <c r="HA65">
        <v>1.64673</v>
      </c>
      <c r="HB65">
        <v>2.28149</v>
      </c>
      <c r="HC65">
        <v>33.244</v>
      </c>
      <c r="HD65">
        <v>24.2451</v>
      </c>
      <c r="HE65">
        <v>18</v>
      </c>
      <c r="HF65">
        <v>504.209</v>
      </c>
      <c r="HG65">
        <v>393.401</v>
      </c>
      <c r="HH65">
        <v>24.7022</v>
      </c>
      <c r="HI65">
        <v>25.8336</v>
      </c>
      <c r="HJ65">
        <v>30</v>
      </c>
      <c r="HK65">
        <v>25.8343</v>
      </c>
      <c r="HL65">
        <v>25.793</v>
      </c>
      <c r="HM65">
        <v>20.1969</v>
      </c>
      <c r="HN65">
        <v>27.5298</v>
      </c>
      <c r="HO65">
        <v>0</v>
      </c>
      <c r="HP65">
        <v>24.7043</v>
      </c>
      <c r="HQ65">
        <v>420</v>
      </c>
      <c r="HR65">
        <v>17.7545</v>
      </c>
      <c r="HS65">
        <v>97.0804</v>
      </c>
      <c r="HT65">
        <v>95.4404</v>
      </c>
    </row>
    <row r="66" spans="1:228">
      <c r="A66">
        <v>50</v>
      </c>
      <c r="B66">
        <v>1720558359</v>
      </c>
      <c r="C66">
        <v>4990</v>
      </c>
      <c r="D66" t="s">
        <v>473</v>
      </c>
      <c r="E66" t="s">
        <v>474</v>
      </c>
      <c r="F66">
        <v>5</v>
      </c>
      <c r="G66" t="s">
        <v>358</v>
      </c>
      <c r="H66" t="s">
        <v>446</v>
      </c>
      <c r="I66" t="s">
        <v>393</v>
      </c>
      <c r="J66" t="s">
        <v>361</v>
      </c>
      <c r="K66">
        <v>1720558355.8</v>
      </c>
      <c r="L66">
        <f>(M66)/1000</f>
        <v>0</v>
      </c>
      <c r="M66">
        <f>IF(BH66, AP66, AJ66)</f>
        <v>0</v>
      </c>
      <c r="N66">
        <f>IF(BH66, AK66, AI66)</f>
        <v>0</v>
      </c>
      <c r="O66">
        <f>BJ66 - IF(AW66&gt;1, N66*BD66*100.0/(AY66), 0)</f>
        <v>0</v>
      </c>
      <c r="P66">
        <f>((V66-L66/2)*O66-N66)/(V66+L66/2)</f>
        <v>0</v>
      </c>
      <c r="Q66">
        <f>P66*(BQ66+BR66)/1000.0</f>
        <v>0</v>
      </c>
      <c r="R66">
        <f>(BJ66 - IF(AW66&gt;1, N66*BD66*100.0/(AY66), 0))*(BQ66+BR66)/1000.0</f>
        <v>0</v>
      </c>
      <c r="S66">
        <f>2.0/((1/U66-1/T66)+SIGN(U66)*SQRT((1/U66-1/T66)*(1/U66-1/T66) + 4*BE66/((BE66+1)*(BE66+1))*(2*1/U66*1/T66-1/T66*1/T66)))</f>
        <v>0</v>
      </c>
      <c r="T66">
        <f>IF(LEFT(BF66,1)&lt;&gt;"0",IF(LEFT(BF66,1)="1",3.0,BG66),$D$5+$E$5*(BX66*BQ66/($K$5*1000))+$F$5*(BX66*BQ66/($K$5*1000))*MAX(MIN(BD66,$J$5),$I$5)*MAX(MIN(BD66,$J$5),$I$5)+$G$5*MAX(MIN(BD66,$J$5),$I$5)*(BX66*BQ66/($K$5*1000))+$H$5*(BX66*BQ66/($K$5*1000))*(BX66*BQ66/($K$5*1000)))</f>
        <v>0</v>
      </c>
      <c r="U66">
        <f>L66*(1000-(1000*0.61365*exp(17.502*Y66/(240.97+Y66))/(BQ66+BR66)+BL66)/2)/(1000*0.61365*exp(17.502*Y66/(240.97+Y66))/(BQ66+BR66)-BL66)</f>
        <v>0</v>
      </c>
      <c r="V66">
        <f>1/((BE66+1)/(S66/1.6)+1/(T66/1.37)) + BE66/((BE66+1)/(S66/1.6) + BE66/(T66/1.37))</f>
        <v>0</v>
      </c>
      <c r="W66">
        <f>(AZ66*BC66)</f>
        <v>0</v>
      </c>
      <c r="X66">
        <f>(BS66+(W66+2*0.95*5.67E-8*(((BS66+$B$7)+273)^4-(BS66+273)^4)-44100*L66)/(1.84*29.3*T66+8*0.95*5.67E-8*(BS66+273)^3))</f>
        <v>0</v>
      </c>
      <c r="Y66">
        <f>($C$7*BT66+$D$7*BU66+$E$7*X66)</f>
        <v>0</v>
      </c>
      <c r="Z66">
        <f>0.61365*exp(17.502*Y66/(240.97+Y66))</f>
        <v>0</v>
      </c>
      <c r="AA66">
        <f>(AB66/AC66*100)</f>
        <v>0</v>
      </c>
      <c r="AB66">
        <f>BL66*(BQ66+BR66)/1000</f>
        <v>0</v>
      </c>
      <c r="AC66">
        <f>0.61365*exp(17.502*BS66/(240.97+BS66))</f>
        <v>0</v>
      </c>
      <c r="AD66">
        <f>(Z66-BL66*(BQ66+BR66)/1000)</f>
        <v>0</v>
      </c>
      <c r="AE66">
        <f>(-L66*44100)</f>
        <v>0</v>
      </c>
      <c r="AF66">
        <f>2*29.3*T66*0.92*(BS66-Y66)</f>
        <v>0</v>
      </c>
      <c r="AG66">
        <f>2*0.95*5.67E-8*(((BS66+$B$7)+273)^4-(Y66+273)^4)</f>
        <v>0</v>
      </c>
      <c r="AH66">
        <f>W66+AG66+AE66+AF66</f>
        <v>0</v>
      </c>
      <c r="AI66">
        <f>BP66*AW66*(BK66-BJ66*(1000-AW66*BM66)/(1000-AW66*BL66))/(100*BD66)</f>
        <v>0</v>
      </c>
      <c r="AJ66">
        <f>1000*BP66*AW66*(BL66-BM66)/(100*BD66*(1000-AW66*BL66))</f>
        <v>0</v>
      </c>
      <c r="AK66">
        <f>(AL66 - AM66 - BQ66*1E3/(8.314*(BS66+273.15)) * AO66/BP66 * AN66) * BP66/(100*BD66) * (1000 - BM66)/1000</f>
        <v>0</v>
      </c>
      <c r="AL66">
        <v>427.586041278617</v>
      </c>
      <c r="AM66">
        <v>429.371757575758</v>
      </c>
      <c r="AN66">
        <v>-0.000152980408376667</v>
      </c>
      <c r="AO66">
        <v>64.8564701241769</v>
      </c>
      <c r="AP66">
        <f>(AR66 - AQ66 + BQ66*1E3/(8.314*(BS66+273.15)) * AT66/BP66 * AS66) * BP66/(100*BD66) * 1000/(1000 - AR66)</f>
        <v>0</v>
      </c>
      <c r="AQ66">
        <v>17.7038201941083</v>
      </c>
      <c r="AR66">
        <v>18.3136539393939</v>
      </c>
      <c r="AS66">
        <v>8.7405806508017e-06</v>
      </c>
      <c r="AT66">
        <v>109.778611351165</v>
      </c>
      <c r="AU66">
        <v>0</v>
      </c>
      <c r="AV66">
        <v>0</v>
      </c>
      <c r="AW66">
        <f>IF(AU66*$H$13&gt;=AY66,1.0,(AY66/(AY66-AU66*$H$13)))</f>
        <v>0</v>
      </c>
      <c r="AX66">
        <f>(AW66-1)*100</f>
        <v>0</v>
      </c>
      <c r="AY66">
        <f>MAX(0,($B$13+$C$13*BX66)/(1+$D$13*BX66)*BQ66/(BS66+273)*$E$13)</f>
        <v>0</v>
      </c>
      <c r="AZ66">
        <f>$B$11*BY66+$C$11*BZ66+$F$11*CK66*(1-CN66)</f>
        <v>0</v>
      </c>
      <c r="BA66">
        <f>AZ66*BB66</f>
        <v>0</v>
      </c>
      <c r="BB66">
        <f>($B$11*$D$9+$C$11*$D$9+$F$11*((CX66+CP66)/MAX(CX66+CP66+CY66, 0.1)*$I$9+CY66/MAX(CX66+CP66+CY66, 0.1)*$J$9))/($B$11+$C$11+$F$11)</f>
        <v>0</v>
      </c>
      <c r="BC66">
        <f>($B$11*$K$9+$C$11*$K$9+$F$11*((CX66+CP66)/MAX(CX66+CP66+CY66, 0.1)*$P$9+CY66/MAX(CX66+CP66+CY66, 0.1)*$Q$9))/($B$11+$C$11+$F$11)</f>
        <v>0</v>
      </c>
      <c r="BD66">
        <v>6</v>
      </c>
      <c r="BE66">
        <v>0.5</v>
      </c>
      <c r="BF66" t="s">
        <v>362</v>
      </c>
      <c r="BG66">
        <v>2</v>
      </c>
      <c r="BH66" t="b">
        <v>1</v>
      </c>
      <c r="BI66">
        <v>1720558355.8</v>
      </c>
      <c r="BJ66">
        <v>421.5326</v>
      </c>
      <c r="BK66">
        <v>420.0018</v>
      </c>
      <c r="BL66">
        <v>18.31314</v>
      </c>
      <c r="BM66">
        <v>17.70362</v>
      </c>
      <c r="BN66">
        <v>424.8658</v>
      </c>
      <c r="BO66">
        <v>18.18498</v>
      </c>
      <c r="BP66">
        <v>500.0252</v>
      </c>
      <c r="BQ66">
        <v>90.39462</v>
      </c>
      <c r="BR66">
        <v>0.0999186</v>
      </c>
      <c r="BS66">
        <v>25.66924</v>
      </c>
      <c r="BT66">
        <v>25.0001</v>
      </c>
      <c r="BU66">
        <v>999.9</v>
      </c>
      <c r="BV66">
        <v>0</v>
      </c>
      <c r="BW66">
        <v>0</v>
      </c>
      <c r="BX66">
        <v>10000.76</v>
      </c>
      <c r="BY66">
        <v>0</v>
      </c>
      <c r="BZ66">
        <v>0.220656</v>
      </c>
      <c r="CA66">
        <v>1.530848</v>
      </c>
      <c r="CB66">
        <v>429.3962</v>
      </c>
      <c r="CC66">
        <v>427.5714</v>
      </c>
      <c r="CD66">
        <v>0.6095716</v>
      </c>
      <c r="CE66">
        <v>420.0018</v>
      </c>
      <c r="CF66">
        <v>17.70362</v>
      </c>
      <c r="CG66">
        <v>1.655412</v>
      </c>
      <c r="CH66">
        <v>1.600308</v>
      </c>
      <c r="CI66">
        <v>14.48448</v>
      </c>
      <c r="CJ66">
        <v>13.96178</v>
      </c>
      <c r="CK66">
        <v>0</v>
      </c>
      <c r="CL66">
        <v>0</v>
      </c>
      <c r="CM66">
        <v>0</v>
      </c>
      <c r="CN66">
        <v>0</v>
      </c>
      <c r="CO66">
        <v>-5.12</v>
      </c>
      <c r="CP66">
        <v>0</v>
      </c>
      <c r="CQ66">
        <v>-13.18</v>
      </c>
      <c r="CR66">
        <v>-1.84</v>
      </c>
      <c r="CS66">
        <v>34.75</v>
      </c>
      <c r="CT66">
        <v>39.7748</v>
      </c>
      <c r="CU66">
        <v>37.0372</v>
      </c>
      <c r="CV66">
        <v>39.1622</v>
      </c>
      <c r="CW66">
        <v>35.687</v>
      </c>
      <c r="CX66">
        <v>0</v>
      </c>
      <c r="CY66">
        <v>0</v>
      </c>
      <c r="CZ66">
        <v>0</v>
      </c>
      <c r="DA66">
        <v>1720558357.8</v>
      </c>
      <c r="DB66">
        <v>0</v>
      </c>
      <c r="DC66">
        <v>1720557690.1</v>
      </c>
      <c r="DD66" t="s">
        <v>472</v>
      </c>
      <c r="DE66">
        <v>1720557690.1</v>
      </c>
      <c r="DF66">
        <v>1720557690.1</v>
      </c>
      <c r="DG66">
        <v>11</v>
      </c>
      <c r="DH66">
        <v>-0.099</v>
      </c>
      <c r="DI66">
        <v>0.009</v>
      </c>
      <c r="DJ66">
        <v>-3.331</v>
      </c>
      <c r="DK66">
        <v>0.113</v>
      </c>
      <c r="DL66">
        <v>420</v>
      </c>
      <c r="DM66">
        <v>18</v>
      </c>
      <c r="DN66">
        <v>0.3</v>
      </c>
      <c r="DO66">
        <v>0.15</v>
      </c>
      <c r="DP66">
        <v>1.52217714285714</v>
      </c>
      <c r="DQ66">
        <v>-0.036618701298701</v>
      </c>
      <c r="DR66">
        <v>0.0348244584469371</v>
      </c>
      <c r="DS66">
        <v>1</v>
      </c>
      <c r="DT66">
        <v>0.609075142857143</v>
      </c>
      <c r="DU66">
        <v>-0.00309381818181748</v>
      </c>
      <c r="DV66">
        <v>0.00125020426086201</v>
      </c>
      <c r="DW66">
        <v>1</v>
      </c>
      <c r="DX66">
        <v>2</v>
      </c>
      <c r="DY66">
        <v>2</v>
      </c>
      <c r="DZ66" t="s">
        <v>374</v>
      </c>
      <c r="EA66">
        <v>3.13202</v>
      </c>
      <c r="EB66">
        <v>2.77808</v>
      </c>
      <c r="EC66">
        <v>0.0910356</v>
      </c>
      <c r="ED66">
        <v>0.0903702</v>
      </c>
      <c r="EE66">
        <v>0.085369</v>
      </c>
      <c r="EF66">
        <v>0.0836995</v>
      </c>
      <c r="EG66">
        <v>34396.6</v>
      </c>
      <c r="EH66">
        <v>36999.3</v>
      </c>
      <c r="EI66">
        <v>34234.9</v>
      </c>
      <c r="EJ66">
        <v>36861.8</v>
      </c>
      <c r="EK66">
        <v>44233.3</v>
      </c>
      <c r="EL66">
        <v>48489.3</v>
      </c>
      <c r="EM66">
        <v>53405.7</v>
      </c>
      <c r="EN66">
        <v>58900.5</v>
      </c>
      <c r="EO66">
        <v>1.9862</v>
      </c>
      <c r="EP66">
        <v>1.81043</v>
      </c>
      <c r="EQ66">
        <v>0.0424311</v>
      </c>
      <c r="ER66">
        <v>0</v>
      </c>
      <c r="ES66">
        <v>24.3135</v>
      </c>
      <c r="ET66">
        <v>999.9</v>
      </c>
      <c r="EU66">
        <v>51.569</v>
      </c>
      <c r="EV66">
        <v>29.94</v>
      </c>
      <c r="EW66">
        <v>24.2217</v>
      </c>
      <c r="EX66">
        <v>54.647</v>
      </c>
      <c r="EY66">
        <v>49.7236</v>
      </c>
      <c r="EZ66">
        <v>1</v>
      </c>
      <c r="FA66">
        <v>-0.120716</v>
      </c>
      <c r="FB66">
        <v>-0.229586</v>
      </c>
      <c r="FC66">
        <v>20.1362</v>
      </c>
      <c r="FD66">
        <v>5.19932</v>
      </c>
      <c r="FE66">
        <v>12.004</v>
      </c>
      <c r="FF66">
        <v>4.97575</v>
      </c>
      <c r="FG66">
        <v>3.29368</v>
      </c>
      <c r="FH66">
        <v>9999</v>
      </c>
      <c r="FI66">
        <v>999.9</v>
      </c>
      <c r="FJ66">
        <v>9999</v>
      </c>
      <c r="FK66">
        <v>9999</v>
      </c>
      <c r="FL66">
        <v>1.86325</v>
      </c>
      <c r="FM66">
        <v>1.868</v>
      </c>
      <c r="FN66">
        <v>1.86773</v>
      </c>
      <c r="FO66">
        <v>1.86905</v>
      </c>
      <c r="FP66">
        <v>1.86981</v>
      </c>
      <c r="FQ66">
        <v>1.86584</v>
      </c>
      <c r="FR66">
        <v>1.86691</v>
      </c>
      <c r="FS66">
        <v>1.86832</v>
      </c>
      <c r="FT66">
        <v>5</v>
      </c>
      <c r="FU66">
        <v>0</v>
      </c>
      <c r="FV66">
        <v>0</v>
      </c>
      <c r="FW66">
        <v>0</v>
      </c>
      <c r="FX66" t="s">
        <v>365</v>
      </c>
      <c r="FY66" t="s">
        <v>366</v>
      </c>
      <c r="FZ66" t="s">
        <v>367</v>
      </c>
      <c r="GA66" t="s">
        <v>367</v>
      </c>
      <c r="GB66" t="s">
        <v>367</v>
      </c>
      <c r="GC66" t="s">
        <v>367</v>
      </c>
      <c r="GD66">
        <v>0</v>
      </c>
      <c r="GE66">
        <v>100</v>
      </c>
      <c r="GF66">
        <v>100</v>
      </c>
      <c r="GG66">
        <v>-3.333</v>
      </c>
      <c r="GH66">
        <v>0.1282</v>
      </c>
      <c r="GI66">
        <v>-2.47811098124037</v>
      </c>
      <c r="GJ66">
        <v>-0.00246041668978273</v>
      </c>
      <c r="GK66">
        <v>1.10889021610863e-06</v>
      </c>
      <c r="GL66">
        <v>-1.28318136538774e-10</v>
      </c>
      <c r="GM66">
        <v>-0.120787348492575</v>
      </c>
      <c r="GN66">
        <v>-0.0190386697160695</v>
      </c>
      <c r="GO66">
        <v>0.00224295314527537</v>
      </c>
      <c r="GP66">
        <v>-2.43696975084762e-05</v>
      </c>
      <c r="GQ66">
        <v>4</v>
      </c>
      <c r="GR66">
        <v>2248</v>
      </c>
      <c r="GS66">
        <v>1</v>
      </c>
      <c r="GT66">
        <v>26</v>
      </c>
      <c r="GU66">
        <v>11.1</v>
      </c>
      <c r="GV66">
        <v>11.1</v>
      </c>
      <c r="GW66">
        <v>1.0083</v>
      </c>
      <c r="GX66">
        <v>2.62329</v>
      </c>
      <c r="GY66">
        <v>1.54785</v>
      </c>
      <c r="GZ66">
        <v>2.30957</v>
      </c>
      <c r="HA66">
        <v>1.64673</v>
      </c>
      <c r="HB66">
        <v>2.34375</v>
      </c>
      <c r="HC66">
        <v>33.244</v>
      </c>
      <c r="HD66">
        <v>24.2539</v>
      </c>
      <c r="HE66">
        <v>18</v>
      </c>
      <c r="HF66">
        <v>504.09</v>
      </c>
      <c r="HG66">
        <v>393.654</v>
      </c>
      <c r="HH66">
        <v>24.7054</v>
      </c>
      <c r="HI66">
        <v>25.8317</v>
      </c>
      <c r="HJ66">
        <v>29.9999</v>
      </c>
      <c r="HK66">
        <v>25.8337</v>
      </c>
      <c r="HL66">
        <v>25.793</v>
      </c>
      <c r="HM66">
        <v>20.1985</v>
      </c>
      <c r="HN66">
        <v>27.5298</v>
      </c>
      <c r="HO66">
        <v>0</v>
      </c>
      <c r="HP66">
        <v>24.706</v>
      </c>
      <c r="HQ66">
        <v>420</v>
      </c>
      <c r="HR66">
        <v>17.7545</v>
      </c>
      <c r="HS66">
        <v>97.0807</v>
      </c>
      <c r="HT66">
        <v>95.4398</v>
      </c>
    </row>
    <row r="67" spans="1:228">
      <c r="A67">
        <v>51</v>
      </c>
      <c r="B67">
        <v>1720558364</v>
      </c>
      <c r="C67">
        <v>4995</v>
      </c>
      <c r="D67" t="s">
        <v>475</v>
      </c>
      <c r="E67" t="s">
        <v>476</v>
      </c>
      <c r="F67">
        <v>5</v>
      </c>
      <c r="G67" t="s">
        <v>358</v>
      </c>
      <c r="H67" t="s">
        <v>446</v>
      </c>
      <c r="I67" t="s">
        <v>393</v>
      </c>
      <c r="J67" t="s">
        <v>361</v>
      </c>
      <c r="K67">
        <v>1720558360.8</v>
      </c>
      <c r="L67">
        <f>(M67)/1000</f>
        <v>0</v>
      </c>
      <c r="M67">
        <f>IF(BH67, AP67, AJ67)</f>
        <v>0</v>
      </c>
      <c r="N67">
        <f>IF(BH67, AK67, AI67)</f>
        <v>0</v>
      </c>
      <c r="O67">
        <f>BJ67 - IF(AW67&gt;1, N67*BD67*100.0/(AY67), 0)</f>
        <v>0</v>
      </c>
      <c r="P67">
        <f>((V67-L67/2)*O67-N67)/(V67+L67/2)</f>
        <v>0</v>
      </c>
      <c r="Q67">
        <f>P67*(BQ67+BR67)/1000.0</f>
        <v>0</v>
      </c>
      <c r="R67">
        <f>(BJ67 - IF(AW67&gt;1, N67*BD67*100.0/(AY67), 0))*(BQ67+BR67)/1000.0</f>
        <v>0</v>
      </c>
      <c r="S67">
        <f>2.0/((1/U67-1/T67)+SIGN(U67)*SQRT((1/U67-1/T67)*(1/U67-1/T67) + 4*BE67/((BE67+1)*(BE67+1))*(2*1/U67*1/T67-1/T67*1/T67)))</f>
        <v>0</v>
      </c>
      <c r="T67">
        <f>IF(LEFT(BF67,1)&lt;&gt;"0",IF(LEFT(BF67,1)="1",3.0,BG67),$D$5+$E$5*(BX67*BQ67/($K$5*1000))+$F$5*(BX67*BQ67/($K$5*1000))*MAX(MIN(BD67,$J$5),$I$5)*MAX(MIN(BD67,$J$5),$I$5)+$G$5*MAX(MIN(BD67,$J$5),$I$5)*(BX67*BQ67/($K$5*1000))+$H$5*(BX67*BQ67/($K$5*1000))*(BX67*BQ67/($K$5*1000)))</f>
        <v>0</v>
      </c>
      <c r="U67">
        <f>L67*(1000-(1000*0.61365*exp(17.502*Y67/(240.97+Y67))/(BQ67+BR67)+BL67)/2)/(1000*0.61365*exp(17.502*Y67/(240.97+Y67))/(BQ67+BR67)-BL67)</f>
        <v>0</v>
      </c>
      <c r="V67">
        <f>1/((BE67+1)/(S67/1.6)+1/(T67/1.37)) + BE67/((BE67+1)/(S67/1.6) + BE67/(T67/1.37))</f>
        <v>0</v>
      </c>
      <c r="W67">
        <f>(AZ67*BC67)</f>
        <v>0</v>
      </c>
      <c r="X67">
        <f>(BS67+(W67+2*0.95*5.67E-8*(((BS67+$B$7)+273)^4-(BS67+273)^4)-44100*L67)/(1.84*29.3*T67+8*0.95*5.67E-8*(BS67+273)^3))</f>
        <v>0</v>
      </c>
      <c r="Y67">
        <f>($C$7*BT67+$D$7*BU67+$E$7*X67)</f>
        <v>0</v>
      </c>
      <c r="Z67">
        <f>0.61365*exp(17.502*Y67/(240.97+Y67))</f>
        <v>0</v>
      </c>
      <c r="AA67">
        <f>(AB67/AC67*100)</f>
        <v>0</v>
      </c>
      <c r="AB67">
        <f>BL67*(BQ67+BR67)/1000</f>
        <v>0</v>
      </c>
      <c r="AC67">
        <f>0.61365*exp(17.502*BS67/(240.97+BS67))</f>
        <v>0</v>
      </c>
      <c r="AD67">
        <f>(Z67-BL67*(BQ67+BR67)/1000)</f>
        <v>0</v>
      </c>
      <c r="AE67">
        <f>(-L67*44100)</f>
        <v>0</v>
      </c>
      <c r="AF67">
        <f>2*29.3*T67*0.92*(BS67-Y67)</f>
        <v>0</v>
      </c>
      <c r="AG67">
        <f>2*0.95*5.67E-8*(((BS67+$B$7)+273)^4-(Y67+273)^4)</f>
        <v>0</v>
      </c>
      <c r="AH67">
        <f>W67+AG67+AE67+AF67</f>
        <v>0</v>
      </c>
      <c r="AI67">
        <f>BP67*AW67*(BK67-BJ67*(1000-AW67*BM67)/(1000-AW67*BL67))/(100*BD67)</f>
        <v>0</v>
      </c>
      <c r="AJ67">
        <f>1000*BP67*AW67*(BL67-BM67)/(100*BD67*(1000-AW67*BL67))</f>
        <v>0</v>
      </c>
      <c r="AK67">
        <f>(AL67 - AM67 - BQ67*1E3/(8.314*(BS67+273.15)) * AO67/BP67 * AN67) * BP67/(100*BD67) * (1000 - BM67)/1000</f>
        <v>0</v>
      </c>
      <c r="AL67">
        <v>427.543125290297</v>
      </c>
      <c r="AM67">
        <v>429.390406060606</v>
      </c>
      <c r="AN67">
        <v>2.01545148207264e-05</v>
      </c>
      <c r="AO67">
        <v>64.8564701241769</v>
      </c>
      <c r="AP67">
        <f>(AR67 - AQ67 + BQ67*1E3/(8.314*(BS67+273.15)) * AT67/BP67 * AS67) * BP67/(100*BD67) * 1000/(1000 - AR67)</f>
        <v>0</v>
      </c>
      <c r="AQ67">
        <v>17.7044965132567</v>
      </c>
      <c r="AR67">
        <v>18.31264</v>
      </c>
      <c r="AS67">
        <v>-2.52330257484979e-06</v>
      </c>
      <c r="AT67">
        <v>109.778611351165</v>
      </c>
      <c r="AU67">
        <v>0</v>
      </c>
      <c r="AV67">
        <v>0</v>
      </c>
      <c r="AW67">
        <f>IF(AU67*$H$13&gt;=AY67,1.0,(AY67/(AY67-AU67*$H$13)))</f>
        <v>0</v>
      </c>
      <c r="AX67">
        <f>(AW67-1)*100</f>
        <v>0</v>
      </c>
      <c r="AY67">
        <f>MAX(0,($B$13+$C$13*BX67)/(1+$D$13*BX67)*BQ67/(BS67+273)*$E$13)</f>
        <v>0</v>
      </c>
      <c r="AZ67">
        <f>$B$11*BY67+$C$11*BZ67+$F$11*CK67*(1-CN67)</f>
        <v>0</v>
      </c>
      <c r="BA67">
        <f>AZ67*BB67</f>
        <v>0</v>
      </c>
      <c r="BB67">
        <f>($B$11*$D$9+$C$11*$D$9+$F$11*((CX67+CP67)/MAX(CX67+CP67+CY67, 0.1)*$I$9+CY67/MAX(CX67+CP67+CY67, 0.1)*$J$9))/($B$11+$C$11+$F$11)</f>
        <v>0</v>
      </c>
      <c r="BC67">
        <f>($B$11*$K$9+$C$11*$K$9+$F$11*((CX67+CP67)/MAX(CX67+CP67+CY67, 0.1)*$P$9+CY67/MAX(CX67+CP67+CY67, 0.1)*$Q$9))/($B$11+$C$11+$F$11)</f>
        <v>0</v>
      </c>
      <c r="BD67">
        <v>6</v>
      </c>
      <c r="BE67">
        <v>0.5</v>
      </c>
      <c r="BF67" t="s">
        <v>362</v>
      </c>
      <c r="BG67">
        <v>2</v>
      </c>
      <c r="BH67" t="b">
        <v>1</v>
      </c>
      <c r="BI67">
        <v>1720558360.8</v>
      </c>
      <c r="BJ67">
        <v>421.525</v>
      </c>
      <c r="BK67">
        <v>419.979</v>
      </c>
      <c r="BL67">
        <v>18.3127</v>
      </c>
      <c r="BM67">
        <v>17.7053</v>
      </c>
      <c r="BN67">
        <v>424.858</v>
      </c>
      <c r="BO67">
        <v>18.18456</v>
      </c>
      <c r="BP67">
        <v>499.9542</v>
      </c>
      <c r="BQ67">
        <v>90.39534</v>
      </c>
      <c r="BR67">
        <v>0.09983794</v>
      </c>
      <c r="BS67">
        <v>25.67124</v>
      </c>
      <c r="BT67">
        <v>25.01048</v>
      </c>
      <c r="BU67">
        <v>999.9</v>
      </c>
      <c r="BV67">
        <v>0</v>
      </c>
      <c r="BW67">
        <v>0</v>
      </c>
      <c r="BX67">
        <v>10024.364</v>
      </c>
      <c r="BY67">
        <v>0</v>
      </c>
      <c r="BZ67">
        <v>0.220656</v>
      </c>
      <c r="CA67">
        <v>1.545576</v>
      </c>
      <c r="CB67">
        <v>429.388</v>
      </c>
      <c r="CC67">
        <v>427.549</v>
      </c>
      <c r="CD67">
        <v>0.6074132</v>
      </c>
      <c r="CE67">
        <v>419.979</v>
      </c>
      <c r="CF67">
        <v>17.7053</v>
      </c>
      <c r="CG67">
        <v>1.655384</v>
      </c>
      <c r="CH67">
        <v>1.600476</v>
      </c>
      <c r="CI67">
        <v>14.48424</v>
      </c>
      <c r="CJ67">
        <v>13.96338</v>
      </c>
      <c r="CK67">
        <v>0</v>
      </c>
      <c r="CL67">
        <v>0</v>
      </c>
      <c r="CM67">
        <v>0</v>
      </c>
      <c r="CN67">
        <v>0</v>
      </c>
      <c r="CO67">
        <v>-5.44</v>
      </c>
      <c r="CP67">
        <v>0</v>
      </c>
      <c r="CQ67">
        <v>-17.62</v>
      </c>
      <c r="CR67">
        <v>-2.24</v>
      </c>
      <c r="CS67">
        <v>34.7624</v>
      </c>
      <c r="CT67">
        <v>39.8246</v>
      </c>
      <c r="CU67">
        <v>37.062</v>
      </c>
      <c r="CV67">
        <v>39.2248</v>
      </c>
      <c r="CW67">
        <v>35.7374</v>
      </c>
      <c r="CX67">
        <v>0</v>
      </c>
      <c r="CY67">
        <v>0</v>
      </c>
      <c r="CZ67">
        <v>0</v>
      </c>
      <c r="DA67">
        <v>1720558362.6</v>
      </c>
      <c r="DB67">
        <v>0</v>
      </c>
      <c r="DC67">
        <v>1720557690.1</v>
      </c>
      <c r="DD67" t="s">
        <v>472</v>
      </c>
      <c r="DE67">
        <v>1720557690.1</v>
      </c>
      <c r="DF67">
        <v>1720557690.1</v>
      </c>
      <c r="DG67">
        <v>11</v>
      </c>
      <c r="DH67">
        <v>-0.099</v>
      </c>
      <c r="DI67">
        <v>0.009</v>
      </c>
      <c r="DJ67">
        <v>-3.331</v>
      </c>
      <c r="DK67">
        <v>0.113</v>
      </c>
      <c r="DL67">
        <v>420</v>
      </c>
      <c r="DM67">
        <v>18</v>
      </c>
      <c r="DN67">
        <v>0.3</v>
      </c>
      <c r="DO67">
        <v>0.15</v>
      </c>
      <c r="DP67">
        <v>1.5252185</v>
      </c>
      <c r="DQ67">
        <v>0.0875751879699245</v>
      </c>
      <c r="DR67">
        <v>0.0357330812098537</v>
      </c>
      <c r="DS67">
        <v>1</v>
      </c>
      <c r="DT67">
        <v>0.60843365</v>
      </c>
      <c r="DU67">
        <v>-0.00513162406015007</v>
      </c>
      <c r="DV67">
        <v>0.00147319083200377</v>
      </c>
      <c r="DW67">
        <v>1</v>
      </c>
      <c r="DX67">
        <v>2</v>
      </c>
      <c r="DY67">
        <v>2</v>
      </c>
      <c r="DZ67" t="s">
        <v>374</v>
      </c>
      <c r="EA67">
        <v>3.13213</v>
      </c>
      <c r="EB67">
        <v>2.77813</v>
      </c>
      <c r="EC67">
        <v>0.0910341</v>
      </c>
      <c r="ED67">
        <v>0.0903688</v>
      </c>
      <c r="EE67">
        <v>0.0853685</v>
      </c>
      <c r="EF67">
        <v>0.0837094</v>
      </c>
      <c r="EG67">
        <v>34396.5</v>
      </c>
      <c r="EH67">
        <v>36999.6</v>
      </c>
      <c r="EI67">
        <v>34234.7</v>
      </c>
      <c r="EJ67">
        <v>36862.1</v>
      </c>
      <c r="EK67">
        <v>44232.9</v>
      </c>
      <c r="EL67">
        <v>48488.9</v>
      </c>
      <c r="EM67">
        <v>53405.2</v>
      </c>
      <c r="EN67">
        <v>58900.7</v>
      </c>
      <c r="EO67">
        <v>1.9864</v>
      </c>
      <c r="EP67">
        <v>1.81005</v>
      </c>
      <c r="EQ67">
        <v>0.0424683</v>
      </c>
      <c r="ER67">
        <v>0</v>
      </c>
      <c r="ES67">
        <v>24.3161</v>
      </c>
      <c r="ET67">
        <v>999.9</v>
      </c>
      <c r="EU67">
        <v>51.569</v>
      </c>
      <c r="EV67">
        <v>29.94</v>
      </c>
      <c r="EW67">
        <v>24.2208</v>
      </c>
      <c r="EX67">
        <v>55.137</v>
      </c>
      <c r="EY67">
        <v>49.7716</v>
      </c>
      <c r="EZ67">
        <v>1</v>
      </c>
      <c r="FA67">
        <v>-0.120927</v>
      </c>
      <c r="FB67">
        <v>0.0219199</v>
      </c>
      <c r="FC67">
        <v>20.136</v>
      </c>
      <c r="FD67">
        <v>5.19947</v>
      </c>
      <c r="FE67">
        <v>12.004</v>
      </c>
      <c r="FF67">
        <v>4.97555</v>
      </c>
      <c r="FG67">
        <v>3.29368</v>
      </c>
      <c r="FH67">
        <v>9999</v>
      </c>
      <c r="FI67">
        <v>999.9</v>
      </c>
      <c r="FJ67">
        <v>9999</v>
      </c>
      <c r="FK67">
        <v>9999</v>
      </c>
      <c r="FL67">
        <v>1.86325</v>
      </c>
      <c r="FM67">
        <v>1.86804</v>
      </c>
      <c r="FN67">
        <v>1.86776</v>
      </c>
      <c r="FO67">
        <v>1.86905</v>
      </c>
      <c r="FP67">
        <v>1.86981</v>
      </c>
      <c r="FQ67">
        <v>1.86584</v>
      </c>
      <c r="FR67">
        <v>1.86691</v>
      </c>
      <c r="FS67">
        <v>1.86832</v>
      </c>
      <c r="FT67">
        <v>5</v>
      </c>
      <c r="FU67">
        <v>0</v>
      </c>
      <c r="FV67">
        <v>0</v>
      </c>
      <c r="FW67">
        <v>0</v>
      </c>
      <c r="FX67" t="s">
        <v>365</v>
      </c>
      <c r="FY67" t="s">
        <v>366</v>
      </c>
      <c r="FZ67" t="s">
        <v>367</v>
      </c>
      <c r="GA67" t="s">
        <v>367</v>
      </c>
      <c r="GB67" t="s">
        <v>367</v>
      </c>
      <c r="GC67" t="s">
        <v>367</v>
      </c>
      <c r="GD67">
        <v>0</v>
      </c>
      <c r="GE67">
        <v>100</v>
      </c>
      <c r="GF67">
        <v>100</v>
      </c>
      <c r="GG67">
        <v>-3.333</v>
      </c>
      <c r="GH67">
        <v>0.1282</v>
      </c>
      <c r="GI67">
        <v>-2.47811098124037</v>
      </c>
      <c r="GJ67">
        <v>-0.00246041668978273</v>
      </c>
      <c r="GK67">
        <v>1.10889021610863e-06</v>
      </c>
      <c r="GL67">
        <v>-1.28318136538774e-10</v>
      </c>
      <c r="GM67">
        <v>-0.120787348492575</v>
      </c>
      <c r="GN67">
        <v>-0.0190386697160695</v>
      </c>
      <c r="GO67">
        <v>0.00224295314527537</v>
      </c>
      <c r="GP67">
        <v>-2.43696975084762e-05</v>
      </c>
      <c r="GQ67">
        <v>4</v>
      </c>
      <c r="GR67">
        <v>2248</v>
      </c>
      <c r="GS67">
        <v>1</v>
      </c>
      <c r="GT67">
        <v>26</v>
      </c>
      <c r="GU67">
        <v>11.2</v>
      </c>
      <c r="GV67">
        <v>11.2</v>
      </c>
      <c r="GW67">
        <v>1.0083</v>
      </c>
      <c r="GX67">
        <v>2.62207</v>
      </c>
      <c r="GY67">
        <v>1.54785</v>
      </c>
      <c r="GZ67">
        <v>2.30835</v>
      </c>
      <c r="HA67">
        <v>1.64673</v>
      </c>
      <c r="HB67">
        <v>2.35352</v>
      </c>
      <c r="HC67">
        <v>33.244</v>
      </c>
      <c r="HD67">
        <v>24.2539</v>
      </c>
      <c r="HE67">
        <v>18</v>
      </c>
      <c r="HF67">
        <v>504.205</v>
      </c>
      <c r="HG67">
        <v>393.443</v>
      </c>
      <c r="HH67">
        <v>24.7017</v>
      </c>
      <c r="HI67">
        <v>25.8314</v>
      </c>
      <c r="HJ67">
        <v>30.0002</v>
      </c>
      <c r="HK67">
        <v>25.8321</v>
      </c>
      <c r="HL67">
        <v>25.7913</v>
      </c>
      <c r="HM67">
        <v>20.1986</v>
      </c>
      <c r="HN67">
        <v>27.5298</v>
      </c>
      <c r="HO67">
        <v>0</v>
      </c>
      <c r="HP67">
        <v>24.6095</v>
      </c>
      <c r="HQ67">
        <v>420</v>
      </c>
      <c r="HR67">
        <v>17.7545</v>
      </c>
      <c r="HS67">
        <v>97.0799</v>
      </c>
      <c r="HT67">
        <v>95.4402</v>
      </c>
    </row>
    <row r="68" spans="1:228">
      <c r="A68">
        <v>52</v>
      </c>
      <c r="B68">
        <v>1720558369</v>
      </c>
      <c r="C68">
        <v>5000</v>
      </c>
      <c r="D68" t="s">
        <v>477</v>
      </c>
      <c r="E68" t="s">
        <v>478</v>
      </c>
      <c r="F68">
        <v>5</v>
      </c>
      <c r="G68" t="s">
        <v>358</v>
      </c>
      <c r="H68" t="s">
        <v>446</v>
      </c>
      <c r="I68" t="s">
        <v>393</v>
      </c>
      <c r="J68" t="s">
        <v>361</v>
      </c>
      <c r="K68">
        <v>1720558365.8</v>
      </c>
      <c r="L68">
        <f>(M68)/1000</f>
        <v>0</v>
      </c>
      <c r="M68">
        <f>IF(BH68, AP68, AJ68)</f>
        <v>0</v>
      </c>
      <c r="N68">
        <f>IF(BH68, AK68, AI68)</f>
        <v>0</v>
      </c>
      <c r="O68">
        <f>BJ68 - IF(AW68&gt;1, N68*BD68*100.0/(AY68), 0)</f>
        <v>0</v>
      </c>
      <c r="P68">
        <f>((V68-L68/2)*O68-N68)/(V68+L68/2)</f>
        <v>0</v>
      </c>
      <c r="Q68">
        <f>P68*(BQ68+BR68)/1000.0</f>
        <v>0</v>
      </c>
      <c r="R68">
        <f>(BJ68 - IF(AW68&gt;1, N68*BD68*100.0/(AY68), 0))*(BQ68+BR68)/1000.0</f>
        <v>0</v>
      </c>
      <c r="S68">
        <f>2.0/((1/U68-1/T68)+SIGN(U68)*SQRT((1/U68-1/T68)*(1/U68-1/T68) + 4*BE68/((BE68+1)*(BE68+1))*(2*1/U68*1/T68-1/T68*1/T68)))</f>
        <v>0</v>
      </c>
      <c r="T68">
        <f>IF(LEFT(BF68,1)&lt;&gt;"0",IF(LEFT(BF68,1)="1",3.0,BG68),$D$5+$E$5*(BX68*BQ68/($K$5*1000))+$F$5*(BX68*BQ68/($K$5*1000))*MAX(MIN(BD68,$J$5),$I$5)*MAX(MIN(BD68,$J$5),$I$5)+$G$5*MAX(MIN(BD68,$J$5),$I$5)*(BX68*BQ68/($K$5*1000))+$H$5*(BX68*BQ68/($K$5*1000))*(BX68*BQ68/($K$5*1000)))</f>
        <v>0</v>
      </c>
      <c r="U68">
        <f>L68*(1000-(1000*0.61365*exp(17.502*Y68/(240.97+Y68))/(BQ68+BR68)+BL68)/2)/(1000*0.61365*exp(17.502*Y68/(240.97+Y68))/(BQ68+BR68)-BL68)</f>
        <v>0</v>
      </c>
      <c r="V68">
        <f>1/((BE68+1)/(S68/1.6)+1/(T68/1.37)) + BE68/((BE68+1)/(S68/1.6) + BE68/(T68/1.37))</f>
        <v>0</v>
      </c>
      <c r="W68">
        <f>(AZ68*BC68)</f>
        <v>0</v>
      </c>
      <c r="X68">
        <f>(BS68+(W68+2*0.95*5.67E-8*(((BS68+$B$7)+273)^4-(BS68+273)^4)-44100*L68)/(1.84*29.3*T68+8*0.95*5.67E-8*(BS68+273)^3))</f>
        <v>0</v>
      </c>
      <c r="Y68">
        <f>($C$7*BT68+$D$7*BU68+$E$7*X68)</f>
        <v>0</v>
      </c>
      <c r="Z68">
        <f>0.61365*exp(17.502*Y68/(240.97+Y68))</f>
        <v>0</v>
      </c>
      <c r="AA68">
        <f>(AB68/AC68*100)</f>
        <v>0</v>
      </c>
      <c r="AB68">
        <f>BL68*(BQ68+BR68)/1000</f>
        <v>0</v>
      </c>
      <c r="AC68">
        <f>0.61365*exp(17.502*BS68/(240.97+BS68))</f>
        <v>0</v>
      </c>
      <c r="AD68">
        <f>(Z68-BL68*(BQ68+BR68)/1000)</f>
        <v>0</v>
      </c>
      <c r="AE68">
        <f>(-L68*44100)</f>
        <v>0</v>
      </c>
      <c r="AF68">
        <f>2*29.3*T68*0.92*(BS68-Y68)</f>
        <v>0</v>
      </c>
      <c r="AG68">
        <f>2*0.95*5.67E-8*(((BS68+$B$7)+273)^4-(Y68+273)^4)</f>
        <v>0</v>
      </c>
      <c r="AH68">
        <f>W68+AG68+AE68+AF68</f>
        <v>0</v>
      </c>
      <c r="AI68">
        <f>BP68*AW68*(BK68-BJ68*(1000-AW68*BM68)/(1000-AW68*BL68))/(100*BD68)</f>
        <v>0</v>
      </c>
      <c r="AJ68">
        <f>1000*BP68*AW68*(BL68-BM68)/(100*BD68*(1000-AW68*BL68))</f>
        <v>0</v>
      </c>
      <c r="AK68">
        <f>(AL68 - AM68 - BQ68*1E3/(8.314*(BS68+273.15)) * AO68/BP68 * AN68) * BP68/(100*BD68) * (1000 - BM68)/1000</f>
        <v>0</v>
      </c>
      <c r="AL68">
        <v>427.584084287862</v>
      </c>
      <c r="AM68">
        <v>429.390987878788</v>
      </c>
      <c r="AN68">
        <v>4.78917472149266e-05</v>
      </c>
      <c r="AO68">
        <v>64.8564701241769</v>
      </c>
      <c r="AP68">
        <f>(AR68 - AQ68 + BQ68*1E3/(8.314*(BS68+273.15)) * AT68/BP68 * AS68) * BP68/(100*BD68) * 1000/(1000 - AR68)</f>
        <v>0</v>
      </c>
      <c r="AQ68">
        <v>17.7058685858823</v>
      </c>
      <c r="AR68">
        <v>18.31264</v>
      </c>
      <c r="AS68">
        <v>1.18279257849953e-06</v>
      </c>
      <c r="AT68">
        <v>109.778611351165</v>
      </c>
      <c r="AU68">
        <v>0</v>
      </c>
      <c r="AV68">
        <v>0</v>
      </c>
      <c r="AW68">
        <f>IF(AU68*$H$13&gt;=AY68,1.0,(AY68/(AY68-AU68*$H$13)))</f>
        <v>0</v>
      </c>
      <c r="AX68">
        <f>(AW68-1)*100</f>
        <v>0</v>
      </c>
      <c r="AY68">
        <f>MAX(0,($B$13+$C$13*BX68)/(1+$D$13*BX68)*BQ68/(BS68+273)*$E$13)</f>
        <v>0</v>
      </c>
      <c r="AZ68">
        <f>$B$11*BY68+$C$11*BZ68+$F$11*CK68*(1-CN68)</f>
        <v>0</v>
      </c>
      <c r="BA68">
        <f>AZ68*BB68</f>
        <v>0</v>
      </c>
      <c r="BB68">
        <f>($B$11*$D$9+$C$11*$D$9+$F$11*((CX68+CP68)/MAX(CX68+CP68+CY68, 0.1)*$I$9+CY68/MAX(CX68+CP68+CY68, 0.1)*$J$9))/($B$11+$C$11+$F$11)</f>
        <v>0</v>
      </c>
      <c r="BC68">
        <f>($B$11*$K$9+$C$11*$K$9+$F$11*((CX68+CP68)/MAX(CX68+CP68+CY68, 0.1)*$P$9+CY68/MAX(CX68+CP68+CY68, 0.1)*$Q$9))/($B$11+$C$11+$F$11)</f>
        <v>0</v>
      </c>
      <c r="BD68">
        <v>6</v>
      </c>
      <c r="BE68">
        <v>0.5</v>
      </c>
      <c r="BF68" t="s">
        <v>362</v>
      </c>
      <c r="BG68">
        <v>2</v>
      </c>
      <c r="BH68" t="b">
        <v>1</v>
      </c>
      <c r="BI68">
        <v>1720558365.8</v>
      </c>
      <c r="BJ68">
        <v>421.519</v>
      </c>
      <c r="BK68">
        <v>420.026</v>
      </c>
      <c r="BL68">
        <v>18.313</v>
      </c>
      <c r="BM68">
        <v>17.70508</v>
      </c>
      <c r="BN68">
        <v>424.8522</v>
      </c>
      <c r="BO68">
        <v>18.18484</v>
      </c>
      <c r="BP68">
        <v>500.0194</v>
      </c>
      <c r="BQ68">
        <v>90.3943</v>
      </c>
      <c r="BR68">
        <v>0.09997828</v>
      </c>
      <c r="BS68">
        <v>25.67312</v>
      </c>
      <c r="BT68">
        <v>25.00922</v>
      </c>
      <c r="BU68">
        <v>999.9</v>
      </c>
      <c r="BV68">
        <v>0</v>
      </c>
      <c r="BW68">
        <v>0</v>
      </c>
      <c r="BX68">
        <v>9991.614</v>
      </c>
      <c r="BY68">
        <v>0</v>
      </c>
      <c r="BZ68">
        <v>0.220656</v>
      </c>
      <c r="CA68">
        <v>1.492872</v>
      </c>
      <c r="CB68">
        <v>429.3824</v>
      </c>
      <c r="CC68">
        <v>427.5966</v>
      </c>
      <c r="CD68">
        <v>0.6079212</v>
      </c>
      <c r="CE68">
        <v>420.026</v>
      </c>
      <c r="CF68">
        <v>17.70508</v>
      </c>
      <c r="CG68">
        <v>1.65539</v>
      </c>
      <c r="CH68">
        <v>1.600436</v>
      </c>
      <c r="CI68">
        <v>14.4843</v>
      </c>
      <c r="CJ68">
        <v>13.96302</v>
      </c>
      <c r="CK68">
        <v>0</v>
      </c>
      <c r="CL68">
        <v>0</v>
      </c>
      <c r="CM68">
        <v>0</v>
      </c>
      <c r="CN68">
        <v>0</v>
      </c>
      <c r="CO68">
        <v>-7.74</v>
      </c>
      <c r="CP68">
        <v>0</v>
      </c>
      <c r="CQ68">
        <v>-11.54</v>
      </c>
      <c r="CR68">
        <v>-1.22</v>
      </c>
      <c r="CS68">
        <v>34.812</v>
      </c>
      <c r="CT68">
        <v>39.8874</v>
      </c>
      <c r="CU68">
        <v>37.0746</v>
      </c>
      <c r="CV68">
        <v>39.3122</v>
      </c>
      <c r="CW68">
        <v>35.75</v>
      </c>
      <c r="CX68">
        <v>0</v>
      </c>
      <c r="CY68">
        <v>0</v>
      </c>
      <c r="CZ68">
        <v>0</v>
      </c>
      <c r="DA68">
        <v>1720558368</v>
      </c>
      <c r="DB68">
        <v>0</v>
      </c>
      <c r="DC68">
        <v>1720557690.1</v>
      </c>
      <c r="DD68" t="s">
        <v>472</v>
      </c>
      <c r="DE68">
        <v>1720557690.1</v>
      </c>
      <c r="DF68">
        <v>1720557690.1</v>
      </c>
      <c r="DG68">
        <v>11</v>
      </c>
      <c r="DH68">
        <v>-0.099</v>
      </c>
      <c r="DI68">
        <v>0.009</v>
      </c>
      <c r="DJ68">
        <v>-3.331</v>
      </c>
      <c r="DK68">
        <v>0.113</v>
      </c>
      <c r="DL68">
        <v>420</v>
      </c>
      <c r="DM68">
        <v>18</v>
      </c>
      <c r="DN68">
        <v>0.3</v>
      </c>
      <c r="DO68">
        <v>0.15</v>
      </c>
      <c r="DP68">
        <v>1.51380047619048</v>
      </c>
      <c r="DQ68">
        <v>0.0469761038961029</v>
      </c>
      <c r="DR68">
        <v>0.0349316450168435</v>
      </c>
      <c r="DS68">
        <v>1</v>
      </c>
      <c r="DT68">
        <v>0.608054</v>
      </c>
      <c r="DU68">
        <v>-0.000237038961038111</v>
      </c>
      <c r="DV68">
        <v>0.00130680304196011</v>
      </c>
      <c r="DW68">
        <v>1</v>
      </c>
      <c r="DX68">
        <v>2</v>
      </c>
      <c r="DY68">
        <v>2</v>
      </c>
      <c r="DZ68" t="s">
        <v>374</v>
      </c>
      <c r="EA68">
        <v>3.13201</v>
      </c>
      <c r="EB68">
        <v>2.77807</v>
      </c>
      <c r="EC68">
        <v>0.0910394</v>
      </c>
      <c r="ED68">
        <v>0.0903724</v>
      </c>
      <c r="EE68">
        <v>0.0853669</v>
      </c>
      <c r="EF68">
        <v>0.0837006</v>
      </c>
      <c r="EG68">
        <v>34396.5</v>
      </c>
      <c r="EH68">
        <v>36999.3</v>
      </c>
      <c r="EI68">
        <v>34234.9</v>
      </c>
      <c r="EJ68">
        <v>36861.9</v>
      </c>
      <c r="EK68">
        <v>44233.2</v>
      </c>
      <c r="EL68">
        <v>48489.4</v>
      </c>
      <c r="EM68">
        <v>53405.4</v>
      </c>
      <c r="EN68">
        <v>58900.6</v>
      </c>
      <c r="EO68">
        <v>1.98615</v>
      </c>
      <c r="EP68">
        <v>1.81015</v>
      </c>
      <c r="EQ68">
        <v>0.0419021</v>
      </c>
      <c r="ER68">
        <v>0</v>
      </c>
      <c r="ES68">
        <v>24.3186</v>
      </c>
      <c r="ET68">
        <v>999.9</v>
      </c>
      <c r="EU68">
        <v>51.569</v>
      </c>
      <c r="EV68">
        <v>29.94</v>
      </c>
      <c r="EW68">
        <v>24.2202</v>
      </c>
      <c r="EX68">
        <v>54.937</v>
      </c>
      <c r="EY68">
        <v>49.984</v>
      </c>
      <c r="EZ68">
        <v>1</v>
      </c>
      <c r="FA68">
        <v>-0.120638</v>
      </c>
      <c r="FB68">
        <v>0.0447821</v>
      </c>
      <c r="FC68">
        <v>20.1362</v>
      </c>
      <c r="FD68">
        <v>5.19947</v>
      </c>
      <c r="FE68">
        <v>12.004</v>
      </c>
      <c r="FF68">
        <v>4.97565</v>
      </c>
      <c r="FG68">
        <v>3.29373</v>
      </c>
      <c r="FH68">
        <v>9999</v>
      </c>
      <c r="FI68">
        <v>999.9</v>
      </c>
      <c r="FJ68">
        <v>9999</v>
      </c>
      <c r="FK68">
        <v>9999</v>
      </c>
      <c r="FL68">
        <v>1.86325</v>
      </c>
      <c r="FM68">
        <v>1.86801</v>
      </c>
      <c r="FN68">
        <v>1.86775</v>
      </c>
      <c r="FO68">
        <v>1.86905</v>
      </c>
      <c r="FP68">
        <v>1.86981</v>
      </c>
      <c r="FQ68">
        <v>1.86584</v>
      </c>
      <c r="FR68">
        <v>1.86691</v>
      </c>
      <c r="FS68">
        <v>1.86836</v>
      </c>
      <c r="FT68">
        <v>5</v>
      </c>
      <c r="FU68">
        <v>0</v>
      </c>
      <c r="FV68">
        <v>0</v>
      </c>
      <c r="FW68">
        <v>0</v>
      </c>
      <c r="FX68" t="s">
        <v>365</v>
      </c>
      <c r="FY68" t="s">
        <v>366</v>
      </c>
      <c r="FZ68" t="s">
        <v>367</v>
      </c>
      <c r="GA68" t="s">
        <v>367</v>
      </c>
      <c r="GB68" t="s">
        <v>367</v>
      </c>
      <c r="GC68" t="s">
        <v>367</v>
      </c>
      <c r="GD68">
        <v>0</v>
      </c>
      <c r="GE68">
        <v>100</v>
      </c>
      <c r="GF68">
        <v>100</v>
      </c>
      <c r="GG68">
        <v>-3.333</v>
      </c>
      <c r="GH68">
        <v>0.1281</v>
      </c>
      <c r="GI68">
        <v>-2.47811098124037</v>
      </c>
      <c r="GJ68">
        <v>-0.00246041668978273</v>
      </c>
      <c r="GK68">
        <v>1.10889021610863e-06</v>
      </c>
      <c r="GL68">
        <v>-1.28318136538774e-10</v>
      </c>
      <c r="GM68">
        <v>-0.120787348492575</v>
      </c>
      <c r="GN68">
        <v>-0.0190386697160695</v>
      </c>
      <c r="GO68">
        <v>0.00224295314527537</v>
      </c>
      <c r="GP68">
        <v>-2.43696975084762e-05</v>
      </c>
      <c r="GQ68">
        <v>4</v>
      </c>
      <c r="GR68">
        <v>2248</v>
      </c>
      <c r="GS68">
        <v>1</v>
      </c>
      <c r="GT68">
        <v>26</v>
      </c>
      <c r="GU68">
        <v>11.3</v>
      </c>
      <c r="GV68">
        <v>11.3</v>
      </c>
      <c r="GW68">
        <v>1.0083</v>
      </c>
      <c r="GX68">
        <v>2.62573</v>
      </c>
      <c r="GY68">
        <v>1.54785</v>
      </c>
      <c r="GZ68">
        <v>2.30957</v>
      </c>
      <c r="HA68">
        <v>1.64673</v>
      </c>
      <c r="HB68">
        <v>2.30103</v>
      </c>
      <c r="HC68">
        <v>33.244</v>
      </c>
      <c r="HD68">
        <v>24.2451</v>
      </c>
      <c r="HE68">
        <v>18</v>
      </c>
      <c r="HF68">
        <v>504.042</v>
      </c>
      <c r="HG68">
        <v>393.492</v>
      </c>
      <c r="HH68">
        <v>24.6125</v>
      </c>
      <c r="HI68">
        <v>25.8294</v>
      </c>
      <c r="HJ68">
        <v>30</v>
      </c>
      <c r="HK68">
        <v>25.8321</v>
      </c>
      <c r="HL68">
        <v>25.7908</v>
      </c>
      <c r="HM68">
        <v>20.1989</v>
      </c>
      <c r="HN68">
        <v>27.5298</v>
      </c>
      <c r="HO68">
        <v>0</v>
      </c>
      <c r="HP68">
        <v>24.5986</v>
      </c>
      <c r="HQ68">
        <v>420</v>
      </c>
      <c r="HR68">
        <v>17.7545</v>
      </c>
      <c r="HS68">
        <v>97.0804</v>
      </c>
      <c r="HT68">
        <v>95.44</v>
      </c>
    </row>
    <row r="69" spans="1:228">
      <c r="A69">
        <v>53</v>
      </c>
      <c r="B69">
        <v>1720558374</v>
      </c>
      <c r="C69">
        <v>5005</v>
      </c>
      <c r="D69" t="s">
        <v>479</v>
      </c>
      <c r="E69" t="s">
        <v>480</v>
      </c>
      <c r="F69">
        <v>5</v>
      </c>
      <c r="G69" t="s">
        <v>358</v>
      </c>
      <c r="H69" t="s">
        <v>446</v>
      </c>
      <c r="I69" t="s">
        <v>393</v>
      </c>
      <c r="J69" t="s">
        <v>361</v>
      </c>
      <c r="K69">
        <v>1720558370.8</v>
      </c>
      <c r="L69">
        <f>(M69)/1000</f>
        <v>0</v>
      </c>
      <c r="M69">
        <f>IF(BH69, AP69, AJ69)</f>
        <v>0</v>
      </c>
      <c r="N69">
        <f>IF(BH69, AK69, AI69)</f>
        <v>0</v>
      </c>
      <c r="O69">
        <f>BJ69 - IF(AW69&gt;1, N69*BD69*100.0/(AY69), 0)</f>
        <v>0</v>
      </c>
      <c r="P69">
        <f>((V69-L69/2)*O69-N69)/(V69+L69/2)</f>
        <v>0</v>
      </c>
      <c r="Q69">
        <f>P69*(BQ69+BR69)/1000.0</f>
        <v>0</v>
      </c>
      <c r="R69">
        <f>(BJ69 - IF(AW69&gt;1, N69*BD69*100.0/(AY69), 0))*(BQ69+BR69)/1000.0</f>
        <v>0</v>
      </c>
      <c r="S69">
        <f>2.0/((1/U69-1/T69)+SIGN(U69)*SQRT((1/U69-1/T69)*(1/U69-1/T69) + 4*BE69/((BE69+1)*(BE69+1))*(2*1/U69*1/T69-1/T69*1/T69)))</f>
        <v>0</v>
      </c>
      <c r="T69">
        <f>IF(LEFT(BF69,1)&lt;&gt;"0",IF(LEFT(BF69,1)="1",3.0,BG69),$D$5+$E$5*(BX69*BQ69/($K$5*1000))+$F$5*(BX69*BQ69/($K$5*1000))*MAX(MIN(BD69,$J$5),$I$5)*MAX(MIN(BD69,$J$5),$I$5)+$G$5*MAX(MIN(BD69,$J$5),$I$5)*(BX69*BQ69/($K$5*1000))+$H$5*(BX69*BQ69/($K$5*1000))*(BX69*BQ69/($K$5*1000)))</f>
        <v>0</v>
      </c>
      <c r="U69">
        <f>L69*(1000-(1000*0.61365*exp(17.502*Y69/(240.97+Y69))/(BQ69+BR69)+BL69)/2)/(1000*0.61365*exp(17.502*Y69/(240.97+Y69))/(BQ69+BR69)-BL69)</f>
        <v>0</v>
      </c>
      <c r="V69">
        <f>1/((BE69+1)/(S69/1.6)+1/(T69/1.37)) + BE69/((BE69+1)/(S69/1.6) + BE69/(T69/1.37))</f>
        <v>0</v>
      </c>
      <c r="W69">
        <f>(AZ69*BC69)</f>
        <v>0</v>
      </c>
      <c r="X69">
        <f>(BS69+(W69+2*0.95*5.67E-8*(((BS69+$B$7)+273)^4-(BS69+273)^4)-44100*L69)/(1.84*29.3*T69+8*0.95*5.67E-8*(BS69+273)^3))</f>
        <v>0</v>
      </c>
      <c r="Y69">
        <f>($C$7*BT69+$D$7*BU69+$E$7*X69)</f>
        <v>0</v>
      </c>
      <c r="Z69">
        <f>0.61365*exp(17.502*Y69/(240.97+Y69))</f>
        <v>0</v>
      </c>
      <c r="AA69">
        <f>(AB69/AC69*100)</f>
        <v>0</v>
      </c>
      <c r="AB69">
        <f>BL69*(BQ69+BR69)/1000</f>
        <v>0</v>
      </c>
      <c r="AC69">
        <f>0.61365*exp(17.502*BS69/(240.97+BS69))</f>
        <v>0</v>
      </c>
      <c r="AD69">
        <f>(Z69-BL69*(BQ69+BR69)/1000)</f>
        <v>0</v>
      </c>
      <c r="AE69">
        <f>(-L69*44100)</f>
        <v>0</v>
      </c>
      <c r="AF69">
        <f>2*29.3*T69*0.92*(BS69-Y69)</f>
        <v>0</v>
      </c>
      <c r="AG69">
        <f>2*0.95*5.67E-8*(((BS69+$B$7)+273)^4-(Y69+273)^4)</f>
        <v>0</v>
      </c>
      <c r="AH69">
        <f>W69+AG69+AE69+AF69</f>
        <v>0</v>
      </c>
      <c r="AI69">
        <f>BP69*AW69*(BK69-BJ69*(1000-AW69*BM69)/(1000-AW69*BL69))/(100*BD69)</f>
        <v>0</v>
      </c>
      <c r="AJ69">
        <f>1000*BP69*AW69*(BL69-BM69)/(100*BD69*(1000-AW69*BL69))</f>
        <v>0</v>
      </c>
      <c r="AK69">
        <f>(AL69 - AM69 - BQ69*1E3/(8.314*(BS69+273.15)) * AO69/BP69 * AN69) * BP69/(100*BD69) * (1000 - BM69)/1000</f>
        <v>0</v>
      </c>
      <c r="AL69">
        <v>427.57020437047</v>
      </c>
      <c r="AM69">
        <v>429.400739393939</v>
      </c>
      <c r="AN69">
        <v>6.43509569720463e-06</v>
      </c>
      <c r="AO69">
        <v>64.8564701241769</v>
      </c>
      <c r="AP69">
        <f>(AR69 - AQ69 + BQ69*1E3/(8.314*(BS69+273.15)) * AT69/BP69 * AS69) * BP69/(100*BD69) * 1000/(1000 - AR69)</f>
        <v>0</v>
      </c>
      <c r="AQ69">
        <v>17.7036315824288</v>
      </c>
      <c r="AR69">
        <v>18.3069915151515</v>
      </c>
      <c r="AS69">
        <v>-1.4021897256605e-05</v>
      </c>
      <c r="AT69">
        <v>109.778611351165</v>
      </c>
      <c r="AU69">
        <v>0</v>
      </c>
      <c r="AV69">
        <v>0</v>
      </c>
      <c r="AW69">
        <f>IF(AU69*$H$13&gt;=AY69,1.0,(AY69/(AY69-AU69*$H$13)))</f>
        <v>0</v>
      </c>
      <c r="AX69">
        <f>(AW69-1)*100</f>
        <v>0</v>
      </c>
      <c r="AY69">
        <f>MAX(0,($B$13+$C$13*BX69)/(1+$D$13*BX69)*BQ69/(BS69+273)*$E$13)</f>
        <v>0</v>
      </c>
      <c r="AZ69">
        <f>$B$11*BY69+$C$11*BZ69+$F$11*CK69*(1-CN69)</f>
        <v>0</v>
      </c>
      <c r="BA69">
        <f>AZ69*BB69</f>
        <v>0</v>
      </c>
      <c r="BB69">
        <f>($B$11*$D$9+$C$11*$D$9+$F$11*((CX69+CP69)/MAX(CX69+CP69+CY69, 0.1)*$I$9+CY69/MAX(CX69+CP69+CY69, 0.1)*$J$9))/($B$11+$C$11+$F$11)</f>
        <v>0</v>
      </c>
      <c r="BC69">
        <f>($B$11*$K$9+$C$11*$K$9+$F$11*((CX69+CP69)/MAX(CX69+CP69+CY69, 0.1)*$P$9+CY69/MAX(CX69+CP69+CY69, 0.1)*$Q$9))/($B$11+$C$11+$F$11)</f>
        <v>0</v>
      </c>
      <c r="BD69">
        <v>6</v>
      </c>
      <c r="BE69">
        <v>0.5</v>
      </c>
      <c r="BF69" t="s">
        <v>362</v>
      </c>
      <c r="BG69">
        <v>2</v>
      </c>
      <c r="BH69" t="b">
        <v>1</v>
      </c>
      <c r="BI69">
        <v>1720558370.8</v>
      </c>
      <c r="BJ69">
        <v>421.5362</v>
      </c>
      <c r="BK69">
        <v>420.0064</v>
      </c>
      <c r="BL69">
        <v>18.30972</v>
      </c>
      <c r="BM69">
        <v>17.70408</v>
      </c>
      <c r="BN69">
        <v>424.8694</v>
      </c>
      <c r="BO69">
        <v>18.18168</v>
      </c>
      <c r="BP69">
        <v>500.0126</v>
      </c>
      <c r="BQ69">
        <v>90.3967</v>
      </c>
      <c r="BR69">
        <v>0.09998826</v>
      </c>
      <c r="BS69">
        <v>25.67268</v>
      </c>
      <c r="BT69">
        <v>25.00692</v>
      </c>
      <c r="BU69">
        <v>999.9</v>
      </c>
      <c r="BV69">
        <v>0</v>
      </c>
      <c r="BW69">
        <v>0</v>
      </c>
      <c r="BX69">
        <v>9995.88</v>
      </c>
      <c r="BY69">
        <v>0</v>
      </c>
      <c r="BZ69">
        <v>0.220656</v>
      </c>
      <c r="CA69">
        <v>1.52998</v>
      </c>
      <c r="CB69">
        <v>429.3986</v>
      </c>
      <c r="CC69">
        <v>427.576</v>
      </c>
      <c r="CD69">
        <v>0.6056458</v>
      </c>
      <c r="CE69">
        <v>420.0064</v>
      </c>
      <c r="CF69">
        <v>17.70408</v>
      </c>
      <c r="CG69">
        <v>1.655138</v>
      </c>
      <c r="CH69">
        <v>1.60039</v>
      </c>
      <c r="CI69">
        <v>14.48198</v>
      </c>
      <c r="CJ69">
        <v>13.96256</v>
      </c>
      <c r="CK69">
        <v>0</v>
      </c>
      <c r="CL69">
        <v>0</v>
      </c>
      <c r="CM69">
        <v>0</v>
      </c>
      <c r="CN69">
        <v>0</v>
      </c>
      <c r="CO69">
        <v>0.36</v>
      </c>
      <c r="CP69">
        <v>0</v>
      </c>
      <c r="CQ69">
        <v>-13.02</v>
      </c>
      <c r="CR69">
        <v>-1.04</v>
      </c>
      <c r="CS69">
        <v>34.812</v>
      </c>
      <c r="CT69">
        <v>39.937</v>
      </c>
      <c r="CU69">
        <v>37.125</v>
      </c>
      <c r="CV69">
        <v>39.3998</v>
      </c>
      <c r="CW69">
        <v>35.7872</v>
      </c>
      <c r="CX69">
        <v>0</v>
      </c>
      <c r="CY69">
        <v>0</v>
      </c>
      <c r="CZ69">
        <v>0</v>
      </c>
      <c r="DA69">
        <v>1720558372.8</v>
      </c>
      <c r="DB69">
        <v>0</v>
      </c>
      <c r="DC69">
        <v>1720557690.1</v>
      </c>
      <c r="DD69" t="s">
        <v>472</v>
      </c>
      <c r="DE69">
        <v>1720557690.1</v>
      </c>
      <c r="DF69">
        <v>1720557690.1</v>
      </c>
      <c r="DG69">
        <v>11</v>
      </c>
      <c r="DH69">
        <v>-0.099</v>
      </c>
      <c r="DI69">
        <v>0.009</v>
      </c>
      <c r="DJ69">
        <v>-3.331</v>
      </c>
      <c r="DK69">
        <v>0.113</v>
      </c>
      <c r="DL69">
        <v>420</v>
      </c>
      <c r="DM69">
        <v>18</v>
      </c>
      <c r="DN69">
        <v>0.3</v>
      </c>
      <c r="DO69">
        <v>0.15</v>
      </c>
      <c r="DP69">
        <v>1.529038</v>
      </c>
      <c r="DQ69">
        <v>-0.0515332330827098</v>
      </c>
      <c r="DR69">
        <v>0.0300973358621656</v>
      </c>
      <c r="DS69">
        <v>1</v>
      </c>
      <c r="DT69">
        <v>0.60761645</v>
      </c>
      <c r="DU69">
        <v>-0.0142146315789481</v>
      </c>
      <c r="DV69">
        <v>0.00208052607469841</v>
      </c>
      <c r="DW69">
        <v>1</v>
      </c>
      <c r="DX69">
        <v>2</v>
      </c>
      <c r="DY69">
        <v>2</v>
      </c>
      <c r="DZ69" t="s">
        <v>374</v>
      </c>
      <c r="EA69">
        <v>3.13202</v>
      </c>
      <c r="EB69">
        <v>2.77793</v>
      </c>
      <c r="EC69">
        <v>0.0910421</v>
      </c>
      <c r="ED69">
        <v>0.0903749</v>
      </c>
      <c r="EE69">
        <v>0.0853533</v>
      </c>
      <c r="EF69">
        <v>0.08371</v>
      </c>
      <c r="EG69">
        <v>34396.2</v>
      </c>
      <c r="EH69">
        <v>36999.6</v>
      </c>
      <c r="EI69">
        <v>34234.7</v>
      </c>
      <c r="EJ69">
        <v>36862.3</v>
      </c>
      <c r="EK69">
        <v>44233.7</v>
      </c>
      <c r="EL69">
        <v>48489</v>
      </c>
      <c r="EM69">
        <v>53405.2</v>
      </c>
      <c r="EN69">
        <v>58900.8</v>
      </c>
      <c r="EO69">
        <v>1.98635</v>
      </c>
      <c r="EP69">
        <v>1.80998</v>
      </c>
      <c r="EQ69">
        <v>0.0411794</v>
      </c>
      <c r="ER69">
        <v>0</v>
      </c>
      <c r="ES69">
        <v>24.3212</v>
      </c>
      <c r="ET69">
        <v>999.9</v>
      </c>
      <c r="EU69">
        <v>51.569</v>
      </c>
      <c r="EV69">
        <v>29.93</v>
      </c>
      <c r="EW69">
        <v>24.2061</v>
      </c>
      <c r="EX69">
        <v>54.737</v>
      </c>
      <c r="EY69">
        <v>50.0441</v>
      </c>
      <c r="EZ69">
        <v>1</v>
      </c>
      <c r="FA69">
        <v>-0.121433</v>
      </c>
      <c r="FB69">
        <v>-0.0534286</v>
      </c>
      <c r="FC69">
        <v>20.1362</v>
      </c>
      <c r="FD69">
        <v>5.19932</v>
      </c>
      <c r="FE69">
        <v>12.004</v>
      </c>
      <c r="FF69">
        <v>4.9756</v>
      </c>
      <c r="FG69">
        <v>3.2936</v>
      </c>
      <c r="FH69">
        <v>9999</v>
      </c>
      <c r="FI69">
        <v>999.9</v>
      </c>
      <c r="FJ69">
        <v>9999</v>
      </c>
      <c r="FK69">
        <v>9999</v>
      </c>
      <c r="FL69">
        <v>1.86325</v>
      </c>
      <c r="FM69">
        <v>1.868</v>
      </c>
      <c r="FN69">
        <v>1.86777</v>
      </c>
      <c r="FO69">
        <v>1.86905</v>
      </c>
      <c r="FP69">
        <v>1.86981</v>
      </c>
      <c r="FQ69">
        <v>1.86584</v>
      </c>
      <c r="FR69">
        <v>1.86691</v>
      </c>
      <c r="FS69">
        <v>1.86835</v>
      </c>
      <c r="FT69">
        <v>5</v>
      </c>
      <c r="FU69">
        <v>0</v>
      </c>
      <c r="FV69">
        <v>0</v>
      </c>
      <c r="FW69">
        <v>0</v>
      </c>
      <c r="FX69" t="s">
        <v>365</v>
      </c>
      <c r="FY69" t="s">
        <v>366</v>
      </c>
      <c r="FZ69" t="s">
        <v>367</v>
      </c>
      <c r="GA69" t="s">
        <v>367</v>
      </c>
      <c r="GB69" t="s">
        <v>367</v>
      </c>
      <c r="GC69" t="s">
        <v>367</v>
      </c>
      <c r="GD69">
        <v>0</v>
      </c>
      <c r="GE69">
        <v>100</v>
      </c>
      <c r="GF69">
        <v>100</v>
      </c>
      <c r="GG69">
        <v>-3.333</v>
      </c>
      <c r="GH69">
        <v>0.128</v>
      </c>
      <c r="GI69">
        <v>-2.47811098124037</v>
      </c>
      <c r="GJ69">
        <v>-0.00246041668978273</v>
      </c>
      <c r="GK69">
        <v>1.10889021610863e-06</v>
      </c>
      <c r="GL69">
        <v>-1.28318136538774e-10</v>
      </c>
      <c r="GM69">
        <v>-0.120787348492575</v>
      </c>
      <c r="GN69">
        <v>-0.0190386697160695</v>
      </c>
      <c r="GO69">
        <v>0.00224295314527537</v>
      </c>
      <c r="GP69">
        <v>-2.43696975084762e-05</v>
      </c>
      <c r="GQ69">
        <v>4</v>
      </c>
      <c r="GR69">
        <v>2248</v>
      </c>
      <c r="GS69">
        <v>1</v>
      </c>
      <c r="GT69">
        <v>26</v>
      </c>
      <c r="GU69">
        <v>11.4</v>
      </c>
      <c r="GV69">
        <v>11.4</v>
      </c>
      <c r="GW69">
        <v>1.0083</v>
      </c>
      <c r="GX69">
        <v>2.63306</v>
      </c>
      <c r="GY69">
        <v>1.54785</v>
      </c>
      <c r="GZ69">
        <v>2.30835</v>
      </c>
      <c r="HA69">
        <v>1.64673</v>
      </c>
      <c r="HB69">
        <v>2.2583</v>
      </c>
      <c r="HC69">
        <v>33.244</v>
      </c>
      <c r="HD69">
        <v>24.2451</v>
      </c>
      <c r="HE69">
        <v>18</v>
      </c>
      <c r="HF69">
        <v>504.172</v>
      </c>
      <c r="HG69">
        <v>393.399</v>
      </c>
      <c r="HH69">
        <v>24.5857</v>
      </c>
      <c r="HI69">
        <v>25.8294</v>
      </c>
      <c r="HJ69">
        <v>29.9998</v>
      </c>
      <c r="HK69">
        <v>25.8321</v>
      </c>
      <c r="HL69">
        <v>25.7908</v>
      </c>
      <c r="HM69">
        <v>20.1981</v>
      </c>
      <c r="HN69">
        <v>27.5298</v>
      </c>
      <c r="HO69">
        <v>0</v>
      </c>
      <c r="HP69">
        <v>24.5908</v>
      </c>
      <c r="HQ69">
        <v>420</v>
      </c>
      <c r="HR69">
        <v>17.7556</v>
      </c>
      <c r="HS69">
        <v>97.08</v>
      </c>
      <c r="HT69">
        <v>95.4406</v>
      </c>
    </row>
    <row r="70" spans="1:228">
      <c r="A70">
        <v>54</v>
      </c>
      <c r="B70">
        <v>1720558379</v>
      </c>
      <c r="C70">
        <v>5010</v>
      </c>
      <c r="D70" t="s">
        <v>481</v>
      </c>
      <c r="E70" t="s">
        <v>482</v>
      </c>
      <c r="F70">
        <v>5</v>
      </c>
      <c r="G70" t="s">
        <v>358</v>
      </c>
      <c r="H70" t="s">
        <v>446</v>
      </c>
      <c r="I70" t="s">
        <v>393</v>
      </c>
      <c r="J70" t="s">
        <v>361</v>
      </c>
      <c r="K70">
        <v>1720558375.8</v>
      </c>
      <c r="L70">
        <f>(M70)/1000</f>
        <v>0</v>
      </c>
      <c r="M70">
        <f>IF(BH70, AP70, AJ70)</f>
        <v>0</v>
      </c>
      <c r="N70">
        <f>IF(BH70, AK70, AI70)</f>
        <v>0</v>
      </c>
      <c r="O70">
        <f>BJ70 - IF(AW70&gt;1, N70*BD70*100.0/(AY70), 0)</f>
        <v>0</v>
      </c>
      <c r="P70">
        <f>((V70-L70/2)*O70-N70)/(V70+L70/2)</f>
        <v>0</v>
      </c>
      <c r="Q70">
        <f>P70*(BQ70+BR70)/1000.0</f>
        <v>0</v>
      </c>
      <c r="R70">
        <f>(BJ70 - IF(AW70&gt;1, N70*BD70*100.0/(AY70), 0))*(BQ70+BR70)/1000.0</f>
        <v>0</v>
      </c>
      <c r="S70">
        <f>2.0/((1/U70-1/T70)+SIGN(U70)*SQRT((1/U70-1/T70)*(1/U70-1/T70) + 4*BE70/((BE70+1)*(BE70+1))*(2*1/U70*1/T70-1/T70*1/T70)))</f>
        <v>0</v>
      </c>
      <c r="T70">
        <f>IF(LEFT(BF70,1)&lt;&gt;"0",IF(LEFT(BF70,1)="1",3.0,BG70),$D$5+$E$5*(BX70*BQ70/($K$5*1000))+$F$5*(BX70*BQ70/($K$5*1000))*MAX(MIN(BD70,$J$5),$I$5)*MAX(MIN(BD70,$J$5),$I$5)+$G$5*MAX(MIN(BD70,$J$5),$I$5)*(BX70*BQ70/($K$5*1000))+$H$5*(BX70*BQ70/($K$5*1000))*(BX70*BQ70/($K$5*1000)))</f>
        <v>0</v>
      </c>
      <c r="U70">
        <f>L70*(1000-(1000*0.61365*exp(17.502*Y70/(240.97+Y70))/(BQ70+BR70)+BL70)/2)/(1000*0.61365*exp(17.502*Y70/(240.97+Y70))/(BQ70+BR70)-BL70)</f>
        <v>0</v>
      </c>
      <c r="V70">
        <f>1/((BE70+1)/(S70/1.6)+1/(T70/1.37)) + BE70/((BE70+1)/(S70/1.6) + BE70/(T70/1.37))</f>
        <v>0</v>
      </c>
      <c r="W70">
        <f>(AZ70*BC70)</f>
        <v>0</v>
      </c>
      <c r="X70">
        <f>(BS70+(W70+2*0.95*5.67E-8*(((BS70+$B$7)+273)^4-(BS70+273)^4)-44100*L70)/(1.84*29.3*T70+8*0.95*5.67E-8*(BS70+273)^3))</f>
        <v>0</v>
      </c>
      <c r="Y70">
        <f>($C$7*BT70+$D$7*BU70+$E$7*X70)</f>
        <v>0</v>
      </c>
      <c r="Z70">
        <f>0.61365*exp(17.502*Y70/(240.97+Y70))</f>
        <v>0</v>
      </c>
      <c r="AA70">
        <f>(AB70/AC70*100)</f>
        <v>0</v>
      </c>
      <c r="AB70">
        <f>BL70*(BQ70+BR70)/1000</f>
        <v>0</v>
      </c>
      <c r="AC70">
        <f>0.61365*exp(17.502*BS70/(240.97+BS70))</f>
        <v>0</v>
      </c>
      <c r="AD70">
        <f>(Z70-BL70*(BQ70+BR70)/1000)</f>
        <v>0</v>
      </c>
      <c r="AE70">
        <f>(-L70*44100)</f>
        <v>0</v>
      </c>
      <c r="AF70">
        <f>2*29.3*T70*0.92*(BS70-Y70)</f>
        <v>0</v>
      </c>
      <c r="AG70">
        <f>2*0.95*5.67E-8*(((BS70+$B$7)+273)^4-(Y70+273)^4)</f>
        <v>0</v>
      </c>
      <c r="AH70">
        <f>W70+AG70+AE70+AF70</f>
        <v>0</v>
      </c>
      <c r="AI70">
        <f>BP70*AW70*(BK70-BJ70*(1000-AW70*BM70)/(1000-AW70*BL70))/(100*BD70)</f>
        <v>0</v>
      </c>
      <c r="AJ70">
        <f>1000*BP70*AW70*(BL70-BM70)/(100*BD70*(1000-AW70*BL70))</f>
        <v>0</v>
      </c>
      <c r="AK70">
        <f>(AL70 - AM70 - BQ70*1E3/(8.314*(BS70+273.15)) * AO70/BP70 * AN70) * BP70/(100*BD70) * (1000 - BM70)/1000</f>
        <v>0</v>
      </c>
      <c r="AL70">
        <v>427.577013695681</v>
      </c>
      <c r="AM70">
        <v>429.356703030303</v>
      </c>
      <c r="AN70">
        <v>-0.00013246910083652</v>
      </c>
      <c r="AO70">
        <v>64.8564701241769</v>
      </c>
      <c r="AP70">
        <f>(AR70 - AQ70 + BQ70*1E3/(8.314*(BS70+273.15)) * AT70/BP70 * AS70) * BP70/(100*BD70) * 1000/(1000 - AR70)</f>
        <v>0</v>
      </c>
      <c r="AQ70">
        <v>17.7059013082624</v>
      </c>
      <c r="AR70">
        <v>18.3082478787879</v>
      </c>
      <c r="AS70">
        <v>-4.91517083264639e-06</v>
      </c>
      <c r="AT70">
        <v>109.778611351165</v>
      </c>
      <c r="AU70">
        <v>0</v>
      </c>
      <c r="AV70">
        <v>0</v>
      </c>
      <c r="AW70">
        <f>IF(AU70*$H$13&gt;=AY70,1.0,(AY70/(AY70-AU70*$H$13)))</f>
        <v>0</v>
      </c>
      <c r="AX70">
        <f>(AW70-1)*100</f>
        <v>0</v>
      </c>
      <c r="AY70">
        <f>MAX(0,($B$13+$C$13*BX70)/(1+$D$13*BX70)*BQ70/(BS70+273)*$E$13)</f>
        <v>0</v>
      </c>
      <c r="AZ70">
        <f>$B$11*BY70+$C$11*BZ70+$F$11*CK70*(1-CN70)</f>
        <v>0</v>
      </c>
      <c r="BA70">
        <f>AZ70*BB70</f>
        <v>0</v>
      </c>
      <c r="BB70">
        <f>($B$11*$D$9+$C$11*$D$9+$F$11*((CX70+CP70)/MAX(CX70+CP70+CY70, 0.1)*$I$9+CY70/MAX(CX70+CP70+CY70, 0.1)*$J$9))/($B$11+$C$11+$F$11)</f>
        <v>0</v>
      </c>
      <c r="BC70">
        <f>($B$11*$K$9+$C$11*$K$9+$F$11*((CX70+CP70)/MAX(CX70+CP70+CY70, 0.1)*$P$9+CY70/MAX(CX70+CP70+CY70, 0.1)*$Q$9))/($B$11+$C$11+$F$11)</f>
        <v>0</v>
      </c>
      <c r="BD70">
        <v>6</v>
      </c>
      <c r="BE70">
        <v>0.5</v>
      </c>
      <c r="BF70" t="s">
        <v>362</v>
      </c>
      <c r="BG70">
        <v>2</v>
      </c>
      <c r="BH70" t="b">
        <v>1</v>
      </c>
      <c r="BI70">
        <v>1720558375.8</v>
      </c>
      <c r="BJ70">
        <v>421.5166</v>
      </c>
      <c r="BK70">
        <v>420.0106</v>
      </c>
      <c r="BL70">
        <v>18.30784</v>
      </c>
      <c r="BM70">
        <v>17.70578</v>
      </c>
      <c r="BN70">
        <v>424.8498</v>
      </c>
      <c r="BO70">
        <v>18.17988</v>
      </c>
      <c r="BP70">
        <v>500.0096</v>
      </c>
      <c r="BQ70">
        <v>90.3979</v>
      </c>
      <c r="BR70">
        <v>0.10005994</v>
      </c>
      <c r="BS70">
        <v>25.6702</v>
      </c>
      <c r="BT70">
        <v>25.00166</v>
      </c>
      <c r="BU70">
        <v>999.9</v>
      </c>
      <c r="BV70">
        <v>0</v>
      </c>
      <c r="BW70">
        <v>0</v>
      </c>
      <c r="BX70">
        <v>9994.758</v>
      </c>
      <c r="BY70">
        <v>0</v>
      </c>
      <c r="BZ70">
        <v>0.220656</v>
      </c>
      <c r="CA70">
        <v>1.506144</v>
      </c>
      <c r="CB70">
        <v>429.378</v>
      </c>
      <c r="CC70">
        <v>427.5812</v>
      </c>
      <c r="CD70">
        <v>0.6020506</v>
      </c>
      <c r="CE70">
        <v>420.0106</v>
      </c>
      <c r="CF70">
        <v>17.70578</v>
      </c>
      <c r="CG70">
        <v>1.654992</v>
      </c>
      <c r="CH70">
        <v>1.600568</v>
      </c>
      <c r="CI70">
        <v>14.48058</v>
      </c>
      <c r="CJ70">
        <v>13.96428</v>
      </c>
      <c r="CK70">
        <v>0</v>
      </c>
      <c r="CL70">
        <v>0</v>
      </c>
      <c r="CM70">
        <v>0</v>
      </c>
      <c r="CN70">
        <v>0</v>
      </c>
      <c r="CO70">
        <v>3.22</v>
      </c>
      <c r="CP70">
        <v>0</v>
      </c>
      <c r="CQ70">
        <v>-13.92</v>
      </c>
      <c r="CR70">
        <v>-0.16</v>
      </c>
      <c r="CS70">
        <v>34.812</v>
      </c>
      <c r="CT70">
        <v>39.9874</v>
      </c>
      <c r="CU70">
        <v>37.125</v>
      </c>
      <c r="CV70">
        <v>39.4622</v>
      </c>
      <c r="CW70">
        <v>35.812</v>
      </c>
      <c r="CX70">
        <v>0</v>
      </c>
      <c r="CY70">
        <v>0</v>
      </c>
      <c r="CZ70">
        <v>0</v>
      </c>
      <c r="DA70">
        <v>1720558377.6</v>
      </c>
      <c r="DB70">
        <v>0</v>
      </c>
      <c r="DC70">
        <v>1720557690.1</v>
      </c>
      <c r="DD70" t="s">
        <v>472</v>
      </c>
      <c r="DE70">
        <v>1720557690.1</v>
      </c>
      <c r="DF70">
        <v>1720557690.1</v>
      </c>
      <c r="DG70">
        <v>11</v>
      </c>
      <c r="DH70">
        <v>-0.099</v>
      </c>
      <c r="DI70">
        <v>0.009</v>
      </c>
      <c r="DJ70">
        <v>-3.331</v>
      </c>
      <c r="DK70">
        <v>0.113</v>
      </c>
      <c r="DL70">
        <v>420</v>
      </c>
      <c r="DM70">
        <v>18</v>
      </c>
      <c r="DN70">
        <v>0.3</v>
      </c>
      <c r="DO70">
        <v>0.15</v>
      </c>
      <c r="DP70">
        <v>1.52302476190476</v>
      </c>
      <c r="DQ70">
        <v>-0.0907511688311699</v>
      </c>
      <c r="DR70">
        <v>0.0315058835955094</v>
      </c>
      <c r="DS70">
        <v>1</v>
      </c>
      <c r="DT70">
        <v>0.605909666666667</v>
      </c>
      <c r="DU70">
        <v>-0.0227947792207801</v>
      </c>
      <c r="DV70">
        <v>0.00280131994965186</v>
      </c>
      <c r="DW70">
        <v>1</v>
      </c>
      <c r="DX70">
        <v>2</v>
      </c>
      <c r="DY70">
        <v>2</v>
      </c>
      <c r="DZ70" t="s">
        <v>374</v>
      </c>
      <c r="EA70">
        <v>3.13208</v>
      </c>
      <c r="EB70">
        <v>2.77798</v>
      </c>
      <c r="EC70">
        <v>0.0910381</v>
      </c>
      <c r="ED70">
        <v>0.0903834</v>
      </c>
      <c r="EE70">
        <v>0.0853534</v>
      </c>
      <c r="EF70">
        <v>0.0837128</v>
      </c>
      <c r="EG70">
        <v>34396.4</v>
      </c>
      <c r="EH70">
        <v>36999.2</v>
      </c>
      <c r="EI70">
        <v>34234.7</v>
      </c>
      <c r="EJ70">
        <v>36862.2</v>
      </c>
      <c r="EK70">
        <v>44233.7</v>
      </c>
      <c r="EL70">
        <v>48489.1</v>
      </c>
      <c r="EM70">
        <v>53405.2</v>
      </c>
      <c r="EN70">
        <v>58901.1</v>
      </c>
      <c r="EO70">
        <v>1.9863</v>
      </c>
      <c r="EP70">
        <v>1.81017</v>
      </c>
      <c r="EQ70">
        <v>0.0414029</v>
      </c>
      <c r="ER70">
        <v>0</v>
      </c>
      <c r="ES70">
        <v>24.3237</v>
      </c>
      <c r="ET70">
        <v>999.9</v>
      </c>
      <c r="EU70">
        <v>51.569</v>
      </c>
      <c r="EV70">
        <v>29.94</v>
      </c>
      <c r="EW70">
        <v>24.2217</v>
      </c>
      <c r="EX70">
        <v>54.177</v>
      </c>
      <c r="EY70">
        <v>49.8558</v>
      </c>
      <c r="EZ70">
        <v>1</v>
      </c>
      <c r="FA70">
        <v>-0.121293</v>
      </c>
      <c r="FB70">
        <v>-0.118652</v>
      </c>
      <c r="FC70">
        <v>20.1362</v>
      </c>
      <c r="FD70">
        <v>5.19917</v>
      </c>
      <c r="FE70">
        <v>12.004</v>
      </c>
      <c r="FF70">
        <v>4.9756</v>
      </c>
      <c r="FG70">
        <v>3.29368</v>
      </c>
      <c r="FH70">
        <v>9999</v>
      </c>
      <c r="FI70">
        <v>999.9</v>
      </c>
      <c r="FJ70">
        <v>9999</v>
      </c>
      <c r="FK70">
        <v>9999</v>
      </c>
      <c r="FL70">
        <v>1.86325</v>
      </c>
      <c r="FM70">
        <v>1.86801</v>
      </c>
      <c r="FN70">
        <v>1.86779</v>
      </c>
      <c r="FO70">
        <v>1.86905</v>
      </c>
      <c r="FP70">
        <v>1.86981</v>
      </c>
      <c r="FQ70">
        <v>1.86585</v>
      </c>
      <c r="FR70">
        <v>1.86691</v>
      </c>
      <c r="FS70">
        <v>1.86834</v>
      </c>
      <c r="FT70">
        <v>5</v>
      </c>
      <c r="FU70">
        <v>0</v>
      </c>
      <c r="FV70">
        <v>0</v>
      </c>
      <c r="FW70">
        <v>0</v>
      </c>
      <c r="FX70" t="s">
        <v>365</v>
      </c>
      <c r="FY70" t="s">
        <v>366</v>
      </c>
      <c r="FZ70" t="s">
        <v>367</v>
      </c>
      <c r="GA70" t="s">
        <v>367</v>
      </c>
      <c r="GB70" t="s">
        <v>367</v>
      </c>
      <c r="GC70" t="s">
        <v>367</v>
      </c>
      <c r="GD70">
        <v>0</v>
      </c>
      <c r="GE70">
        <v>100</v>
      </c>
      <c r="GF70">
        <v>100</v>
      </c>
      <c r="GG70">
        <v>-3.333</v>
      </c>
      <c r="GH70">
        <v>0.1279</v>
      </c>
      <c r="GI70">
        <v>-2.47811098124037</v>
      </c>
      <c r="GJ70">
        <v>-0.00246041668978273</v>
      </c>
      <c r="GK70">
        <v>1.10889021610863e-06</v>
      </c>
      <c r="GL70">
        <v>-1.28318136538774e-10</v>
      </c>
      <c r="GM70">
        <v>-0.120787348492575</v>
      </c>
      <c r="GN70">
        <v>-0.0190386697160695</v>
      </c>
      <c r="GO70">
        <v>0.00224295314527537</v>
      </c>
      <c r="GP70">
        <v>-2.43696975084762e-05</v>
      </c>
      <c r="GQ70">
        <v>4</v>
      </c>
      <c r="GR70">
        <v>2248</v>
      </c>
      <c r="GS70">
        <v>1</v>
      </c>
      <c r="GT70">
        <v>26</v>
      </c>
      <c r="GU70">
        <v>11.5</v>
      </c>
      <c r="GV70">
        <v>11.5</v>
      </c>
      <c r="GW70">
        <v>1.0083</v>
      </c>
      <c r="GX70">
        <v>2.62695</v>
      </c>
      <c r="GY70">
        <v>1.54785</v>
      </c>
      <c r="GZ70">
        <v>2.30835</v>
      </c>
      <c r="HA70">
        <v>1.64673</v>
      </c>
      <c r="HB70">
        <v>2.2998</v>
      </c>
      <c r="HC70">
        <v>33.244</v>
      </c>
      <c r="HD70">
        <v>24.2451</v>
      </c>
      <c r="HE70">
        <v>18</v>
      </c>
      <c r="HF70">
        <v>504.14</v>
      </c>
      <c r="HG70">
        <v>393.506</v>
      </c>
      <c r="HH70">
        <v>24.5783</v>
      </c>
      <c r="HI70">
        <v>25.8282</v>
      </c>
      <c r="HJ70">
        <v>30</v>
      </c>
      <c r="HK70">
        <v>25.8321</v>
      </c>
      <c r="HL70">
        <v>25.7908</v>
      </c>
      <c r="HM70">
        <v>20.1975</v>
      </c>
      <c r="HN70">
        <v>27.5298</v>
      </c>
      <c r="HO70">
        <v>0</v>
      </c>
      <c r="HP70">
        <v>24.5904</v>
      </c>
      <c r="HQ70">
        <v>420</v>
      </c>
      <c r="HR70">
        <v>17.7574</v>
      </c>
      <c r="HS70">
        <v>97.0799</v>
      </c>
      <c r="HT70">
        <v>95.4407</v>
      </c>
    </row>
    <row r="71" spans="1:228">
      <c r="A71">
        <v>55</v>
      </c>
      <c r="B71">
        <v>1720558384</v>
      </c>
      <c r="C71">
        <v>5015</v>
      </c>
      <c r="D71" t="s">
        <v>483</v>
      </c>
      <c r="E71" t="s">
        <v>484</v>
      </c>
      <c r="F71">
        <v>5</v>
      </c>
      <c r="G71" t="s">
        <v>358</v>
      </c>
      <c r="H71" t="s">
        <v>446</v>
      </c>
      <c r="I71" t="s">
        <v>393</v>
      </c>
      <c r="J71" t="s">
        <v>361</v>
      </c>
      <c r="K71">
        <v>1720558380.8</v>
      </c>
      <c r="L71">
        <f>(M71)/1000</f>
        <v>0</v>
      </c>
      <c r="M71">
        <f>IF(BH71, AP71, AJ71)</f>
        <v>0</v>
      </c>
      <c r="N71">
        <f>IF(BH71, AK71, AI71)</f>
        <v>0</v>
      </c>
      <c r="O71">
        <f>BJ71 - IF(AW71&gt;1, N71*BD71*100.0/(AY71), 0)</f>
        <v>0</v>
      </c>
      <c r="P71">
        <f>((V71-L71/2)*O71-N71)/(V71+L71/2)</f>
        <v>0</v>
      </c>
      <c r="Q71">
        <f>P71*(BQ71+BR71)/1000.0</f>
        <v>0</v>
      </c>
      <c r="R71">
        <f>(BJ71 - IF(AW71&gt;1, N71*BD71*100.0/(AY71), 0))*(BQ71+BR71)/1000.0</f>
        <v>0</v>
      </c>
      <c r="S71">
        <f>2.0/((1/U71-1/T71)+SIGN(U71)*SQRT((1/U71-1/T71)*(1/U71-1/T71) + 4*BE71/((BE71+1)*(BE71+1))*(2*1/U71*1/T71-1/T71*1/T71)))</f>
        <v>0</v>
      </c>
      <c r="T71">
        <f>IF(LEFT(BF71,1)&lt;&gt;"0",IF(LEFT(BF71,1)="1",3.0,BG71),$D$5+$E$5*(BX71*BQ71/($K$5*1000))+$F$5*(BX71*BQ71/($K$5*1000))*MAX(MIN(BD71,$J$5),$I$5)*MAX(MIN(BD71,$J$5),$I$5)+$G$5*MAX(MIN(BD71,$J$5),$I$5)*(BX71*BQ71/($K$5*1000))+$H$5*(BX71*BQ71/($K$5*1000))*(BX71*BQ71/($K$5*1000)))</f>
        <v>0</v>
      </c>
      <c r="U71">
        <f>L71*(1000-(1000*0.61365*exp(17.502*Y71/(240.97+Y71))/(BQ71+BR71)+BL71)/2)/(1000*0.61365*exp(17.502*Y71/(240.97+Y71))/(BQ71+BR71)-BL71)</f>
        <v>0</v>
      </c>
      <c r="V71">
        <f>1/((BE71+1)/(S71/1.6)+1/(T71/1.37)) + BE71/((BE71+1)/(S71/1.6) + BE71/(T71/1.37))</f>
        <v>0</v>
      </c>
      <c r="W71">
        <f>(AZ71*BC71)</f>
        <v>0</v>
      </c>
      <c r="X71">
        <f>(BS71+(W71+2*0.95*5.67E-8*(((BS71+$B$7)+273)^4-(BS71+273)^4)-44100*L71)/(1.84*29.3*T71+8*0.95*5.67E-8*(BS71+273)^3))</f>
        <v>0</v>
      </c>
      <c r="Y71">
        <f>($C$7*BT71+$D$7*BU71+$E$7*X71)</f>
        <v>0</v>
      </c>
      <c r="Z71">
        <f>0.61365*exp(17.502*Y71/(240.97+Y71))</f>
        <v>0</v>
      </c>
      <c r="AA71">
        <f>(AB71/AC71*100)</f>
        <v>0</v>
      </c>
      <c r="AB71">
        <f>BL71*(BQ71+BR71)/1000</f>
        <v>0</v>
      </c>
      <c r="AC71">
        <f>0.61365*exp(17.502*BS71/(240.97+BS71))</f>
        <v>0</v>
      </c>
      <c r="AD71">
        <f>(Z71-BL71*(BQ71+BR71)/1000)</f>
        <v>0</v>
      </c>
      <c r="AE71">
        <f>(-L71*44100)</f>
        <v>0</v>
      </c>
      <c r="AF71">
        <f>2*29.3*T71*0.92*(BS71-Y71)</f>
        <v>0</v>
      </c>
      <c r="AG71">
        <f>2*0.95*5.67E-8*(((BS71+$B$7)+273)^4-(Y71+273)^4)</f>
        <v>0</v>
      </c>
      <c r="AH71">
        <f>W71+AG71+AE71+AF71</f>
        <v>0</v>
      </c>
      <c r="AI71">
        <f>BP71*AW71*(BK71-BJ71*(1000-AW71*BM71)/(1000-AW71*BL71))/(100*BD71)</f>
        <v>0</v>
      </c>
      <c r="AJ71">
        <f>1000*BP71*AW71*(BL71-BM71)/(100*BD71*(1000-AW71*BL71))</f>
        <v>0</v>
      </c>
      <c r="AK71">
        <f>(AL71 - AM71 - BQ71*1E3/(8.314*(BS71+273.15)) * AO71/BP71 * AN71) * BP71/(100*BD71) * (1000 - BM71)/1000</f>
        <v>0</v>
      </c>
      <c r="AL71">
        <v>427.593710314056</v>
      </c>
      <c r="AM71">
        <v>429.353557575758</v>
      </c>
      <c r="AN71">
        <v>-3.4693905777296e-05</v>
      </c>
      <c r="AO71">
        <v>64.8564701241769</v>
      </c>
      <c r="AP71">
        <f>(AR71 - AQ71 + BQ71*1E3/(8.314*(BS71+273.15)) * AT71/BP71 * AS71) * BP71/(100*BD71) * 1000/(1000 - AR71)</f>
        <v>0</v>
      </c>
      <c r="AQ71">
        <v>17.7058151302846</v>
      </c>
      <c r="AR71">
        <v>18.3064642424242</v>
      </c>
      <c r="AS71">
        <v>-3.84436961596389e-06</v>
      </c>
      <c r="AT71">
        <v>109.778611351165</v>
      </c>
      <c r="AU71">
        <v>0</v>
      </c>
      <c r="AV71">
        <v>0</v>
      </c>
      <c r="AW71">
        <f>IF(AU71*$H$13&gt;=AY71,1.0,(AY71/(AY71-AU71*$H$13)))</f>
        <v>0</v>
      </c>
      <c r="AX71">
        <f>(AW71-1)*100</f>
        <v>0</v>
      </c>
      <c r="AY71">
        <f>MAX(0,($B$13+$C$13*BX71)/(1+$D$13*BX71)*BQ71/(BS71+273)*$E$13)</f>
        <v>0</v>
      </c>
      <c r="AZ71">
        <f>$B$11*BY71+$C$11*BZ71+$F$11*CK71*(1-CN71)</f>
        <v>0</v>
      </c>
      <c r="BA71">
        <f>AZ71*BB71</f>
        <v>0</v>
      </c>
      <c r="BB71">
        <f>($B$11*$D$9+$C$11*$D$9+$F$11*((CX71+CP71)/MAX(CX71+CP71+CY71, 0.1)*$I$9+CY71/MAX(CX71+CP71+CY71, 0.1)*$J$9))/($B$11+$C$11+$F$11)</f>
        <v>0</v>
      </c>
      <c r="BC71">
        <f>($B$11*$K$9+$C$11*$K$9+$F$11*((CX71+CP71)/MAX(CX71+CP71+CY71, 0.1)*$P$9+CY71/MAX(CX71+CP71+CY71, 0.1)*$Q$9))/($B$11+$C$11+$F$11)</f>
        <v>0</v>
      </c>
      <c r="BD71">
        <v>6</v>
      </c>
      <c r="BE71">
        <v>0.5</v>
      </c>
      <c r="BF71" t="s">
        <v>362</v>
      </c>
      <c r="BG71">
        <v>2</v>
      </c>
      <c r="BH71" t="b">
        <v>1</v>
      </c>
      <c r="BI71">
        <v>1720558380.8</v>
      </c>
      <c r="BJ71">
        <v>421.499</v>
      </c>
      <c r="BK71">
        <v>420.0166</v>
      </c>
      <c r="BL71">
        <v>18.30692</v>
      </c>
      <c r="BM71">
        <v>17.70556</v>
      </c>
      <c r="BN71">
        <v>424.832</v>
      </c>
      <c r="BO71">
        <v>18.179</v>
      </c>
      <c r="BP71">
        <v>499.9836</v>
      </c>
      <c r="BQ71">
        <v>90.3969</v>
      </c>
      <c r="BR71">
        <v>0.09979586</v>
      </c>
      <c r="BS71">
        <v>25.6651</v>
      </c>
      <c r="BT71">
        <v>24.9986</v>
      </c>
      <c r="BU71">
        <v>999.9</v>
      </c>
      <c r="BV71">
        <v>0</v>
      </c>
      <c r="BW71">
        <v>0</v>
      </c>
      <c r="BX71">
        <v>10045.484</v>
      </c>
      <c r="BY71">
        <v>0</v>
      </c>
      <c r="BZ71">
        <v>0.2212076</v>
      </c>
      <c r="CA71">
        <v>1.482</v>
      </c>
      <c r="CB71">
        <v>429.3592</v>
      </c>
      <c r="CC71">
        <v>427.5876</v>
      </c>
      <c r="CD71">
        <v>0.601349</v>
      </c>
      <c r="CE71">
        <v>420.0166</v>
      </c>
      <c r="CF71">
        <v>17.70556</v>
      </c>
      <c r="CG71">
        <v>1.65489</v>
      </c>
      <c r="CH71">
        <v>1.600528</v>
      </c>
      <c r="CI71">
        <v>14.47964</v>
      </c>
      <c r="CJ71">
        <v>13.96388</v>
      </c>
      <c r="CK71">
        <v>0</v>
      </c>
      <c r="CL71">
        <v>0</v>
      </c>
      <c r="CM71">
        <v>0</v>
      </c>
      <c r="CN71">
        <v>0</v>
      </c>
      <c r="CO71">
        <v>1.24</v>
      </c>
      <c r="CP71">
        <v>0</v>
      </c>
      <c r="CQ71">
        <v>-16.7</v>
      </c>
      <c r="CR71">
        <v>-1.42</v>
      </c>
      <c r="CS71">
        <v>34.8624</v>
      </c>
      <c r="CT71">
        <v>40.0372</v>
      </c>
      <c r="CU71">
        <v>37.1746</v>
      </c>
      <c r="CV71">
        <v>39.5372</v>
      </c>
      <c r="CW71">
        <v>35.812</v>
      </c>
      <c r="CX71">
        <v>0</v>
      </c>
      <c r="CY71">
        <v>0</v>
      </c>
      <c r="CZ71">
        <v>0</v>
      </c>
      <c r="DA71">
        <v>1720558383</v>
      </c>
      <c r="DB71">
        <v>0</v>
      </c>
      <c r="DC71">
        <v>1720557690.1</v>
      </c>
      <c r="DD71" t="s">
        <v>472</v>
      </c>
      <c r="DE71">
        <v>1720557690.1</v>
      </c>
      <c r="DF71">
        <v>1720557690.1</v>
      </c>
      <c r="DG71">
        <v>11</v>
      </c>
      <c r="DH71">
        <v>-0.099</v>
      </c>
      <c r="DI71">
        <v>0.009</v>
      </c>
      <c r="DJ71">
        <v>-3.331</v>
      </c>
      <c r="DK71">
        <v>0.113</v>
      </c>
      <c r="DL71">
        <v>420</v>
      </c>
      <c r="DM71">
        <v>18</v>
      </c>
      <c r="DN71">
        <v>0.3</v>
      </c>
      <c r="DO71">
        <v>0.15</v>
      </c>
      <c r="DP71">
        <v>1.507176</v>
      </c>
      <c r="DQ71">
        <v>-0.0875016541353385</v>
      </c>
      <c r="DR71">
        <v>0.0314685596111421</v>
      </c>
      <c r="DS71">
        <v>1</v>
      </c>
      <c r="DT71">
        <v>0.6041826</v>
      </c>
      <c r="DU71">
        <v>-0.0278718496240594</v>
      </c>
      <c r="DV71">
        <v>0.00300508478083398</v>
      </c>
      <c r="DW71">
        <v>1</v>
      </c>
      <c r="DX71">
        <v>2</v>
      </c>
      <c r="DY71">
        <v>2</v>
      </c>
      <c r="DZ71" t="s">
        <v>374</v>
      </c>
      <c r="EA71">
        <v>3.13215</v>
      </c>
      <c r="EB71">
        <v>2.77848</v>
      </c>
      <c r="EC71">
        <v>0.0910343</v>
      </c>
      <c r="ED71">
        <v>0.0903816</v>
      </c>
      <c r="EE71">
        <v>0.0853506</v>
      </c>
      <c r="EF71">
        <v>0.0837103</v>
      </c>
      <c r="EG71">
        <v>34396.7</v>
      </c>
      <c r="EH71">
        <v>36999.2</v>
      </c>
      <c r="EI71">
        <v>34234.9</v>
      </c>
      <c r="EJ71">
        <v>36862.2</v>
      </c>
      <c r="EK71">
        <v>44234.1</v>
      </c>
      <c r="EL71">
        <v>48488.9</v>
      </c>
      <c r="EM71">
        <v>53405.5</v>
      </c>
      <c r="EN71">
        <v>58900.8</v>
      </c>
      <c r="EO71">
        <v>1.98652</v>
      </c>
      <c r="EP71">
        <v>1.81022</v>
      </c>
      <c r="EQ71">
        <v>0.0409782</v>
      </c>
      <c r="ER71">
        <v>0</v>
      </c>
      <c r="ES71">
        <v>24.3237</v>
      </c>
      <c r="ET71">
        <v>999.9</v>
      </c>
      <c r="EU71">
        <v>51.569</v>
      </c>
      <c r="EV71">
        <v>29.94</v>
      </c>
      <c r="EW71">
        <v>24.2191</v>
      </c>
      <c r="EX71">
        <v>54.487</v>
      </c>
      <c r="EY71">
        <v>49.7155</v>
      </c>
      <c r="EZ71">
        <v>1</v>
      </c>
      <c r="FA71">
        <v>-0.121245</v>
      </c>
      <c r="FB71">
        <v>-0.150613</v>
      </c>
      <c r="FC71">
        <v>20.1361</v>
      </c>
      <c r="FD71">
        <v>5.19872</v>
      </c>
      <c r="FE71">
        <v>12.004</v>
      </c>
      <c r="FF71">
        <v>4.97555</v>
      </c>
      <c r="FG71">
        <v>3.2937</v>
      </c>
      <c r="FH71">
        <v>9999</v>
      </c>
      <c r="FI71">
        <v>999.9</v>
      </c>
      <c r="FJ71">
        <v>9999</v>
      </c>
      <c r="FK71">
        <v>9999</v>
      </c>
      <c r="FL71">
        <v>1.86325</v>
      </c>
      <c r="FM71">
        <v>1.86799</v>
      </c>
      <c r="FN71">
        <v>1.86776</v>
      </c>
      <c r="FO71">
        <v>1.86905</v>
      </c>
      <c r="FP71">
        <v>1.86981</v>
      </c>
      <c r="FQ71">
        <v>1.86585</v>
      </c>
      <c r="FR71">
        <v>1.86691</v>
      </c>
      <c r="FS71">
        <v>1.86834</v>
      </c>
      <c r="FT71">
        <v>5</v>
      </c>
      <c r="FU71">
        <v>0</v>
      </c>
      <c r="FV71">
        <v>0</v>
      </c>
      <c r="FW71">
        <v>0</v>
      </c>
      <c r="FX71" t="s">
        <v>365</v>
      </c>
      <c r="FY71" t="s">
        <v>366</v>
      </c>
      <c r="FZ71" t="s">
        <v>367</v>
      </c>
      <c r="GA71" t="s">
        <v>367</v>
      </c>
      <c r="GB71" t="s">
        <v>367</v>
      </c>
      <c r="GC71" t="s">
        <v>367</v>
      </c>
      <c r="GD71">
        <v>0</v>
      </c>
      <c r="GE71">
        <v>100</v>
      </c>
      <c r="GF71">
        <v>100</v>
      </c>
      <c r="GG71">
        <v>-3.333</v>
      </c>
      <c r="GH71">
        <v>0.1279</v>
      </c>
      <c r="GI71">
        <v>-2.47811098124037</v>
      </c>
      <c r="GJ71">
        <v>-0.00246041668978273</v>
      </c>
      <c r="GK71">
        <v>1.10889021610863e-06</v>
      </c>
      <c r="GL71">
        <v>-1.28318136538774e-10</v>
      </c>
      <c r="GM71">
        <v>-0.120787348492575</v>
      </c>
      <c r="GN71">
        <v>-0.0190386697160695</v>
      </c>
      <c r="GO71">
        <v>0.00224295314527537</v>
      </c>
      <c r="GP71">
        <v>-2.43696975084762e-05</v>
      </c>
      <c r="GQ71">
        <v>4</v>
      </c>
      <c r="GR71">
        <v>2248</v>
      </c>
      <c r="GS71">
        <v>1</v>
      </c>
      <c r="GT71">
        <v>26</v>
      </c>
      <c r="GU71">
        <v>11.6</v>
      </c>
      <c r="GV71">
        <v>11.6</v>
      </c>
      <c r="GW71">
        <v>1.0083</v>
      </c>
      <c r="GX71">
        <v>2.62329</v>
      </c>
      <c r="GY71">
        <v>1.54785</v>
      </c>
      <c r="GZ71">
        <v>2.30835</v>
      </c>
      <c r="HA71">
        <v>1.64673</v>
      </c>
      <c r="HB71">
        <v>2.36084</v>
      </c>
      <c r="HC71">
        <v>33.244</v>
      </c>
      <c r="HD71">
        <v>24.2539</v>
      </c>
      <c r="HE71">
        <v>18</v>
      </c>
      <c r="HF71">
        <v>504.27</v>
      </c>
      <c r="HG71">
        <v>393.532</v>
      </c>
      <c r="HH71">
        <v>24.5819</v>
      </c>
      <c r="HI71">
        <v>25.8273</v>
      </c>
      <c r="HJ71">
        <v>30</v>
      </c>
      <c r="HK71">
        <v>25.8303</v>
      </c>
      <c r="HL71">
        <v>25.7908</v>
      </c>
      <c r="HM71">
        <v>20.1958</v>
      </c>
      <c r="HN71">
        <v>27.5298</v>
      </c>
      <c r="HO71">
        <v>0</v>
      </c>
      <c r="HP71">
        <v>24.5903</v>
      </c>
      <c r="HQ71">
        <v>420</v>
      </c>
      <c r="HR71">
        <v>17.7588</v>
      </c>
      <c r="HS71">
        <v>97.0806</v>
      </c>
      <c r="HT71">
        <v>95.4403</v>
      </c>
    </row>
    <row r="72" spans="1:228">
      <c r="A72">
        <v>56</v>
      </c>
      <c r="B72">
        <v>1720558389</v>
      </c>
      <c r="C72">
        <v>5020</v>
      </c>
      <c r="D72" t="s">
        <v>485</v>
      </c>
      <c r="E72" t="s">
        <v>486</v>
      </c>
      <c r="F72">
        <v>5</v>
      </c>
      <c r="G72" t="s">
        <v>358</v>
      </c>
      <c r="H72" t="s">
        <v>446</v>
      </c>
      <c r="I72" t="s">
        <v>393</v>
      </c>
      <c r="J72" t="s">
        <v>361</v>
      </c>
      <c r="K72">
        <v>1720558385.8</v>
      </c>
      <c r="L72">
        <f>(M72)/1000</f>
        <v>0</v>
      </c>
      <c r="M72">
        <f>IF(BH72, AP72, AJ72)</f>
        <v>0</v>
      </c>
      <c r="N72">
        <f>IF(BH72, AK72, AI72)</f>
        <v>0</v>
      </c>
      <c r="O72">
        <f>BJ72 - IF(AW72&gt;1, N72*BD72*100.0/(AY72), 0)</f>
        <v>0</v>
      </c>
      <c r="P72">
        <f>((V72-L72/2)*O72-N72)/(V72+L72/2)</f>
        <v>0</v>
      </c>
      <c r="Q72">
        <f>P72*(BQ72+BR72)/1000.0</f>
        <v>0</v>
      </c>
      <c r="R72">
        <f>(BJ72 - IF(AW72&gt;1, N72*BD72*100.0/(AY72), 0))*(BQ72+BR72)/1000.0</f>
        <v>0</v>
      </c>
      <c r="S72">
        <f>2.0/((1/U72-1/T72)+SIGN(U72)*SQRT((1/U72-1/T72)*(1/U72-1/T72) + 4*BE72/((BE72+1)*(BE72+1))*(2*1/U72*1/T72-1/T72*1/T72)))</f>
        <v>0</v>
      </c>
      <c r="T72">
        <f>IF(LEFT(BF72,1)&lt;&gt;"0",IF(LEFT(BF72,1)="1",3.0,BG72),$D$5+$E$5*(BX72*BQ72/($K$5*1000))+$F$5*(BX72*BQ72/($K$5*1000))*MAX(MIN(BD72,$J$5),$I$5)*MAX(MIN(BD72,$J$5),$I$5)+$G$5*MAX(MIN(BD72,$J$5),$I$5)*(BX72*BQ72/($K$5*1000))+$H$5*(BX72*BQ72/($K$5*1000))*(BX72*BQ72/($K$5*1000)))</f>
        <v>0</v>
      </c>
      <c r="U72">
        <f>L72*(1000-(1000*0.61365*exp(17.502*Y72/(240.97+Y72))/(BQ72+BR72)+BL72)/2)/(1000*0.61365*exp(17.502*Y72/(240.97+Y72))/(BQ72+BR72)-BL72)</f>
        <v>0</v>
      </c>
      <c r="V72">
        <f>1/((BE72+1)/(S72/1.6)+1/(T72/1.37)) + BE72/((BE72+1)/(S72/1.6) + BE72/(T72/1.37))</f>
        <v>0</v>
      </c>
      <c r="W72">
        <f>(AZ72*BC72)</f>
        <v>0</v>
      </c>
      <c r="X72">
        <f>(BS72+(W72+2*0.95*5.67E-8*(((BS72+$B$7)+273)^4-(BS72+273)^4)-44100*L72)/(1.84*29.3*T72+8*0.95*5.67E-8*(BS72+273)^3))</f>
        <v>0</v>
      </c>
      <c r="Y72">
        <f>($C$7*BT72+$D$7*BU72+$E$7*X72)</f>
        <v>0</v>
      </c>
      <c r="Z72">
        <f>0.61365*exp(17.502*Y72/(240.97+Y72))</f>
        <v>0</v>
      </c>
      <c r="AA72">
        <f>(AB72/AC72*100)</f>
        <v>0</v>
      </c>
      <c r="AB72">
        <f>BL72*(BQ72+BR72)/1000</f>
        <v>0</v>
      </c>
      <c r="AC72">
        <f>0.61365*exp(17.502*BS72/(240.97+BS72))</f>
        <v>0</v>
      </c>
      <c r="AD72">
        <f>(Z72-BL72*(BQ72+BR72)/1000)</f>
        <v>0</v>
      </c>
      <c r="AE72">
        <f>(-L72*44100)</f>
        <v>0</v>
      </c>
      <c r="AF72">
        <f>2*29.3*T72*0.92*(BS72-Y72)</f>
        <v>0</v>
      </c>
      <c r="AG72">
        <f>2*0.95*5.67E-8*(((BS72+$B$7)+273)^4-(Y72+273)^4)</f>
        <v>0</v>
      </c>
      <c r="AH72">
        <f>W72+AG72+AE72+AF72</f>
        <v>0</v>
      </c>
      <c r="AI72">
        <f>BP72*AW72*(BK72-BJ72*(1000-AW72*BM72)/(1000-AW72*BL72))/(100*BD72)</f>
        <v>0</v>
      </c>
      <c r="AJ72">
        <f>1000*BP72*AW72*(BL72-BM72)/(100*BD72*(1000-AW72*BL72))</f>
        <v>0</v>
      </c>
      <c r="AK72">
        <f>(AL72 - AM72 - BQ72*1E3/(8.314*(BS72+273.15)) * AO72/BP72 * AN72) * BP72/(100*BD72) * (1000 - BM72)/1000</f>
        <v>0</v>
      </c>
      <c r="AL72">
        <v>427.577495584493</v>
      </c>
      <c r="AM72">
        <v>429.378909090909</v>
      </c>
      <c r="AN72">
        <v>7.76902469219646e-05</v>
      </c>
      <c r="AO72">
        <v>64.8564701241769</v>
      </c>
      <c r="AP72">
        <f>(AR72 - AQ72 + BQ72*1E3/(8.314*(BS72+273.15)) * AT72/BP72 * AS72) * BP72/(100*BD72) * 1000/(1000 - AR72)</f>
        <v>0</v>
      </c>
      <c r="AQ72">
        <v>17.706451337202</v>
      </c>
      <c r="AR72">
        <v>18.3082739393939</v>
      </c>
      <c r="AS72">
        <v>2.52275355482711e-06</v>
      </c>
      <c r="AT72">
        <v>109.778611351165</v>
      </c>
      <c r="AU72">
        <v>0</v>
      </c>
      <c r="AV72">
        <v>0</v>
      </c>
      <c r="AW72">
        <f>IF(AU72*$H$13&gt;=AY72,1.0,(AY72/(AY72-AU72*$H$13)))</f>
        <v>0</v>
      </c>
      <c r="AX72">
        <f>(AW72-1)*100</f>
        <v>0</v>
      </c>
      <c r="AY72">
        <f>MAX(0,($B$13+$C$13*BX72)/(1+$D$13*BX72)*BQ72/(BS72+273)*$E$13)</f>
        <v>0</v>
      </c>
      <c r="AZ72">
        <f>$B$11*BY72+$C$11*BZ72+$F$11*CK72*(1-CN72)</f>
        <v>0</v>
      </c>
      <c r="BA72">
        <f>AZ72*BB72</f>
        <v>0</v>
      </c>
      <c r="BB72">
        <f>($B$11*$D$9+$C$11*$D$9+$F$11*((CX72+CP72)/MAX(CX72+CP72+CY72, 0.1)*$I$9+CY72/MAX(CX72+CP72+CY72, 0.1)*$J$9))/($B$11+$C$11+$F$11)</f>
        <v>0</v>
      </c>
      <c r="BC72">
        <f>($B$11*$K$9+$C$11*$K$9+$F$11*((CX72+CP72)/MAX(CX72+CP72+CY72, 0.1)*$P$9+CY72/MAX(CX72+CP72+CY72, 0.1)*$Q$9))/($B$11+$C$11+$F$11)</f>
        <v>0</v>
      </c>
      <c r="BD72">
        <v>6</v>
      </c>
      <c r="BE72">
        <v>0.5</v>
      </c>
      <c r="BF72" t="s">
        <v>362</v>
      </c>
      <c r="BG72">
        <v>2</v>
      </c>
      <c r="BH72" t="b">
        <v>1</v>
      </c>
      <c r="BI72">
        <v>1720558385.8</v>
      </c>
      <c r="BJ72">
        <v>421.5046</v>
      </c>
      <c r="BK72">
        <v>420.0024</v>
      </c>
      <c r="BL72">
        <v>18.30734</v>
      </c>
      <c r="BM72">
        <v>17.70688</v>
      </c>
      <c r="BN72">
        <v>424.8378</v>
      </c>
      <c r="BO72">
        <v>18.17938</v>
      </c>
      <c r="BP72">
        <v>500.0234</v>
      </c>
      <c r="BQ72">
        <v>90.39564</v>
      </c>
      <c r="BR72">
        <v>0.10019462</v>
      </c>
      <c r="BS72">
        <v>25.66576</v>
      </c>
      <c r="BT72">
        <v>24.9989</v>
      </c>
      <c r="BU72">
        <v>999.9</v>
      </c>
      <c r="BV72">
        <v>0</v>
      </c>
      <c r="BW72">
        <v>0</v>
      </c>
      <c r="BX72">
        <v>9983.62</v>
      </c>
      <c r="BY72">
        <v>0</v>
      </c>
      <c r="BZ72">
        <v>0.2289306</v>
      </c>
      <c r="CA72">
        <v>1.501972</v>
      </c>
      <c r="CB72">
        <v>429.3652</v>
      </c>
      <c r="CC72">
        <v>427.5736</v>
      </c>
      <c r="CD72">
        <v>0.600468</v>
      </c>
      <c r="CE72">
        <v>420.0024</v>
      </c>
      <c r="CF72">
        <v>17.70688</v>
      </c>
      <c r="CG72">
        <v>1.654906</v>
      </c>
      <c r="CH72">
        <v>1.600624</v>
      </c>
      <c r="CI72">
        <v>14.47978</v>
      </c>
      <c r="CJ72">
        <v>13.96482</v>
      </c>
      <c r="CK72">
        <v>0</v>
      </c>
      <c r="CL72">
        <v>0</v>
      </c>
      <c r="CM72">
        <v>0</v>
      </c>
      <c r="CN72">
        <v>0</v>
      </c>
      <c r="CO72">
        <v>-3.28</v>
      </c>
      <c r="CP72">
        <v>0</v>
      </c>
      <c r="CQ72">
        <v>-15.52</v>
      </c>
      <c r="CR72">
        <v>-1.06</v>
      </c>
      <c r="CS72">
        <v>34.875</v>
      </c>
      <c r="CT72">
        <v>40.0872</v>
      </c>
      <c r="CU72">
        <v>37.187</v>
      </c>
      <c r="CV72">
        <v>39.5998</v>
      </c>
      <c r="CW72">
        <v>35.8246</v>
      </c>
      <c r="CX72">
        <v>0</v>
      </c>
      <c r="CY72">
        <v>0</v>
      </c>
      <c r="CZ72">
        <v>0</v>
      </c>
      <c r="DA72">
        <v>1720558387.8</v>
      </c>
      <c r="DB72">
        <v>0</v>
      </c>
      <c r="DC72">
        <v>1720557690.1</v>
      </c>
      <c r="DD72" t="s">
        <v>472</v>
      </c>
      <c r="DE72">
        <v>1720557690.1</v>
      </c>
      <c r="DF72">
        <v>1720557690.1</v>
      </c>
      <c r="DG72">
        <v>11</v>
      </c>
      <c r="DH72">
        <v>-0.099</v>
      </c>
      <c r="DI72">
        <v>0.009</v>
      </c>
      <c r="DJ72">
        <v>-3.331</v>
      </c>
      <c r="DK72">
        <v>0.113</v>
      </c>
      <c r="DL72">
        <v>420</v>
      </c>
      <c r="DM72">
        <v>18</v>
      </c>
      <c r="DN72">
        <v>0.3</v>
      </c>
      <c r="DO72">
        <v>0.15</v>
      </c>
      <c r="DP72">
        <v>1.50894142857143</v>
      </c>
      <c r="DQ72">
        <v>-0.138421558441556</v>
      </c>
      <c r="DR72">
        <v>0.0308846297549775</v>
      </c>
      <c r="DS72">
        <v>0</v>
      </c>
      <c r="DT72">
        <v>0.602614714285714</v>
      </c>
      <c r="DU72">
        <v>-0.0224389090909095</v>
      </c>
      <c r="DV72">
        <v>0.00266308042442184</v>
      </c>
      <c r="DW72">
        <v>1</v>
      </c>
      <c r="DX72">
        <v>1</v>
      </c>
      <c r="DY72">
        <v>2</v>
      </c>
      <c r="DZ72" t="s">
        <v>364</v>
      </c>
      <c r="EA72">
        <v>3.13207</v>
      </c>
      <c r="EB72">
        <v>2.77783</v>
      </c>
      <c r="EC72">
        <v>0.0910359</v>
      </c>
      <c r="ED72">
        <v>0.0903752</v>
      </c>
      <c r="EE72">
        <v>0.0853532</v>
      </c>
      <c r="EF72">
        <v>0.0837154</v>
      </c>
      <c r="EG72">
        <v>34396.4</v>
      </c>
      <c r="EH72">
        <v>36999.6</v>
      </c>
      <c r="EI72">
        <v>34234.7</v>
      </c>
      <c r="EJ72">
        <v>36862.3</v>
      </c>
      <c r="EK72">
        <v>44233.6</v>
      </c>
      <c r="EL72">
        <v>48488.7</v>
      </c>
      <c r="EM72">
        <v>53405.1</v>
      </c>
      <c r="EN72">
        <v>58900.9</v>
      </c>
      <c r="EO72">
        <v>1.98633</v>
      </c>
      <c r="EP72">
        <v>1.81025</v>
      </c>
      <c r="EQ72">
        <v>0.0409931</v>
      </c>
      <c r="ER72">
        <v>0</v>
      </c>
      <c r="ES72">
        <v>24.3253</v>
      </c>
      <c r="ET72">
        <v>999.9</v>
      </c>
      <c r="EU72">
        <v>51.569</v>
      </c>
      <c r="EV72">
        <v>29.93</v>
      </c>
      <c r="EW72">
        <v>24.2058</v>
      </c>
      <c r="EX72">
        <v>54.977</v>
      </c>
      <c r="EY72">
        <v>49.8117</v>
      </c>
      <c r="EZ72">
        <v>1</v>
      </c>
      <c r="FA72">
        <v>-0.121192</v>
      </c>
      <c r="FB72">
        <v>-0.174965</v>
      </c>
      <c r="FC72">
        <v>20.1361</v>
      </c>
      <c r="FD72">
        <v>5.19872</v>
      </c>
      <c r="FE72">
        <v>12.004</v>
      </c>
      <c r="FF72">
        <v>4.97565</v>
      </c>
      <c r="FG72">
        <v>3.2936</v>
      </c>
      <c r="FH72">
        <v>9999</v>
      </c>
      <c r="FI72">
        <v>999.9</v>
      </c>
      <c r="FJ72">
        <v>9999</v>
      </c>
      <c r="FK72">
        <v>9999</v>
      </c>
      <c r="FL72">
        <v>1.86325</v>
      </c>
      <c r="FM72">
        <v>1.86801</v>
      </c>
      <c r="FN72">
        <v>1.86774</v>
      </c>
      <c r="FO72">
        <v>1.86905</v>
      </c>
      <c r="FP72">
        <v>1.86981</v>
      </c>
      <c r="FQ72">
        <v>1.86585</v>
      </c>
      <c r="FR72">
        <v>1.86691</v>
      </c>
      <c r="FS72">
        <v>1.86832</v>
      </c>
      <c r="FT72">
        <v>5</v>
      </c>
      <c r="FU72">
        <v>0</v>
      </c>
      <c r="FV72">
        <v>0</v>
      </c>
      <c r="FW72">
        <v>0</v>
      </c>
      <c r="FX72" t="s">
        <v>365</v>
      </c>
      <c r="FY72" t="s">
        <v>366</v>
      </c>
      <c r="FZ72" t="s">
        <v>367</v>
      </c>
      <c r="GA72" t="s">
        <v>367</v>
      </c>
      <c r="GB72" t="s">
        <v>367</v>
      </c>
      <c r="GC72" t="s">
        <v>367</v>
      </c>
      <c r="GD72">
        <v>0</v>
      </c>
      <c r="GE72">
        <v>100</v>
      </c>
      <c r="GF72">
        <v>100</v>
      </c>
      <c r="GG72">
        <v>-3.334</v>
      </c>
      <c r="GH72">
        <v>0.128</v>
      </c>
      <c r="GI72">
        <v>-2.47811098124037</v>
      </c>
      <c r="GJ72">
        <v>-0.00246041668978273</v>
      </c>
      <c r="GK72">
        <v>1.10889021610863e-06</v>
      </c>
      <c r="GL72">
        <v>-1.28318136538774e-10</v>
      </c>
      <c r="GM72">
        <v>-0.120787348492575</v>
      </c>
      <c r="GN72">
        <v>-0.0190386697160695</v>
      </c>
      <c r="GO72">
        <v>0.00224295314527537</v>
      </c>
      <c r="GP72">
        <v>-2.43696975084762e-05</v>
      </c>
      <c r="GQ72">
        <v>4</v>
      </c>
      <c r="GR72">
        <v>2248</v>
      </c>
      <c r="GS72">
        <v>1</v>
      </c>
      <c r="GT72">
        <v>26</v>
      </c>
      <c r="GU72">
        <v>11.6</v>
      </c>
      <c r="GV72">
        <v>11.6</v>
      </c>
      <c r="GW72">
        <v>1.0083</v>
      </c>
      <c r="GX72">
        <v>2.62451</v>
      </c>
      <c r="GY72">
        <v>1.54785</v>
      </c>
      <c r="GZ72">
        <v>2.30835</v>
      </c>
      <c r="HA72">
        <v>1.64673</v>
      </c>
      <c r="HB72">
        <v>2.35352</v>
      </c>
      <c r="HC72">
        <v>33.244</v>
      </c>
      <c r="HD72">
        <v>24.2539</v>
      </c>
      <c r="HE72">
        <v>18</v>
      </c>
      <c r="HF72">
        <v>504.136</v>
      </c>
      <c r="HG72">
        <v>393.546</v>
      </c>
      <c r="HH72">
        <v>24.5868</v>
      </c>
      <c r="HI72">
        <v>25.8273</v>
      </c>
      <c r="HJ72">
        <v>30.0001</v>
      </c>
      <c r="HK72">
        <v>25.83</v>
      </c>
      <c r="HL72">
        <v>25.7908</v>
      </c>
      <c r="HM72">
        <v>20.1968</v>
      </c>
      <c r="HN72">
        <v>27.5298</v>
      </c>
      <c r="HO72">
        <v>0</v>
      </c>
      <c r="HP72">
        <v>24.5972</v>
      </c>
      <c r="HQ72">
        <v>420</v>
      </c>
      <c r="HR72">
        <v>17.7591</v>
      </c>
      <c r="HS72">
        <v>97.0798</v>
      </c>
      <c r="HT72">
        <v>95.4406</v>
      </c>
    </row>
    <row r="73" spans="1:228">
      <c r="A73">
        <v>57</v>
      </c>
      <c r="B73">
        <v>1720558394</v>
      </c>
      <c r="C73">
        <v>5025</v>
      </c>
      <c r="D73" t="s">
        <v>487</v>
      </c>
      <c r="E73" t="s">
        <v>488</v>
      </c>
      <c r="F73">
        <v>5</v>
      </c>
      <c r="G73" t="s">
        <v>358</v>
      </c>
      <c r="H73" t="s">
        <v>446</v>
      </c>
      <c r="I73" t="s">
        <v>393</v>
      </c>
      <c r="J73" t="s">
        <v>361</v>
      </c>
      <c r="K73">
        <v>1720558390.8</v>
      </c>
      <c r="L73">
        <f>(M73)/1000</f>
        <v>0</v>
      </c>
      <c r="M73">
        <f>IF(BH73, AP73, AJ73)</f>
        <v>0</v>
      </c>
      <c r="N73">
        <f>IF(BH73, AK73, AI73)</f>
        <v>0</v>
      </c>
      <c r="O73">
        <f>BJ73 - IF(AW73&gt;1, N73*BD73*100.0/(AY73), 0)</f>
        <v>0</v>
      </c>
      <c r="P73">
        <f>((V73-L73/2)*O73-N73)/(V73+L73/2)</f>
        <v>0</v>
      </c>
      <c r="Q73">
        <f>P73*(BQ73+BR73)/1000.0</f>
        <v>0</v>
      </c>
      <c r="R73">
        <f>(BJ73 - IF(AW73&gt;1, N73*BD73*100.0/(AY73), 0))*(BQ73+BR73)/1000.0</f>
        <v>0</v>
      </c>
      <c r="S73">
        <f>2.0/((1/U73-1/T73)+SIGN(U73)*SQRT((1/U73-1/T73)*(1/U73-1/T73) + 4*BE73/((BE73+1)*(BE73+1))*(2*1/U73*1/T73-1/T73*1/T73)))</f>
        <v>0</v>
      </c>
      <c r="T73">
        <f>IF(LEFT(BF73,1)&lt;&gt;"0",IF(LEFT(BF73,1)="1",3.0,BG73),$D$5+$E$5*(BX73*BQ73/($K$5*1000))+$F$5*(BX73*BQ73/($K$5*1000))*MAX(MIN(BD73,$J$5),$I$5)*MAX(MIN(BD73,$J$5),$I$5)+$G$5*MAX(MIN(BD73,$J$5),$I$5)*(BX73*BQ73/($K$5*1000))+$H$5*(BX73*BQ73/($K$5*1000))*(BX73*BQ73/($K$5*1000)))</f>
        <v>0</v>
      </c>
      <c r="U73">
        <f>L73*(1000-(1000*0.61365*exp(17.502*Y73/(240.97+Y73))/(BQ73+BR73)+BL73)/2)/(1000*0.61365*exp(17.502*Y73/(240.97+Y73))/(BQ73+BR73)-BL73)</f>
        <v>0</v>
      </c>
      <c r="V73">
        <f>1/((BE73+1)/(S73/1.6)+1/(T73/1.37)) + BE73/((BE73+1)/(S73/1.6) + BE73/(T73/1.37))</f>
        <v>0</v>
      </c>
      <c r="W73">
        <f>(AZ73*BC73)</f>
        <v>0</v>
      </c>
      <c r="X73">
        <f>(BS73+(W73+2*0.95*5.67E-8*(((BS73+$B$7)+273)^4-(BS73+273)^4)-44100*L73)/(1.84*29.3*T73+8*0.95*5.67E-8*(BS73+273)^3))</f>
        <v>0</v>
      </c>
      <c r="Y73">
        <f>($C$7*BT73+$D$7*BU73+$E$7*X73)</f>
        <v>0</v>
      </c>
      <c r="Z73">
        <f>0.61365*exp(17.502*Y73/(240.97+Y73))</f>
        <v>0</v>
      </c>
      <c r="AA73">
        <f>(AB73/AC73*100)</f>
        <v>0</v>
      </c>
      <c r="AB73">
        <f>BL73*(BQ73+BR73)/1000</f>
        <v>0</v>
      </c>
      <c r="AC73">
        <f>0.61365*exp(17.502*BS73/(240.97+BS73))</f>
        <v>0</v>
      </c>
      <c r="AD73">
        <f>(Z73-BL73*(BQ73+BR73)/1000)</f>
        <v>0</v>
      </c>
      <c r="AE73">
        <f>(-L73*44100)</f>
        <v>0</v>
      </c>
      <c r="AF73">
        <f>2*29.3*T73*0.92*(BS73-Y73)</f>
        <v>0</v>
      </c>
      <c r="AG73">
        <f>2*0.95*5.67E-8*(((BS73+$B$7)+273)^4-(Y73+273)^4)</f>
        <v>0</v>
      </c>
      <c r="AH73">
        <f>W73+AG73+AE73+AF73</f>
        <v>0</v>
      </c>
      <c r="AI73">
        <f>BP73*AW73*(BK73-BJ73*(1000-AW73*BM73)/(1000-AW73*BL73))/(100*BD73)</f>
        <v>0</v>
      </c>
      <c r="AJ73">
        <f>1000*BP73*AW73*(BL73-BM73)/(100*BD73*(1000-AW73*BL73))</f>
        <v>0</v>
      </c>
      <c r="AK73">
        <f>(AL73 - AM73 - BQ73*1E3/(8.314*(BS73+273.15)) * AO73/BP73 * AN73) * BP73/(100*BD73) * (1000 - BM73)/1000</f>
        <v>0</v>
      </c>
      <c r="AL73">
        <v>427.579135049602</v>
      </c>
      <c r="AM73">
        <v>429.401406060606</v>
      </c>
      <c r="AN73">
        <v>5.44109917589182e-05</v>
      </c>
      <c r="AO73">
        <v>64.8564701241769</v>
      </c>
      <c r="AP73">
        <f>(AR73 - AQ73 + BQ73*1E3/(8.314*(BS73+273.15)) * AT73/BP73 * AS73) * BP73/(100*BD73) * 1000/(1000 - AR73)</f>
        <v>0</v>
      </c>
      <c r="AQ73">
        <v>17.708639375046</v>
      </c>
      <c r="AR73">
        <v>18.309323030303</v>
      </c>
      <c r="AS73">
        <v>4.33653117106834e-06</v>
      </c>
      <c r="AT73">
        <v>109.778611351165</v>
      </c>
      <c r="AU73">
        <v>0</v>
      </c>
      <c r="AV73">
        <v>0</v>
      </c>
      <c r="AW73">
        <f>IF(AU73*$H$13&gt;=AY73,1.0,(AY73/(AY73-AU73*$H$13)))</f>
        <v>0</v>
      </c>
      <c r="AX73">
        <f>(AW73-1)*100</f>
        <v>0</v>
      </c>
      <c r="AY73">
        <f>MAX(0,($B$13+$C$13*BX73)/(1+$D$13*BX73)*BQ73/(BS73+273)*$E$13)</f>
        <v>0</v>
      </c>
      <c r="AZ73">
        <f>$B$11*BY73+$C$11*BZ73+$F$11*CK73*(1-CN73)</f>
        <v>0</v>
      </c>
      <c r="BA73">
        <f>AZ73*BB73</f>
        <v>0</v>
      </c>
      <c r="BB73">
        <f>($B$11*$D$9+$C$11*$D$9+$F$11*((CX73+CP73)/MAX(CX73+CP73+CY73, 0.1)*$I$9+CY73/MAX(CX73+CP73+CY73, 0.1)*$J$9))/($B$11+$C$11+$F$11)</f>
        <v>0</v>
      </c>
      <c r="BC73">
        <f>($B$11*$K$9+$C$11*$K$9+$F$11*((CX73+CP73)/MAX(CX73+CP73+CY73, 0.1)*$P$9+CY73/MAX(CX73+CP73+CY73, 0.1)*$Q$9))/($B$11+$C$11+$F$11)</f>
        <v>0</v>
      </c>
      <c r="BD73">
        <v>6</v>
      </c>
      <c r="BE73">
        <v>0.5</v>
      </c>
      <c r="BF73" t="s">
        <v>362</v>
      </c>
      <c r="BG73">
        <v>2</v>
      </c>
      <c r="BH73" t="b">
        <v>1</v>
      </c>
      <c r="BI73">
        <v>1720558390.8</v>
      </c>
      <c r="BJ73">
        <v>421.533</v>
      </c>
      <c r="BK73">
        <v>420.0116</v>
      </c>
      <c r="BL73">
        <v>18.3086</v>
      </c>
      <c r="BM73">
        <v>17.7089</v>
      </c>
      <c r="BN73">
        <v>424.866</v>
      </c>
      <c r="BO73">
        <v>18.1806</v>
      </c>
      <c r="BP73">
        <v>499.973</v>
      </c>
      <c r="BQ73">
        <v>90.3936</v>
      </c>
      <c r="BR73">
        <v>0.09988906</v>
      </c>
      <c r="BS73">
        <v>25.66692</v>
      </c>
      <c r="BT73">
        <v>24.9951</v>
      </c>
      <c r="BU73">
        <v>999.9</v>
      </c>
      <c r="BV73">
        <v>0</v>
      </c>
      <c r="BW73">
        <v>0</v>
      </c>
      <c r="BX73">
        <v>9984.622</v>
      </c>
      <c r="BY73">
        <v>0</v>
      </c>
      <c r="BZ73">
        <v>0.220656</v>
      </c>
      <c r="CA73">
        <v>1.521094</v>
      </c>
      <c r="CB73">
        <v>429.3944</v>
      </c>
      <c r="CC73">
        <v>427.5838</v>
      </c>
      <c r="CD73">
        <v>0.5997016</v>
      </c>
      <c r="CE73">
        <v>420.0116</v>
      </c>
      <c r="CF73">
        <v>17.7089</v>
      </c>
      <c r="CG73">
        <v>1.65498</v>
      </c>
      <c r="CH73">
        <v>1.60077</v>
      </c>
      <c r="CI73">
        <v>14.48046</v>
      </c>
      <c r="CJ73">
        <v>13.96624</v>
      </c>
      <c r="CK73">
        <v>0</v>
      </c>
      <c r="CL73">
        <v>0</v>
      </c>
      <c r="CM73">
        <v>0</v>
      </c>
      <c r="CN73">
        <v>0</v>
      </c>
      <c r="CO73">
        <v>-2.46</v>
      </c>
      <c r="CP73">
        <v>0</v>
      </c>
      <c r="CQ73">
        <v>-14.66</v>
      </c>
      <c r="CR73">
        <v>-0.84</v>
      </c>
      <c r="CS73">
        <v>34.875</v>
      </c>
      <c r="CT73">
        <v>40.125</v>
      </c>
      <c r="CU73">
        <v>37.2374</v>
      </c>
      <c r="CV73">
        <v>39.6746</v>
      </c>
      <c r="CW73">
        <v>35.875</v>
      </c>
      <c r="CX73">
        <v>0</v>
      </c>
      <c r="CY73">
        <v>0</v>
      </c>
      <c r="CZ73">
        <v>0</v>
      </c>
      <c r="DA73">
        <v>1720558392.6</v>
      </c>
      <c r="DB73">
        <v>0</v>
      </c>
      <c r="DC73">
        <v>1720557690.1</v>
      </c>
      <c r="DD73" t="s">
        <v>472</v>
      </c>
      <c r="DE73">
        <v>1720557690.1</v>
      </c>
      <c r="DF73">
        <v>1720557690.1</v>
      </c>
      <c r="DG73">
        <v>11</v>
      </c>
      <c r="DH73">
        <v>-0.099</v>
      </c>
      <c r="DI73">
        <v>0.009</v>
      </c>
      <c r="DJ73">
        <v>-3.331</v>
      </c>
      <c r="DK73">
        <v>0.113</v>
      </c>
      <c r="DL73">
        <v>420</v>
      </c>
      <c r="DM73">
        <v>18</v>
      </c>
      <c r="DN73">
        <v>0.3</v>
      </c>
      <c r="DO73">
        <v>0.15</v>
      </c>
      <c r="DP73">
        <v>1.5034135</v>
      </c>
      <c r="DQ73">
        <v>0.0334353383458647</v>
      </c>
      <c r="DR73">
        <v>0.0267839943389704</v>
      </c>
      <c r="DS73">
        <v>1</v>
      </c>
      <c r="DT73">
        <v>0.6008188</v>
      </c>
      <c r="DU73">
        <v>-0.00894793984962418</v>
      </c>
      <c r="DV73">
        <v>0.000908330754736398</v>
      </c>
      <c r="DW73">
        <v>1</v>
      </c>
      <c r="DX73">
        <v>2</v>
      </c>
      <c r="DY73">
        <v>2</v>
      </c>
      <c r="DZ73" t="s">
        <v>374</v>
      </c>
      <c r="EA73">
        <v>3.13201</v>
      </c>
      <c r="EB73">
        <v>2.77795</v>
      </c>
      <c r="EC73">
        <v>0.0910363</v>
      </c>
      <c r="ED73">
        <v>0.0903778</v>
      </c>
      <c r="EE73">
        <v>0.0853582</v>
      </c>
      <c r="EF73">
        <v>0.0837204</v>
      </c>
      <c r="EG73">
        <v>34396.9</v>
      </c>
      <c r="EH73">
        <v>36999.6</v>
      </c>
      <c r="EI73">
        <v>34235.2</v>
      </c>
      <c r="EJ73">
        <v>36862.5</v>
      </c>
      <c r="EK73">
        <v>44234</v>
      </c>
      <c r="EL73">
        <v>48488.7</v>
      </c>
      <c r="EM73">
        <v>53405.9</v>
      </c>
      <c r="EN73">
        <v>58901.2</v>
      </c>
      <c r="EO73">
        <v>1.98603</v>
      </c>
      <c r="EP73">
        <v>1.81037</v>
      </c>
      <c r="EQ73">
        <v>0.0406131</v>
      </c>
      <c r="ER73">
        <v>0</v>
      </c>
      <c r="ES73">
        <v>24.3251</v>
      </c>
      <c r="ET73">
        <v>999.9</v>
      </c>
      <c r="EU73">
        <v>51.569</v>
      </c>
      <c r="EV73">
        <v>29.93</v>
      </c>
      <c r="EW73">
        <v>24.2086</v>
      </c>
      <c r="EX73">
        <v>54.387</v>
      </c>
      <c r="EY73">
        <v>49.992</v>
      </c>
      <c r="EZ73">
        <v>1</v>
      </c>
      <c r="FA73">
        <v>-0.121164</v>
      </c>
      <c r="FB73">
        <v>-0.184937</v>
      </c>
      <c r="FC73">
        <v>20.1361</v>
      </c>
      <c r="FD73">
        <v>5.19872</v>
      </c>
      <c r="FE73">
        <v>12.004</v>
      </c>
      <c r="FF73">
        <v>4.9756</v>
      </c>
      <c r="FG73">
        <v>3.29353</v>
      </c>
      <c r="FH73">
        <v>9999</v>
      </c>
      <c r="FI73">
        <v>999.9</v>
      </c>
      <c r="FJ73">
        <v>9999</v>
      </c>
      <c r="FK73">
        <v>9999</v>
      </c>
      <c r="FL73">
        <v>1.86325</v>
      </c>
      <c r="FM73">
        <v>1.86801</v>
      </c>
      <c r="FN73">
        <v>1.86778</v>
      </c>
      <c r="FO73">
        <v>1.86904</v>
      </c>
      <c r="FP73">
        <v>1.86981</v>
      </c>
      <c r="FQ73">
        <v>1.86584</v>
      </c>
      <c r="FR73">
        <v>1.86691</v>
      </c>
      <c r="FS73">
        <v>1.86831</v>
      </c>
      <c r="FT73">
        <v>5</v>
      </c>
      <c r="FU73">
        <v>0</v>
      </c>
      <c r="FV73">
        <v>0</v>
      </c>
      <c r="FW73">
        <v>0</v>
      </c>
      <c r="FX73" t="s">
        <v>365</v>
      </c>
      <c r="FY73" t="s">
        <v>366</v>
      </c>
      <c r="FZ73" t="s">
        <v>367</v>
      </c>
      <c r="GA73" t="s">
        <v>367</v>
      </c>
      <c r="GB73" t="s">
        <v>367</v>
      </c>
      <c r="GC73" t="s">
        <v>367</v>
      </c>
      <c r="GD73">
        <v>0</v>
      </c>
      <c r="GE73">
        <v>100</v>
      </c>
      <c r="GF73">
        <v>100</v>
      </c>
      <c r="GG73">
        <v>-3.333</v>
      </c>
      <c r="GH73">
        <v>0.128</v>
      </c>
      <c r="GI73">
        <v>-2.47811098124037</v>
      </c>
      <c r="GJ73">
        <v>-0.00246041668978273</v>
      </c>
      <c r="GK73">
        <v>1.10889021610863e-06</v>
      </c>
      <c r="GL73">
        <v>-1.28318136538774e-10</v>
      </c>
      <c r="GM73">
        <v>-0.120787348492575</v>
      </c>
      <c r="GN73">
        <v>-0.0190386697160695</v>
      </c>
      <c r="GO73">
        <v>0.00224295314527537</v>
      </c>
      <c r="GP73">
        <v>-2.43696975084762e-05</v>
      </c>
      <c r="GQ73">
        <v>4</v>
      </c>
      <c r="GR73">
        <v>2248</v>
      </c>
      <c r="GS73">
        <v>1</v>
      </c>
      <c r="GT73">
        <v>26</v>
      </c>
      <c r="GU73">
        <v>11.7</v>
      </c>
      <c r="GV73">
        <v>11.7</v>
      </c>
      <c r="GW73">
        <v>1.0083</v>
      </c>
      <c r="GX73">
        <v>2.62695</v>
      </c>
      <c r="GY73">
        <v>1.54785</v>
      </c>
      <c r="GZ73">
        <v>2.30957</v>
      </c>
      <c r="HA73">
        <v>1.64673</v>
      </c>
      <c r="HB73">
        <v>2.33276</v>
      </c>
      <c r="HC73">
        <v>33.244</v>
      </c>
      <c r="HD73">
        <v>24.2539</v>
      </c>
      <c r="HE73">
        <v>18</v>
      </c>
      <c r="HF73">
        <v>503.941</v>
      </c>
      <c r="HG73">
        <v>393.601</v>
      </c>
      <c r="HH73">
        <v>24.595</v>
      </c>
      <c r="HI73">
        <v>25.8251</v>
      </c>
      <c r="HJ73">
        <v>30.0001</v>
      </c>
      <c r="HK73">
        <v>25.83</v>
      </c>
      <c r="HL73">
        <v>25.7891</v>
      </c>
      <c r="HM73">
        <v>20.1935</v>
      </c>
      <c r="HN73">
        <v>27.5298</v>
      </c>
      <c r="HO73">
        <v>0</v>
      </c>
      <c r="HP73">
        <v>24.5996</v>
      </c>
      <c r="HQ73">
        <v>420</v>
      </c>
      <c r="HR73">
        <v>17.7591</v>
      </c>
      <c r="HS73">
        <v>97.0813</v>
      </c>
      <c r="HT73">
        <v>95.4411</v>
      </c>
    </row>
    <row r="74" spans="1:228">
      <c r="A74">
        <v>58</v>
      </c>
      <c r="B74">
        <v>1720558399</v>
      </c>
      <c r="C74">
        <v>5030</v>
      </c>
      <c r="D74" t="s">
        <v>489</v>
      </c>
      <c r="E74" t="s">
        <v>490</v>
      </c>
      <c r="F74">
        <v>5</v>
      </c>
      <c r="G74" t="s">
        <v>358</v>
      </c>
      <c r="H74" t="s">
        <v>446</v>
      </c>
      <c r="I74" t="s">
        <v>393</v>
      </c>
      <c r="J74" t="s">
        <v>361</v>
      </c>
      <c r="K74">
        <v>1720558395.8</v>
      </c>
      <c r="L74">
        <f>(M74)/1000</f>
        <v>0</v>
      </c>
      <c r="M74">
        <f>IF(BH74, AP74, AJ74)</f>
        <v>0</v>
      </c>
      <c r="N74">
        <f>IF(BH74, AK74, AI74)</f>
        <v>0</v>
      </c>
      <c r="O74">
        <f>BJ74 - IF(AW74&gt;1, N74*BD74*100.0/(AY74), 0)</f>
        <v>0</v>
      </c>
      <c r="P74">
        <f>((V74-L74/2)*O74-N74)/(V74+L74/2)</f>
        <v>0</v>
      </c>
      <c r="Q74">
        <f>P74*(BQ74+BR74)/1000.0</f>
        <v>0</v>
      </c>
      <c r="R74">
        <f>(BJ74 - IF(AW74&gt;1, N74*BD74*100.0/(AY74), 0))*(BQ74+BR74)/1000.0</f>
        <v>0</v>
      </c>
      <c r="S74">
        <f>2.0/((1/U74-1/T74)+SIGN(U74)*SQRT((1/U74-1/T74)*(1/U74-1/T74) + 4*BE74/((BE74+1)*(BE74+1))*(2*1/U74*1/T74-1/T74*1/T74)))</f>
        <v>0</v>
      </c>
      <c r="T74">
        <f>IF(LEFT(BF74,1)&lt;&gt;"0",IF(LEFT(BF74,1)="1",3.0,BG74),$D$5+$E$5*(BX74*BQ74/($K$5*1000))+$F$5*(BX74*BQ74/($K$5*1000))*MAX(MIN(BD74,$J$5),$I$5)*MAX(MIN(BD74,$J$5),$I$5)+$G$5*MAX(MIN(BD74,$J$5),$I$5)*(BX74*BQ74/($K$5*1000))+$H$5*(BX74*BQ74/($K$5*1000))*(BX74*BQ74/($K$5*1000)))</f>
        <v>0</v>
      </c>
      <c r="U74">
        <f>L74*(1000-(1000*0.61365*exp(17.502*Y74/(240.97+Y74))/(BQ74+BR74)+BL74)/2)/(1000*0.61365*exp(17.502*Y74/(240.97+Y74))/(BQ74+BR74)-BL74)</f>
        <v>0</v>
      </c>
      <c r="V74">
        <f>1/((BE74+1)/(S74/1.6)+1/(T74/1.37)) + BE74/((BE74+1)/(S74/1.6) + BE74/(T74/1.37))</f>
        <v>0</v>
      </c>
      <c r="W74">
        <f>(AZ74*BC74)</f>
        <v>0</v>
      </c>
      <c r="X74">
        <f>(BS74+(W74+2*0.95*5.67E-8*(((BS74+$B$7)+273)^4-(BS74+273)^4)-44100*L74)/(1.84*29.3*T74+8*0.95*5.67E-8*(BS74+273)^3))</f>
        <v>0</v>
      </c>
      <c r="Y74">
        <f>($C$7*BT74+$D$7*BU74+$E$7*X74)</f>
        <v>0</v>
      </c>
      <c r="Z74">
        <f>0.61365*exp(17.502*Y74/(240.97+Y74))</f>
        <v>0</v>
      </c>
      <c r="AA74">
        <f>(AB74/AC74*100)</f>
        <v>0</v>
      </c>
      <c r="AB74">
        <f>BL74*(BQ74+BR74)/1000</f>
        <v>0</v>
      </c>
      <c r="AC74">
        <f>0.61365*exp(17.502*BS74/(240.97+BS74))</f>
        <v>0</v>
      </c>
      <c r="AD74">
        <f>(Z74-BL74*(BQ74+BR74)/1000)</f>
        <v>0</v>
      </c>
      <c r="AE74">
        <f>(-L74*44100)</f>
        <v>0</v>
      </c>
      <c r="AF74">
        <f>2*29.3*T74*0.92*(BS74-Y74)</f>
        <v>0</v>
      </c>
      <c r="AG74">
        <f>2*0.95*5.67E-8*(((BS74+$B$7)+273)^4-(Y74+273)^4)</f>
        <v>0</v>
      </c>
      <c r="AH74">
        <f>W74+AG74+AE74+AF74</f>
        <v>0</v>
      </c>
      <c r="AI74">
        <f>BP74*AW74*(BK74-BJ74*(1000-AW74*BM74)/(1000-AW74*BL74))/(100*BD74)</f>
        <v>0</v>
      </c>
      <c r="AJ74">
        <f>1000*BP74*AW74*(BL74-BM74)/(100*BD74*(1000-AW74*BL74))</f>
        <v>0</v>
      </c>
      <c r="AK74">
        <f>(AL74 - AM74 - BQ74*1E3/(8.314*(BS74+273.15)) * AO74/BP74 * AN74) * BP74/(100*BD74) * (1000 - BM74)/1000</f>
        <v>0</v>
      </c>
      <c r="AL74">
        <v>427.588499873995</v>
      </c>
      <c r="AM74">
        <v>429.411503030303</v>
      </c>
      <c r="AN74">
        <v>3.02575757006639e-05</v>
      </c>
      <c r="AO74">
        <v>64.8564701241769</v>
      </c>
      <c r="AP74">
        <f>(AR74 - AQ74 + BQ74*1E3/(8.314*(BS74+273.15)) * AT74/BP74 * AS74) * BP74/(100*BD74) * 1000/(1000 - AR74)</f>
        <v>0</v>
      </c>
      <c r="AQ74">
        <v>17.7106238776396</v>
      </c>
      <c r="AR74">
        <v>18.311296969697</v>
      </c>
      <c r="AS74">
        <v>6.88481983761377e-06</v>
      </c>
      <c r="AT74">
        <v>109.778611351165</v>
      </c>
      <c r="AU74">
        <v>0</v>
      </c>
      <c r="AV74">
        <v>0</v>
      </c>
      <c r="AW74">
        <f>IF(AU74*$H$13&gt;=AY74,1.0,(AY74/(AY74-AU74*$H$13)))</f>
        <v>0</v>
      </c>
      <c r="AX74">
        <f>(AW74-1)*100</f>
        <v>0</v>
      </c>
      <c r="AY74">
        <f>MAX(0,($B$13+$C$13*BX74)/(1+$D$13*BX74)*BQ74/(BS74+273)*$E$13)</f>
        <v>0</v>
      </c>
      <c r="AZ74">
        <f>$B$11*BY74+$C$11*BZ74+$F$11*CK74*(1-CN74)</f>
        <v>0</v>
      </c>
      <c r="BA74">
        <f>AZ74*BB74</f>
        <v>0</v>
      </c>
      <c r="BB74">
        <f>($B$11*$D$9+$C$11*$D$9+$F$11*((CX74+CP74)/MAX(CX74+CP74+CY74, 0.1)*$I$9+CY74/MAX(CX74+CP74+CY74, 0.1)*$J$9))/($B$11+$C$11+$F$11)</f>
        <v>0</v>
      </c>
      <c r="BC74">
        <f>($B$11*$K$9+$C$11*$K$9+$F$11*((CX74+CP74)/MAX(CX74+CP74+CY74, 0.1)*$P$9+CY74/MAX(CX74+CP74+CY74, 0.1)*$Q$9))/($B$11+$C$11+$F$11)</f>
        <v>0</v>
      </c>
      <c r="BD74">
        <v>6</v>
      </c>
      <c r="BE74">
        <v>0.5</v>
      </c>
      <c r="BF74" t="s">
        <v>362</v>
      </c>
      <c r="BG74">
        <v>2</v>
      </c>
      <c r="BH74" t="b">
        <v>1</v>
      </c>
      <c r="BI74">
        <v>1720558395.8</v>
      </c>
      <c r="BJ74">
        <v>421.5448</v>
      </c>
      <c r="BK74">
        <v>420.0058</v>
      </c>
      <c r="BL74">
        <v>18.31064</v>
      </c>
      <c r="BM74">
        <v>17.71088</v>
      </c>
      <c r="BN74">
        <v>424.878</v>
      </c>
      <c r="BO74">
        <v>18.18258</v>
      </c>
      <c r="BP74">
        <v>499.9972</v>
      </c>
      <c r="BQ74">
        <v>90.39318</v>
      </c>
      <c r="BR74">
        <v>0.09995398</v>
      </c>
      <c r="BS74">
        <v>25.66902</v>
      </c>
      <c r="BT74">
        <v>24.99574</v>
      </c>
      <c r="BU74">
        <v>999.9</v>
      </c>
      <c r="BV74">
        <v>0</v>
      </c>
      <c r="BW74">
        <v>0</v>
      </c>
      <c r="BX74">
        <v>10009.876</v>
      </c>
      <c r="BY74">
        <v>0</v>
      </c>
      <c r="BZ74">
        <v>0.220656</v>
      </c>
      <c r="CA74">
        <v>1.538672</v>
      </c>
      <c r="CB74">
        <v>429.4076</v>
      </c>
      <c r="CC74">
        <v>427.579</v>
      </c>
      <c r="CD74">
        <v>0.5997872</v>
      </c>
      <c r="CE74">
        <v>420.0058</v>
      </c>
      <c r="CF74">
        <v>17.71088</v>
      </c>
      <c r="CG74">
        <v>1.655158</v>
      </c>
      <c r="CH74">
        <v>1.600942</v>
      </c>
      <c r="CI74">
        <v>14.48214</v>
      </c>
      <c r="CJ74">
        <v>13.96788</v>
      </c>
      <c r="CK74">
        <v>0</v>
      </c>
      <c r="CL74">
        <v>0</v>
      </c>
      <c r="CM74">
        <v>0</v>
      </c>
      <c r="CN74">
        <v>0</v>
      </c>
      <c r="CO74">
        <v>3.88</v>
      </c>
      <c r="CP74">
        <v>0</v>
      </c>
      <c r="CQ74">
        <v>-16.86</v>
      </c>
      <c r="CR74">
        <v>-0.38</v>
      </c>
      <c r="CS74">
        <v>34.8874</v>
      </c>
      <c r="CT74">
        <v>40.1622</v>
      </c>
      <c r="CU74">
        <v>37.25</v>
      </c>
      <c r="CV74">
        <v>39.7374</v>
      </c>
      <c r="CW74">
        <v>35.8874</v>
      </c>
      <c r="CX74">
        <v>0</v>
      </c>
      <c r="CY74">
        <v>0</v>
      </c>
      <c r="CZ74">
        <v>0</v>
      </c>
      <c r="DA74">
        <v>1720558398</v>
      </c>
      <c r="DB74">
        <v>0</v>
      </c>
      <c r="DC74">
        <v>1720557690.1</v>
      </c>
      <c r="DD74" t="s">
        <v>472</v>
      </c>
      <c r="DE74">
        <v>1720557690.1</v>
      </c>
      <c r="DF74">
        <v>1720557690.1</v>
      </c>
      <c r="DG74">
        <v>11</v>
      </c>
      <c r="DH74">
        <v>-0.099</v>
      </c>
      <c r="DI74">
        <v>0.009</v>
      </c>
      <c r="DJ74">
        <v>-3.331</v>
      </c>
      <c r="DK74">
        <v>0.113</v>
      </c>
      <c r="DL74">
        <v>420</v>
      </c>
      <c r="DM74">
        <v>18</v>
      </c>
      <c r="DN74">
        <v>0.3</v>
      </c>
      <c r="DO74">
        <v>0.15</v>
      </c>
      <c r="DP74">
        <v>1.50658761904762</v>
      </c>
      <c r="DQ74">
        <v>0.236936883116884</v>
      </c>
      <c r="DR74">
        <v>0.0338757698074206</v>
      </c>
      <c r="DS74">
        <v>0</v>
      </c>
      <c r="DT74">
        <v>0.600360380952381</v>
      </c>
      <c r="DU74">
        <v>-0.00591335064935141</v>
      </c>
      <c r="DV74">
        <v>0.000701184404533501</v>
      </c>
      <c r="DW74">
        <v>1</v>
      </c>
      <c r="DX74">
        <v>1</v>
      </c>
      <c r="DY74">
        <v>2</v>
      </c>
      <c r="DZ74" t="s">
        <v>364</v>
      </c>
      <c r="EA74">
        <v>3.13208</v>
      </c>
      <c r="EB74">
        <v>2.77801</v>
      </c>
      <c r="EC74">
        <v>0.0910378</v>
      </c>
      <c r="ED74">
        <v>0.0903683</v>
      </c>
      <c r="EE74">
        <v>0.0853641</v>
      </c>
      <c r="EF74">
        <v>0.0837286</v>
      </c>
      <c r="EG74">
        <v>34396.7</v>
      </c>
      <c r="EH74">
        <v>37000</v>
      </c>
      <c r="EI74">
        <v>34235</v>
      </c>
      <c r="EJ74">
        <v>36862.4</v>
      </c>
      <c r="EK74">
        <v>44233.3</v>
      </c>
      <c r="EL74">
        <v>48488.4</v>
      </c>
      <c r="EM74">
        <v>53405.3</v>
      </c>
      <c r="EN74">
        <v>58901.3</v>
      </c>
      <c r="EO74">
        <v>1.98632</v>
      </c>
      <c r="EP74">
        <v>1.81005</v>
      </c>
      <c r="EQ74">
        <v>0.040859</v>
      </c>
      <c r="ER74">
        <v>0</v>
      </c>
      <c r="ES74">
        <v>24.3238</v>
      </c>
      <c r="ET74">
        <v>999.9</v>
      </c>
      <c r="EU74">
        <v>51.569</v>
      </c>
      <c r="EV74">
        <v>29.93</v>
      </c>
      <c r="EW74">
        <v>24.2088</v>
      </c>
      <c r="EX74">
        <v>54.637</v>
      </c>
      <c r="EY74">
        <v>50.0441</v>
      </c>
      <c r="EZ74">
        <v>1</v>
      </c>
      <c r="FA74">
        <v>-0.121192</v>
      </c>
      <c r="FB74">
        <v>-0.179017</v>
      </c>
      <c r="FC74">
        <v>20.1361</v>
      </c>
      <c r="FD74">
        <v>5.19812</v>
      </c>
      <c r="FE74">
        <v>12.004</v>
      </c>
      <c r="FF74">
        <v>4.9755</v>
      </c>
      <c r="FG74">
        <v>3.2935</v>
      </c>
      <c r="FH74">
        <v>9999</v>
      </c>
      <c r="FI74">
        <v>999.9</v>
      </c>
      <c r="FJ74">
        <v>9999</v>
      </c>
      <c r="FK74">
        <v>9999</v>
      </c>
      <c r="FL74">
        <v>1.86325</v>
      </c>
      <c r="FM74">
        <v>1.86803</v>
      </c>
      <c r="FN74">
        <v>1.86783</v>
      </c>
      <c r="FO74">
        <v>1.86905</v>
      </c>
      <c r="FP74">
        <v>1.86981</v>
      </c>
      <c r="FQ74">
        <v>1.86584</v>
      </c>
      <c r="FR74">
        <v>1.86691</v>
      </c>
      <c r="FS74">
        <v>1.86835</v>
      </c>
      <c r="FT74">
        <v>5</v>
      </c>
      <c r="FU74">
        <v>0</v>
      </c>
      <c r="FV74">
        <v>0</v>
      </c>
      <c r="FW74">
        <v>0</v>
      </c>
      <c r="FX74" t="s">
        <v>365</v>
      </c>
      <c r="FY74" t="s">
        <v>366</v>
      </c>
      <c r="FZ74" t="s">
        <v>367</v>
      </c>
      <c r="GA74" t="s">
        <v>367</v>
      </c>
      <c r="GB74" t="s">
        <v>367</v>
      </c>
      <c r="GC74" t="s">
        <v>367</v>
      </c>
      <c r="GD74">
        <v>0</v>
      </c>
      <c r="GE74">
        <v>100</v>
      </c>
      <c r="GF74">
        <v>100</v>
      </c>
      <c r="GG74">
        <v>-3.333</v>
      </c>
      <c r="GH74">
        <v>0.1281</v>
      </c>
      <c r="GI74">
        <v>-2.47811098124037</v>
      </c>
      <c r="GJ74">
        <v>-0.00246041668978273</v>
      </c>
      <c r="GK74">
        <v>1.10889021610863e-06</v>
      </c>
      <c r="GL74">
        <v>-1.28318136538774e-10</v>
      </c>
      <c r="GM74">
        <v>-0.120787348492575</v>
      </c>
      <c r="GN74">
        <v>-0.0190386697160695</v>
      </c>
      <c r="GO74">
        <v>0.00224295314527537</v>
      </c>
      <c r="GP74">
        <v>-2.43696975084762e-05</v>
      </c>
      <c r="GQ74">
        <v>4</v>
      </c>
      <c r="GR74">
        <v>2248</v>
      </c>
      <c r="GS74">
        <v>1</v>
      </c>
      <c r="GT74">
        <v>26</v>
      </c>
      <c r="GU74">
        <v>11.8</v>
      </c>
      <c r="GV74">
        <v>11.8</v>
      </c>
      <c r="GW74">
        <v>1.0083</v>
      </c>
      <c r="GX74">
        <v>2.63306</v>
      </c>
      <c r="GY74">
        <v>1.54785</v>
      </c>
      <c r="GZ74">
        <v>2.30835</v>
      </c>
      <c r="HA74">
        <v>1.64673</v>
      </c>
      <c r="HB74">
        <v>2.27295</v>
      </c>
      <c r="HC74">
        <v>33.244</v>
      </c>
      <c r="HD74">
        <v>24.2451</v>
      </c>
      <c r="HE74">
        <v>18</v>
      </c>
      <c r="HF74">
        <v>504.136</v>
      </c>
      <c r="HG74">
        <v>393.424</v>
      </c>
      <c r="HH74">
        <v>24.6008</v>
      </c>
      <c r="HI74">
        <v>25.8251</v>
      </c>
      <c r="HJ74">
        <v>30.0001</v>
      </c>
      <c r="HK74">
        <v>25.83</v>
      </c>
      <c r="HL74">
        <v>25.7887</v>
      </c>
      <c r="HM74">
        <v>20.1956</v>
      </c>
      <c r="HN74">
        <v>27.5298</v>
      </c>
      <c r="HO74">
        <v>0</v>
      </c>
      <c r="HP74">
        <v>24.6032</v>
      </c>
      <c r="HQ74">
        <v>420</v>
      </c>
      <c r="HR74">
        <v>17.7584</v>
      </c>
      <c r="HS74">
        <v>97.0804</v>
      </c>
      <c r="HT74">
        <v>95.4412</v>
      </c>
    </row>
    <row r="75" spans="1:228">
      <c r="A75">
        <v>59</v>
      </c>
      <c r="B75">
        <v>1720558404</v>
      </c>
      <c r="C75">
        <v>5035</v>
      </c>
      <c r="D75" t="s">
        <v>491</v>
      </c>
      <c r="E75" t="s">
        <v>492</v>
      </c>
      <c r="F75">
        <v>5</v>
      </c>
      <c r="G75" t="s">
        <v>358</v>
      </c>
      <c r="H75" t="s">
        <v>446</v>
      </c>
      <c r="I75" t="s">
        <v>393</v>
      </c>
      <c r="J75" t="s">
        <v>361</v>
      </c>
      <c r="K75">
        <v>1720558400.8</v>
      </c>
      <c r="L75">
        <f>(M75)/1000</f>
        <v>0</v>
      </c>
      <c r="M75">
        <f>IF(BH75, AP75, AJ75)</f>
        <v>0</v>
      </c>
      <c r="N75">
        <f>IF(BH75, AK75, AI75)</f>
        <v>0</v>
      </c>
      <c r="O75">
        <f>BJ75 - IF(AW75&gt;1, N75*BD75*100.0/(AY75), 0)</f>
        <v>0</v>
      </c>
      <c r="P75">
        <f>((V75-L75/2)*O75-N75)/(V75+L75/2)</f>
        <v>0</v>
      </c>
      <c r="Q75">
        <f>P75*(BQ75+BR75)/1000.0</f>
        <v>0</v>
      </c>
      <c r="R75">
        <f>(BJ75 - IF(AW75&gt;1, N75*BD75*100.0/(AY75), 0))*(BQ75+BR75)/1000.0</f>
        <v>0</v>
      </c>
      <c r="S75">
        <f>2.0/((1/U75-1/T75)+SIGN(U75)*SQRT((1/U75-1/T75)*(1/U75-1/T75) + 4*BE75/((BE75+1)*(BE75+1))*(2*1/U75*1/T75-1/T75*1/T75)))</f>
        <v>0</v>
      </c>
      <c r="T75">
        <f>IF(LEFT(BF75,1)&lt;&gt;"0",IF(LEFT(BF75,1)="1",3.0,BG75),$D$5+$E$5*(BX75*BQ75/($K$5*1000))+$F$5*(BX75*BQ75/($K$5*1000))*MAX(MIN(BD75,$J$5),$I$5)*MAX(MIN(BD75,$J$5),$I$5)+$G$5*MAX(MIN(BD75,$J$5),$I$5)*(BX75*BQ75/($K$5*1000))+$H$5*(BX75*BQ75/($K$5*1000))*(BX75*BQ75/($K$5*1000)))</f>
        <v>0</v>
      </c>
      <c r="U75">
        <f>L75*(1000-(1000*0.61365*exp(17.502*Y75/(240.97+Y75))/(BQ75+BR75)+BL75)/2)/(1000*0.61365*exp(17.502*Y75/(240.97+Y75))/(BQ75+BR75)-BL75)</f>
        <v>0</v>
      </c>
      <c r="V75">
        <f>1/((BE75+1)/(S75/1.6)+1/(T75/1.37)) + BE75/((BE75+1)/(S75/1.6) + BE75/(T75/1.37))</f>
        <v>0</v>
      </c>
      <c r="W75">
        <f>(AZ75*BC75)</f>
        <v>0</v>
      </c>
      <c r="X75">
        <f>(BS75+(W75+2*0.95*5.67E-8*(((BS75+$B$7)+273)^4-(BS75+273)^4)-44100*L75)/(1.84*29.3*T75+8*0.95*5.67E-8*(BS75+273)^3))</f>
        <v>0</v>
      </c>
      <c r="Y75">
        <f>($C$7*BT75+$D$7*BU75+$E$7*X75)</f>
        <v>0</v>
      </c>
      <c r="Z75">
        <f>0.61365*exp(17.502*Y75/(240.97+Y75))</f>
        <v>0</v>
      </c>
      <c r="AA75">
        <f>(AB75/AC75*100)</f>
        <v>0</v>
      </c>
      <c r="AB75">
        <f>BL75*(BQ75+BR75)/1000</f>
        <v>0</v>
      </c>
      <c r="AC75">
        <f>0.61365*exp(17.502*BS75/(240.97+BS75))</f>
        <v>0</v>
      </c>
      <c r="AD75">
        <f>(Z75-BL75*(BQ75+BR75)/1000)</f>
        <v>0</v>
      </c>
      <c r="AE75">
        <f>(-L75*44100)</f>
        <v>0</v>
      </c>
      <c r="AF75">
        <f>2*29.3*T75*0.92*(BS75-Y75)</f>
        <v>0</v>
      </c>
      <c r="AG75">
        <f>2*0.95*5.67E-8*(((BS75+$B$7)+273)^4-(Y75+273)^4)</f>
        <v>0</v>
      </c>
      <c r="AH75">
        <f>W75+AG75+AE75+AF75</f>
        <v>0</v>
      </c>
      <c r="AI75">
        <f>BP75*AW75*(BK75-BJ75*(1000-AW75*BM75)/(1000-AW75*BL75))/(100*BD75)</f>
        <v>0</v>
      </c>
      <c r="AJ75">
        <f>1000*BP75*AW75*(BL75-BM75)/(100*BD75*(1000-AW75*BL75))</f>
        <v>0</v>
      </c>
      <c r="AK75">
        <f>(AL75 - AM75 - BQ75*1E3/(8.314*(BS75+273.15)) * AO75/BP75 * AN75) * BP75/(100*BD75) * (1000 - BM75)/1000</f>
        <v>0</v>
      </c>
      <c r="AL75">
        <v>427.519170396624</v>
      </c>
      <c r="AM75">
        <v>429.369921212121</v>
      </c>
      <c r="AN75">
        <v>-6.73270519321991e-05</v>
      </c>
      <c r="AO75">
        <v>64.8564701241769</v>
      </c>
      <c r="AP75">
        <f>(AR75 - AQ75 + BQ75*1E3/(8.314*(BS75+273.15)) * AT75/BP75 * AS75) * BP75/(100*BD75) * 1000/(1000 - AR75)</f>
        <v>0</v>
      </c>
      <c r="AQ75">
        <v>17.7117171095836</v>
      </c>
      <c r="AR75">
        <v>18.3137266666667</v>
      </c>
      <c r="AS75">
        <v>6.2425692107238e-06</v>
      </c>
      <c r="AT75">
        <v>109.778611351165</v>
      </c>
      <c r="AU75">
        <v>0</v>
      </c>
      <c r="AV75">
        <v>0</v>
      </c>
      <c r="AW75">
        <f>IF(AU75*$H$13&gt;=AY75,1.0,(AY75/(AY75-AU75*$H$13)))</f>
        <v>0</v>
      </c>
      <c r="AX75">
        <f>(AW75-1)*100</f>
        <v>0</v>
      </c>
      <c r="AY75">
        <f>MAX(0,($B$13+$C$13*BX75)/(1+$D$13*BX75)*BQ75/(BS75+273)*$E$13)</f>
        <v>0</v>
      </c>
      <c r="AZ75">
        <f>$B$11*BY75+$C$11*BZ75+$F$11*CK75*(1-CN75)</f>
        <v>0</v>
      </c>
      <c r="BA75">
        <f>AZ75*BB75</f>
        <v>0</v>
      </c>
      <c r="BB75">
        <f>($B$11*$D$9+$C$11*$D$9+$F$11*((CX75+CP75)/MAX(CX75+CP75+CY75, 0.1)*$I$9+CY75/MAX(CX75+CP75+CY75, 0.1)*$J$9))/($B$11+$C$11+$F$11)</f>
        <v>0</v>
      </c>
      <c r="BC75">
        <f>($B$11*$K$9+$C$11*$K$9+$F$11*((CX75+CP75)/MAX(CX75+CP75+CY75, 0.1)*$P$9+CY75/MAX(CX75+CP75+CY75, 0.1)*$Q$9))/($B$11+$C$11+$F$11)</f>
        <v>0</v>
      </c>
      <c r="BD75">
        <v>6</v>
      </c>
      <c r="BE75">
        <v>0.5</v>
      </c>
      <c r="BF75" t="s">
        <v>362</v>
      </c>
      <c r="BG75">
        <v>2</v>
      </c>
      <c r="BH75" t="b">
        <v>1</v>
      </c>
      <c r="BI75">
        <v>1720558400.8</v>
      </c>
      <c r="BJ75">
        <v>421.5182</v>
      </c>
      <c r="BK75">
        <v>419.951</v>
      </c>
      <c r="BL75">
        <v>18.31268</v>
      </c>
      <c r="BM75">
        <v>17.7115</v>
      </c>
      <c r="BN75">
        <v>424.8512</v>
      </c>
      <c r="BO75">
        <v>18.18454</v>
      </c>
      <c r="BP75">
        <v>500.0152</v>
      </c>
      <c r="BQ75">
        <v>90.3944</v>
      </c>
      <c r="BR75">
        <v>0.09989994</v>
      </c>
      <c r="BS75">
        <v>25.67</v>
      </c>
      <c r="BT75">
        <v>24.99678</v>
      </c>
      <c r="BU75">
        <v>999.9</v>
      </c>
      <c r="BV75">
        <v>0</v>
      </c>
      <c r="BW75">
        <v>0</v>
      </c>
      <c r="BX75">
        <v>10009.37</v>
      </c>
      <c r="BY75">
        <v>0</v>
      </c>
      <c r="BZ75">
        <v>0.220656</v>
      </c>
      <c r="CA75">
        <v>1.567218</v>
      </c>
      <c r="CB75">
        <v>429.3814</v>
      </c>
      <c r="CC75">
        <v>427.5232</v>
      </c>
      <c r="CD75">
        <v>0.6011854</v>
      </c>
      <c r="CE75">
        <v>419.951</v>
      </c>
      <c r="CF75">
        <v>17.7115</v>
      </c>
      <c r="CG75">
        <v>1.655364</v>
      </c>
      <c r="CH75">
        <v>1.60102</v>
      </c>
      <c r="CI75">
        <v>14.48408</v>
      </c>
      <c r="CJ75">
        <v>13.96862</v>
      </c>
      <c r="CK75">
        <v>0</v>
      </c>
      <c r="CL75">
        <v>0</v>
      </c>
      <c r="CM75">
        <v>0</v>
      </c>
      <c r="CN75">
        <v>0</v>
      </c>
      <c r="CO75">
        <v>1.92</v>
      </c>
      <c r="CP75">
        <v>0</v>
      </c>
      <c r="CQ75">
        <v>-13.24</v>
      </c>
      <c r="CR75">
        <v>-0.38</v>
      </c>
      <c r="CS75">
        <v>34.937</v>
      </c>
      <c r="CT75">
        <v>40.2248</v>
      </c>
      <c r="CU75">
        <v>37.2624</v>
      </c>
      <c r="CV75">
        <v>39.8122</v>
      </c>
      <c r="CW75">
        <v>35.937</v>
      </c>
      <c r="CX75">
        <v>0</v>
      </c>
      <c r="CY75">
        <v>0</v>
      </c>
      <c r="CZ75">
        <v>0</v>
      </c>
      <c r="DA75">
        <v>1720558402.8</v>
      </c>
      <c r="DB75">
        <v>0</v>
      </c>
      <c r="DC75">
        <v>1720557690.1</v>
      </c>
      <c r="DD75" t="s">
        <v>472</v>
      </c>
      <c r="DE75">
        <v>1720557690.1</v>
      </c>
      <c r="DF75">
        <v>1720557690.1</v>
      </c>
      <c r="DG75">
        <v>11</v>
      </c>
      <c r="DH75">
        <v>-0.099</v>
      </c>
      <c r="DI75">
        <v>0.009</v>
      </c>
      <c r="DJ75">
        <v>-3.331</v>
      </c>
      <c r="DK75">
        <v>0.113</v>
      </c>
      <c r="DL75">
        <v>420</v>
      </c>
      <c r="DM75">
        <v>18</v>
      </c>
      <c r="DN75">
        <v>0.3</v>
      </c>
      <c r="DO75">
        <v>0.15</v>
      </c>
      <c r="DP75">
        <v>1.52775</v>
      </c>
      <c r="DQ75">
        <v>0.268910977443608</v>
      </c>
      <c r="DR75">
        <v>0.0360624176948801</v>
      </c>
      <c r="DS75">
        <v>0</v>
      </c>
      <c r="DT75">
        <v>0.6002812</v>
      </c>
      <c r="DU75">
        <v>0.00325497744360895</v>
      </c>
      <c r="DV75">
        <v>0.000799872777384004</v>
      </c>
      <c r="DW75">
        <v>1</v>
      </c>
      <c r="DX75">
        <v>1</v>
      </c>
      <c r="DY75">
        <v>2</v>
      </c>
      <c r="DZ75" t="s">
        <v>364</v>
      </c>
      <c r="EA75">
        <v>3.13204</v>
      </c>
      <c r="EB75">
        <v>2.77821</v>
      </c>
      <c r="EC75">
        <v>0.0910334</v>
      </c>
      <c r="ED75">
        <v>0.0903682</v>
      </c>
      <c r="EE75">
        <v>0.0853689</v>
      </c>
      <c r="EF75">
        <v>0.0837258</v>
      </c>
      <c r="EG75">
        <v>34396.9</v>
      </c>
      <c r="EH75">
        <v>36999.6</v>
      </c>
      <c r="EI75">
        <v>34235</v>
      </c>
      <c r="EJ75">
        <v>36862</v>
      </c>
      <c r="EK75">
        <v>44233.2</v>
      </c>
      <c r="EL75">
        <v>48487.8</v>
      </c>
      <c r="EM75">
        <v>53405.6</v>
      </c>
      <c r="EN75">
        <v>58900.4</v>
      </c>
      <c r="EO75">
        <v>1.98638</v>
      </c>
      <c r="EP75">
        <v>1.81015</v>
      </c>
      <c r="EQ75">
        <v>0.040479</v>
      </c>
      <c r="ER75">
        <v>0</v>
      </c>
      <c r="ES75">
        <v>24.3257</v>
      </c>
      <c r="ET75">
        <v>999.9</v>
      </c>
      <c r="EU75">
        <v>51.569</v>
      </c>
      <c r="EV75">
        <v>29.94</v>
      </c>
      <c r="EW75">
        <v>24.2259</v>
      </c>
      <c r="EX75">
        <v>54.527</v>
      </c>
      <c r="EY75">
        <v>49.8798</v>
      </c>
      <c r="EZ75">
        <v>1</v>
      </c>
      <c r="FA75">
        <v>-0.121202</v>
      </c>
      <c r="FB75">
        <v>-0.175997</v>
      </c>
      <c r="FC75">
        <v>20.1362</v>
      </c>
      <c r="FD75">
        <v>5.19827</v>
      </c>
      <c r="FE75">
        <v>12.0041</v>
      </c>
      <c r="FF75">
        <v>4.9757</v>
      </c>
      <c r="FG75">
        <v>3.2935</v>
      </c>
      <c r="FH75">
        <v>9999</v>
      </c>
      <c r="FI75">
        <v>999.9</v>
      </c>
      <c r="FJ75">
        <v>9999</v>
      </c>
      <c r="FK75">
        <v>9999</v>
      </c>
      <c r="FL75">
        <v>1.86325</v>
      </c>
      <c r="FM75">
        <v>1.86799</v>
      </c>
      <c r="FN75">
        <v>1.86777</v>
      </c>
      <c r="FO75">
        <v>1.86905</v>
      </c>
      <c r="FP75">
        <v>1.86981</v>
      </c>
      <c r="FQ75">
        <v>1.86584</v>
      </c>
      <c r="FR75">
        <v>1.86691</v>
      </c>
      <c r="FS75">
        <v>1.8683</v>
      </c>
      <c r="FT75">
        <v>5</v>
      </c>
      <c r="FU75">
        <v>0</v>
      </c>
      <c r="FV75">
        <v>0</v>
      </c>
      <c r="FW75">
        <v>0</v>
      </c>
      <c r="FX75" t="s">
        <v>365</v>
      </c>
      <c r="FY75" t="s">
        <v>366</v>
      </c>
      <c r="FZ75" t="s">
        <v>367</v>
      </c>
      <c r="GA75" t="s">
        <v>367</v>
      </c>
      <c r="GB75" t="s">
        <v>367</v>
      </c>
      <c r="GC75" t="s">
        <v>367</v>
      </c>
      <c r="GD75">
        <v>0</v>
      </c>
      <c r="GE75">
        <v>100</v>
      </c>
      <c r="GF75">
        <v>100</v>
      </c>
      <c r="GG75">
        <v>-3.334</v>
      </c>
      <c r="GH75">
        <v>0.1282</v>
      </c>
      <c r="GI75">
        <v>-2.47811098124037</v>
      </c>
      <c r="GJ75">
        <v>-0.00246041668978273</v>
      </c>
      <c r="GK75">
        <v>1.10889021610863e-06</v>
      </c>
      <c r="GL75">
        <v>-1.28318136538774e-10</v>
      </c>
      <c r="GM75">
        <v>-0.120787348492575</v>
      </c>
      <c r="GN75">
        <v>-0.0190386697160695</v>
      </c>
      <c r="GO75">
        <v>0.00224295314527537</v>
      </c>
      <c r="GP75">
        <v>-2.43696975084762e-05</v>
      </c>
      <c r="GQ75">
        <v>4</v>
      </c>
      <c r="GR75">
        <v>2248</v>
      </c>
      <c r="GS75">
        <v>1</v>
      </c>
      <c r="GT75">
        <v>26</v>
      </c>
      <c r="GU75">
        <v>11.9</v>
      </c>
      <c r="GV75">
        <v>11.9</v>
      </c>
      <c r="GW75">
        <v>1.0083</v>
      </c>
      <c r="GX75">
        <v>2.62939</v>
      </c>
      <c r="GY75">
        <v>1.54785</v>
      </c>
      <c r="GZ75">
        <v>2.30835</v>
      </c>
      <c r="HA75">
        <v>1.64673</v>
      </c>
      <c r="HB75">
        <v>2.27783</v>
      </c>
      <c r="HC75">
        <v>33.244</v>
      </c>
      <c r="HD75">
        <v>24.2451</v>
      </c>
      <c r="HE75">
        <v>18</v>
      </c>
      <c r="HF75">
        <v>504.169</v>
      </c>
      <c r="HG75">
        <v>393.477</v>
      </c>
      <c r="HH75">
        <v>24.6048</v>
      </c>
      <c r="HI75">
        <v>25.8251</v>
      </c>
      <c r="HJ75">
        <v>30.0001</v>
      </c>
      <c r="HK75">
        <v>25.83</v>
      </c>
      <c r="HL75">
        <v>25.7887</v>
      </c>
      <c r="HM75">
        <v>20.1972</v>
      </c>
      <c r="HN75">
        <v>27.5298</v>
      </c>
      <c r="HO75">
        <v>0</v>
      </c>
      <c r="HP75">
        <v>24.6057</v>
      </c>
      <c r="HQ75">
        <v>420</v>
      </c>
      <c r="HR75">
        <v>17.7584</v>
      </c>
      <c r="HS75">
        <v>97.0807</v>
      </c>
      <c r="HT75">
        <v>95.4398</v>
      </c>
    </row>
    <row r="76" spans="1:228">
      <c r="A76">
        <v>60</v>
      </c>
      <c r="B76">
        <v>1720558409</v>
      </c>
      <c r="C76">
        <v>5040</v>
      </c>
      <c r="D76" t="s">
        <v>493</v>
      </c>
      <c r="E76" t="s">
        <v>494</v>
      </c>
      <c r="F76">
        <v>5</v>
      </c>
      <c r="G76" t="s">
        <v>358</v>
      </c>
      <c r="H76" t="s">
        <v>446</v>
      </c>
      <c r="I76" t="s">
        <v>393</v>
      </c>
      <c r="J76" t="s">
        <v>361</v>
      </c>
      <c r="K76">
        <v>1720558405.8</v>
      </c>
      <c r="L76">
        <f>(M76)/1000</f>
        <v>0</v>
      </c>
      <c r="M76">
        <f>IF(BH76, AP76, AJ76)</f>
        <v>0</v>
      </c>
      <c r="N76">
        <f>IF(BH76, AK76, AI76)</f>
        <v>0</v>
      </c>
      <c r="O76">
        <f>BJ76 - IF(AW76&gt;1, N76*BD76*100.0/(AY76), 0)</f>
        <v>0</v>
      </c>
      <c r="P76">
        <f>((V76-L76/2)*O76-N76)/(V76+L76/2)</f>
        <v>0</v>
      </c>
      <c r="Q76">
        <f>P76*(BQ76+BR76)/1000.0</f>
        <v>0</v>
      </c>
      <c r="R76">
        <f>(BJ76 - IF(AW76&gt;1, N76*BD76*100.0/(AY76), 0))*(BQ76+BR76)/1000.0</f>
        <v>0</v>
      </c>
      <c r="S76">
        <f>2.0/((1/U76-1/T76)+SIGN(U76)*SQRT((1/U76-1/T76)*(1/U76-1/T76) + 4*BE76/((BE76+1)*(BE76+1))*(2*1/U76*1/T76-1/T76*1/T76)))</f>
        <v>0</v>
      </c>
      <c r="T76">
        <f>IF(LEFT(BF76,1)&lt;&gt;"0",IF(LEFT(BF76,1)="1",3.0,BG76),$D$5+$E$5*(BX76*BQ76/($K$5*1000))+$F$5*(BX76*BQ76/($K$5*1000))*MAX(MIN(BD76,$J$5),$I$5)*MAX(MIN(BD76,$J$5),$I$5)+$G$5*MAX(MIN(BD76,$J$5),$I$5)*(BX76*BQ76/($K$5*1000))+$H$5*(BX76*BQ76/($K$5*1000))*(BX76*BQ76/($K$5*1000)))</f>
        <v>0</v>
      </c>
      <c r="U76">
        <f>L76*(1000-(1000*0.61365*exp(17.502*Y76/(240.97+Y76))/(BQ76+BR76)+BL76)/2)/(1000*0.61365*exp(17.502*Y76/(240.97+Y76))/(BQ76+BR76)-BL76)</f>
        <v>0</v>
      </c>
      <c r="V76">
        <f>1/((BE76+1)/(S76/1.6)+1/(T76/1.37)) + BE76/((BE76+1)/(S76/1.6) + BE76/(T76/1.37))</f>
        <v>0</v>
      </c>
      <c r="W76">
        <f>(AZ76*BC76)</f>
        <v>0</v>
      </c>
      <c r="X76">
        <f>(BS76+(W76+2*0.95*5.67E-8*(((BS76+$B$7)+273)^4-(BS76+273)^4)-44100*L76)/(1.84*29.3*T76+8*0.95*5.67E-8*(BS76+273)^3))</f>
        <v>0</v>
      </c>
      <c r="Y76">
        <f>($C$7*BT76+$D$7*BU76+$E$7*X76)</f>
        <v>0</v>
      </c>
      <c r="Z76">
        <f>0.61365*exp(17.502*Y76/(240.97+Y76))</f>
        <v>0</v>
      </c>
      <c r="AA76">
        <f>(AB76/AC76*100)</f>
        <v>0</v>
      </c>
      <c r="AB76">
        <f>BL76*(BQ76+BR76)/1000</f>
        <v>0</v>
      </c>
      <c r="AC76">
        <f>0.61365*exp(17.502*BS76/(240.97+BS76))</f>
        <v>0</v>
      </c>
      <c r="AD76">
        <f>(Z76-BL76*(BQ76+BR76)/1000)</f>
        <v>0</v>
      </c>
      <c r="AE76">
        <f>(-L76*44100)</f>
        <v>0</v>
      </c>
      <c r="AF76">
        <f>2*29.3*T76*0.92*(BS76-Y76)</f>
        <v>0</v>
      </c>
      <c r="AG76">
        <f>2*0.95*5.67E-8*(((BS76+$B$7)+273)^4-(Y76+273)^4)</f>
        <v>0</v>
      </c>
      <c r="AH76">
        <f>W76+AG76+AE76+AF76</f>
        <v>0</v>
      </c>
      <c r="AI76">
        <f>BP76*AW76*(BK76-BJ76*(1000-AW76*BM76)/(1000-AW76*BL76))/(100*BD76)</f>
        <v>0</v>
      </c>
      <c r="AJ76">
        <f>1000*BP76*AW76*(BL76-BM76)/(100*BD76*(1000-AW76*BL76))</f>
        <v>0</v>
      </c>
      <c r="AK76">
        <f>(AL76 - AM76 - BQ76*1E3/(8.314*(BS76+273.15)) * AO76/BP76 * AN76) * BP76/(100*BD76) * (1000 - BM76)/1000</f>
        <v>0</v>
      </c>
      <c r="AL76">
        <v>427.570508639598</v>
      </c>
      <c r="AM76">
        <v>429.389206060606</v>
      </c>
      <c r="AN76">
        <v>3.55905242965631e-05</v>
      </c>
      <c r="AO76">
        <v>64.8564701241769</v>
      </c>
      <c r="AP76">
        <f>(AR76 - AQ76 + BQ76*1E3/(8.314*(BS76+273.15)) * AT76/BP76 * AS76) * BP76/(100*BD76) * 1000/(1000 - AR76)</f>
        <v>0</v>
      </c>
      <c r="AQ76">
        <v>17.7121787493581</v>
      </c>
      <c r="AR76">
        <v>18.3148224242424</v>
      </c>
      <c r="AS76">
        <v>4.43543763450665e-06</v>
      </c>
      <c r="AT76">
        <v>109.778611351165</v>
      </c>
      <c r="AU76">
        <v>0</v>
      </c>
      <c r="AV76">
        <v>0</v>
      </c>
      <c r="AW76">
        <f>IF(AU76*$H$13&gt;=AY76,1.0,(AY76/(AY76-AU76*$H$13)))</f>
        <v>0</v>
      </c>
      <c r="AX76">
        <f>(AW76-1)*100</f>
        <v>0</v>
      </c>
      <c r="AY76">
        <f>MAX(0,($B$13+$C$13*BX76)/(1+$D$13*BX76)*BQ76/(BS76+273)*$E$13)</f>
        <v>0</v>
      </c>
      <c r="AZ76">
        <f>$B$11*BY76+$C$11*BZ76+$F$11*CK76*(1-CN76)</f>
        <v>0</v>
      </c>
      <c r="BA76">
        <f>AZ76*BB76</f>
        <v>0</v>
      </c>
      <c r="BB76">
        <f>($B$11*$D$9+$C$11*$D$9+$F$11*((CX76+CP76)/MAX(CX76+CP76+CY76, 0.1)*$I$9+CY76/MAX(CX76+CP76+CY76, 0.1)*$J$9))/($B$11+$C$11+$F$11)</f>
        <v>0</v>
      </c>
      <c r="BC76">
        <f>($B$11*$K$9+$C$11*$K$9+$F$11*((CX76+CP76)/MAX(CX76+CP76+CY76, 0.1)*$P$9+CY76/MAX(CX76+CP76+CY76, 0.1)*$Q$9))/($B$11+$C$11+$F$11)</f>
        <v>0</v>
      </c>
      <c r="BD76">
        <v>6</v>
      </c>
      <c r="BE76">
        <v>0.5</v>
      </c>
      <c r="BF76" t="s">
        <v>362</v>
      </c>
      <c r="BG76">
        <v>2</v>
      </c>
      <c r="BH76" t="b">
        <v>1</v>
      </c>
      <c r="BI76">
        <v>1720558405.8</v>
      </c>
      <c r="BJ76">
        <v>421.5198</v>
      </c>
      <c r="BK76">
        <v>419.999</v>
      </c>
      <c r="BL76">
        <v>18.31432</v>
      </c>
      <c r="BM76">
        <v>17.7128</v>
      </c>
      <c r="BN76">
        <v>424.8532</v>
      </c>
      <c r="BO76">
        <v>18.18608</v>
      </c>
      <c r="BP76">
        <v>500.0224</v>
      </c>
      <c r="BQ76">
        <v>90.39136</v>
      </c>
      <c r="BR76">
        <v>0.0999917</v>
      </c>
      <c r="BS76">
        <v>25.66918</v>
      </c>
      <c r="BT76">
        <v>24.99134</v>
      </c>
      <c r="BU76">
        <v>999.9</v>
      </c>
      <c r="BV76">
        <v>0</v>
      </c>
      <c r="BW76">
        <v>0</v>
      </c>
      <c r="BX76">
        <v>10003.484</v>
      </c>
      <c r="BY76">
        <v>0</v>
      </c>
      <c r="BZ76">
        <v>0.220656</v>
      </c>
      <c r="CA76">
        <v>1.520928</v>
      </c>
      <c r="CB76">
        <v>429.3838</v>
      </c>
      <c r="CC76">
        <v>427.5726</v>
      </c>
      <c r="CD76">
        <v>0.6014928</v>
      </c>
      <c r="CE76">
        <v>419.999</v>
      </c>
      <c r="CF76">
        <v>17.7128</v>
      </c>
      <c r="CG76">
        <v>1.655454</v>
      </c>
      <c r="CH76">
        <v>1.601086</v>
      </c>
      <c r="CI76">
        <v>14.48492</v>
      </c>
      <c r="CJ76">
        <v>13.96926</v>
      </c>
      <c r="CK76">
        <v>0</v>
      </c>
      <c r="CL76">
        <v>0</v>
      </c>
      <c r="CM76">
        <v>0</v>
      </c>
      <c r="CN76">
        <v>0</v>
      </c>
      <c r="CO76">
        <v>2.26</v>
      </c>
      <c r="CP76">
        <v>0</v>
      </c>
      <c r="CQ76">
        <v>-12.98</v>
      </c>
      <c r="CR76">
        <v>-0.86</v>
      </c>
      <c r="CS76">
        <v>34.937</v>
      </c>
      <c r="CT76">
        <v>40.25</v>
      </c>
      <c r="CU76">
        <v>37.2996</v>
      </c>
      <c r="CV76">
        <v>39.8874</v>
      </c>
      <c r="CW76">
        <v>35.937</v>
      </c>
      <c r="CX76">
        <v>0</v>
      </c>
      <c r="CY76">
        <v>0</v>
      </c>
      <c r="CZ76">
        <v>0</v>
      </c>
      <c r="DA76">
        <v>1720558407.6</v>
      </c>
      <c r="DB76">
        <v>0</v>
      </c>
      <c r="DC76">
        <v>1720557690.1</v>
      </c>
      <c r="DD76" t="s">
        <v>472</v>
      </c>
      <c r="DE76">
        <v>1720557690.1</v>
      </c>
      <c r="DF76">
        <v>1720557690.1</v>
      </c>
      <c r="DG76">
        <v>11</v>
      </c>
      <c r="DH76">
        <v>-0.099</v>
      </c>
      <c r="DI76">
        <v>0.009</v>
      </c>
      <c r="DJ76">
        <v>-3.331</v>
      </c>
      <c r="DK76">
        <v>0.113</v>
      </c>
      <c r="DL76">
        <v>420</v>
      </c>
      <c r="DM76">
        <v>18</v>
      </c>
      <c r="DN76">
        <v>0.3</v>
      </c>
      <c r="DO76">
        <v>0.15</v>
      </c>
      <c r="DP76">
        <v>1.5323135</v>
      </c>
      <c r="DQ76">
        <v>0.0632323308270711</v>
      </c>
      <c r="DR76">
        <v>0.0318218829227625</v>
      </c>
      <c r="DS76">
        <v>1</v>
      </c>
      <c r="DT76">
        <v>0.6004838</v>
      </c>
      <c r="DU76">
        <v>0.00710616541353406</v>
      </c>
      <c r="DV76">
        <v>0.000942475920116798</v>
      </c>
      <c r="DW76">
        <v>1</v>
      </c>
      <c r="DX76">
        <v>2</v>
      </c>
      <c r="DY76">
        <v>2</v>
      </c>
      <c r="DZ76" t="s">
        <v>374</v>
      </c>
      <c r="EA76">
        <v>3.13204</v>
      </c>
      <c r="EB76">
        <v>2.77797</v>
      </c>
      <c r="EC76">
        <v>0.0910324</v>
      </c>
      <c r="ED76">
        <v>0.0903679</v>
      </c>
      <c r="EE76">
        <v>0.0853732</v>
      </c>
      <c r="EF76">
        <v>0.0837296</v>
      </c>
      <c r="EG76">
        <v>34397.1</v>
      </c>
      <c r="EH76">
        <v>36999.5</v>
      </c>
      <c r="EI76">
        <v>34235.2</v>
      </c>
      <c r="EJ76">
        <v>36861.9</v>
      </c>
      <c r="EK76">
        <v>44233.3</v>
      </c>
      <c r="EL76">
        <v>48487.7</v>
      </c>
      <c r="EM76">
        <v>53405.9</v>
      </c>
      <c r="EN76">
        <v>58900.6</v>
      </c>
      <c r="EO76">
        <v>1.9862</v>
      </c>
      <c r="EP76">
        <v>1.81022</v>
      </c>
      <c r="EQ76">
        <v>0.0411496</v>
      </c>
      <c r="ER76">
        <v>0</v>
      </c>
      <c r="ES76">
        <v>24.3257</v>
      </c>
      <c r="ET76">
        <v>999.9</v>
      </c>
      <c r="EU76">
        <v>51.593</v>
      </c>
      <c r="EV76">
        <v>29.94</v>
      </c>
      <c r="EW76">
        <v>24.2337</v>
      </c>
      <c r="EX76">
        <v>54.357</v>
      </c>
      <c r="EY76">
        <v>49.7676</v>
      </c>
      <c r="EZ76">
        <v>1</v>
      </c>
      <c r="FA76">
        <v>-0.121245</v>
      </c>
      <c r="FB76">
        <v>-0.18543</v>
      </c>
      <c r="FC76">
        <v>20.1361</v>
      </c>
      <c r="FD76">
        <v>5.19827</v>
      </c>
      <c r="FE76">
        <v>12.004</v>
      </c>
      <c r="FF76">
        <v>4.9757</v>
      </c>
      <c r="FG76">
        <v>3.2936</v>
      </c>
      <c r="FH76">
        <v>9999</v>
      </c>
      <c r="FI76">
        <v>999.9</v>
      </c>
      <c r="FJ76">
        <v>9999</v>
      </c>
      <c r="FK76">
        <v>9999</v>
      </c>
      <c r="FL76">
        <v>1.86325</v>
      </c>
      <c r="FM76">
        <v>1.86803</v>
      </c>
      <c r="FN76">
        <v>1.86779</v>
      </c>
      <c r="FO76">
        <v>1.86904</v>
      </c>
      <c r="FP76">
        <v>1.86981</v>
      </c>
      <c r="FQ76">
        <v>1.86585</v>
      </c>
      <c r="FR76">
        <v>1.86691</v>
      </c>
      <c r="FS76">
        <v>1.86831</v>
      </c>
      <c r="FT76">
        <v>5</v>
      </c>
      <c r="FU76">
        <v>0</v>
      </c>
      <c r="FV76">
        <v>0</v>
      </c>
      <c r="FW76">
        <v>0</v>
      </c>
      <c r="FX76" t="s">
        <v>365</v>
      </c>
      <c r="FY76" t="s">
        <v>366</v>
      </c>
      <c r="FZ76" t="s">
        <v>367</v>
      </c>
      <c r="GA76" t="s">
        <v>367</v>
      </c>
      <c r="GB76" t="s">
        <v>367</v>
      </c>
      <c r="GC76" t="s">
        <v>367</v>
      </c>
      <c r="GD76">
        <v>0</v>
      </c>
      <c r="GE76">
        <v>100</v>
      </c>
      <c r="GF76">
        <v>100</v>
      </c>
      <c r="GG76">
        <v>-3.333</v>
      </c>
      <c r="GH76">
        <v>0.1282</v>
      </c>
      <c r="GI76">
        <v>-2.47811098124037</v>
      </c>
      <c r="GJ76">
        <v>-0.00246041668978273</v>
      </c>
      <c r="GK76">
        <v>1.10889021610863e-06</v>
      </c>
      <c r="GL76">
        <v>-1.28318136538774e-10</v>
      </c>
      <c r="GM76">
        <v>-0.120787348492575</v>
      </c>
      <c r="GN76">
        <v>-0.0190386697160695</v>
      </c>
      <c r="GO76">
        <v>0.00224295314527537</v>
      </c>
      <c r="GP76">
        <v>-2.43696975084762e-05</v>
      </c>
      <c r="GQ76">
        <v>4</v>
      </c>
      <c r="GR76">
        <v>2248</v>
      </c>
      <c r="GS76">
        <v>1</v>
      </c>
      <c r="GT76">
        <v>26</v>
      </c>
      <c r="GU76">
        <v>12</v>
      </c>
      <c r="GV76">
        <v>12</v>
      </c>
      <c r="GW76">
        <v>1.0083</v>
      </c>
      <c r="GX76">
        <v>2.62329</v>
      </c>
      <c r="GY76">
        <v>1.54785</v>
      </c>
      <c r="GZ76">
        <v>2.30957</v>
      </c>
      <c r="HA76">
        <v>1.64673</v>
      </c>
      <c r="HB76">
        <v>2.32666</v>
      </c>
      <c r="HC76">
        <v>33.244</v>
      </c>
      <c r="HD76">
        <v>24.2451</v>
      </c>
      <c r="HE76">
        <v>18</v>
      </c>
      <c r="HF76">
        <v>504.035</v>
      </c>
      <c r="HG76">
        <v>393.517</v>
      </c>
      <c r="HH76">
        <v>24.6074</v>
      </c>
      <c r="HI76">
        <v>25.8233</v>
      </c>
      <c r="HJ76">
        <v>30</v>
      </c>
      <c r="HK76">
        <v>25.8278</v>
      </c>
      <c r="HL76">
        <v>25.7887</v>
      </c>
      <c r="HM76">
        <v>20.1994</v>
      </c>
      <c r="HN76">
        <v>27.5298</v>
      </c>
      <c r="HO76">
        <v>0</v>
      </c>
      <c r="HP76">
        <v>24.6124</v>
      </c>
      <c r="HQ76">
        <v>420</v>
      </c>
      <c r="HR76">
        <v>17.7584</v>
      </c>
      <c r="HS76">
        <v>97.0813</v>
      </c>
      <c r="HT76">
        <v>95.4399</v>
      </c>
    </row>
    <row r="77" spans="1:228">
      <c r="A77">
        <v>61</v>
      </c>
      <c r="B77">
        <v>1720561076.1</v>
      </c>
      <c r="C77">
        <v>7707.09999990463</v>
      </c>
      <c r="D77" t="s">
        <v>495</v>
      </c>
      <c r="E77" t="s">
        <v>496</v>
      </c>
      <c r="F77">
        <v>5</v>
      </c>
      <c r="G77" t="s">
        <v>358</v>
      </c>
      <c r="H77" t="s">
        <v>446</v>
      </c>
      <c r="I77" t="s">
        <v>419</v>
      </c>
      <c r="J77" t="s">
        <v>361</v>
      </c>
      <c r="K77">
        <v>1720561072.6</v>
      </c>
      <c r="L77">
        <f>(M77)/1000</f>
        <v>0</v>
      </c>
      <c r="M77">
        <f>IF(BH77, AP77, AJ77)</f>
        <v>0</v>
      </c>
      <c r="N77">
        <f>IF(BH77, AK77, AI77)</f>
        <v>0</v>
      </c>
      <c r="O77">
        <f>BJ77 - IF(AW77&gt;1, N77*BD77*100.0/(AY77), 0)</f>
        <v>0</v>
      </c>
      <c r="P77">
        <f>((V77-L77/2)*O77-N77)/(V77+L77/2)</f>
        <v>0</v>
      </c>
      <c r="Q77">
        <f>P77*(BQ77+BR77)/1000.0</f>
        <v>0</v>
      </c>
      <c r="R77">
        <f>(BJ77 - IF(AW77&gt;1, N77*BD77*100.0/(AY77), 0))*(BQ77+BR77)/1000.0</f>
        <v>0</v>
      </c>
      <c r="S77">
        <f>2.0/((1/U77-1/T77)+SIGN(U77)*SQRT((1/U77-1/T77)*(1/U77-1/T77) + 4*BE77/((BE77+1)*(BE77+1))*(2*1/U77*1/T77-1/T77*1/T77)))</f>
        <v>0</v>
      </c>
      <c r="T77">
        <f>IF(LEFT(BF77,1)&lt;&gt;"0",IF(LEFT(BF77,1)="1",3.0,BG77),$D$5+$E$5*(BX77*BQ77/($K$5*1000))+$F$5*(BX77*BQ77/($K$5*1000))*MAX(MIN(BD77,$J$5),$I$5)*MAX(MIN(BD77,$J$5),$I$5)+$G$5*MAX(MIN(BD77,$J$5),$I$5)*(BX77*BQ77/($K$5*1000))+$H$5*(BX77*BQ77/($K$5*1000))*(BX77*BQ77/($K$5*1000)))</f>
        <v>0</v>
      </c>
      <c r="U77">
        <f>L77*(1000-(1000*0.61365*exp(17.502*Y77/(240.97+Y77))/(BQ77+BR77)+BL77)/2)/(1000*0.61365*exp(17.502*Y77/(240.97+Y77))/(BQ77+BR77)-BL77)</f>
        <v>0</v>
      </c>
      <c r="V77">
        <f>1/((BE77+1)/(S77/1.6)+1/(T77/1.37)) + BE77/((BE77+1)/(S77/1.6) + BE77/(T77/1.37))</f>
        <v>0</v>
      </c>
      <c r="W77">
        <f>(AZ77*BC77)</f>
        <v>0</v>
      </c>
      <c r="X77">
        <f>(BS77+(W77+2*0.95*5.67E-8*(((BS77+$B$7)+273)^4-(BS77+273)^4)-44100*L77)/(1.84*29.3*T77+8*0.95*5.67E-8*(BS77+273)^3))</f>
        <v>0</v>
      </c>
      <c r="Y77">
        <f>($C$7*BT77+$D$7*BU77+$E$7*X77)</f>
        <v>0</v>
      </c>
      <c r="Z77">
        <f>0.61365*exp(17.502*Y77/(240.97+Y77))</f>
        <v>0</v>
      </c>
      <c r="AA77">
        <f>(AB77/AC77*100)</f>
        <v>0</v>
      </c>
      <c r="AB77">
        <f>BL77*(BQ77+BR77)/1000</f>
        <v>0</v>
      </c>
      <c r="AC77">
        <f>0.61365*exp(17.502*BS77/(240.97+BS77))</f>
        <v>0</v>
      </c>
      <c r="AD77">
        <f>(Z77-BL77*(BQ77+BR77)/1000)</f>
        <v>0</v>
      </c>
      <c r="AE77">
        <f>(-L77*44100)</f>
        <v>0</v>
      </c>
      <c r="AF77">
        <f>2*29.3*T77*0.92*(BS77-Y77)</f>
        <v>0</v>
      </c>
      <c r="AG77">
        <f>2*0.95*5.67E-8*(((BS77+$B$7)+273)^4-(Y77+273)^4)</f>
        <v>0</v>
      </c>
      <c r="AH77">
        <f>W77+AG77+AE77+AF77</f>
        <v>0</v>
      </c>
      <c r="AI77">
        <f>BP77*AW77*(BK77-BJ77*(1000-AW77*BM77)/(1000-AW77*BL77))/(100*BD77)</f>
        <v>0</v>
      </c>
      <c r="AJ77">
        <f>1000*BP77*AW77*(BL77-BM77)/(100*BD77*(1000-AW77*BL77))</f>
        <v>0</v>
      </c>
      <c r="AK77">
        <f>(AL77 - AM77 - BQ77*1E3/(8.314*(BS77+273.15)) * AO77/BP77 * AN77) * BP77/(100*BD77) * (1000 - BM77)/1000</f>
        <v>0</v>
      </c>
      <c r="AL77">
        <v>430.917891106277</v>
      </c>
      <c r="AM77">
        <v>433.302012121212</v>
      </c>
      <c r="AN77">
        <v>-2.95849770254517e-05</v>
      </c>
      <c r="AO77">
        <v>64.56</v>
      </c>
      <c r="AP77">
        <f>(AR77 - AQ77 + BQ77*1E3/(8.314*(BS77+273.15)) * AT77/BP77 * AS77) * BP77/(100*BD77) * 1000/(1000 - AR77)</f>
        <v>0</v>
      </c>
      <c r="AQ77">
        <v>25.2537836145395</v>
      </c>
      <c r="AR77">
        <v>26.2850748251748</v>
      </c>
      <c r="AS77">
        <v>-0.000166072004240599</v>
      </c>
      <c r="AT77">
        <v>110.903569250316</v>
      </c>
      <c r="AU77">
        <v>0</v>
      </c>
      <c r="AV77">
        <v>0</v>
      </c>
      <c r="AW77">
        <f>IF(AU77*$H$13&gt;=AY77,1.0,(AY77/(AY77-AU77*$H$13)))</f>
        <v>0</v>
      </c>
      <c r="AX77">
        <f>(AW77-1)*100</f>
        <v>0</v>
      </c>
      <c r="AY77">
        <f>MAX(0,($B$13+$C$13*BX77)/(1+$D$13*BX77)*BQ77/(BS77+273)*$E$13)</f>
        <v>0</v>
      </c>
      <c r="AZ77">
        <f>$B$11*BY77+$C$11*BZ77+$F$11*CK77*(1-CN77)</f>
        <v>0</v>
      </c>
      <c r="BA77">
        <f>AZ77*BB77</f>
        <v>0</v>
      </c>
      <c r="BB77">
        <f>($B$11*$D$9+$C$11*$D$9+$F$11*((CX77+CP77)/MAX(CX77+CP77+CY77, 0.1)*$I$9+CY77/MAX(CX77+CP77+CY77, 0.1)*$J$9))/($B$11+$C$11+$F$11)</f>
        <v>0</v>
      </c>
      <c r="BC77">
        <f>($B$11*$K$9+$C$11*$K$9+$F$11*((CX77+CP77)/MAX(CX77+CP77+CY77, 0.1)*$P$9+CY77/MAX(CX77+CP77+CY77, 0.1)*$Q$9))/($B$11+$C$11+$F$11)</f>
        <v>0</v>
      </c>
      <c r="BD77">
        <v>6</v>
      </c>
      <c r="BE77">
        <v>0.5</v>
      </c>
      <c r="BF77" t="s">
        <v>362</v>
      </c>
      <c r="BG77">
        <v>2</v>
      </c>
      <c r="BH77" t="b">
        <v>1</v>
      </c>
      <c r="BI77">
        <v>1720561072.6</v>
      </c>
      <c r="BJ77">
        <v>421.919333333333</v>
      </c>
      <c r="BK77">
        <v>420.024333333333</v>
      </c>
      <c r="BL77">
        <v>26.283</v>
      </c>
      <c r="BM77">
        <v>25.25665</v>
      </c>
      <c r="BN77">
        <v>425.546666666667</v>
      </c>
      <c r="BO77">
        <v>25.8369666666667</v>
      </c>
      <c r="BP77">
        <v>500.025666666667</v>
      </c>
      <c r="BQ77">
        <v>90.3532833333333</v>
      </c>
      <c r="BR77">
        <v>0.10006785</v>
      </c>
      <c r="BS77">
        <v>31.9421833333333</v>
      </c>
      <c r="BT77">
        <v>30.9888833333333</v>
      </c>
      <c r="BU77">
        <v>999.9</v>
      </c>
      <c r="BV77">
        <v>0</v>
      </c>
      <c r="BW77">
        <v>0</v>
      </c>
      <c r="BX77">
        <v>9982.08666666667</v>
      </c>
      <c r="BY77">
        <v>0</v>
      </c>
      <c r="BZ77">
        <v>0.220656</v>
      </c>
      <c r="CA77">
        <v>1.89491333333333</v>
      </c>
      <c r="CB77">
        <v>433.308166666667</v>
      </c>
      <c r="CC77">
        <v>430.907666666667</v>
      </c>
      <c r="CD77">
        <v>1.02635666666667</v>
      </c>
      <c r="CE77">
        <v>420.024333333333</v>
      </c>
      <c r="CF77">
        <v>25.25665</v>
      </c>
      <c r="CG77">
        <v>2.37475666666667</v>
      </c>
      <c r="CH77">
        <v>2.28202166666667</v>
      </c>
      <c r="CI77">
        <v>20.19265</v>
      </c>
      <c r="CJ77">
        <v>19.55005</v>
      </c>
      <c r="CK77">
        <v>0</v>
      </c>
      <c r="CL77">
        <v>0</v>
      </c>
      <c r="CM77">
        <v>0</v>
      </c>
      <c r="CN77">
        <v>0</v>
      </c>
      <c r="CO77">
        <v>0.333333333333333</v>
      </c>
      <c r="CP77">
        <v>0</v>
      </c>
      <c r="CQ77">
        <v>-15.6</v>
      </c>
      <c r="CR77">
        <v>-1.76666666666667</v>
      </c>
      <c r="CS77">
        <v>35.8435</v>
      </c>
      <c r="CT77">
        <v>39.5205</v>
      </c>
      <c r="CU77">
        <v>37.531</v>
      </c>
      <c r="CV77">
        <v>39.0831666666667</v>
      </c>
      <c r="CW77">
        <v>36.906</v>
      </c>
      <c r="CX77">
        <v>0</v>
      </c>
      <c r="CY77">
        <v>0</v>
      </c>
      <c r="CZ77">
        <v>0</v>
      </c>
      <c r="DA77">
        <v>1720561075.2</v>
      </c>
      <c r="DB77">
        <v>0</v>
      </c>
      <c r="DC77">
        <v>1720559301</v>
      </c>
      <c r="DD77" t="s">
        <v>497</v>
      </c>
      <c r="DE77">
        <v>1720559301</v>
      </c>
      <c r="DF77">
        <v>1720559301</v>
      </c>
      <c r="DG77">
        <v>13</v>
      </c>
      <c r="DH77">
        <v>-0.069</v>
      </c>
      <c r="DI77">
        <v>-0.009</v>
      </c>
      <c r="DJ77">
        <v>-3.624</v>
      </c>
      <c r="DK77">
        <v>0.436</v>
      </c>
      <c r="DL77">
        <v>420</v>
      </c>
      <c r="DM77">
        <v>26</v>
      </c>
      <c r="DN77">
        <v>0.19</v>
      </c>
      <c r="DO77">
        <v>0.23</v>
      </c>
      <c r="DP77">
        <v>1.9129355</v>
      </c>
      <c r="DQ77">
        <v>-0.012076240601504</v>
      </c>
      <c r="DR77">
        <v>0.0248436614602196</v>
      </c>
      <c r="DS77">
        <v>1</v>
      </c>
      <c r="DT77">
        <v>1.060709</v>
      </c>
      <c r="DU77">
        <v>-0.262328120300752</v>
      </c>
      <c r="DV77">
        <v>0.0257416625142977</v>
      </c>
      <c r="DW77">
        <v>0</v>
      </c>
      <c r="DX77">
        <v>1</v>
      </c>
      <c r="DY77">
        <v>2</v>
      </c>
      <c r="DZ77" t="s">
        <v>364</v>
      </c>
      <c r="EA77">
        <v>3.13373</v>
      </c>
      <c r="EB77">
        <v>2.77787</v>
      </c>
      <c r="EC77">
        <v>0.0910442</v>
      </c>
      <c r="ED77">
        <v>0.0902698</v>
      </c>
      <c r="EE77">
        <v>0.110158</v>
      </c>
      <c r="EF77">
        <v>0.107918</v>
      </c>
      <c r="EG77">
        <v>34359.6</v>
      </c>
      <c r="EH77">
        <v>36950.2</v>
      </c>
      <c r="EI77">
        <v>34201.4</v>
      </c>
      <c r="EJ77">
        <v>36811.8</v>
      </c>
      <c r="EK77">
        <v>42965.8</v>
      </c>
      <c r="EL77">
        <v>47123.5</v>
      </c>
      <c r="EM77">
        <v>53362.9</v>
      </c>
      <c r="EN77">
        <v>58825.7</v>
      </c>
      <c r="EO77">
        <v>1.9809</v>
      </c>
      <c r="EP77">
        <v>1.82087</v>
      </c>
      <c r="EQ77">
        <v>0.11377</v>
      </c>
      <c r="ER77">
        <v>0</v>
      </c>
      <c r="ES77">
        <v>29.1324</v>
      </c>
      <c r="ET77">
        <v>999.9</v>
      </c>
      <c r="EU77">
        <v>65.969</v>
      </c>
      <c r="EV77">
        <v>29.769</v>
      </c>
      <c r="EW77">
        <v>30.6989</v>
      </c>
      <c r="EX77">
        <v>56.7162</v>
      </c>
      <c r="EY77">
        <v>49.2788</v>
      </c>
      <c r="EZ77">
        <v>1</v>
      </c>
      <c r="FA77">
        <v>-0.070249</v>
      </c>
      <c r="FB77">
        <v>-2.88496</v>
      </c>
      <c r="FC77">
        <v>20.111</v>
      </c>
      <c r="FD77">
        <v>5.19872</v>
      </c>
      <c r="FE77">
        <v>12.0068</v>
      </c>
      <c r="FF77">
        <v>4.97575</v>
      </c>
      <c r="FG77">
        <v>3.29398</v>
      </c>
      <c r="FH77">
        <v>9999</v>
      </c>
      <c r="FI77">
        <v>999.9</v>
      </c>
      <c r="FJ77">
        <v>9999</v>
      </c>
      <c r="FK77">
        <v>9999</v>
      </c>
      <c r="FL77">
        <v>1.86325</v>
      </c>
      <c r="FM77">
        <v>1.86799</v>
      </c>
      <c r="FN77">
        <v>1.86777</v>
      </c>
      <c r="FO77">
        <v>1.86904</v>
      </c>
      <c r="FP77">
        <v>1.86981</v>
      </c>
      <c r="FQ77">
        <v>1.86584</v>
      </c>
      <c r="FR77">
        <v>1.86691</v>
      </c>
      <c r="FS77">
        <v>1.86829</v>
      </c>
      <c r="FT77">
        <v>5</v>
      </c>
      <c r="FU77">
        <v>0</v>
      </c>
      <c r="FV77">
        <v>0</v>
      </c>
      <c r="FW77">
        <v>0</v>
      </c>
      <c r="FX77" t="s">
        <v>365</v>
      </c>
      <c r="FY77" t="s">
        <v>366</v>
      </c>
      <c r="FZ77" t="s">
        <v>367</v>
      </c>
      <c r="GA77" t="s">
        <v>367</v>
      </c>
      <c r="GB77" t="s">
        <v>367</v>
      </c>
      <c r="GC77" t="s">
        <v>367</v>
      </c>
      <c r="GD77">
        <v>0</v>
      </c>
      <c r="GE77">
        <v>100</v>
      </c>
      <c r="GF77">
        <v>100</v>
      </c>
      <c r="GG77">
        <v>-3.628</v>
      </c>
      <c r="GH77">
        <v>0.4463</v>
      </c>
      <c r="GI77">
        <v>-2.7712930461669</v>
      </c>
      <c r="GJ77">
        <v>-0.00246041668978273</v>
      </c>
      <c r="GK77">
        <v>1.10889021610863e-06</v>
      </c>
      <c r="GL77">
        <v>-1.28318136538774e-10</v>
      </c>
      <c r="GM77">
        <v>-0.139031000474813</v>
      </c>
      <c r="GN77">
        <v>-0.0190386697160695</v>
      </c>
      <c r="GO77">
        <v>0.00224295314527537</v>
      </c>
      <c r="GP77">
        <v>-2.43696975084762e-05</v>
      </c>
      <c r="GQ77">
        <v>4</v>
      </c>
      <c r="GR77">
        <v>2248</v>
      </c>
      <c r="GS77">
        <v>1</v>
      </c>
      <c r="GT77">
        <v>26</v>
      </c>
      <c r="GU77">
        <v>29.6</v>
      </c>
      <c r="GV77">
        <v>29.6</v>
      </c>
      <c r="GW77">
        <v>1.01562</v>
      </c>
      <c r="GX77">
        <v>2.62817</v>
      </c>
      <c r="GY77">
        <v>1.54785</v>
      </c>
      <c r="GZ77">
        <v>2.31079</v>
      </c>
      <c r="HA77">
        <v>1.64673</v>
      </c>
      <c r="HB77">
        <v>2.27173</v>
      </c>
      <c r="HC77">
        <v>33.4681</v>
      </c>
      <c r="HD77">
        <v>24.2276</v>
      </c>
      <c r="HE77">
        <v>18</v>
      </c>
      <c r="HF77">
        <v>505.893</v>
      </c>
      <c r="HG77">
        <v>403.265</v>
      </c>
      <c r="HH77">
        <v>34.3349</v>
      </c>
      <c r="HI77">
        <v>26.4734</v>
      </c>
      <c r="HJ77">
        <v>29.9999</v>
      </c>
      <c r="HK77">
        <v>26.4042</v>
      </c>
      <c r="HL77">
        <v>26.3544</v>
      </c>
      <c r="HM77">
        <v>20.3476</v>
      </c>
      <c r="HN77">
        <v>22.4714</v>
      </c>
      <c r="HO77">
        <v>98.1251</v>
      </c>
      <c r="HP77">
        <v>34.3386</v>
      </c>
      <c r="HQ77">
        <v>420</v>
      </c>
      <c r="HR77">
        <v>25.3808</v>
      </c>
      <c r="HS77">
        <v>96.9962</v>
      </c>
      <c r="HT77">
        <v>95.3154</v>
      </c>
    </row>
    <row r="78" spans="1:228">
      <c r="A78">
        <v>62</v>
      </c>
      <c r="B78">
        <v>1720561081.1</v>
      </c>
      <c r="C78">
        <v>7712.09999990463</v>
      </c>
      <c r="D78" t="s">
        <v>498</v>
      </c>
      <c r="E78" t="s">
        <v>499</v>
      </c>
      <c r="F78">
        <v>5</v>
      </c>
      <c r="G78" t="s">
        <v>358</v>
      </c>
      <c r="H78" t="s">
        <v>446</v>
      </c>
      <c r="I78" t="s">
        <v>419</v>
      </c>
      <c r="J78" t="s">
        <v>361</v>
      </c>
      <c r="K78">
        <v>1720561077.9</v>
      </c>
      <c r="L78">
        <f>(M78)/1000</f>
        <v>0</v>
      </c>
      <c r="M78">
        <f>IF(BH78, AP78, AJ78)</f>
        <v>0</v>
      </c>
      <c r="N78">
        <f>IF(BH78, AK78, AI78)</f>
        <v>0</v>
      </c>
      <c r="O78">
        <f>BJ78 - IF(AW78&gt;1, N78*BD78*100.0/(AY78), 0)</f>
        <v>0</v>
      </c>
      <c r="P78">
        <f>((V78-L78/2)*O78-N78)/(V78+L78/2)</f>
        <v>0</v>
      </c>
      <c r="Q78">
        <f>P78*(BQ78+BR78)/1000.0</f>
        <v>0</v>
      </c>
      <c r="R78">
        <f>(BJ78 - IF(AW78&gt;1, N78*BD78*100.0/(AY78), 0))*(BQ78+BR78)/1000.0</f>
        <v>0</v>
      </c>
      <c r="S78">
        <f>2.0/((1/U78-1/T78)+SIGN(U78)*SQRT((1/U78-1/T78)*(1/U78-1/T78) + 4*BE78/((BE78+1)*(BE78+1))*(2*1/U78*1/T78-1/T78*1/T78)))</f>
        <v>0</v>
      </c>
      <c r="T78">
        <f>IF(LEFT(BF78,1)&lt;&gt;"0",IF(LEFT(BF78,1)="1",3.0,BG78),$D$5+$E$5*(BX78*BQ78/($K$5*1000))+$F$5*(BX78*BQ78/($K$5*1000))*MAX(MIN(BD78,$J$5),$I$5)*MAX(MIN(BD78,$J$5),$I$5)+$G$5*MAX(MIN(BD78,$J$5),$I$5)*(BX78*BQ78/($K$5*1000))+$H$5*(BX78*BQ78/($K$5*1000))*(BX78*BQ78/($K$5*1000)))</f>
        <v>0</v>
      </c>
      <c r="U78">
        <f>L78*(1000-(1000*0.61365*exp(17.502*Y78/(240.97+Y78))/(BQ78+BR78)+BL78)/2)/(1000*0.61365*exp(17.502*Y78/(240.97+Y78))/(BQ78+BR78)-BL78)</f>
        <v>0</v>
      </c>
      <c r="V78">
        <f>1/((BE78+1)/(S78/1.6)+1/(T78/1.37)) + BE78/((BE78+1)/(S78/1.6) + BE78/(T78/1.37))</f>
        <v>0</v>
      </c>
      <c r="W78">
        <f>(AZ78*BC78)</f>
        <v>0</v>
      </c>
      <c r="X78">
        <f>(BS78+(W78+2*0.95*5.67E-8*(((BS78+$B$7)+273)^4-(BS78+273)^4)-44100*L78)/(1.84*29.3*T78+8*0.95*5.67E-8*(BS78+273)^3))</f>
        <v>0</v>
      </c>
      <c r="Y78">
        <f>($C$7*BT78+$D$7*BU78+$E$7*X78)</f>
        <v>0</v>
      </c>
      <c r="Z78">
        <f>0.61365*exp(17.502*Y78/(240.97+Y78))</f>
        <v>0</v>
      </c>
      <c r="AA78">
        <f>(AB78/AC78*100)</f>
        <v>0</v>
      </c>
      <c r="AB78">
        <f>BL78*(BQ78+BR78)/1000</f>
        <v>0</v>
      </c>
      <c r="AC78">
        <f>0.61365*exp(17.502*BS78/(240.97+BS78))</f>
        <v>0</v>
      </c>
      <c r="AD78">
        <f>(Z78-BL78*(BQ78+BR78)/1000)</f>
        <v>0</v>
      </c>
      <c r="AE78">
        <f>(-L78*44100)</f>
        <v>0</v>
      </c>
      <c r="AF78">
        <f>2*29.3*T78*0.92*(BS78-Y78)</f>
        <v>0</v>
      </c>
      <c r="AG78">
        <f>2*0.95*5.67E-8*(((BS78+$B$7)+273)^4-(Y78+273)^4)</f>
        <v>0</v>
      </c>
      <c r="AH78">
        <f>W78+AG78+AE78+AF78</f>
        <v>0</v>
      </c>
      <c r="AI78">
        <f>BP78*AW78*(BK78-BJ78*(1000-AW78*BM78)/(1000-AW78*BL78))/(100*BD78)</f>
        <v>0</v>
      </c>
      <c r="AJ78">
        <f>1000*BP78*AW78*(BL78-BM78)/(100*BD78*(1000-AW78*BL78))</f>
        <v>0</v>
      </c>
      <c r="AK78">
        <f>(AL78 - AM78 - BQ78*1E3/(8.314*(BS78+273.15)) * AO78/BP78 * AN78) * BP78/(100*BD78) * (1000 - BM78)/1000</f>
        <v>0</v>
      </c>
      <c r="AL78">
        <v>430.88812793052</v>
      </c>
      <c r="AM78">
        <v>433.297672727273</v>
      </c>
      <c r="AN78">
        <v>-5.06324994911578e-05</v>
      </c>
      <c r="AO78">
        <v>64.56</v>
      </c>
      <c r="AP78">
        <f>(AR78 - AQ78 + BQ78*1E3/(8.314*(BS78+273.15)) * AT78/BP78 * AS78) * BP78/(100*BD78) * 1000/(1000 - AR78)</f>
        <v>0</v>
      </c>
      <c r="AQ78">
        <v>25.3038810906138</v>
      </c>
      <c r="AR78">
        <v>26.3077517482518</v>
      </c>
      <c r="AS78">
        <v>0.000628466668153597</v>
      </c>
      <c r="AT78">
        <v>110.903569250316</v>
      </c>
      <c r="AU78">
        <v>0</v>
      </c>
      <c r="AV78">
        <v>0</v>
      </c>
      <c r="AW78">
        <f>IF(AU78*$H$13&gt;=AY78,1.0,(AY78/(AY78-AU78*$H$13)))</f>
        <v>0</v>
      </c>
      <c r="AX78">
        <f>(AW78-1)*100</f>
        <v>0</v>
      </c>
      <c r="AY78">
        <f>MAX(0,($B$13+$C$13*BX78)/(1+$D$13*BX78)*BQ78/(BS78+273)*$E$13)</f>
        <v>0</v>
      </c>
      <c r="AZ78">
        <f>$B$11*BY78+$C$11*BZ78+$F$11*CK78*(1-CN78)</f>
        <v>0</v>
      </c>
      <c r="BA78">
        <f>AZ78*BB78</f>
        <v>0</v>
      </c>
      <c r="BB78">
        <f>($B$11*$D$9+$C$11*$D$9+$F$11*((CX78+CP78)/MAX(CX78+CP78+CY78, 0.1)*$I$9+CY78/MAX(CX78+CP78+CY78, 0.1)*$J$9))/($B$11+$C$11+$F$11)</f>
        <v>0</v>
      </c>
      <c r="BC78">
        <f>($B$11*$K$9+$C$11*$K$9+$F$11*((CX78+CP78)/MAX(CX78+CP78+CY78, 0.1)*$P$9+CY78/MAX(CX78+CP78+CY78, 0.1)*$Q$9))/($B$11+$C$11+$F$11)</f>
        <v>0</v>
      </c>
      <c r="BD78">
        <v>6</v>
      </c>
      <c r="BE78">
        <v>0.5</v>
      </c>
      <c r="BF78" t="s">
        <v>362</v>
      </c>
      <c r="BG78">
        <v>2</v>
      </c>
      <c r="BH78" t="b">
        <v>1</v>
      </c>
      <c r="BI78">
        <v>1720561077.9</v>
      </c>
      <c r="BJ78">
        <v>421.9098</v>
      </c>
      <c r="BK78">
        <v>419.986</v>
      </c>
      <c r="BL78">
        <v>26.29646</v>
      </c>
      <c r="BM78">
        <v>25.31272</v>
      </c>
      <c r="BN78">
        <v>425.5374</v>
      </c>
      <c r="BO78">
        <v>25.8498</v>
      </c>
      <c r="BP78">
        <v>500.0092</v>
      </c>
      <c r="BQ78">
        <v>90.35132</v>
      </c>
      <c r="BR78">
        <v>0.09988496</v>
      </c>
      <c r="BS78">
        <v>31.93468</v>
      </c>
      <c r="BT78">
        <v>30.97708</v>
      </c>
      <c r="BU78">
        <v>999.9</v>
      </c>
      <c r="BV78">
        <v>0</v>
      </c>
      <c r="BW78">
        <v>0</v>
      </c>
      <c r="BX78">
        <v>9996.984</v>
      </c>
      <c r="BY78">
        <v>0</v>
      </c>
      <c r="BZ78">
        <v>0.2289306</v>
      </c>
      <c r="CA78">
        <v>1.923712</v>
      </c>
      <c r="CB78">
        <v>433.3044</v>
      </c>
      <c r="CC78">
        <v>430.8934</v>
      </c>
      <c r="CD78">
        <v>0.9837568</v>
      </c>
      <c r="CE78">
        <v>419.986</v>
      </c>
      <c r="CF78">
        <v>25.31272</v>
      </c>
      <c r="CG78">
        <v>2.375922</v>
      </c>
      <c r="CH78">
        <v>2.287038</v>
      </c>
      <c r="CI78">
        <v>20.2006</v>
      </c>
      <c r="CJ78">
        <v>19.58538</v>
      </c>
      <c r="CK78">
        <v>0</v>
      </c>
      <c r="CL78">
        <v>0</v>
      </c>
      <c r="CM78">
        <v>0</v>
      </c>
      <c r="CN78">
        <v>0</v>
      </c>
      <c r="CO78">
        <v>-2.7</v>
      </c>
      <c r="CP78">
        <v>0</v>
      </c>
      <c r="CQ78">
        <v>-7.74</v>
      </c>
      <c r="CR78">
        <v>0.24</v>
      </c>
      <c r="CS78">
        <v>35.7872</v>
      </c>
      <c r="CT78">
        <v>39.3998</v>
      </c>
      <c r="CU78">
        <v>37.4496</v>
      </c>
      <c r="CV78">
        <v>38.9248</v>
      </c>
      <c r="CW78">
        <v>36.8246</v>
      </c>
      <c r="CX78">
        <v>0</v>
      </c>
      <c r="CY78">
        <v>0</v>
      </c>
      <c r="CZ78">
        <v>0</v>
      </c>
      <c r="DA78">
        <v>1720561080</v>
      </c>
      <c r="DB78">
        <v>0</v>
      </c>
      <c r="DC78">
        <v>1720559301</v>
      </c>
      <c r="DD78" t="s">
        <v>497</v>
      </c>
      <c r="DE78">
        <v>1720559301</v>
      </c>
      <c r="DF78">
        <v>1720559301</v>
      </c>
      <c r="DG78">
        <v>13</v>
      </c>
      <c r="DH78">
        <v>-0.069</v>
      </c>
      <c r="DI78">
        <v>-0.009</v>
      </c>
      <c r="DJ78">
        <v>-3.624</v>
      </c>
      <c r="DK78">
        <v>0.436</v>
      </c>
      <c r="DL78">
        <v>420</v>
      </c>
      <c r="DM78">
        <v>26</v>
      </c>
      <c r="DN78">
        <v>0.19</v>
      </c>
      <c r="DO78">
        <v>0.23</v>
      </c>
      <c r="DP78">
        <v>1.918078</v>
      </c>
      <c r="DQ78">
        <v>-0.0221738345864653</v>
      </c>
      <c r="DR78">
        <v>0.0240112052175646</v>
      </c>
      <c r="DS78">
        <v>1</v>
      </c>
      <c r="DT78">
        <v>1.03960395</v>
      </c>
      <c r="DU78">
        <v>-0.354508466165414</v>
      </c>
      <c r="DV78">
        <v>0.0347052609073538</v>
      </c>
      <c r="DW78">
        <v>0</v>
      </c>
      <c r="DX78">
        <v>1</v>
      </c>
      <c r="DY78">
        <v>2</v>
      </c>
      <c r="DZ78" t="s">
        <v>364</v>
      </c>
      <c r="EA78">
        <v>3.13371</v>
      </c>
      <c r="EB78">
        <v>2.77805</v>
      </c>
      <c r="EC78">
        <v>0.0910383</v>
      </c>
      <c r="ED78">
        <v>0.090272</v>
      </c>
      <c r="EE78">
        <v>0.11024</v>
      </c>
      <c r="EF78">
        <v>0.108096</v>
      </c>
      <c r="EG78">
        <v>34359.9</v>
      </c>
      <c r="EH78">
        <v>36949.9</v>
      </c>
      <c r="EI78">
        <v>34201.4</v>
      </c>
      <c r="EJ78">
        <v>36811.6</v>
      </c>
      <c r="EK78">
        <v>42961.9</v>
      </c>
      <c r="EL78">
        <v>47113.6</v>
      </c>
      <c r="EM78">
        <v>53363.2</v>
      </c>
      <c r="EN78">
        <v>58825.3</v>
      </c>
      <c r="EO78">
        <v>1.9807</v>
      </c>
      <c r="EP78">
        <v>1.82085</v>
      </c>
      <c r="EQ78">
        <v>0.114352</v>
      </c>
      <c r="ER78">
        <v>0</v>
      </c>
      <c r="ES78">
        <v>29.1218</v>
      </c>
      <c r="ET78">
        <v>999.9</v>
      </c>
      <c r="EU78">
        <v>65.969</v>
      </c>
      <c r="EV78">
        <v>29.769</v>
      </c>
      <c r="EW78">
        <v>30.6951</v>
      </c>
      <c r="EX78">
        <v>56.1262</v>
      </c>
      <c r="EY78">
        <v>49.383</v>
      </c>
      <c r="EZ78">
        <v>1</v>
      </c>
      <c r="FA78">
        <v>-0.0704878</v>
      </c>
      <c r="FB78">
        <v>-2.91593</v>
      </c>
      <c r="FC78">
        <v>20.1106</v>
      </c>
      <c r="FD78">
        <v>5.19842</v>
      </c>
      <c r="FE78">
        <v>12.0053</v>
      </c>
      <c r="FF78">
        <v>4.9758</v>
      </c>
      <c r="FG78">
        <v>3.29398</v>
      </c>
      <c r="FH78">
        <v>9999</v>
      </c>
      <c r="FI78">
        <v>999.9</v>
      </c>
      <c r="FJ78">
        <v>9999</v>
      </c>
      <c r="FK78">
        <v>9999</v>
      </c>
      <c r="FL78">
        <v>1.86325</v>
      </c>
      <c r="FM78">
        <v>1.86803</v>
      </c>
      <c r="FN78">
        <v>1.86779</v>
      </c>
      <c r="FO78">
        <v>1.86905</v>
      </c>
      <c r="FP78">
        <v>1.86981</v>
      </c>
      <c r="FQ78">
        <v>1.86585</v>
      </c>
      <c r="FR78">
        <v>1.8669</v>
      </c>
      <c r="FS78">
        <v>1.86831</v>
      </c>
      <c r="FT78">
        <v>5</v>
      </c>
      <c r="FU78">
        <v>0</v>
      </c>
      <c r="FV78">
        <v>0</v>
      </c>
      <c r="FW78">
        <v>0</v>
      </c>
      <c r="FX78" t="s">
        <v>365</v>
      </c>
      <c r="FY78" t="s">
        <v>366</v>
      </c>
      <c r="FZ78" t="s">
        <v>367</v>
      </c>
      <c r="GA78" t="s">
        <v>367</v>
      </c>
      <c r="GB78" t="s">
        <v>367</v>
      </c>
      <c r="GC78" t="s">
        <v>367</v>
      </c>
      <c r="GD78">
        <v>0</v>
      </c>
      <c r="GE78">
        <v>100</v>
      </c>
      <c r="GF78">
        <v>100</v>
      </c>
      <c r="GG78">
        <v>-3.627</v>
      </c>
      <c r="GH78">
        <v>0.4475</v>
      </c>
      <c r="GI78">
        <v>-2.7712930461669</v>
      </c>
      <c r="GJ78">
        <v>-0.00246041668978273</v>
      </c>
      <c r="GK78">
        <v>1.10889021610863e-06</v>
      </c>
      <c r="GL78">
        <v>-1.28318136538774e-10</v>
      </c>
      <c r="GM78">
        <v>-0.139031000474813</v>
      </c>
      <c r="GN78">
        <v>-0.0190386697160695</v>
      </c>
      <c r="GO78">
        <v>0.00224295314527537</v>
      </c>
      <c r="GP78">
        <v>-2.43696975084762e-05</v>
      </c>
      <c r="GQ78">
        <v>4</v>
      </c>
      <c r="GR78">
        <v>2248</v>
      </c>
      <c r="GS78">
        <v>1</v>
      </c>
      <c r="GT78">
        <v>26</v>
      </c>
      <c r="GU78">
        <v>29.7</v>
      </c>
      <c r="GV78">
        <v>29.7</v>
      </c>
      <c r="GW78">
        <v>1.01562</v>
      </c>
      <c r="GX78">
        <v>2.62329</v>
      </c>
      <c r="GY78">
        <v>1.54785</v>
      </c>
      <c r="GZ78">
        <v>2.31079</v>
      </c>
      <c r="HA78">
        <v>1.64673</v>
      </c>
      <c r="HB78">
        <v>2.35474</v>
      </c>
      <c r="HC78">
        <v>33.4681</v>
      </c>
      <c r="HD78">
        <v>24.2364</v>
      </c>
      <c r="HE78">
        <v>18</v>
      </c>
      <c r="HF78">
        <v>505.762</v>
      </c>
      <c r="HG78">
        <v>403.251</v>
      </c>
      <c r="HH78">
        <v>34.3407</v>
      </c>
      <c r="HI78">
        <v>26.4734</v>
      </c>
      <c r="HJ78">
        <v>30.0001</v>
      </c>
      <c r="HK78">
        <v>26.4042</v>
      </c>
      <c r="HL78">
        <v>26.3544</v>
      </c>
      <c r="HM78">
        <v>20.3471</v>
      </c>
      <c r="HN78">
        <v>22.4714</v>
      </c>
      <c r="HO78">
        <v>98.1251</v>
      </c>
      <c r="HP78">
        <v>34.3536</v>
      </c>
      <c r="HQ78">
        <v>420</v>
      </c>
      <c r="HR78">
        <v>25.362</v>
      </c>
      <c r="HS78">
        <v>96.9966</v>
      </c>
      <c r="HT78">
        <v>95.3148</v>
      </c>
    </row>
    <row r="79" spans="1:228">
      <c r="A79">
        <v>63</v>
      </c>
      <c r="B79">
        <v>1720561086.1</v>
      </c>
      <c r="C79">
        <v>7717.09999990463</v>
      </c>
      <c r="D79" t="s">
        <v>500</v>
      </c>
      <c r="E79" t="s">
        <v>501</v>
      </c>
      <c r="F79">
        <v>5</v>
      </c>
      <c r="G79" t="s">
        <v>358</v>
      </c>
      <c r="H79" t="s">
        <v>446</v>
      </c>
      <c r="I79" t="s">
        <v>419</v>
      </c>
      <c r="J79" t="s">
        <v>361</v>
      </c>
      <c r="K79">
        <v>1720561082.9</v>
      </c>
      <c r="L79">
        <f>(M79)/1000</f>
        <v>0</v>
      </c>
      <c r="M79">
        <f>IF(BH79, AP79, AJ79)</f>
        <v>0</v>
      </c>
      <c r="N79">
        <f>IF(BH79, AK79, AI79)</f>
        <v>0</v>
      </c>
      <c r="O79">
        <f>BJ79 - IF(AW79&gt;1, N79*BD79*100.0/(AY79), 0)</f>
        <v>0</v>
      </c>
      <c r="P79">
        <f>((V79-L79/2)*O79-N79)/(V79+L79/2)</f>
        <v>0</v>
      </c>
      <c r="Q79">
        <f>P79*(BQ79+BR79)/1000.0</f>
        <v>0</v>
      </c>
      <c r="R79">
        <f>(BJ79 - IF(AW79&gt;1, N79*BD79*100.0/(AY79), 0))*(BQ79+BR79)/1000.0</f>
        <v>0</v>
      </c>
      <c r="S79">
        <f>2.0/((1/U79-1/T79)+SIGN(U79)*SQRT((1/U79-1/T79)*(1/U79-1/T79) + 4*BE79/((BE79+1)*(BE79+1))*(2*1/U79*1/T79-1/T79*1/T79)))</f>
        <v>0</v>
      </c>
      <c r="T79">
        <f>IF(LEFT(BF79,1)&lt;&gt;"0",IF(LEFT(BF79,1)="1",3.0,BG79),$D$5+$E$5*(BX79*BQ79/($K$5*1000))+$F$5*(BX79*BQ79/($K$5*1000))*MAX(MIN(BD79,$J$5),$I$5)*MAX(MIN(BD79,$J$5),$I$5)+$G$5*MAX(MIN(BD79,$J$5),$I$5)*(BX79*BQ79/($K$5*1000))+$H$5*(BX79*BQ79/($K$5*1000))*(BX79*BQ79/($K$5*1000)))</f>
        <v>0</v>
      </c>
      <c r="U79">
        <f>L79*(1000-(1000*0.61365*exp(17.502*Y79/(240.97+Y79))/(BQ79+BR79)+BL79)/2)/(1000*0.61365*exp(17.502*Y79/(240.97+Y79))/(BQ79+BR79)-BL79)</f>
        <v>0</v>
      </c>
      <c r="V79">
        <f>1/((BE79+1)/(S79/1.6)+1/(T79/1.37)) + BE79/((BE79+1)/(S79/1.6) + BE79/(T79/1.37))</f>
        <v>0</v>
      </c>
      <c r="W79">
        <f>(AZ79*BC79)</f>
        <v>0</v>
      </c>
      <c r="X79">
        <f>(BS79+(W79+2*0.95*5.67E-8*(((BS79+$B$7)+273)^4-(BS79+273)^4)-44100*L79)/(1.84*29.3*T79+8*0.95*5.67E-8*(BS79+273)^3))</f>
        <v>0</v>
      </c>
      <c r="Y79">
        <f>($C$7*BT79+$D$7*BU79+$E$7*X79)</f>
        <v>0</v>
      </c>
      <c r="Z79">
        <f>0.61365*exp(17.502*Y79/(240.97+Y79))</f>
        <v>0</v>
      </c>
      <c r="AA79">
        <f>(AB79/AC79*100)</f>
        <v>0</v>
      </c>
      <c r="AB79">
        <f>BL79*(BQ79+BR79)/1000</f>
        <v>0</v>
      </c>
      <c r="AC79">
        <f>0.61365*exp(17.502*BS79/(240.97+BS79))</f>
        <v>0</v>
      </c>
      <c r="AD79">
        <f>(Z79-BL79*(BQ79+BR79)/1000)</f>
        <v>0</v>
      </c>
      <c r="AE79">
        <f>(-L79*44100)</f>
        <v>0</v>
      </c>
      <c r="AF79">
        <f>2*29.3*T79*0.92*(BS79-Y79)</f>
        <v>0</v>
      </c>
      <c r="AG79">
        <f>2*0.95*5.67E-8*(((BS79+$B$7)+273)^4-(Y79+273)^4)</f>
        <v>0</v>
      </c>
      <c r="AH79">
        <f>W79+AG79+AE79+AF79</f>
        <v>0</v>
      </c>
      <c r="AI79">
        <f>BP79*AW79*(BK79-BJ79*(1000-AW79*BM79)/(1000-AW79*BL79))/(100*BD79)</f>
        <v>0</v>
      </c>
      <c r="AJ79">
        <f>1000*BP79*AW79*(BL79-BM79)/(100*BD79*(1000-AW79*BL79))</f>
        <v>0</v>
      </c>
      <c r="AK79">
        <f>(AL79 - AM79 - BQ79*1E3/(8.314*(BS79+273.15)) * AO79/BP79 * AN79) * BP79/(100*BD79) * (1000 - BM79)/1000</f>
        <v>0</v>
      </c>
      <c r="AL79">
        <v>430.929550912771</v>
      </c>
      <c r="AM79">
        <v>433.339424242424</v>
      </c>
      <c r="AN79">
        <v>0.000134868343977069</v>
      </c>
      <c r="AO79">
        <v>64.56</v>
      </c>
      <c r="AP79">
        <f>(AR79 - AQ79 + BQ79*1E3/(8.314*(BS79+273.15)) * AT79/BP79 * AS79) * BP79/(100*BD79) * 1000/(1000 - AR79)</f>
        <v>0</v>
      </c>
      <c r="AQ79">
        <v>25.3555498274907</v>
      </c>
      <c r="AR79">
        <v>26.3488048951049</v>
      </c>
      <c r="AS79">
        <v>0.00697716449554311</v>
      </c>
      <c r="AT79">
        <v>110.903569250316</v>
      </c>
      <c r="AU79">
        <v>0</v>
      </c>
      <c r="AV79">
        <v>0</v>
      </c>
      <c r="AW79">
        <f>IF(AU79*$H$13&gt;=AY79,1.0,(AY79/(AY79-AU79*$H$13)))</f>
        <v>0</v>
      </c>
      <c r="AX79">
        <f>(AW79-1)*100</f>
        <v>0</v>
      </c>
      <c r="AY79">
        <f>MAX(0,($B$13+$C$13*BX79)/(1+$D$13*BX79)*BQ79/(BS79+273)*$E$13)</f>
        <v>0</v>
      </c>
      <c r="AZ79">
        <f>$B$11*BY79+$C$11*BZ79+$F$11*CK79*(1-CN79)</f>
        <v>0</v>
      </c>
      <c r="BA79">
        <f>AZ79*BB79</f>
        <v>0</v>
      </c>
      <c r="BB79">
        <f>($B$11*$D$9+$C$11*$D$9+$F$11*((CX79+CP79)/MAX(CX79+CP79+CY79, 0.1)*$I$9+CY79/MAX(CX79+CP79+CY79, 0.1)*$J$9))/($B$11+$C$11+$F$11)</f>
        <v>0</v>
      </c>
      <c r="BC79">
        <f>($B$11*$K$9+$C$11*$K$9+$F$11*((CX79+CP79)/MAX(CX79+CP79+CY79, 0.1)*$P$9+CY79/MAX(CX79+CP79+CY79, 0.1)*$Q$9))/($B$11+$C$11+$F$11)</f>
        <v>0</v>
      </c>
      <c r="BD79">
        <v>6</v>
      </c>
      <c r="BE79">
        <v>0.5</v>
      </c>
      <c r="BF79" t="s">
        <v>362</v>
      </c>
      <c r="BG79">
        <v>2</v>
      </c>
      <c r="BH79" t="b">
        <v>1</v>
      </c>
      <c r="BI79">
        <v>1720561082.9</v>
      </c>
      <c r="BJ79">
        <v>421.9086</v>
      </c>
      <c r="BK79">
        <v>419.9992</v>
      </c>
      <c r="BL79">
        <v>26.33052</v>
      </c>
      <c r="BM79">
        <v>25.35596</v>
      </c>
      <c r="BN79">
        <v>425.5358</v>
      </c>
      <c r="BO79">
        <v>25.88232</v>
      </c>
      <c r="BP79">
        <v>500.0158</v>
      </c>
      <c r="BQ79">
        <v>90.3501</v>
      </c>
      <c r="BR79">
        <v>0.09994786</v>
      </c>
      <c r="BS79">
        <v>31.93188</v>
      </c>
      <c r="BT79">
        <v>30.98438</v>
      </c>
      <c r="BU79">
        <v>999.9</v>
      </c>
      <c r="BV79">
        <v>0</v>
      </c>
      <c r="BW79">
        <v>0</v>
      </c>
      <c r="BX79">
        <v>10031.244</v>
      </c>
      <c r="BY79">
        <v>0</v>
      </c>
      <c r="BZ79">
        <v>0.220656</v>
      </c>
      <c r="CA79">
        <v>1.909484</v>
      </c>
      <c r="CB79">
        <v>433.3178</v>
      </c>
      <c r="CC79">
        <v>430.9256</v>
      </c>
      <c r="CD79">
        <v>0.9745792</v>
      </c>
      <c r="CE79">
        <v>419.9992</v>
      </c>
      <c r="CF79">
        <v>25.35596</v>
      </c>
      <c r="CG79">
        <v>2.378966</v>
      </c>
      <c r="CH79">
        <v>2.290914</v>
      </c>
      <c r="CI79">
        <v>20.22128</v>
      </c>
      <c r="CJ79">
        <v>19.61266</v>
      </c>
      <c r="CK79">
        <v>0</v>
      </c>
      <c r="CL79">
        <v>0</v>
      </c>
      <c r="CM79">
        <v>0</v>
      </c>
      <c r="CN79">
        <v>0</v>
      </c>
      <c r="CO79">
        <v>-0.6</v>
      </c>
      <c r="CP79">
        <v>0</v>
      </c>
      <c r="CQ79">
        <v>-10.44</v>
      </c>
      <c r="CR79">
        <v>-0.36</v>
      </c>
      <c r="CS79">
        <v>35.7374</v>
      </c>
      <c r="CT79">
        <v>39.2998</v>
      </c>
      <c r="CU79">
        <v>37.3874</v>
      </c>
      <c r="CV79">
        <v>38.7624</v>
      </c>
      <c r="CW79">
        <v>36.7624</v>
      </c>
      <c r="CX79">
        <v>0</v>
      </c>
      <c r="CY79">
        <v>0</v>
      </c>
      <c r="CZ79">
        <v>0</v>
      </c>
      <c r="DA79">
        <v>1720561084.8</v>
      </c>
      <c r="DB79">
        <v>0</v>
      </c>
      <c r="DC79">
        <v>1720559301</v>
      </c>
      <c r="DD79" t="s">
        <v>497</v>
      </c>
      <c r="DE79">
        <v>1720559301</v>
      </c>
      <c r="DF79">
        <v>1720559301</v>
      </c>
      <c r="DG79">
        <v>13</v>
      </c>
      <c r="DH79">
        <v>-0.069</v>
      </c>
      <c r="DI79">
        <v>-0.009</v>
      </c>
      <c r="DJ79">
        <v>-3.624</v>
      </c>
      <c r="DK79">
        <v>0.436</v>
      </c>
      <c r="DL79">
        <v>420</v>
      </c>
      <c r="DM79">
        <v>26</v>
      </c>
      <c r="DN79">
        <v>0.19</v>
      </c>
      <c r="DO79">
        <v>0.23</v>
      </c>
      <c r="DP79">
        <v>1.9139775</v>
      </c>
      <c r="DQ79">
        <v>-0.0600320300751864</v>
      </c>
      <c r="DR79">
        <v>0.0253557405482467</v>
      </c>
      <c r="DS79">
        <v>1</v>
      </c>
      <c r="DT79">
        <v>1.0086857</v>
      </c>
      <c r="DU79">
        <v>-0.334895458646617</v>
      </c>
      <c r="DV79">
        <v>0.0337526535891624</v>
      </c>
      <c r="DW79">
        <v>0</v>
      </c>
      <c r="DX79">
        <v>1</v>
      </c>
      <c r="DY79">
        <v>2</v>
      </c>
      <c r="DZ79" t="s">
        <v>364</v>
      </c>
      <c r="EA79">
        <v>3.13373</v>
      </c>
      <c r="EB79">
        <v>2.77818</v>
      </c>
      <c r="EC79">
        <v>0.0910385</v>
      </c>
      <c r="ED79">
        <v>0.0902662</v>
      </c>
      <c r="EE79">
        <v>0.110344</v>
      </c>
      <c r="EF79">
        <v>0.108162</v>
      </c>
      <c r="EG79">
        <v>34360.1</v>
      </c>
      <c r="EH79">
        <v>36950.4</v>
      </c>
      <c r="EI79">
        <v>34201.6</v>
      </c>
      <c r="EJ79">
        <v>36811.9</v>
      </c>
      <c r="EK79">
        <v>42956.8</v>
      </c>
      <c r="EL79">
        <v>47110.4</v>
      </c>
      <c r="EM79">
        <v>53363.3</v>
      </c>
      <c r="EN79">
        <v>58825.8</v>
      </c>
      <c r="EO79">
        <v>1.98083</v>
      </c>
      <c r="EP79">
        <v>1.821</v>
      </c>
      <c r="EQ79">
        <v>0.115395</v>
      </c>
      <c r="ER79">
        <v>0</v>
      </c>
      <c r="ES79">
        <v>29.1111</v>
      </c>
      <c r="ET79">
        <v>999.9</v>
      </c>
      <c r="EU79">
        <v>65.969</v>
      </c>
      <c r="EV79">
        <v>29.769</v>
      </c>
      <c r="EW79">
        <v>30.6977</v>
      </c>
      <c r="EX79">
        <v>56.0762</v>
      </c>
      <c r="EY79">
        <v>49.371</v>
      </c>
      <c r="EZ79">
        <v>1</v>
      </c>
      <c r="FA79">
        <v>-0.0700483</v>
      </c>
      <c r="FB79">
        <v>-2.93572</v>
      </c>
      <c r="FC79">
        <v>20.1104</v>
      </c>
      <c r="FD79">
        <v>5.19632</v>
      </c>
      <c r="FE79">
        <v>12.0049</v>
      </c>
      <c r="FF79">
        <v>4.97565</v>
      </c>
      <c r="FG79">
        <v>3.294</v>
      </c>
      <c r="FH79">
        <v>9999</v>
      </c>
      <c r="FI79">
        <v>999.9</v>
      </c>
      <c r="FJ79">
        <v>9999</v>
      </c>
      <c r="FK79">
        <v>9999</v>
      </c>
      <c r="FL79">
        <v>1.86325</v>
      </c>
      <c r="FM79">
        <v>1.86803</v>
      </c>
      <c r="FN79">
        <v>1.86778</v>
      </c>
      <c r="FO79">
        <v>1.86905</v>
      </c>
      <c r="FP79">
        <v>1.86981</v>
      </c>
      <c r="FQ79">
        <v>1.86584</v>
      </c>
      <c r="FR79">
        <v>1.86691</v>
      </c>
      <c r="FS79">
        <v>1.8683</v>
      </c>
      <c r="FT79">
        <v>5</v>
      </c>
      <c r="FU79">
        <v>0</v>
      </c>
      <c r="FV79">
        <v>0</v>
      </c>
      <c r="FW79">
        <v>0</v>
      </c>
      <c r="FX79" t="s">
        <v>365</v>
      </c>
      <c r="FY79" t="s">
        <v>366</v>
      </c>
      <c r="FZ79" t="s">
        <v>367</v>
      </c>
      <c r="GA79" t="s">
        <v>367</v>
      </c>
      <c r="GB79" t="s">
        <v>367</v>
      </c>
      <c r="GC79" t="s">
        <v>367</v>
      </c>
      <c r="GD79">
        <v>0</v>
      </c>
      <c r="GE79">
        <v>100</v>
      </c>
      <c r="GF79">
        <v>100</v>
      </c>
      <c r="GG79">
        <v>-3.628</v>
      </c>
      <c r="GH79">
        <v>0.4493</v>
      </c>
      <c r="GI79">
        <v>-2.7712930461669</v>
      </c>
      <c r="GJ79">
        <v>-0.00246041668978273</v>
      </c>
      <c r="GK79">
        <v>1.10889021610863e-06</v>
      </c>
      <c r="GL79">
        <v>-1.28318136538774e-10</v>
      </c>
      <c r="GM79">
        <v>-0.139031000474813</v>
      </c>
      <c r="GN79">
        <v>-0.0190386697160695</v>
      </c>
      <c r="GO79">
        <v>0.00224295314527537</v>
      </c>
      <c r="GP79">
        <v>-2.43696975084762e-05</v>
      </c>
      <c r="GQ79">
        <v>4</v>
      </c>
      <c r="GR79">
        <v>2248</v>
      </c>
      <c r="GS79">
        <v>1</v>
      </c>
      <c r="GT79">
        <v>26</v>
      </c>
      <c r="GU79">
        <v>29.8</v>
      </c>
      <c r="GV79">
        <v>29.8</v>
      </c>
      <c r="GW79">
        <v>1.01562</v>
      </c>
      <c r="GX79">
        <v>2.62817</v>
      </c>
      <c r="GY79">
        <v>1.54785</v>
      </c>
      <c r="GZ79">
        <v>2.31079</v>
      </c>
      <c r="HA79">
        <v>1.64673</v>
      </c>
      <c r="HB79">
        <v>2.30713</v>
      </c>
      <c r="HC79">
        <v>33.4681</v>
      </c>
      <c r="HD79">
        <v>24.2276</v>
      </c>
      <c r="HE79">
        <v>18</v>
      </c>
      <c r="HF79">
        <v>505.844</v>
      </c>
      <c r="HG79">
        <v>403.333</v>
      </c>
      <c r="HH79">
        <v>34.355</v>
      </c>
      <c r="HI79">
        <v>26.4734</v>
      </c>
      <c r="HJ79">
        <v>30.0002</v>
      </c>
      <c r="HK79">
        <v>26.4042</v>
      </c>
      <c r="HL79">
        <v>26.3544</v>
      </c>
      <c r="HM79">
        <v>20.3474</v>
      </c>
      <c r="HN79">
        <v>22.4714</v>
      </c>
      <c r="HO79">
        <v>98.1251</v>
      </c>
      <c r="HP79">
        <v>34.3654</v>
      </c>
      <c r="HQ79">
        <v>420</v>
      </c>
      <c r="HR79">
        <v>25.3588</v>
      </c>
      <c r="HS79">
        <v>96.9968</v>
      </c>
      <c r="HT79">
        <v>95.3155</v>
      </c>
    </row>
    <row r="80" spans="1:228">
      <c r="A80">
        <v>64</v>
      </c>
      <c r="B80">
        <v>1720561091.1</v>
      </c>
      <c r="C80">
        <v>7722.09999990463</v>
      </c>
      <c r="D80" t="s">
        <v>502</v>
      </c>
      <c r="E80" t="s">
        <v>503</v>
      </c>
      <c r="F80">
        <v>5</v>
      </c>
      <c r="G80" t="s">
        <v>358</v>
      </c>
      <c r="H80" t="s">
        <v>446</v>
      </c>
      <c r="I80" t="s">
        <v>419</v>
      </c>
      <c r="J80" t="s">
        <v>361</v>
      </c>
      <c r="K80">
        <v>1720561087.9</v>
      </c>
      <c r="L80">
        <f>(M80)/1000</f>
        <v>0</v>
      </c>
      <c r="M80">
        <f>IF(BH80, AP80, AJ80)</f>
        <v>0</v>
      </c>
      <c r="N80">
        <f>IF(BH80, AK80, AI80)</f>
        <v>0</v>
      </c>
      <c r="O80">
        <f>BJ80 - IF(AW80&gt;1, N80*BD80*100.0/(AY80), 0)</f>
        <v>0</v>
      </c>
      <c r="P80">
        <f>((V80-L80/2)*O80-N80)/(V80+L80/2)</f>
        <v>0</v>
      </c>
      <c r="Q80">
        <f>P80*(BQ80+BR80)/1000.0</f>
        <v>0</v>
      </c>
      <c r="R80">
        <f>(BJ80 - IF(AW80&gt;1, N80*BD80*100.0/(AY80), 0))*(BQ80+BR80)/1000.0</f>
        <v>0</v>
      </c>
      <c r="S80">
        <f>2.0/((1/U80-1/T80)+SIGN(U80)*SQRT((1/U80-1/T80)*(1/U80-1/T80) + 4*BE80/((BE80+1)*(BE80+1))*(2*1/U80*1/T80-1/T80*1/T80)))</f>
        <v>0</v>
      </c>
      <c r="T80">
        <f>IF(LEFT(BF80,1)&lt;&gt;"0",IF(LEFT(BF80,1)="1",3.0,BG80),$D$5+$E$5*(BX80*BQ80/($K$5*1000))+$F$5*(BX80*BQ80/($K$5*1000))*MAX(MIN(BD80,$J$5),$I$5)*MAX(MIN(BD80,$J$5),$I$5)+$G$5*MAX(MIN(BD80,$J$5),$I$5)*(BX80*BQ80/($K$5*1000))+$H$5*(BX80*BQ80/($K$5*1000))*(BX80*BQ80/($K$5*1000)))</f>
        <v>0</v>
      </c>
      <c r="U80">
        <f>L80*(1000-(1000*0.61365*exp(17.502*Y80/(240.97+Y80))/(BQ80+BR80)+BL80)/2)/(1000*0.61365*exp(17.502*Y80/(240.97+Y80))/(BQ80+BR80)-BL80)</f>
        <v>0</v>
      </c>
      <c r="V80">
        <f>1/((BE80+1)/(S80/1.6)+1/(T80/1.37)) + BE80/((BE80+1)/(S80/1.6) + BE80/(T80/1.37))</f>
        <v>0</v>
      </c>
      <c r="W80">
        <f>(AZ80*BC80)</f>
        <v>0</v>
      </c>
      <c r="X80">
        <f>(BS80+(W80+2*0.95*5.67E-8*(((BS80+$B$7)+273)^4-(BS80+273)^4)-44100*L80)/(1.84*29.3*T80+8*0.95*5.67E-8*(BS80+273)^3))</f>
        <v>0</v>
      </c>
      <c r="Y80">
        <f>($C$7*BT80+$D$7*BU80+$E$7*X80)</f>
        <v>0</v>
      </c>
      <c r="Z80">
        <f>0.61365*exp(17.502*Y80/(240.97+Y80))</f>
        <v>0</v>
      </c>
      <c r="AA80">
        <f>(AB80/AC80*100)</f>
        <v>0</v>
      </c>
      <c r="AB80">
        <f>BL80*(BQ80+BR80)/1000</f>
        <v>0</v>
      </c>
      <c r="AC80">
        <f>0.61365*exp(17.502*BS80/(240.97+BS80))</f>
        <v>0</v>
      </c>
      <c r="AD80">
        <f>(Z80-BL80*(BQ80+BR80)/1000)</f>
        <v>0</v>
      </c>
      <c r="AE80">
        <f>(-L80*44100)</f>
        <v>0</v>
      </c>
      <c r="AF80">
        <f>2*29.3*T80*0.92*(BS80-Y80)</f>
        <v>0</v>
      </c>
      <c r="AG80">
        <f>2*0.95*5.67E-8*(((BS80+$B$7)+273)^4-(Y80+273)^4)</f>
        <v>0</v>
      </c>
      <c r="AH80">
        <f>W80+AG80+AE80+AF80</f>
        <v>0</v>
      </c>
      <c r="AI80">
        <f>BP80*AW80*(BK80-BJ80*(1000-AW80*BM80)/(1000-AW80*BL80))/(100*BD80)</f>
        <v>0</v>
      </c>
      <c r="AJ80">
        <f>1000*BP80*AW80*(BL80-BM80)/(100*BD80*(1000-AW80*BL80))</f>
        <v>0</v>
      </c>
      <c r="AK80">
        <f>(AL80 - AM80 - BQ80*1E3/(8.314*(BS80+273.15)) * AO80/BP80 * AN80) * BP80/(100*BD80) * (1000 - BM80)/1000</f>
        <v>0</v>
      </c>
      <c r="AL80">
        <v>430.932501299026</v>
      </c>
      <c r="AM80">
        <v>433.340842424243</v>
      </c>
      <c r="AN80">
        <v>1.1390341260709e-05</v>
      </c>
      <c r="AO80">
        <v>64.56</v>
      </c>
      <c r="AP80">
        <f>(AR80 - AQ80 + BQ80*1E3/(8.314*(BS80+273.15)) * AT80/BP80 * AS80) * BP80/(100*BD80) * 1000/(1000 - AR80)</f>
        <v>0</v>
      </c>
      <c r="AQ80">
        <v>25.3755916512865</v>
      </c>
      <c r="AR80">
        <v>26.3755573426574</v>
      </c>
      <c r="AS80">
        <v>0.00639727010316102</v>
      </c>
      <c r="AT80">
        <v>110.903569250316</v>
      </c>
      <c r="AU80">
        <v>0</v>
      </c>
      <c r="AV80">
        <v>0</v>
      </c>
      <c r="AW80">
        <f>IF(AU80*$H$13&gt;=AY80,1.0,(AY80/(AY80-AU80*$H$13)))</f>
        <v>0</v>
      </c>
      <c r="AX80">
        <f>(AW80-1)*100</f>
        <v>0</v>
      </c>
      <c r="AY80">
        <f>MAX(0,($B$13+$C$13*BX80)/(1+$D$13*BX80)*BQ80/(BS80+273)*$E$13)</f>
        <v>0</v>
      </c>
      <c r="AZ80">
        <f>$B$11*BY80+$C$11*BZ80+$F$11*CK80*(1-CN80)</f>
        <v>0</v>
      </c>
      <c r="BA80">
        <f>AZ80*BB80</f>
        <v>0</v>
      </c>
      <c r="BB80">
        <f>($B$11*$D$9+$C$11*$D$9+$F$11*((CX80+CP80)/MAX(CX80+CP80+CY80, 0.1)*$I$9+CY80/MAX(CX80+CP80+CY80, 0.1)*$J$9))/($B$11+$C$11+$F$11)</f>
        <v>0</v>
      </c>
      <c r="BC80">
        <f>($B$11*$K$9+$C$11*$K$9+$F$11*((CX80+CP80)/MAX(CX80+CP80+CY80, 0.1)*$P$9+CY80/MAX(CX80+CP80+CY80, 0.1)*$Q$9))/($B$11+$C$11+$F$11)</f>
        <v>0</v>
      </c>
      <c r="BD80">
        <v>6</v>
      </c>
      <c r="BE80">
        <v>0.5</v>
      </c>
      <c r="BF80" t="s">
        <v>362</v>
      </c>
      <c r="BG80">
        <v>2</v>
      </c>
      <c r="BH80" t="b">
        <v>1</v>
      </c>
      <c r="BI80">
        <v>1720561087.9</v>
      </c>
      <c r="BJ80">
        <v>421.918</v>
      </c>
      <c r="BK80">
        <v>420.0014</v>
      </c>
      <c r="BL80">
        <v>26.36354</v>
      </c>
      <c r="BM80">
        <v>25.37692</v>
      </c>
      <c r="BN80">
        <v>425.5454</v>
      </c>
      <c r="BO80">
        <v>25.91384</v>
      </c>
      <c r="BP80">
        <v>499.9928</v>
      </c>
      <c r="BQ80">
        <v>90.34996</v>
      </c>
      <c r="BR80">
        <v>0.10008746</v>
      </c>
      <c r="BS80">
        <v>31.93288</v>
      </c>
      <c r="BT80">
        <v>30.98968</v>
      </c>
      <c r="BU80">
        <v>999.9</v>
      </c>
      <c r="BV80">
        <v>0</v>
      </c>
      <c r="BW80">
        <v>0</v>
      </c>
      <c r="BX80">
        <v>9997.504</v>
      </c>
      <c r="BY80">
        <v>0</v>
      </c>
      <c r="BZ80">
        <v>0.220656</v>
      </c>
      <c r="CA80">
        <v>1.9164</v>
      </c>
      <c r="CB80">
        <v>433.3424</v>
      </c>
      <c r="CC80">
        <v>430.9374</v>
      </c>
      <c r="CD80">
        <v>0.9866366</v>
      </c>
      <c r="CE80">
        <v>420.0014</v>
      </c>
      <c r="CF80">
        <v>25.37692</v>
      </c>
      <c r="CG80">
        <v>2.381946</v>
      </c>
      <c r="CH80">
        <v>2.292804</v>
      </c>
      <c r="CI80">
        <v>20.24154</v>
      </c>
      <c r="CJ80">
        <v>19.62594</v>
      </c>
      <c r="CK80">
        <v>0</v>
      </c>
      <c r="CL80">
        <v>0</v>
      </c>
      <c r="CM80">
        <v>0</v>
      </c>
      <c r="CN80">
        <v>0</v>
      </c>
      <c r="CO80">
        <v>-3.02</v>
      </c>
      <c r="CP80">
        <v>0</v>
      </c>
      <c r="CQ80">
        <v>-11.9</v>
      </c>
      <c r="CR80">
        <v>-0.72</v>
      </c>
      <c r="CS80">
        <v>35.6746</v>
      </c>
      <c r="CT80">
        <v>39.1624</v>
      </c>
      <c r="CU80">
        <v>37.3246</v>
      </c>
      <c r="CV80">
        <v>38.6122</v>
      </c>
      <c r="CW80">
        <v>36.6996</v>
      </c>
      <c r="CX80">
        <v>0</v>
      </c>
      <c r="CY80">
        <v>0</v>
      </c>
      <c r="CZ80">
        <v>0</v>
      </c>
      <c r="DA80">
        <v>1720561090.2</v>
      </c>
      <c r="DB80">
        <v>0</v>
      </c>
      <c r="DC80">
        <v>1720559301</v>
      </c>
      <c r="DD80" t="s">
        <v>497</v>
      </c>
      <c r="DE80">
        <v>1720559301</v>
      </c>
      <c r="DF80">
        <v>1720559301</v>
      </c>
      <c r="DG80">
        <v>13</v>
      </c>
      <c r="DH80">
        <v>-0.069</v>
      </c>
      <c r="DI80">
        <v>-0.009</v>
      </c>
      <c r="DJ80">
        <v>-3.624</v>
      </c>
      <c r="DK80">
        <v>0.436</v>
      </c>
      <c r="DL80">
        <v>420</v>
      </c>
      <c r="DM80">
        <v>26</v>
      </c>
      <c r="DN80">
        <v>0.19</v>
      </c>
      <c r="DO80">
        <v>0.23</v>
      </c>
      <c r="DP80">
        <v>1.9087495</v>
      </c>
      <c r="DQ80">
        <v>0.0812530827067676</v>
      </c>
      <c r="DR80">
        <v>0.0202643695867895</v>
      </c>
      <c r="DS80">
        <v>1</v>
      </c>
      <c r="DT80">
        <v>0.99415635</v>
      </c>
      <c r="DU80">
        <v>-0.182422962406014</v>
      </c>
      <c r="DV80">
        <v>0.0230999076411033</v>
      </c>
      <c r="DW80">
        <v>0</v>
      </c>
      <c r="DX80">
        <v>1</v>
      </c>
      <c r="DY80">
        <v>2</v>
      </c>
      <c r="DZ80" t="s">
        <v>364</v>
      </c>
      <c r="EA80">
        <v>3.13383</v>
      </c>
      <c r="EB80">
        <v>2.77807</v>
      </c>
      <c r="EC80">
        <v>0.0910408</v>
      </c>
      <c r="ED80">
        <v>0.0902771</v>
      </c>
      <c r="EE80">
        <v>0.110423</v>
      </c>
      <c r="EF80">
        <v>0.108202</v>
      </c>
      <c r="EG80">
        <v>34359.6</v>
      </c>
      <c r="EH80">
        <v>36950.1</v>
      </c>
      <c r="EI80">
        <v>34201.1</v>
      </c>
      <c r="EJ80">
        <v>36812</v>
      </c>
      <c r="EK80">
        <v>42952.3</v>
      </c>
      <c r="EL80">
        <v>47108.3</v>
      </c>
      <c r="EM80">
        <v>53362.6</v>
      </c>
      <c r="EN80">
        <v>58825.9</v>
      </c>
      <c r="EO80">
        <v>1.98107</v>
      </c>
      <c r="EP80">
        <v>1.82012</v>
      </c>
      <c r="EQ80">
        <v>0.115536</v>
      </c>
      <c r="ER80">
        <v>0</v>
      </c>
      <c r="ES80">
        <v>29.1049</v>
      </c>
      <c r="ET80">
        <v>999.9</v>
      </c>
      <c r="EU80">
        <v>65.969</v>
      </c>
      <c r="EV80">
        <v>29.769</v>
      </c>
      <c r="EW80">
        <v>30.6961</v>
      </c>
      <c r="EX80">
        <v>56.1762</v>
      </c>
      <c r="EY80">
        <v>49.2268</v>
      </c>
      <c r="EZ80">
        <v>1</v>
      </c>
      <c r="FA80">
        <v>-0.0704294</v>
      </c>
      <c r="FB80">
        <v>-2.93438</v>
      </c>
      <c r="FC80">
        <v>20.1103</v>
      </c>
      <c r="FD80">
        <v>5.19677</v>
      </c>
      <c r="FE80">
        <v>12.0052</v>
      </c>
      <c r="FF80">
        <v>4.9755</v>
      </c>
      <c r="FG80">
        <v>3.29395</v>
      </c>
      <c r="FH80">
        <v>9999</v>
      </c>
      <c r="FI80">
        <v>999.9</v>
      </c>
      <c r="FJ80">
        <v>9999</v>
      </c>
      <c r="FK80">
        <v>9999</v>
      </c>
      <c r="FL80">
        <v>1.86325</v>
      </c>
      <c r="FM80">
        <v>1.86804</v>
      </c>
      <c r="FN80">
        <v>1.86776</v>
      </c>
      <c r="FO80">
        <v>1.86905</v>
      </c>
      <c r="FP80">
        <v>1.86981</v>
      </c>
      <c r="FQ80">
        <v>1.86584</v>
      </c>
      <c r="FR80">
        <v>1.86691</v>
      </c>
      <c r="FS80">
        <v>1.86829</v>
      </c>
      <c r="FT80">
        <v>5</v>
      </c>
      <c r="FU80">
        <v>0</v>
      </c>
      <c r="FV80">
        <v>0</v>
      </c>
      <c r="FW80">
        <v>0</v>
      </c>
      <c r="FX80" t="s">
        <v>365</v>
      </c>
      <c r="FY80" t="s">
        <v>366</v>
      </c>
      <c r="FZ80" t="s">
        <v>367</v>
      </c>
      <c r="GA80" t="s">
        <v>367</v>
      </c>
      <c r="GB80" t="s">
        <v>367</v>
      </c>
      <c r="GC80" t="s">
        <v>367</v>
      </c>
      <c r="GD80">
        <v>0</v>
      </c>
      <c r="GE80">
        <v>100</v>
      </c>
      <c r="GF80">
        <v>100</v>
      </c>
      <c r="GG80">
        <v>-3.627</v>
      </c>
      <c r="GH80">
        <v>0.4505</v>
      </c>
      <c r="GI80">
        <v>-2.7712930461669</v>
      </c>
      <c r="GJ80">
        <v>-0.00246041668978273</v>
      </c>
      <c r="GK80">
        <v>1.10889021610863e-06</v>
      </c>
      <c r="GL80">
        <v>-1.28318136538774e-10</v>
      </c>
      <c r="GM80">
        <v>-0.139031000474813</v>
      </c>
      <c r="GN80">
        <v>-0.0190386697160695</v>
      </c>
      <c r="GO80">
        <v>0.00224295314527537</v>
      </c>
      <c r="GP80">
        <v>-2.43696975084762e-05</v>
      </c>
      <c r="GQ80">
        <v>4</v>
      </c>
      <c r="GR80">
        <v>2248</v>
      </c>
      <c r="GS80">
        <v>1</v>
      </c>
      <c r="GT80">
        <v>26</v>
      </c>
      <c r="GU80">
        <v>29.8</v>
      </c>
      <c r="GV80">
        <v>29.8</v>
      </c>
      <c r="GW80">
        <v>1.01562</v>
      </c>
      <c r="GX80">
        <v>2.61963</v>
      </c>
      <c r="GY80">
        <v>1.54785</v>
      </c>
      <c r="GZ80">
        <v>2.31079</v>
      </c>
      <c r="HA80">
        <v>1.64673</v>
      </c>
      <c r="HB80">
        <v>2.31689</v>
      </c>
      <c r="HC80">
        <v>33.4681</v>
      </c>
      <c r="HD80">
        <v>24.2364</v>
      </c>
      <c r="HE80">
        <v>18</v>
      </c>
      <c r="HF80">
        <v>506.007</v>
      </c>
      <c r="HG80">
        <v>402.857</v>
      </c>
      <c r="HH80">
        <v>34.3681</v>
      </c>
      <c r="HI80">
        <v>26.4728</v>
      </c>
      <c r="HJ80">
        <v>30.0001</v>
      </c>
      <c r="HK80">
        <v>26.4042</v>
      </c>
      <c r="HL80">
        <v>26.3544</v>
      </c>
      <c r="HM80">
        <v>20.3469</v>
      </c>
      <c r="HN80">
        <v>22.4714</v>
      </c>
      <c r="HO80">
        <v>98.1251</v>
      </c>
      <c r="HP80">
        <v>34.3724</v>
      </c>
      <c r="HQ80">
        <v>420</v>
      </c>
      <c r="HR80">
        <v>25.3588</v>
      </c>
      <c r="HS80">
        <v>96.9956</v>
      </c>
      <c r="HT80">
        <v>95.3157</v>
      </c>
    </row>
    <row r="81" spans="1:228">
      <c r="A81">
        <v>65</v>
      </c>
      <c r="B81">
        <v>1720561096.1</v>
      </c>
      <c r="C81">
        <v>7727.09999990463</v>
      </c>
      <c r="D81" t="s">
        <v>504</v>
      </c>
      <c r="E81" t="s">
        <v>505</v>
      </c>
      <c r="F81">
        <v>5</v>
      </c>
      <c r="G81" t="s">
        <v>358</v>
      </c>
      <c r="H81" t="s">
        <v>446</v>
      </c>
      <c r="I81" t="s">
        <v>419</v>
      </c>
      <c r="J81" t="s">
        <v>361</v>
      </c>
      <c r="K81">
        <v>1720561092.9</v>
      </c>
      <c r="L81">
        <f>(M81)/1000</f>
        <v>0</v>
      </c>
      <c r="M81">
        <f>IF(BH81, AP81, AJ81)</f>
        <v>0</v>
      </c>
      <c r="N81">
        <f>IF(BH81, AK81, AI81)</f>
        <v>0</v>
      </c>
      <c r="O81">
        <f>BJ81 - IF(AW81&gt;1, N81*BD81*100.0/(AY81), 0)</f>
        <v>0</v>
      </c>
      <c r="P81">
        <f>((V81-L81/2)*O81-N81)/(V81+L81/2)</f>
        <v>0</v>
      </c>
      <c r="Q81">
        <f>P81*(BQ81+BR81)/1000.0</f>
        <v>0</v>
      </c>
      <c r="R81">
        <f>(BJ81 - IF(AW81&gt;1, N81*BD81*100.0/(AY81), 0))*(BQ81+BR81)/1000.0</f>
        <v>0</v>
      </c>
      <c r="S81">
        <f>2.0/((1/U81-1/T81)+SIGN(U81)*SQRT((1/U81-1/T81)*(1/U81-1/T81) + 4*BE81/((BE81+1)*(BE81+1))*(2*1/U81*1/T81-1/T81*1/T81)))</f>
        <v>0</v>
      </c>
      <c r="T81">
        <f>IF(LEFT(BF81,1)&lt;&gt;"0",IF(LEFT(BF81,1)="1",3.0,BG81),$D$5+$E$5*(BX81*BQ81/($K$5*1000))+$F$5*(BX81*BQ81/($K$5*1000))*MAX(MIN(BD81,$J$5),$I$5)*MAX(MIN(BD81,$J$5),$I$5)+$G$5*MAX(MIN(BD81,$J$5),$I$5)*(BX81*BQ81/($K$5*1000))+$H$5*(BX81*BQ81/($K$5*1000))*(BX81*BQ81/($K$5*1000)))</f>
        <v>0</v>
      </c>
      <c r="U81">
        <f>L81*(1000-(1000*0.61365*exp(17.502*Y81/(240.97+Y81))/(BQ81+BR81)+BL81)/2)/(1000*0.61365*exp(17.502*Y81/(240.97+Y81))/(BQ81+BR81)-BL81)</f>
        <v>0</v>
      </c>
      <c r="V81">
        <f>1/((BE81+1)/(S81/1.6)+1/(T81/1.37)) + BE81/((BE81+1)/(S81/1.6) + BE81/(T81/1.37))</f>
        <v>0</v>
      </c>
      <c r="W81">
        <f>(AZ81*BC81)</f>
        <v>0</v>
      </c>
      <c r="X81">
        <f>(BS81+(W81+2*0.95*5.67E-8*(((BS81+$B$7)+273)^4-(BS81+273)^4)-44100*L81)/(1.84*29.3*T81+8*0.95*5.67E-8*(BS81+273)^3))</f>
        <v>0</v>
      </c>
      <c r="Y81">
        <f>($C$7*BT81+$D$7*BU81+$E$7*X81)</f>
        <v>0</v>
      </c>
      <c r="Z81">
        <f>0.61365*exp(17.502*Y81/(240.97+Y81))</f>
        <v>0</v>
      </c>
      <c r="AA81">
        <f>(AB81/AC81*100)</f>
        <v>0</v>
      </c>
      <c r="AB81">
        <f>BL81*(BQ81+BR81)/1000</f>
        <v>0</v>
      </c>
      <c r="AC81">
        <f>0.61365*exp(17.502*BS81/(240.97+BS81))</f>
        <v>0</v>
      </c>
      <c r="AD81">
        <f>(Z81-BL81*(BQ81+BR81)/1000)</f>
        <v>0</v>
      </c>
      <c r="AE81">
        <f>(-L81*44100)</f>
        <v>0</v>
      </c>
      <c r="AF81">
        <f>2*29.3*T81*0.92*(BS81-Y81)</f>
        <v>0</v>
      </c>
      <c r="AG81">
        <f>2*0.95*5.67E-8*(((BS81+$B$7)+273)^4-(Y81+273)^4)</f>
        <v>0</v>
      </c>
      <c r="AH81">
        <f>W81+AG81+AE81+AF81</f>
        <v>0</v>
      </c>
      <c r="AI81">
        <f>BP81*AW81*(BK81-BJ81*(1000-AW81*BM81)/(1000-AW81*BL81))/(100*BD81)</f>
        <v>0</v>
      </c>
      <c r="AJ81">
        <f>1000*BP81*AW81*(BL81-BM81)/(100*BD81*(1000-AW81*BL81))</f>
        <v>0</v>
      </c>
      <c r="AK81">
        <f>(AL81 - AM81 - BQ81*1E3/(8.314*(BS81+273.15)) * AO81/BP81 * AN81) * BP81/(100*BD81) * (1000 - BM81)/1000</f>
        <v>0</v>
      </c>
      <c r="AL81">
        <v>431.002235155952</v>
      </c>
      <c r="AM81">
        <v>433.367424242424</v>
      </c>
      <c r="AN81">
        <v>0.000114724976832587</v>
      </c>
      <c r="AO81">
        <v>64.56</v>
      </c>
      <c r="AP81">
        <f>(AR81 - AQ81 + BQ81*1E3/(8.314*(BS81+273.15)) * AT81/BP81 * AS81) * BP81/(100*BD81) * 1000/(1000 - AR81)</f>
        <v>0</v>
      </c>
      <c r="AQ81">
        <v>25.3850246683887</v>
      </c>
      <c r="AR81">
        <v>26.3913699300699</v>
      </c>
      <c r="AS81">
        <v>0.00231275126882374</v>
      </c>
      <c r="AT81">
        <v>110.903569250316</v>
      </c>
      <c r="AU81">
        <v>0</v>
      </c>
      <c r="AV81">
        <v>0</v>
      </c>
      <c r="AW81">
        <f>IF(AU81*$H$13&gt;=AY81,1.0,(AY81/(AY81-AU81*$H$13)))</f>
        <v>0</v>
      </c>
      <c r="AX81">
        <f>(AW81-1)*100</f>
        <v>0</v>
      </c>
      <c r="AY81">
        <f>MAX(0,($B$13+$C$13*BX81)/(1+$D$13*BX81)*BQ81/(BS81+273)*$E$13)</f>
        <v>0</v>
      </c>
      <c r="AZ81">
        <f>$B$11*BY81+$C$11*BZ81+$F$11*CK81*(1-CN81)</f>
        <v>0</v>
      </c>
      <c r="BA81">
        <f>AZ81*BB81</f>
        <v>0</v>
      </c>
      <c r="BB81">
        <f>($B$11*$D$9+$C$11*$D$9+$F$11*((CX81+CP81)/MAX(CX81+CP81+CY81, 0.1)*$I$9+CY81/MAX(CX81+CP81+CY81, 0.1)*$J$9))/($B$11+$C$11+$F$11)</f>
        <v>0</v>
      </c>
      <c r="BC81">
        <f>($B$11*$K$9+$C$11*$K$9+$F$11*((CX81+CP81)/MAX(CX81+CP81+CY81, 0.1)*$P$9+CY81/MAX(CX81+CP81+CY81, 0.1)*$Q$9))/($B$11+$C$11+$F$11)</f>
        <v>0</v>
      </c>
      <c r="BD81">
        <v>6</v>
      </c>
      <c r="BE81">
        <v>0.5</v>
      </c>
      <c r="BF81" t="s">
        <v>362</v>
      </c>
      <c r="BG81">
        <v>2</v>
      </c>
      <c r="BH81" t="b">
        <v>1</v>
      </c>
      <c r="BI81">
        <v>1720561092.9</v>
      </c>
      <c r="BJ81">
        <v>421.9136</v>
      </c>
      <c r="BK81">
        <v>420.0652</v>
      </c>
      <c r="BL81">
        <v>26.38494</v>
      </c>
      <c r="BM81">
        <v>25.38558</v>
      </c>
      <c r="BN81">
        <v>425.5412</v>
      </c>
      <c r="BO81">
        <v>25.93424</v>
      </c>
      <c r="BP81">
        <v>500.0328</v>
      </c>
      <c r="BQ81">
        <v>90.35006</v>
      </c>
      <c r="BR81">
        <v>0.10001854</v>
      </c>
      <c r="BS81">
        <v>31.93454</v>
      </c>
      <c r="BT81">
        <v>30.99202</v>
      </c>
      <c r="BU81">
        <v>999.9</v>
      </c>
      <c r="BV81">
        <v>0</v>
      </c>
      <c r="BW81">
        <v>0</v>
      </c>
      <c r="BX81">
        <v>9995.37</v>
      </c>
      <c r="BY81">
        <v>0</v>
      </c>
      <c r="BZ81">
        <v>0.220656</v>
      </c>
      <c r="CA81">
        <v>1.848206</v>
      </c>
      <c r="CB81">
        <v>433.3476</v>
      </c>
      <c r="CC81">
        <v>431.0068</v>
      </c>
      <c r="CD81">
        <v>0.9993706</v>
      </c>
      <c r="CE81">
        <v>420.0652</v>
      </c>
      <c r="CF81">
        <v>25.38558</v>
      </c>
      <c r="CG81">
        <v>2.383882</v>
      </c>
      <c r="CH81">
        <v>2.293588</v>
      </c>
      <c r="CI81">
        <v>20.2547</v>
      </c>
      <c r="CJ81">
        <v>19.63144</v>
      </c>
      <c r="CK81">
        <v>0</v>
      </c>
      <c r="CL81">
        <v>0</v>
      </c>
      <c r="CM81">
        <v>0</v>
      </c>
      <c r="CN81">
        <v>0</v>
      </c>
      <c r="CO81">
        <v>-2.94</v>
      </c>
      <c r="CP81">
        <v>0</v>
      </c>
      <c r="CQ81">
        <v>-12.14</v>
      </c>
      <c r="CR81">
        <v>0.46</v>
      </c>
      <c r="CS81">
        <v>35.5998</v>
      </c>
      <c r="CT81">
        <v>39.0498</v>
      </c>
      <c r="CU81">
        <v>37.2624</v>
      </c>
      <c r="CV81">
        <v>38.4746</v>
      </c>
      <c r="CW81">
        <v>36.6374</v>
      </c>
      <c r="CX81">
        <v>0</v>
      </c>
      <c r="CY81">
        <v>0</v>
      </c>
      <c r="CZ81">
        <v>0</v>
      </c>
      <c r="DA81">
        <v>1720561095</v>
      </c>
      <c r="DB81">
        <v>0</v>
      </c>
      <c r="DC81">
        <v>1720559301</v>
      </c>
      <c r="DD81" t="s">
        <v>497</v>
      </c>
      <c r="DE81">
        <v>1720559301</v>
      </c>
      <c r="DF81">
        <v>1720559301</v>
      </c>
      <c r="DG81">
        <v>13</v>
      </c>
      <c r="DH81">
        <v>-0.069</v>
      </c>
      <c r="DI81">
        <v>-0.009</v>
      </c>
      <c r="DJ81">
        <v>-3.624</v>
      </c>
      <c r="DK81">
        <v>0.436</v>
      </c>
      <c r="DL81">
        <v>420</v>
      </c>
      <c r="DM81">
        <v>26</v>
      </c>
      <c r="DN81">
        <v>0.19</v>
      </c>
      <c r="DO81">
        <v>0.23</v>
      </c>
      <c r="DP81">
        <v>1.895392</v>
      </c>
      <c r="DQ81">
        <v>-0.272205112781955</v>
      </c>
      <c r="DR81">
        <v>0.0347968029565936</v>
      </c>
      <c r="DS81">
        <v>0</v>
      </c>
      <c r="DT81">
        <v>0.9858989</v>
      </c>
      <c r="DU81">
        <v>0.0751087218045097</v>
      </c>
      <c r="DV81">
        <v>0.0113439473548673</v>
      </c>
      <c r="DW81">
        <v>1</v>
      </c>
      <c r="DX81">
        <v>1</v>
      </c>
      <c r="DY81">
        <v>2</v>
      </c>
      <c r="DZ81" t="s">
        <v>364</v>
      </c>
      <c r="EA81">
        <v>3.13369</v>
      </c>
      <c r="EB81">
        <v>2.77786</v>
      </c>
      <c r="EC81">
        <v>0.0910417</v>
      </c>
      <c r="ED81">
        <v>0.0902742</v>
      </c>
      <c r="EE81">
        <v>0.11046</v>
      </c>
      <c r="EF81">
        <v>0.108217</v>
      </c>
      <c r="EG81">
        <v>34359.7</v>
      </c>
      <c r="EH81">
        <v>36949.8</v>
      </c>
      <c r="EI81">
        <v>34201.3</v>
      </c>
      <c r="EJ81">
        <v>36811.7</v>
      </c>
      <c r="EK81">
        <v>42950.5</v>
      </c>
      <c r="EL81">
        <v>47107.1</v>
      </c>
      <c r="EM81">
        <v>53362.8</v>
      </c>
      <c r="EN81">
        <v>58825.4</v>
      </c>
      <c r="EO81">
        <v>1.98085</v>
      </c>
      <c r="EP81">
        <v>1.82057</v>
      </c>
      <c r="EQ81">
        <v>0.116237</v>
      </c>
      <c r="ER81">
        <v>0</v>
      </c>
      <c r="ES81">
        <v>29.1017</v>
      </c>
      <c r="ET81">
        <v>999.9</v>
      </c>
      <c r="EU81">
        <v>65.969</v>
      </c>
      <c r="EV81">
        <v>29.769</v>
      </c>
      <c r="EW81">
        <v>30.6998</v>
      </c>
      <c r="EX81">
        <v>56.6062</v>
      </c>
      <c r="EY81">
        <v>49.4872</v>
      </c>
      <c r="EZ81">
        <v>1</v>
      </c>
      <c r="FA81">
        <v>-0.0704751</v>
      </c>
      <c r="FB81">
        <v>-2.92856</v>
      </c>
      <c r="FC81">
        <v>20.1099</v>
      </c>
      <c r="FD81">
        <v>5.19827</v>
      </c>
      <c r="FE81">
        <v>12.0044</v>
      </c>
      <c r="FF81">
        <v>4.9751</v>
      </c>
      <c r="FG81">
        <v>3.294</v>
      </c>
      <c r="FH81">
        <v>9999</v>
      </c>
      <c r="FI81">
        <v>999.9</v>
      </c>
      <c r="FJ81">
        <v>9999</v>
      </c>
      <c r="FK81">
        <v>9999</v>
      </c>
      <c r="FL81">
        <v>1.86325</v>
      </c>
      <c r="FM81">
        <v>1.86803</v>
      </c>
      <c r="FN81">
        <v>1.86778</v>
      </c>
      <c r="FO81">
        <v>1.86905</v>
      </c>
      <c r="FP81">
        <v>1.86981</v>
      </c>
      <c r="FQ81">
        <v>1.86584</v>
      </c>
      <c r="FR81">
        <v>1.86691</v>
      </c>
      <c r="FS81">
        <v>1.86832</v>
      </c>
      <c r="FT81">
        <v>5</v>
      </c>
      <c r="FU81">
        <v>0</v>
      </c>
      <c r="FV81">
        <v>0</v>
      </c>
      <c r="FW81">
        <v>0</v>
      </c>
      <c r="FX81" t="s">
        <v>365</v>
      </c>
      <c r="FY81" t="s">
        <v>366</v>
      </c>
      <c r="FZ81" t="s">
        <v>367</v>
      </c>
      <c r="GA81" t="s">
        <v>367</v>
      </c>
      <c r="GB81" t="s">
        <v>367</v>
      </c>
      <c r="GC81" t="s">
        <v>367</v>
      </c>
      <c r="GD81">
        <v>0</v>
      </c>
      <c r="GE81">
        <v>100</v>
      </c>
      <c r="GF81">
        <v>100</v>
      </c>
      <c r="GG81">
        <v>-3.628</v>
      </c>
      <c r="GH81">
        <v>0.4511</v>
      </c>
      <c r="GI81">
        <v>-2.7712930461669</v>
      </c>
      <c r="GJ81">
        <v>-0.00246041668978273</v>
      </c>
      <c r="GK81">
        <v>1.10889021610863e-06</v>
      </c>
      <c r="GL81">
        <v>-1.28318136538774e-10</v>
      </c>
      <c r="GM81">
        <v>-0.139031000474813</v>
      </c>
      <c r="GN81">
        <v>-0.0190386697160695</v>
      </c>
      <c r="GO81">
        <v>0.00224295314527537</v>
      </c>
      <c r="GP81">
        <v>-2.43696975084762e-05</v>
      </c>
      <c r="GQ81">
        <v>4</v>
      </c>
      <c r="GR81">
        <v>2248</v>
      </c>
      <c r="GS81">
        <v>1</v>
      </c>
      <c r="GT81">
        <v>26</v>
      </c>
      <c r="GU81">
        <v>29.9</v>
      </c>
      <c r="GV81">
        <v>29.9</v>
      </c>
      <c r="GW81">
        <v>1.01562</v>
      </c>
      <c r="GX81">
        <v>2.62451</v>
      </c>
      <c r="GY81">
        <v>1.54785</v>
      </c>
      <c r="GZ81">
        <v>2.31079</v>
      </c>
      <c r="HA81">
        <v>1.64551</v>
      </c>
      <c r="HB81">
        <v>2.34009</v>
      </c>
      <c r="HC81">
        <v>33.4681</v>
      </c>
      <c r="HD81">
        <v>24.2276</v>
      </c>
      <c r="HE81">
        <v>18</v>
      </c>
      <c r="HF81">
        <v>505.86</v>
      </c>
      <c r="HG81">
        <v>403.094</v>
      </c>
      <c r="HH81">
        <v>34.3764</v>
      </c>
      <c r="HI81">
        <v>26.4712</v>
      </c>
      <c r="HJ81">
        <v>30</v>
      </c>
      <c r="HK81">
        <v>26.4042</v>
      </c>
      <c r="HL81">
        <v>26.3533</v>
      </c>
      <c r="HM81">
        <v>20.3454</v>
      </c>
      <c r="HN81">
        <v>22.4714</v>
      </c>
      <c r="HO81">
        <v>98.1251</v>
      </c>
      <c r="HP81">
        <v>34.3797</v>
      </c>
      <c r="HQ81">
        <v>420</v>
      </c>
      <c r="HR81">
        <v>25.3563</v>
      </c>
      <c r="HS81">
        <v>96.9959</v>
      </c>
      <c r="HT81">
        <v>95.3149</v>
      </c>
    </row>
    <row r="82" spans="1:228">
      <c r="A82">
        <v>66</v>
      </c>
      <c r="B82">
        <v>1720561101.1</v>
      </c>
      <c r="C82">
        <v>7732.09999990463</v>
      </c>
      <c r="D82" t="s">
        <v>506</v>
      </c>
      <c r="E82" t="s">
        <v>507</v>
      </c>
      <c r="F82">
        <v>5</v>
      </c>
      <c r="G82" t="s">
        <v>358</v>
      </c>
      <c r="H82" t="s">
        <v>446</v>
      </c>
      <c r="I82" t="s">
        <v>419</v>
      </c>
      <c r="J82" t="s">
        <v>361</v>
      </c>
      <c r="K82">
        <v>1720561097.9</v>
      </c>
      <c r="L82">
        <f>(M82)/1000</f>
        <v>0</v>
      </c>
      <c r="M82">
        <f>IF(BH82, AP82, AJ82)</f>
        <v>0</v>
      </c>
      <c r="N82">
        <f>IF(BH82, AK82, AI82)</f>
        <v>0</v>
      </c>
      <c r="O82">
        <f>BJ82 - IF(AW82&gt;1, N82*BD82*100.0/(AY82), 0)</f>
        <v>0</v>
      </c>
      <c r="P82">
        <f>((V82-L82/2)*O82-N82)/(V82+L82/2)</f>
        <v>0</v>
      </c>
      <c r="Q82">
        <f>P82*(BQ82+BR82)/1000.0</f>
        <v>0</v>
      </c>
      <c r="R82">
        <f>(BJ82 - IF(AW82&gt;1, N82*BD82*100.0/(AY82), 0))*(BQ82+BR82)/1000.0</f>
        <v>0</v>
      </c>
      <c r="S82">
        <f>2.0/((1/U82-1/T82)+SIGN(U82)*SQRT((1/U82-1/T82)*(1/U82-1/T82) + 4*BE82/((BE82+1)*(BE82+1))*(2*1/U82*1/T82-1/T82*1/T82)))</f>
        <v>0</v>
      </c>
      <c r="T82">
        <f>IF(LEFT(BF82,1)&lt;&gt;"0",IF(LEFT(BF82,1)="1",3.0,BG82),$D$5+$E$5*(BX82*BQ82/($K$5*1000))+$F$5*(BX82*BQ82/($K$5*1000))*MAX(MIN(BD82,$J$5),$I$5)*MAX(MIN(BD82,$J$5),$I$5)+$G$5*MAX(MIN(BD82,$J$5),$I$5)*(BX82*BQ82/($K$5*1000))+$H$5*(BX82*BQ82/($K$5*1000))*(BX82*BQ82/($K$5*1000)))</f>
        <v>0</v>
      </c>
      <c r="U82">
        <f>L82*(1000-(1000*0.61365*exp(17.502*Y82/(240.97+Y82))/(BQ82+BR82)+BL82)/2)/(1000*0.61365*exp(17.502*Y82/(240.97+Y82))/(BQ82+BR82)-BL82)</f>
        <v>0</v>
      </c>
      <c r="V82">
        <f>1/((BE82+1)/(S82/1.6)+1/(T82/1.37)) + BE82/((BE82+1)/(S82/1.6) + BE82/(T82/1.37))</f>
        <v>0</v>
      </c>
      <c r="W82">
        <f>(AZ82*BC82)</f>
        <v>0</v>
      </c>
      <c r="X82">
        <f>(BS82+(W82+2*0.95*5.67E-8*(((BS82+$B$7)+273)^4-(BS82+273)^4)-44100*L82)/(1.84*29.3*T82+8*0.95*5.67E-8*(BS82+273)^3))</f>
        <v>0</v>
      </c>
      <c r="Y82">
        <f>($C$7*BT82+$D$7*BU82+$E$7*X82)</f>
        <v>0</v>
      </c>
      <c r="Z82">
        <f>0.61365*exp(17.502*Y82/(240.97+Y82))</f>
        <v>0</v>
      </c>
      <c r="AA82">
        <f>(AB82/AC82*100)</f>
        <v>0</v>
      </c>
      <c r="AB82">
        <f>BL82*(BQ82+BR82)/1000</f>
        <v>0</v>
      </c>
      <c r="AC82">
        <f>0.61365*exp(17.502*BS82/(240.97+BS82))</f>
        <v>0</v>
      </c>
      <c r="AD82">
        <f>(Z82-BL82*(BQ82+BR82)/1000)</f>
        <v>0</v>
      </c>
      <c r="AE82">
        <f>(-L82*44100)</f>
        <v>0</v>
      </c>
      <c r="AF82">
        <f>2*29.3*T82*0.92*(BS82-Y82)</f>
        <v>0</v>
      </c>
      <c r="AG82">
        <f>2*0.95*5.67E-8*(((BS82+$B$7)+273)^4-(Y82+273)^4)</f>
        <v>0</v>
      </c>
      <c r="AH82">
        <f>W82+AG82+AE82+AF82</f>
        <v>0</v>
      </c>
      <c r="AI82">
        <f>BP82*AW82*(BK82-BJ82*(1000-AW82*BM82)/(1000-AW82*BL82))/(100*BD82)</f>
        <v>0</v>
      </c>
      <c r="AJ82">
        <f>1000*BP82*AW82*(BL82-BM82)/(100*BD82*(1000-AW82*BL82))</f>
        <v>0</v>
      </c>
      <c r="AK82">
        <f>(AL82 - AM82 - BQ82*1E3/(8.314*(BS82+273.15)) * AO82/BP82 * AN82) * BP82/(100*BD82) * (1000 - BM82)/1000</f>
        <v>0</v>
      </c>
      <c r="AL82">
        <v>430.957928351732</v>
      </c>
      <c r="AM82">
        <v>433.350260606061</v>
      </c>
      <c r="AN82">
        <v>-7.39894905937985e-05</v>
      </c>
      <c r="AO82">
        <v>64.56</v>
      </c>
      <c r="AP82">
        <f>(AR82 - AQ82 + BQ82*1E3/(8.314*(BS82+273.15)) * AT82/BP82 * AS82) * BP82/(100*BD82) * 1000/(1000 - AR82)</f>
        <v>0</v>
      </c>
      <c r="AQ82">
        <v>25.3904840917785</v>
      </c>
      <c r="AR82">
        <v>26.4040958041958</v>
      </c>
      <c r="AS82">
        <v>0.000906457703296814</v>
      </c>
      <c r="AT82">
        <v>110.903569250316</v>
      </c>
      <c r="AU82">
        <v>0</v>
      </c>
      <c r="AV82">
        <v>0</v>
      </c>
      <c r="AW82">
        <f>IF(AU82*$H$13&gt;=AY82,1.0,(AY82/(AY82-AU82*$H$13)))</f>
        <v>0</v>
      </c>
      <c r="AX82">
        <f>(AW82-1)*100</f>
        <v>0</v>
      </c>
      <c r="AY82">
        <f>MAX(0,($B$13+$C$13*BX82)/(1+$D$13*BX82)*BQ82/(BS82+273)*$E$13)</f>
        <v>0</v>
      </c>
      <c r="AZ82">
        <f>$B$11*BY82+$C$11*BZ82+$F$11*CK82*(1-CN82)</f>
        <v>0</v>
      </c>
      <c r="BA82">
        <f>AZ82*BB82</f>
        <v>0</v>
      </c>
      <c r="BB82">
        <f>($B$11*$D$9+$C$11*$D$9+$F$11*((CX82+CP82)/MAX(CX82+CP82+CY82, 0.1)*$I$9+CY82/MAX(CX82+CP82+CY82, 0.1)*$J$9))/($B$11+$C$11+$F$11)</f>
        <v>0</v>
      </c>
      <c r="BC82">
        <f>($B$11*$K$9+$C$11*$K$9+$F$11*((CX82+CP82)/MAX(CX82+CP82+CY82, 0.1)*$P$9+CY82/MAX(CX82+CP82+CY82, 0.1)*$Q$9))/($B$11+$C$11+$F$11)</f>
        <v>0</v>
      </c>
      <c r="BD82">
        <v>6</v>
      </c>
      <c r="BE82">
        <v>0.5</v>
      </c>
      <c r="BF82" t="s">
        <v>362</v>
      </c>
      <c r="BG82">
        <v>2</v>
      </c>
      <c r="BH82" t="b">
        <v>1</v>
      </c>
      <c r="BI82">
        <v>1720561097.9</v>
      </c>
      <c r="BJ82">
        <v>421.9208</v>
      </c>
      <c r="BK82">
        <v>419.9984</v>
      </c>
      <c r="BL82">
        <v>26.39904</v>
      </c>
      <c r="BM82">
        <v>25.3901</v>
      </c>
      <c r="BN82">
        <v>425.5482</v>
      </c>
      <c r="BO82">
        <v>25.94772</v>
      </c>
      <c r="BP82">
        <v>499.9988</v>
      </c>
      <c r="BQ82">
        <v>90.34614</v>
      </c>
      <c r="BR82">
        <v>0.09993702</v>
      </c>
      <c r="BS82">
        <v>31.9316</v>
      </c>
      <c r="BT82">
        <v>30.99592</v>
      </c>
      <c r="BU82">
        <v>999.9</v>
      </c>
      <c r="BV82">
        <v>0</v>
      </c>
      <c r="BW82">
        <v>0</v>
      </c>
      <c r="BX82">
        <v>9997.37</v>
      </c>
      <c r="BY82">
        <v>0</v>
      </c>
      <c r="BZ82">
        <v>0.220656</v>
      </c>
      <c r="CA82">
        <v>1.92243</v>
      </c>
      <c r="CB82">
        <v>433.3614</v>
      </c>
      <c r="CC82">
        <v>430.94</v>
      </c>
      <c r="CD82">
        <v>1.008972</v>
      </c>
      <c r="CE82">
        <v>419.9984</v>
      </c>
      <c r="CF82">
        <v>25.3901</v>
      </c>
      <c r="CG82">
        <v>2.385054</v>
      </c>
      <c r="CH82">
        <v>2.293896</v>
      </c>
      <c r="CI82">
        <v>20.26266</v>
      </c>
      <c r="CJ82">
        <v>19.63358</v>
      </c>
      <c r="CK82">
        <v>0</v>
      </c>
      <c r="CL82">
        <v>0</v>
      </c>
      <c r="CM82">
        <v>0</v>
      </c>
      <c r="CN82">
        <v>0</v>
      </c>
      <c r="CO82">
        <v>-1.38</v>
      </c>
      <c r="CP82">
        <v>0</v>
      </c>
      <c r="CQ82">
        <v>-10.34</v>
      </c>
      <c r="CR82">
        <v>-0.34</v>
      </c>
      <c r="CS82">
        <v>35.5496</v>
      </c>
      <c r="CT82">
        <v>38.9622</v>
      </c>
      <c r="CU82">
        <v>37.1748</v>
      </c>
      <c r="CV82">
        <v>38.3372</v>
      </c>
      <c r="CW82">
        <v>36.5746</v>
      </c>
      <c r="CX82">
        <v>0</v>
      </c>
      <c r="CY82">
        <v>0</v>
      </c>
      <c r="CZ82">
        <v>0</v>
      </c>
      <c r="DA82">
        <v>1720561099.8</v>
      </c>
      <c r="DB82">
        <v>0</v>
      </c>
      <c r="DC82">
        <v>1720559301</v>
      </c>
      <c r="DD82" t="s">
        <v>497</v>
      </c>
      <c r="DE82">
        <v>1720559301</v>
      </c>
      <c r="DF82">
        <v>1720559301</v>
      </c>
      <c r="DG82">
        <v>13</v>
      </c>
      <c r="DH82">
        <v>-0.069</v>
      </c>
      <c r="DI82">
        <v>-0.009</v>
      </c>
      <c r="DJ82">
        <v>-3.624</v>
      </c>
      <c r="DK82">
        <v>0.436</v>
      </c>
      <c r="DL82">
        <v>420</v>
      </c>
      <c r="DM82">
        <v>26</v>
      </c>
      <c r="DN82">
        <v>0.19</v>
      </c>
      <c r="DO82">
        <v>0.23</v>
      </c>
      <c r="DP82">
        <v>1.89766238095238</v>
      </c>
      <c r="DQ82">
        <v>0.0165405194805226</v>
      </c>
      <c r="DR82">
        <v>0.0384524788853242</v>
      </c>
      <c r="DS82">
        <v>1</v>
      </c>
      <c r="DT82">
        <v>0.991618047619048</v>
      </c>
      <c r="DU82">
        <v>0.139791350649351</v>
      </c>
      <c r="DV82">
        <v>0.014161169596155</v>
      </c>
      <c r="DW82">
        <v>0</v>
      </c>
      <c r="DX82">
        <v>1</v>
      </c>
      <c r="DY82">
        <v>2</v>
      </c>
      <c r="DZ82" t="s">
        <v>364</v>
      </c>
      <c r="EA82">
        <v>3.13374</v>
      </c>
      <c r="EB82">
        <v>2.77813</v>
      </c>
      <c r="EC82">
        <v>0.0910371</v>
      </c>
      <c r="ED82">
        <v>0.0902551</v>
      </c>
      <c r="EE82">
        <v>0.110494</v>
      </c>
      <c r="EF82">
        <v>0.108221</v>
      </c>
      <c r="EG82">
        <v>34360</v>
      </c>
      <c r="EH82">
        <v>36950.8</v>
      </c>
      <c r="EI82">
        <v>34201.5</v>
      </c>
      <c r="EJ82">
        <v>36811.9</v>
      </c>
      <c r="EK82">
        <v>42949.3</v>
      </c>
      <c r="EL82">
        <v>47107.2</v>
      </c>
      <c r="EM82">
        <v>53363.3</v>
      </c>
      <c r="EN82">
        <v>58825.7</v>
      </c>
      <c r="EO82">
        <v>1.9809</v>
      </c>
      <c r="EP82">
        <v>1.82027</v>
      </c>
      <c r="EQ82">
        <v>0.116423</v>
      </c>
      <c r="ER82">
        <v>0</v>
      </c>
      <c r="ES82">
        <v>29.1005</v>
      </c>
      <c r="ET82">
        <v>999.9</v>
      </c>
      <c r="EU82">
        <v>65.969</v>
      </c>
      <c r="EV82">
        <v>29.759</v>
      </c>
      <c r="EW82">
        <v>30.6761</v>
      </c>
      <c r="EX82">
        <v>56.5562</v>
      </c>
      <c r="EY82">
        <v>49.2147</v>
      </c>
      <c r="EZ82">
        <v>1</v>
      </c>
      <c r="FA82">
        <v>-0.0704776</v>
      </c>
      <c r="FB82">
        <v>-2.92206</v>
      </c>
      <c r="FC82">
        <v>20.1104</v>
      </c>
      <c r="FD82">
        <v>5.19887</v>
      </c>
      <c r="FE82">
        <v>12.0056</v>
      </c>
      <c r="FF82">
        <v>4.97505</v>
      </c>
      <c r="FG82">
        <v>3.294</v>
      </c>
      <c r="FH82">
        <v>9999</v>
      </c>
      <c r="FI82">
        <v>999.9</v>
      </c>
      <c r="FJ82">
        <v>9999</v>
      </c>
      <c r="FK82">
        <v>9999</v>
      </c>
      <c r="FL82">
        <v>1.86325</v>
      </c>
      <c r="FM82">
        <v>1.86803</v>
      </c>
      <c r="FN82">
        <v>1.86779</v>
      </c>
      <c r="FO82">
        <v>1.86905</v>
      </c>
      <c r="FP82">
        <v>1.8698</v>
      </c>
      <c r="FQ82">
        <v>1.86585</v>
      </c>
      <c r="FR82">
        <v>1.86691</v>
      </c>
      <c r="FS82">
        <v>1.8683</v>
      </c>
      <c r="FT82">
        <v>5</v>
      </c>
      <c r="FU82">
        <v>0</v>
      </c>
      <c r="FV82">
        <v>0</v>
      </c>
      <c r="FW82">
        <v>0</v>
      </c>
      <c r="FX82" t="s">
        <v>365</v>
      </c>
      <c r="FY82" t="s">
        <v>366</v>
      </c>
      <c r="FZ82" t="s">
        <v>367</v>
      </c>
      <c r="GA82" t="s">
        <v>367</v>
      </c>
      <c r="GB82" t="s">
        <v>367</v>
      </c>
      <c r="GC82" t="s">
        <v>367</v>
      </c>
      <c r="GD82">
        <v>0</v>
      </c>
      <c r="GE82">
        <v>100</v>
      </c>
      <c r="GF82">
        <v>100</v>
      </c>
      <c r="GG82">
        <v>-3.628</v>
      </c>
      <c r="GH82">
        <v>0.4517</v>
      </c>
      <c r="GI82">
        <v>-2.7712930461669</v>
      </c>
      <c r="GJ82">
        <v>-0.00246041668978273</v>
      </c>
      <c r="GK82">
        <v>1.10889021610863e-06</v>
      </c>
      <c r="GL82">
        <v>-1.28318136538774e-10</v>
      </c>
      <c r="GM82">
        <v>-0.139031000474813</v>
      </c>
      <c r="GN82">
        <v>-0.0190386697160695</v>
      </c>
      <c r="GO82">
        <v>0.00224295314527537</v>
      </c>
      <c r="GP82">
        <v>-2.43696975084762e-05</v>
      </c>
      <c r="GQ82">
        <v>4</v>
      </c>
      <c r="GR82">
        <v>2248</v>
      </c>
      <c r="GS82">
        <v>1</v>
      </c>
      <c r="GT82">
        <v>26</v>
      </c>
      <c r="GU82">
        <v>30</v>
      </c>
      <c r="GV82">
        <v>30</v>
      </c>
      <c r="GW82">
        <v>1.01562</v>
      </c>
      <c r="GX82">
        <v>2.62573</v>
      </c>
      <c r="GY82">
        <v>1.54785</v>
      </c>
      <c r="GZ82">
        <v>2.31079</v>
      </c>
      <c r="HA82">
        <v>1.64673</v>
      </c>
      <c r="HB82">
        <v>2.24976</v>
      </c>
      <c r="HC82">
        <v>33.4681</v>
      </c>
      <c r="HD82">
        <v>24.2276</v>
      </c>
      <c r="HE82">
        <v>18</v>
      </c>
      <c r="HF82">
        <v>505.893</v>
      </c>
      <c r="HG82">
        <v>402.923</v>
      </c>
      <c r="HH82">
        <v>34.3829</v>
      </c>
      <c r="HI82">
        <v>26.4712</v>
      </c>
      <c r="HJ82">
        <v>30.0001</v>
      </c>
      <c r="HK82">
        <v>26.4042</v>
      </c>
      <c r="HL82">
        <v>26.3522</v>
      </c>
      <c r="HM82">
        <v>20.3474</v>
      </c>
      <c r="HN82">
        <v>22.4714</v>
      </c>
      <c r="HO82">
        <v>98.1251</v>
      </c>
      <c r="HP82">
        <v>34.3834</v>
      </c>
      <c r="HQ82">
        <v>420</v>
      </c>
      <c r="HR82">
        <v>25.3422</v>
      </c>
      <c r="HS82">
        <v>96.9968</v>
      </c>
      <c r="HT82">
        <v>95.3155</v>
      </c>
    </row>
    <row r="83" spans="1:228">
      <c r="A83">
        <v>67</v>
      </c>
      <c r="B83">
        <v>1720561106.1</v>
      </c>
      <c r="C83">
        <v>7737.09999990463</v>
      </c>
      <c r="D83" t="s">
        <v>508</v>
      </c>
      <c r="E83" t="s">
        <v>509</v>
      </c>
      <c r="F83">
        <v>5</v>
      </c>
      <c r="G83" t="s">
        <v>358</v>
      </c>
      <c r="H83" t="s">
        <v>446</v>
      </c>
      <c r="I83" t="s">
        <v>419</v>
      </c>
      <c r="J83" t="s">
        <v>361</v>
      </c>
      <c r="K83">
        <v>1720561102.9</v>
      </c>
      <c r="L83">
        <f>(M83)/1000</f>
        <v>0</v>
      </c>
      <c r="M83">
        <f>IF(BH83, AP83, AJ83)</f>
        <v>0</v>
      </c>
      <c r="N83">
        <f>IF(BH83, AK83, AI83)</f>
        <v>0</v>
      </c>
      <c r="O83">
        <f>BJ83 - IF(AW83&gt;1, N83*BD83*100.0/(AY83), 0)</f>
        <v>0</v>
      </c>
      <c r="P83">
        <f>((V83-L83/2)*O83-N83)/(V83+L83/2)</f>
        <v>0</v>
      </c>
      <c r="Q83">
        <f>P83*(BQ83+BR83)/1000.0</f>
        <v>0</v>
      </c>
      <c r="R83">
        <f>(BJ83 - IF(AW83&gt;1, N83*BD83*100.0/(AY83), 0))*(BQ83+BR83)/1000.0</f>
        <v>0</v>
      </c>
      <c r="S83">
        <f>2.0/((1/U83-1/T83)+SIGN(U83)*SQRT((1/U83-1/T83)*(1/U83-1/T83) + 4*BE83/((BE83+1)*(BE83+1))*(2*1/U83*1/T83-1/T83*1/T83)))</f>
        <v>0</v>
      </c>
      <c r="T83">
        <f>IF(LEFT(BF83,1)&lt;&gt;"0",IF(LEFT(BF83,1)="1",3.0,BG83),$D$5+$E$5*(BX83*BQ83/($K$5*1000))+$F$5*(BX83*BQ83/($K$5*1000))*MAX(MIN(BD83,$J$5),$I$5)*MAX(MIN(BD83,$J$5),$I$5)+$G$5*MAX(MIN(BD83,$J$5),$I$5)*(BX83*BQ83/($K$5*1000))+$H$5*(BX83*BQ83/($K$5*1000))*(BX83*BQ83/($K$5*1000)))</f>
        <v>0</v>
      </c>
      <c r="U83">
        <f>L83*(1000-(1000*0.61365*exp(17.502*Y83/(240.97+Y83))/(BQ83+BR83)+BL83)/2)/(1000*0.61365*exp(17.502*Y83/(240.97+Y83))/(BQ83+BR83)-BL83)</f>
        <v>0</v>
      </c>
      <c r="V83">
        <f>1/((BE83+1)/(S83/1.6)+1/(T83/1.37)) + BE83/((BE83+1)/(S83/1.6) + BE83/(T83/1.37))</f>
        <v>0</v>
      </c>
      <c r="W83">
        <f>(AZ83*BC83)</f>
        <v>0</v>
      </c>
      <c r="X83">
        <f>(BS83+(W83+2*0.95*5.67E-8*(((BS83+$B$7)+273)^4-(BS83+273)^4)-44100*L83)/(1.84*29.3*T83+8*0.95*5.67E-8*(BS83+273)^3))</f>
        <v>0</v>
      </c>
      <c r="Y83">
        <f>($C$7*BT83+$D$7*BU83+$E$7*X83)</f>
        <v>0</v>
      </c>
      <c r="Z83">
        <f>0.61365*exp(17.502*Y83/(240.97+Y83))</f>
        <v>0</v>
      </c>
      <c r="AA83">
        <f>(AB83/AC83*100)</f>
        <v>0</v>
      </c>
      <c r="AB83">
        <f>BL83*(BQ83+BR83)/1000</f>
        <v>0</v>
      </c>
      <c r="AC83">
        <f>0.61365*exp(17.502*BS83/(240.97+BS83))</f>
        <v>0</v>
      </c>
      <c r="AD83">
        <f>(Z83-BL83*(BQ83+BR83)/1000)</f>
        <v>0</v>
      </c>
      <c r="AE83">
        <f>(-L83*44100)</f>
        <v>0</v>
      </c>
      <c r="AF83">
        <f>2*29.3*T83*0.92*(BS83-Y83)</f>
        <v>0</v>
      </c>
      <c r="AG83">
        <f>2*0.95*5.67E-8*(((BS83+$B$7)+273)^4-(Y83+273)^4)</f>
        <v>0</v>
      </c>
      <c r="AH83">
        <f>W83+AG83+AE83+AF83</f>
        <v>0</v>
      </c>
      <c r="AI83">
        <f>BP83*AW83*(BK83-BJ83*(1000-AW83*BM83)/(1000-AW83*BL83))/(100*BD83)</f>
        <v>0</v>
      </c>
      <c r="AJ83">
        <f>1000*BP83*AW83*(BL83-BM83)/(100*BD83*(1000-AW83*BL83))</f>
        <v>0</v>
      </c>
      <c r="AK83">
        <f>(AL83 - AM83 - BQ83*1E3/(8.314*(BS83+273.15)) * AO83/BP83 * AN83) * BP83/(100*BD83) * (1000 - BM83)/1000</f>
        <v>0</v>
      </c>
      <c r="AL83">
        <v>430.88468144697</v>
      </c>
      <c r="AM83">
        <v>433.305284848485</v>
      </c>
      <c r="AN83">
        <v>-0.000114747832147935</v>
      </c>
      <c r="AO83">
        <v>64.56</v>
      </c>
      <c r="AP83">
        <f>(AR83 - AQ83 + BQ83*1E3/(8.314*(BS83+273.15)) * AT83/BP83 * AS83) * BP83/(100*BD83) * 1000/(1000 - AR83)</f>
        <v>0</v>
      </c>
      <c r="AQ83">
        <v>25.3913989767142</v>
      </c>
      <c r="AR83">
        <v>26.4097867132867</v>
      </c>
      <c r="AS83">
        <v>0.00037463349802338</v>
      </c>
      <c r="AT83">
        <v>110.903569250316</v>
      </c>
      <c r="AU83">
        <v>0</v>
      </c>
      <c r="AV83">
        <v>0</v>
      </c>
      <c r="AW83">
        <f>IF(AU83*$H$13&gt;=AY83,1.0,(AY83/(AY83-AU83*$H$13)))</f>
        <v>0</v>
      </c>
      <c r="AX83">
        <f>(AW83-1)*100</f>
        <v>0</v>
      </c>
      <c r="AY83">
        <f>MAX(0,($B$13+$C$13*BX83)/(1+$D$13*BX83)*BQ83/(BS83+273)*$E$13)</f>
        <v>0</v>
      </c>
      <c r="AZ83">
        <f>$B$11*BY83+$C$11*BZ83+$F$11*CK83*(1-CN83)</f>
        <v>0</v>
      </c>
      <c r="BA83">
        <f>AZ83*BB83</f>
        <v>0</v>
      </c>
      <c r="BB83">
        <f>($B$11*$D$9+$C$11*$D$9+$F$11*((CX83+CP83)/MAX(CX83+CP83+CY83, 0.1)*$I$9+CY83/MAX(CX83+CP83+CY83, 0.1)*$J$9))/($B$11+$C$11+$F$11)</f>
        <v>0</v>
      </c>
      <c r="BC83">
        <f>($B$11*$K$9+$C$11*$K$9+$F$11*((CX83+CP83)/MAX(CX83+CP83+CY83, 0.1)*$P$9+CY83/MAX(CX83+CP83+CY83, 0.1)*$Q$9))/($B$11+$C$11+$F$11)</f>
        <v>0</v>
      </c>
      <c r="BD83">
        <v>6</v>
      </c>
      <c r="BE83">
        <v>0.5</v>
      </c>
      <c r="BF83" t="s">
        <v>362</v>
      </c>
      <c r="BG83">
        <v>2</v>
      </c>
      <c r="BH83" t="b">
        <v>1</v>
      </c>
      <c r="BI83">
        <v>1720561102.9</v>
      </c>
      <c r="BJ83">
        <v>421.8816</v>
      </c>
      <c r="BK83">
        <v>419.9606</v>
      </c>
      <c r="BL83">
        <v>26.40746</v>
      </c>
      <c r="BM83">
        <v>25.39196</v>
      </c>
      <c r="BN83">
        <v>425.509</v>
      </c>
      <c r="BO83">
        <v>25.95574</v>
      </c>
      <c r="BP83">
        <v>499.978</v>
      </c>
      <c r="BQ83">
        <v>90.34792</v>
      </c>
      <c r="BR83">
        <v>0.09971608</v>
      </c>
      <c r="BS83">
        <v>31.93106</v>
      </c>
      <c r="BT83">
        <v>30.99754</v>
      </c>
      <c r="BU83">
        <v>999.9</v>
      </c>
      <c r="BV83">
        <v>0</v>
      </c>
      <c r="BW83">
        <v>0</v>
      </c>
      <c r="BX83">
        <v>10030.12</v>
      </c>
      <c r="BY83">
        <v>0</v>
      </c>
      <c r="BZ83">
        <v>0.220656</v>
      </c>
      <c r="CA83">
        <v>1.921178</v>
      </c>
      <c r="CB83">
        <v>433.3246</v>
      </c>
      <c r="CC83">
        <v>430.9018</v>
      </c>
      <c r="CD83">
        <v>1.015484</v>
      </c>
      <c r="CE83">
        <v>419.9606</v>
      </c>
      <c r="CF83">
        <v>25.39196</v>
      </c>
      <c r="CG83">
        <v>2.385862</v>
      </c>
      <c r="CH83">
        <v>2.294112</v>
      </c>
      <c r="CI83">
        <v>20.26812</v>
      </c>
      <c r="CJ83">
        <v>19.6351</v>
      </c>
      <c r="CK83">
        <v>0</v>
      </c>
      <c r="CL83">
        <v>0</v>
      </c>
      <c r="CM83">
        <v>0</v>
      </c>
      <c r="CN83">
        <v>0</v>
      </c>
      <c r="CO83">
        <v>5.2</v>
      </c>
      <c r="CP83">
        <v>0</v>
      </c>
      <c r="CQ83">
        <v>-14.86</v>
      </c>
      <c r="CR83">
        <v>-1.38</v>
      </c>
      <c r="CS83">
        <v>35.5</v>
      </c>
      <c r="CT83">
        <v>38.8622</v>
      </c>
      <c r="CU83">
        <v>37.0998</v>
      </c>
      <c r="CV83">
        <v>38.1998</v>
      </c>
      <c r="CW83">
        <v>36.5124</v>
      </c>
      <c r="CX83">
        <v>0</v>
      </c>
      <c r="CY83">
        <v>0</v>
      </c>
      <c r="CZ83">
        <v>0</v>
      </c>
      <c r="DA83">
        <v>1720561105.2</v>
      </c>
      <c r="DB83">
        <v>0</v>
      </c>
      <c r="DC83">
        <v>1720559301</v>
      </c>
      <c r="DD83" t="s">
        <v>497</v>
      </c>
      <c r="DE83">
        <v>1720559301</v>
      </c>
      <c r="DF83">
        <v>1720559301</v>
      </c>
      <c r="DG83">
        <v>13</v>
      </c>
      <c r="DH83">
        <v>-0.069</v>
      </c>
      <c r="DI83">
        <v>-0.009</v>
      </c>
      <c r="DJ83">
        <v>-3.624</v>
      </c>
      <c r="DK83">
        <v>0.436</v>
      </c>
      <c r="DL83">
        <v>420</v>
      </c>
      <c r="DM83">
        <v>26</v>
      </c>
      <c r="DN83">
        <v>0.19</v>
      </c>
      <c r="DO83">
        <v>0.23</v>
      </c>
      <c r="DP83">
        <v>1.9021085</v>
      </c>
      <c r="DQ83">
        <v>0.124288872180452</v>
      </c>
      <c r="DR83">
        <v>0.0435315361864247</v>
      </c>
      <c r="DS83">
        <v>0</v>
      </c>
      <c r="DT83">
        <v>1.0030492</v>
      </c>
      <c r="DU83">
        <v>0.11352117293233</v>
      </c>
      <c r="DV83">
        <v>0.0111022062384015</v>
      </c>
      <c r="DW83">
        <v>0</v>
      </c>
      <c r="DX83">
        <v>0</v>
      </c>
      <c r="DY83">
        <v>2</v>
      </c>
      <c r="DZ83" t="s">
        <v>421</v>
      </c>
      <c r="EA83">
        <v>3.13363</v>
      </c>
      <c r="EB83">
        <v>2.77812</v>
      </c>
      <c r="EC83">
        <v>0.0910315</v>
      </c>
      <c r="ED83">
        <v>0.0902667</v>
      </c>
      <c r="EE83">
        <v>0.110511</v>
      </c>
      <c r="EF83">
        <v>0.108232</v>
      </c>
      <c r="EG83">
        <v>34359.8</v>
      </c>
      <c r="EH83">
        <v>36950.3</v>
      </c>
      <c r="EI83">
        <v>34201.1</v>
      </c>
      <c r="EJ83">
        <v>36811.8</v>
      </c>
      <c r="EK83">
        <v>42948</v>
      </c>
      <c r="EL83">
        <v>47106.3</v>
      </c>
      <c r="EM83">
        <v>53362.8</v>
      </c>
      <c r="EN83">
        <v>58825.4</v>
      </c>
      <c r="EO83">
        <v>1.98057</v>
      </c>
      <c r="EP83">
        <v>1.82078</v>
      </c>
      <c r="EQ83">
        <v>0.11722</v>
      </c>
      <c r="ER83">
        <v>0</v>
      </c>
      <c r="ES83">
        <v>29.0974</v>
      </c>
      <c r="ET83">
        <v>999.9</v>
      </c>
      <c r="EU83">
        <v>65.969</v>
      </c>
      <c r="EV83">
        <v>29.759</v>
      </c>
      <c r="EW83">
        <v>30.6816</v>
      </c>
      <c r="EX83">
        <v>55.9362</v>
      </c>
      <c r="EY83">
        <v>49.5192</v>
      </c>
      <c r="EZ83">
        <v>1</v>
      </c>
      <c r="FA83">
        <v>-0.0704497</v>
      </c>
      <c r="FB83">
        <v>-2.91617</v>
      </c>
      <c r="FC83">
        <v>20.1107</v>
      </c>
      <c r="FD83">
        <v>5.19812</v>
      </c>
      <c r="FE83">
        <v>12.0044</v>
      </c>
      <c r="FF83">
        <v>4.9748</v>
      </c>
      <c r="FG83">
        <v>3.29398</v>
      </c>
      <c r="FH83">
        <v>9999</v>
      </c>
      <c r="FI83">
        <v>999.9</v>
      </c>
      <c r="FJ83">
        <v>9999</v>
      </c>
      <c r="FK83">
        <v>9999</v>
      </c>
      <c r="FL83">
        <v>1.86325</v>
      </c>
      <c r="FM83">
        <v>1.86801</v>
      </c>
      <c r="FN83">
        <v>1.86777</v>
      </c>
      <c r="FO83">
        <v>1.86905</v>
      </c>
      <c r="FP83">
        <v>1.86981</v>
      </c>
      <c r="FQ83">
        <v>1.86584</v>
      </c>
      <c r="FR83">
        <v>1.8669</v>
      </c>
      <c r="FS83">
        <v>1.8683</v>
      </c>
      <c r="FT83">
        <v>5</v>
      </c>
      <c r="FU83">
        <v>0</v>
      </c>
      <c r="FV83">
        <v>0</v>
      </c>
      <c r="FW83">
        <v>0</v>
      </c>
      <c r="FX83" t="s">
        <v>365</v>
      </c>
      <c r="FY83" t="s">
        <v>366</v>
      </c>
      <c r="FZ83" t="s">
        <v>367</v>
      </c>
      <c r="GA83" t="s">
        <v>367</v>
      </c>
      <c r="GB83" t="s">
        <v>367</v>
      </c>
      <c r="GC83" t="s">
        <v>367</v>
      </c>
      <c r="GD83">
        <v>0</v>
      </c>
      <c r="GE83">
        <v>100</v>
      </c>
      <c r="GF83">
        <v>100</v>
      </c>
      <c r="GG83">
        <v>-3.627</v>
      </c>
      <c r="GH83">
        <v>0.4519</v>
      </c>
      <c r="GI83">
        <v>-2.7712930461669</v>
      </c>
      <c r="GJ83">
        <v>-0.00246041668978273</v>
      </c>
      <c r="GK83">
        <v>1.10889021610863e-06</v>
      </c>
      <c r="GL83">
        <v>-1.28318136538774e-10</v>
      </c>
      <c r="GM83">
        <v>-0.139031000474813</v>
      </c>
      <c r="GN83">
        <v>-0.0190386697160695</v>
      </c>
      <c r="GO83">
        <v>0.00224295314527537</v>
      </c>
      <c r="GP83">
        <v>-2.43696975084762e-05</v>
      </c>
      <c r="GQ83">
        <v>4</v>
      </c>
      <c r="GR83">
        <v>2248</v>
      </c>
      <c r="GS83">
        <v>1</v>
      </c>
      <c r="GT83">
        <v>26</v>
      </c>
      <c r="GU83">
        <v>30.1</v>
      </c>
      <c r="GV83">
        <v>30.1</v>
      </c>
      <c r="GW83">
        <v>1.01562</v>
      </c>
      <c r="GX83">
        <v>2.62085</v>
      </c>
      <c r="GY83">
        <v>1.54785</v>
      </c>
      <c r="GZ83">
        <v>2.31079</v>
      </c>
      <c r="HA83">
        <v>1.64673</v>
      </c>
      <c r="HB83">
        <v>2.35107</v>
      </c>
      <c r="HC83">
        <v>33.4681</v>
      </c>
      <c r="HD83">
        <v>24.2364</v>
      </c>
      <c r="HE83">
        <v>18</v>
      </c>
      <c r="HF83">
        <v>505.68</v>
      </c>
      <c r="HG83">
        <v>403.195</v>
      </c>
      <c r="HH83">
        <v>34.3861</v>
      </c>
      <c r="HI83">
        <v>26.4711</v>
      </c>
      <c r="HJ83">
        <v>30.0001</v>
      </c>
      <c r="HK83">
        <v>26.4042</v>
      </c>
      <c r="HL83">
        <v>26.3522</v>
      </c>
      <c r="HM83">
        <v>20.3473</v>
      </c>
      <c r="HN83">
        <v>22.4714</v>
      </c>
      <c r="HO83">
        <v>98.1251</v>
      </c>
      <c r="HP83">
        <v>34.3862</v>
      </c>
      <c r="HQ83">
        <v>420</v>
      </c>
      <c r="HR83">
        <v>25.3338</v>
      </c>
      <c r="HS83">
        <v>96.9957</v>
      </c>
      <c r="HT83">
        <v>95.3151</v>
      </c>
    </row>
    <row r="84" spans="1:228">
      <c r="A84">
        <v>68</v>
      </c>
      <c r="B84">
        <v>1720561111.1</v>
      </c>
      <c r="C84">
        <v>7742.09999990463</v>
      </c>
      <c r="D84" t="s">
        <v>510</v>
      </c>
      <c r="E84" t="s">
        <v>511</v>
      </c>
      <c r="F84">
        <v>5</v>
      </c>
      <c r="G84" t="s">
        <v>358</v>
      </c>
      <c r="H84" t="s">
        <v>446</v>
      </c>
      <c r="I84" t="s">
        <v>419</v>
      </c>
      <c r="J84" t="s">
        <v>361</v>
      </c>
      <c r="K84">
        <v>1720561107.9</v>
      </c>
      <c r="L84">
        <f>(M84)/1000</f>
        <v>0</v>
      </c>
      <c r="M84">
        <f>IF(BH84, AP84, AJ84)</f>
        <v>0</v>
      </c>
      <c r="N84">
        <f>IF(BH84, AK84, AI84)</f>
        <v>0</v>
      </c>
      <c r="O84">
        <f>BJ84 - IF(AW84&gt;1, N84*BD84*100.0/(AY84), 0)</f>
        <v>0</v>
      </c>
      <c r="P84">
        <f>((V84-L84/2)*O84-N84)/(V84+L84/2)</f>
        <v>0</v>
      </c>
      <c r="Q84">
        <f>P84*(BQ84+BR84)/1000.0</f>
        <v>0</v>
      </c>
      <c r="R84">
        <f>(BJ84 - IF(AW84&gt;1, N84*BD84*100.0/(AY84), 0))*(BQ84+BR84)/1000.0</f>
        <v>0</v>
      </c>
      <c r="S84">
        <f>2.0/((1/U84-1/T84)+SIGN(U84)*SQRT((1/U84-1/T84)*(1/U84-1/T84) + 4*BE84/((BE84+1)*(BE84+1))*(2*1/U84*1/T84-1/T84*1/T84)))</f>
        <v>0</v>
      </c>
      <c r="T84">
        <f>IF(LEFT(BF84,1)&lt;&gt;"0",IF(LEFT(BF84,1)="1",3.0,BG84),$D$5+$E$5*(BX84*BQ84/($K$5*1000))+$F$5*(BX84*BQ84/($K$5*1000))*MAX(MIN(BD84,$J$5),$I$5)*MAX(MIN(BD84,$J$5),$I$5)+$G$5*MAX(MIN(BD84,$J$5),$I$5)*(BX84*BQ84/($K$5*1000))+$H$5*(BX84*BQ84/($K$5*1000))*(BX84*BQ84/($K$5*1000)))</f>
        <v>0</v>
      </c>
      <c r="U84">
        <f>L84*(1000-(1000*0.61365*exp(17.502*Y84/(240.97+Y84))/(BQ84+BR84)+BL84)/2)/(1000*0.61365*exp(17.502*Y84/(240.97+Y84))/(BQ84+BR84)-BL84)</f>
        <v>0</v>
      </c>
      <c r="V84">
        <f>1/((BE84+1)/(S84/1.6)+1/(T84/1.37)) + BE84/((BE84+1)/(S84/1.6) + BE84/(T84/1.37))</f>
        <v>0</v>
      </c>
      <c r="W84">
        <f>(AZ84*BC84)</f>
        <v>0</v>
      </c>
      <c r="X84">
        <f>(BS84+(W84+2*0.95*5.67E-8*(((BS84+$B$7)+273)^4-(BS84+273)^4)-44100*L84)/(1.84*29.3*T84+8*0.95*5.67E-8*(BS84+273)^3))</f>
        <v>0</v>
      </c>
      <c r="Y84">
        <f>($C$7*BT84+$D$7*BU84+$E$7*X84)</f>
        <v>0</v>
      </c>
      <c r="Z84">
        <f>0.61365*exp(17.502*Y84/(240.97+Y84))</f>
        <v>0</v>
      </c>
      <c r="AA84">
        <f>(AB84/AC84*100)</f>
        <v>0</v>
      </c>
      <c r="AB84">
        <f>BL84*(BQ84+BR84)/1000</f>
        <v>0</v>
      </c>
      <c r="AC84">
        <f>0.61365*exp(17.502*BS84/(240.97+BS84))</f>
        <v>0</v>
      </c>
      <c r="AD84">
        <f>(Z84-BL84*(BQ84+BR84)/1000)</f>
        <v>0</v>
      </c>
      <c r="AE84">
        <f>(-L84*44100)</f>
        <v>0</v>
      </c>
      <c r="AF84">
        <f>2*29.3*T84*0.92*(BS84-Y84)</f>
        <v>0</v>
      </c>
      <c r="AG84">
        <f>2*0.95*5.67E-8*(((BS84+$B$7)+273)^4-(Y84+273)^4)</f>
        <v>0</v>
      </c>
      <c r="AH84">
        <f>W84+AG84+AE84+AF84</f>
        <v>0</v>
      </c>
      <c r="AI84">
        <f>BP84*AW84*(BK84-BJ84*(1000-AW84*BM84)/(1000-AW84*BL84))/(100*BD84)</f>
        <v>0</v>
      </c>
      <c r="AJ84">
        <f>1000*BP84*AW84*(BL84-BM84)/(100*BD84*(1000-AW84*BL84))</f>
        <v>0</v>
      </c>
      <c r="AK84">
        <f>(AL84 - AM84 - BQ84*1E3/(8.314*(BS84+273.15)) * AO84/BP84 * AN84) * BP84/(100*BD84) * (1000 - BM84)/1000</f>
        <v>0</v>
      </c>
      <c r="AL84">
        <v>430.949605633766</v>
      </c>
      <c r="AM84">
        <v>433.364448484848</v>
      </c>
      <c r="AN84">
        <v>0.000170664132614637</v>
      </c>
      <c r="AO84">
        <v>64.56</v>
      </c>
      <c r="AP84">
        <f>(AR84 - AQ84 + BQ84*1E3/(8.314*(BS84+273.15)) * AT84/BP84 * AS84) * BP84/(100*BD84) * 1000/(1000 - AR84)</f>
        <v>0</v>
      </c>
      <c r="AQ84">
        <v>25.3956661094755</v>
      </c>
      <c r="AR84">
        <v>26.4149426573427</v>
      </c>
      <c r="AS84">
        <v>0.000189857070479421</v>
      </c>
      <c r="AT84">
        <v>110.903569250316</v>
      </c>
      <c r="AU84">
        <v>0</v>
      </c>
      <c r="AV84">
        <v>0</v>
      </c>
      <c r="AW84">
        <f>IF(AU84*$H$13&gt;=AY84,1.0,(AY84/(AY84-AU84*$H$13)))</f>
        <v>0</v>
      </c>
      <c r="AX84">
        <f>(AW84-1)*100</f>
        <v>0</v>
      </c>
      <c r="AY84">
        <f>MAX(0,($B$13+$C$13*BX84)/(1+$D$13*BX84)*BQ84/(BS84+273)*$E$13)</f>
        <v>0</v>
      </c>
      <c r="AZ84">
        <f>$B$11*BY84+$C$11*BZ84+$F$11*CK84*(1-CN84)</f>
        <v>0</v>
      </c>
      <c r="BA84">
        <f>AZ84*BB84</f>
        <v>0</v>
      </c>
      <c r="BB84">
        <f>($B$11*$D$9+$C$11*$D$9+$F$11*((CX84+CP84)/MAX(CX84+CP84+CY84, 0.1)*$I$9+CY84/MAX(CX84+CP84+CY84, 0.1)*$J$9))/($B$11+$C$11+$F$11)</f>
        <v>0</v>
      </c>
      <c r="BC84">
        <f>($B$11*$K$9+$C$11*$K$9+$F$11*((CX84+CP84)/MAX(CX84+CP84+CY84, 0.1)*$P$9+CY84/MAX(CX84+CP84+CY84, 0.1)*$Q$9))/($B$11+$C$11+$F$11)</f>
        <v>0</v>
      </c>
      <c r="BD84">
        <v>6</v>
      </c>
      <c r="BE84">
        <v>0.5</v>
      </c>
      <c r="BF84" t="s">
        <v>362</v>
      </c>
      <c r="BG84">
        <v>2</v>
      </c>
      <c r="BH84" t="b">
        <v>1</v>
      </c>
      <c r="BI84">
        <v>1720561107.9</v>
      </c>
      <c r="BJ84">
        <v>421.8884</v>
      </c>
      <c r="BK84">
        <v>419.9992</v>
      </c>
      <c r="BL84">
        <v>26.413</v>
      </c>
      <c r="BM84">
        <v>25.39636</v>
      </c>
      <c r="BN84">
        <v>425.5158</v>
      </c>
      <c r="BO84">
        <v>25.96098</v>
      </c>
      <c r="BP84">
        <v>500.0352</v>
      </c>
      <c r="BQ84">
        <v>90.3473</v>
      </c>
      <c r="BR84">
        <v>0.1000694</v>
      </c>
      <c r="BS84">
        <v>31.92902</v>
      </c>
      <c r="BT84">
        <v>31.00286</v>
      </c>
      <c r="BU84">
        <v>999.9</v>
      </c>
      <c r="BV84">
        <v>0</v>
      </c>
      <c r="BW84">
        <v>0</v>
      </c>
      <c r="BX84">
        <v>10015.24</v>
      </c>
      <c r="BY84">
        <v>0</v>
      </c>
      <c r="BZ84">
        <v>0.220656</v>
      </c>
      <c r="CA84">
        <v>1.889238</v>
      </c>
      <c r="CB84">
        <v>433.334</v>
      </c>
      <c r="CC84">
        <v>430.9436</v>
      </c>
      <c r="CD84">
        <v>1.016592</v>
      </c>
      <c r="CE84">
        <v>419.9992</v>
      </c>
      <c r="CF84">
        <v>25.39636</v>
      </c>
      <c r="CG84">
        <v>2.38634</v>
      </c>
      <c r="CH84">
        <v>2.29449</v>
      </c>
      <c r="CI84">
        <v>20.27136</v>
      </c>
      <c r="CJ84">
        <v>19.6378</v>
      </c>
      <c r="CK84">
        <v>0</v>
      </c>
      <c r="CL84">
        <v>0</v>
      </c>
      <c r="CM84">
        <v>0</v>
      </c>
      <c r="CN84">
        <v>0</v>
      </c>
      <c r="CO84">
        <v>-2.54</v>
      </c>
      <c r="CP84">
        <v>0</v>
      </c>
      <c r="CQ84">
        <v>-14.36</v>
      </c>
      <c r="CR84">
        <v>-2.02</v>
      </c>
      <c r="CS84">
        <v>35.4496</v>
      </c>
      <c r="CT84">
        <v>38.7748</v>
      </c>
      <c r="CU84">
        <v>37.0372</v>
      </c>
      <c r="CV84">
        <v>38.0622</v>
      </c>
      <c r="CW84">
        <v>36.4496</v>
      </c>
      <c r="CX84">
        <v>0</v>
      </c>
      <c r="CY84">
        <v>0</v>
      </c>
      <c r="CZ84">
        <v>0</v>
      </c>
      <c r="DA84">
        <v>1720561110</v>
      </c>
      <c r="DB84">
        <v>0</v>
      </c>
      <c r="DC84">
        <v>1720559301</v>
      </c>
      <c r="DD84" t="s">
        <v>497</v>
      </c>
      <c r="DE84">
        <v>1720559301</v>
      </c>
      <c r="DF84">
        <v>1720559301</v>
      </c>
      <c r="DG84">
        <v>13</v>
      </c>
      <c r="DH84">
        <v>-0.069</v>
      </c>
      <c r="DI84">
        <v>-0.009</v>
      </c>
      <c r="DJ84">
        <v>-3.624</v>
      </c>
      <c r="DK84">
        <v>0.436</v>
      </c>
      <c r="DL84">
        <v>420</v>
      </c>
      <c r="DM84">
        <v>26</v>
      </c>
      <c r="DN84">
        <v>0.19</v>
      </c>
      <c r="DO84">
        <v>0.23</v>
      </c>
      <c r="DP84">
        <v>1.893681</v>
      </c>
      <c r="DQ84">
        <v>0.119604812030075</v>
      </c>
      <c r="DR84">
        <v>0.0444586119778834</v>
      </c>
      <c r="DS84">
        <v>0</v>
      </c>
      <c r="DT84">
        <v>1.00928055</v>
      </c>
      <c r="DU84">
        <v>0.0773889473684194</v>
      </c>
      <c r="DV84">
        <v>0.00782862990232008</v>
      </c>
      <c r="DW84">
        <v>1</v>
      </c>
      <c r="DX84">
        <v>1</v>
      </c>
      <c r="DY84">
        <v>2</v>
      </c>
      <c r="DZ84" t="s">
        <v>364</v>
      </c>
      <c r="EA84">
        <v>3.13384</v>
      </c>
      <c r="EB84">
        <v>2.77811</v>
      </c>
      <c r="EC84">
        <v>0.091039</v>
      </c>
      <c r="ED84">
        <v>0.0902613</v>
      </c>
      <c r="EE84">
        <v>0.110521</v>
      </c>
      <c r="EF84">
        <v>0.108246</v>
      </c>
      <c r="EG84">
        <v>34360</v>
      </c>
      <c r="EH84">
        <v>36950.3</v>
      </c>
      <c r="EI84">
        <v>34201.5</v>
      </c>
      <c r="EJ84">
        <v>36811.6</v>
      </c>
      <c r="EK84">
        <v>42947.6</v>
      </c>
      <c r="EL84">
        <v>47105.2</v>
      </c>
      <c r="EM84">
        <v>53363</v>
      </c>
      <c r="EN84">
        <v>58825</v>
      </c>
      <c r="EO84">
        <v>1.98078</v>
      </c>
      <c r="EP84">
        <v>1.8206</v>
      </c>
      <c r="EQ84">
        <v>0.116825</v>
      </c>
      <c r="ER84">
        <v>0</v>
      </c>
      <c r="ES84">
        <v>29.0961</v>
      </c>
      <c r="ET84">
        <v>999.9</v>
      </c>
      <c r="EU84">
        <v>65.987</v>
      </c>
      <c r="EV84">
        <v>29.769</v>
      </c>
      <c r="EW84">
        <v>30.7081</v>
      </c>
      <c r="EX84">
        <v>56.1862</v>
      </c>
      <c r="EY84">
        <v>49.2508</v>
      </c>
      <c r="EZ84">
        <v>1</v>
      </c>
      <c r="FA84">
        <v>-0.070592</v>
      </c>
      <c r="FB84">
        <v>-2.80879</v>
      </c>
      <c r="FC84">
        <v>20.1122</v>
      </c>
      <c r="FD84">
        <v>5.19782</v>
      </c>
      <c r="FE84">
        <v>12.0047</v>
      </c>
      <c r="FF84">
        <v>4.97505</v>
      </c>
      <c r="FG84">
        <v>3.294</v>
      </c>
      <c r="FH84">
        <v>9999</v>
      </c>
      <c r="FI84">
        <v>999.9</v>
      </c>
      <c r="FJ84">
        <v>9999</v>
      </c>
      <c r="FK84">
        <v>9999</v>
      </c>
      <c r="FL84">
        <v>1.86325</v>
      </c>
      <c r="FM84">
        <v>1.86803</v>
      </c>
      <c r="FN84">
        <v>1.86778</v>
      </c>
      <c r="FO84">
        <v>1.86905</v>
      </c>
      <c r="FP84">
        <v>1.86981</v>
      </c>
      <c r="FQ84">
        <v>1.86584</v>
      </c>
      <c r="FR84">
        <v>1.86691</v>
      </c>
      <c r="FS84">
        <v>1.86831</v>
      </c>
      <c r="FT84">
        <v>5</v>
      </c>
      <c r="FU84">
        <v>0</v>
      </c>
      <c r="FV84">
        <v>0</v>
      </c>
      <c r="FW84">
        <v>0</v>
      </c>
      <c r="FX84" t="s">
        <v>365</v>
      </c>
      <c r="FY84" t="s">
        <v>366</v>
      </c>
      <c r="FZ84" t="s">
        <v>367</v>
      </c>
      <c r="GA84" t="s">
        <v>367</v>
      </c>
      <c r="GB84" t="s">
        <v>367</v>
      </c>
      <c r="GC84" t="s">
        <v>367</v>
      </c>
      <c r="GD84">
        <v>0</v>
      </c>
      <c r="GE84">
        <v>100</v>
      </c>
      <c r="GF84">
        <v>100</v>
      </c>
      <c r="GG84">
        <v>-3.627</v>
      </c>
      <c r="GH84">
        <v>0.4521</v>
      </c>
      <c r="GI84">
        <v>-2.7712930461669</v>
      </c>
      <c r="GJ84">
        <v>-0.00246041668978273</v>
      </c>
      <c r="GK84">
        <v>1.10889021610863e-06</v>
      </c>
      <c r="GL84">
        <v>-1.28318136538774e-10</v>
      </c>
      <c r="GM84">
        <v>-0.139031000474813</v>
      </c>
      <c r="GN84">
        <v>-0.0190386697160695</v>
      </c>
      <c r="GO84">
        <v>0.00224295314527537</v>
      </c>
      <c r="GP84">
        <v>-2.43696975084762e-05</v>
      </c>
      <c r="GQ84">
        <v>4</v>
      </c>
      <c r="GR84">
        <v>2248</v>
      </c>
      <c r="GS84">
        <v>1</v>
      </c>
      <c r="GT84">
        <v>26</v>
      </c>
      <c r="GU84">
        <v>30.2</v>
      </c>
      <c r="GV84">
        <v>30.2</v>
      </c>
      <c r="GW84">
        <v>1.01562</v>
      </c>
      <c r="GX84">
        <v>2.62817</v>
      </c>
      <c r="GY84">
        <v>1.54785</v>
      </c>
      <c r="GZ84">
        <v>2.31079</v>
      </c>
      <c r="HA84">
        <v>1.64673</v>
      </c>
      <c r="HB84">
        <v>2.28394</v>
      </c>
      <c r="HC84">
        <v>33.4681</v>
      </c>
      <c r="HD84">
        <v>24.2276</v>
      </c>
      <c r="HE84">
        <v>18</v>
      </c>
      <c r="HF84">
        <v>505.811</v>
      </c>
      <c r="HG84">
        <v>403.1</v>
      </c>
      <c r="HH84">
        <v>34.3857</v>
      </c>
      <c r="HI84">
        <v>26.469</v>
      </c>
      <c r="HJ84">
        <v>30</v>
      </c>
      <c r="HK84">
        <v>26.4042</v>
      </c>
      <c r="HL84">
        <v>26.3522</v>
      </c>
      <c r="HM84">
        <v>20.348</v>
      </c>
      <c r="HN84">
        <v>22.4714</v>
      </c>
      <c r="HO84">
        <v>98.1251</v>
      </c>
      <c r="HP84">
        <v>34.3429</v>
      </c>
      <c r="HQ84">
        <v>420</v>
      </c>
      <c r="HR84">
        <v>25.3259</v>
      </c>
      <c r="HS84">
        <v>96.9964</v>
      </c>
      <c r="HT84">
        <v>95.3144</v>
      </c>
    </row>
    <row r="85" spans="1:228">
      <c r="A85">
        <v>69</v>
      </c>
      <c r="B85">
        <v>1720561116.1</v>
      </c>
      <c r="C85">
        <v>7747.09999990463</v>
      </c>
      <c r="D85" t="s">
        <v>512</v>
      </c>
      <c r="E85" t="s">
        <v>513</v>
      </c>
      <c r="F85">
        <v>5</v>
      </c>
      <c r="G85" t="s">
        <v>358</v>
      </c>
      <c r="H85" t="s">
        <v>446</v>
      </c>
      <c r="I85" t="s">
        <v>419</v>
      </c>
      <c r="J85" t="s">
        <v>361</v>
      </c>
      <c r="K85">
        <v>1720561112.9</v>
      </c>
      <c r="L85">
        <f>(M85)/1000</f>
        <v>0</v>
      </c>
      <c r="M85">
        <f>IF(BH85, AP85, AJ85)</f>
        <v>0</v>
      </c>
      <c r="N85">
        <f>IF(BH85, AK85, AI85)</f>
        <v>0</v>
      </c>
      <c r="O85">
        <f>BJ85 - IF(AW85&gt;1, N85*BD85*100.0/(AY85), 0)</f>
        <v>0</v>
      </c>
      <c r="P85">
        <f>((V85-L85/2)*O85-N85)/(V85+L85/2)</f>
        <v>0</v>
      </c>
      <c r="Q85">
        <f>P85*(BQ85+BR85)/1000.0</f>
        <v>0</v>
      </c>
      <c r="R85">
        <f>(BJ85 - IF(AW85&gt;1, N85*BD85*100.0/(AY85), 0))*(BQ85+BR85)/1000.0</f>
        <v>0</v>
      </c>
      <c r="S85">
        <f>2.0/((1/U85-1/T85)+SIGN(U85)*SQRT((1/U85-1/T85)*(1/U85-1/T85) + 4*BE85/((BE85+1)*(BE85+1))*(2*1/U85*1/T85-1/T85*1/T85)))</f>
        <v>0</v>
      </c>
      <c r="T85">
        <f>IF(LEFT(BF85,1)&lt;&gt;"0",IF(LEFT(BF85,1)="1",3.0,BG85),$D$5+$E$5*(BX85*BQ85/($K$5*1000))+$F$5*(BX85*BQ85/($K$5*1000))*MAX(MIN(BD85,$J$5),$I$5)*MAX(MIN(BD85,$J$5),$I$5)+$G$5*MAX(MIN(BD85,$J$5),$I$5)*(BX85*BQ85/($K$5*1000))+$H$5*(BX85*BQ85/($K$5*1000))*(BX85*BQ85/($K$5*1000)))</f>
        <v>0</v>
      </c>
      <c r="U85">
        <f>L85*(1000-(1000*0.61365*exp(17.502*Y85/(240.97+Y85))/(BQ85+BR85)+BL85)/2)/(1000*0.61365*exp(17.502*Y85/(240.97+Y85))/(BQ85+BR85)-BL85)</f>
        <v>0</v>
      </c>
      <c r="V85">
        <f>1/((BE85+1)/(S85/1.6)+1/(T85/1.37)) + BE85/((BE85+1)/(S85/1.6) + BE85/(T85/1.37))</f>
        <v>0</v>
      </c>
      <c r="W85">
        <f>(AZ85*BC85)</f>
        <v>0</v>
      </c>
      <c r="X85">
        <f>(BS85+(W85+2*0.95*5.67E-8*(((BS85+$B$7)+273)^4-(BS85+273)^4)-44100*L85)/(1.84*29.3*T85+8*0.95*5.67E-8*(BS85+273)^3))</f>
        <v>0</v>
      </c>
      <c r="Y85">
        <f>($C$7*BT85+$D$7*BU85+$E$7*X85)</f>
        <v>0</v>
      </c>
      <c r="Z85">
        <f>0.61365*exp(17.502*Y85/(240.97+Y85))</f>
        <v>0</v>
      </c>
      <c r="AA85">
        <f>(AB85/AC85*100)</f>
        <v>0</v>
      </c>
      <c r="AB85">
        <f>BL85*(BQ85+BR85)/1000</f>
        <v>0</v>
      </c>
      <c r="AC85">
        <f>0.61365*exp(17.502*BS85/(240.97+BS85))</f>
        <v>0</v>
      </c>
      <c r="AD85">
        <f>(Z85-BL85*(BQ85+BR85)/1000)</f>
        <v>0</v>
      </c>
      <c r="AE85">
        <f>(-L85*44100)</f>
        <v>0</v>
      </c>
      <c r="AF85">
        <f>2*29.3*T85*0.92*(BS85-Y85)</f>
        <v>0</v>
      </c>
      <c r="AG85">
        <f>2*0.95*5.67E-8*(((BS85+$B$7)+273)^4-(Y85+273)^4)</f>
        <v>0</v>
      </c>
      <c r="AH85">
        <f>W85+AG85+AE85+AF85</f>
        <v>0</v>
      </c>
      <c r="AI85">
        <f>BP85*AW85*(BK85-BJ85*(1000-AW85*BM85)/(1000-AW85*BL85))/(100*BD85)</f>
        <v>0</v>
      </c>
      <c r="AJ85">
        <f>1000*BP85*AW85*(BL85-BM85)/(100*BD85*(1000-AW85*BL85))</f>
        <v>0</v>
      </c>
      <c r="AK85">
        <f>(AL85 - AM85 - BQ85*1E3/(8.314*(BS85+273.15)) * AO85/BP85 * AN85) * BP85/(100*BD85) * (1000 - BM85)/1000</f>
        <v>0</v>
      </c>
      <c r="AL85">
        <v>430.937252479221</v>
      </c>
      <c r="AM85">
        <v>433.34676969697</v>
      </c>
      <c r="AN85">
        <v>-4.82466882467435e-05</v>
      </c>
      <c r="AO85">
        <v>64.56</v>
      </c>
      <c r="AP85">
        <f>(AR85 - AQ85 + BQ85*1E3/(8.314*(BS85+273.15)) * AT85/BP85 * AS85) * BP85/(100*BD85) * 1000/(1000 - AR85)</f>
        <v>0</v>
      </c>
      <c r="AQ85">
        <v>25.4011937091396</v>
      </c>
      <c r="AR85">
        <v>26.4188475524476</v>
      </c>
      <c r="AS85">
        <v>0.000122602785257349</v>
      </c>
      <c r="AT85">
        <v>110.903569250316</v>
      </c>
      <c r="AU85">
        <v>0</v>
      </c>
      <c r="AV85">
        <v>0</v>
      </c>
      <c r="AW85">
        <f>IF(AU85*$H$13&gt;=AY85,1.0,(AY85/(AY85-AU85*$H$13)))</f>
        <v>0</v>
      </c>
      <c r="AX85">
        <f>(AW85-1)*100</f>
        <v>0</v>
      </c>
      <c r="AY85">
        <f>MAX(0,($B$13+$C$13*BX85)/(1+$D$13*BX85)*BQ85/(BS85+273)*$E$13)</f>
        <v>0</v>
      </c>
      <c r="AZ85">
        <f>$B$11*BY85+$C$11*BZ85+$F$11*CK85*(1-CN85)</f>
        <v>0</v>
      </c>
      <c r="BA85">
        <f>AZ85*BB85</f>
        <v>0</v>
      </c>
      <c r="BB85">
        <f>($B$11*$D$9+$C$11*$D$9+$F$11*((CX85+CP85)/MAX(CX85+CP85+CY85, 0.1)*$I$9+CY85/MAX(CX85+CP85+CY85, 0.1)*$J$9))/($B$11+$C$11+$F$11)</f>
        <v>0</v>
      </c>
      <c r="BC85">
        <f>($B$11*$K$9+$C$11*$K$9+$F$11*((CX85+CP85)/MAX(CX85+CP85+CY85, 0.1)*$P$9+CY85/MAX(CX85+CP85+CY85, 0.1)*$Q$9))/($B$11+$C$11+$F$11)</f>
        <v>0</v>
      </c>
      <c r="BD85">
        <v>6</v>
      </c>
      <c r="BE85">
        <v>0.5</v>
      </c>
      <c r="BF85" t="s">
        <v>362</v>
      </c>
      <c r="BG85">
        <v>2</v>
      </c>
      <c r="BH85" t="b">
        <v>1</v>
      </c>
      <c r="BI85">
        <v>1720561112.9</v>
      </c>
      <c r="BJ85">
        <v>421.9078</v>
      </c>
      <c r="BK85">
        <v>420.0028</v>
      </c>
      <c r="BL85">
        <v>26.41718</v>
      </c>
      <c r="BM85">
        <v>25.40188</v>
      </c>
      <c r="BN85">
        <v>425.535</v>
      </c>
      <c r="BO85">
        <v>25.96498</v>
      </c>
      <c r="BP85">
        <v>500.0366</v>
      </c>
      <c r="BQ85">
        <v>90.3466</v>
      </c>
      <c r="BR85">
        <v>0.100106</v>
      </c>
      <c r="BS85">
        <v>31.92506</v>
      </c>
      <c r="BT85">
        <v>30.99036</v>
      </c>
      <c r="BU85">
        <v>999.9</v>
      </c>
      <c r="BV85">
        <v>0</v>
      </c>
      <c r="BW85">
        <v>0</v>
      </c>
      <c r="BX85">
        <v>9982.878</v>
      </c>
      <c r="BY85">
        <v>0</v>
      </c>
      <c r="BZ85">
        <v>0.220656</v>
      </c>
      <c r="CA85">
        <v>1.905038</v>
      </c>
      <c r="CB85">
        <v>433.3556</v>
      </c>
      <c r="CC85">
        <v>430.9496</v>
      </c>
      <c r="CD85">
        <v>1.015314</v>
      </c>
      <c r="CE85">
        <v>420.0028</v>
      </c>
      <c r="CF85">
        <v>25.40188</v>
      </c>
      <c r="CG85">
        <v>2.386702</v>
      </c>
      <c r="CH85">
        <v>2.294972</v>
      </c>
      <c r="CI85">
        <v>20.27384</v>
      </c>
      <c r="CJ85">
        <v>19.64116</v>
      </c>
      <c r="CK85">
        <v>0</v>
      </c>
      <c r="CL85">
        <v>0</v>
      </c>
      <c r="CM85">
        <v>0</v>
      </c>
      <c r="CN85">
        <v>0</v>
      </c>
      <c r="CO85">
        <v>-4.7</v>
      </c>
      <c r="CP85">
        <v>0</v>
      </c>
      <c r="CQ85">
        <v>-13.64</v>
      </c>
      <c r="CR85">
        <v>-0.88</v>
      </c>
      <c r="CS85">
        <v>35.3874</v>
      </c>
      <c r="CT85">
        <v>38.6872</v>
      </c>
      <c r="CU85">
        <v>36.9622</v>
      </c>
      <c r="CV85">
        <v>37.9496</v>
      </c>
      <c r="CW85">
        <v>36.3748</v>
      </c>
      <c r="CX85">
        <v>0</v>
      </c>
      <c r="CY85">
        <v>0</v>
      </c>
      <c r="CZ85">
        <v>0</v>
      </c>
      <c r="DA85">
        <v>1720561114.8</v>
      </c>
      <c r="DB85">
        <v>0</v>
      </c>
      <c r="DC85">
        <v>1720559301</v>
      </c>
      <c r="DD85" t="s">
        <v>497</v>
      </c>
      <c r="DE85">
        <v>1720559301</v>
      </c>
      <c r="DF85">
        <v>1720559301</v>
      </c>
      <c r="DG85">
        <v>13</v>
      </c>
      <c r="DH85">
        <v>-0.069</v>
      </c>
      <c r="DI85">
        <v>-0.009</v>
      </c>
      <c r="DJ85">
        <v>-3.624</v>
      </c>
      <c r="DK85">
        <v>0.436</v>
      </c>
      <c r="DL85">
        <v>420</v>
      </c>
      <c r="DM85">
        <v>26</v>
      </c>
      <c r="DN85">
        <v>0.19</v>
      </c>
      <c r="DO85">
        <v>0.23</v>
      </c>
      <c r="DP85">
        <v>1.90693619047619</v>
      </c>
      <c r="DQ85">
        <v>0.0337955844155832</v>
      </c>
      <c r="DR85">
        <v>0.0401430189004254</v>
      </c>
      <c r="DS85">
        <v>1</v>
      </c>
      <c r="DT85">
        <v>1.01307523809524</v>
      </c>
      <c r="DU85">
        <v>0.0375974025974042</v>
      </c>
      <c r="DV85">
        <v>0.0048201033569709</v>
      </c>
      <c r="DW85">
        <v>1</v>
      </c>
      <c r="DX85">
        <v>2</v>
      </c>
      <c r="DY85">
        <v>2</v>
      </c>
      <c r="DZ85" t="s">
        <v>374</v>
      </c>
      <c r="EA85">
        <v>3.13369</v>
      </c>
      <c r="EB85">
        <v>2.77777</v>
      </c>
      <c r="EC85">
        <v>0.0910391</v>
      </c>
      <c r="ED85">
        <v>0.0902693</v>
      </c>
      <c r="EE85">
        <v>0.110532</v>
      </c>
      <c r="EF85">
        <v>0.108261</v>
      </c>
      <c r="EG85">
        <v>34359.9</v>
      </c>
      <c r="EH85">
        <v>36950.2</v>
      </c>
      <c r="EI85">
        <v>34201.4</v>
      </c>
      <c r="EJ85">
        <v>36811.8</v>
      </c>
      <c r="EK85">
        <v>42947.1</v>
      </c>
      <c r="EL85">
        <v>47104.7</v>
      </c>
      <c r="EM85">
        <v>53363</v>
      </c>
      <c r="EN85">
        <v>58825.3</v>
      </c>
      <c r="EO85">
        <v>1.98075</v>
      </c>
      <c r="EP85">
        <v>1.82087</v>
      </c>
      <c r="EQ85">
        <v>0.115767</v>
      </c>
      <c r="ER85">
        <v>0</v>
      </c>
      <c r="ES85">
        <v>29.0967</v>
      </c>
      <c r="ET85">
        <v>999.9</v>
      </c>
      <c r="EU85">
        <v>65.987</v>
      </c>
      <c r="EV85">
        <v>29.759</v>
      </c>
      <c r="EW85">
        <v>30.6882</v>
      </c>
      <c r="EX85">
        <v>56.7362</v>
      </c>
      <c r="EY85">
        <v>49.4431</v>
      </c>
      <c r="EZ85">
        <v>1</v>
      </c>
      <c r="FA85">
        <v>-0.070686</v>
      </c>
      <c r="FB85">
        <v>-2.82992</v>
      </c>
      <c r="FC85">
        <v>20.1119</v>
      </c>
      <c r="FD85">
        <v>5.19797</v>
      </c>
      <c r="FE85">
        <v>12.0049</v>
      </c>
      <c r="FF85">
        <v>4.9755</v>
      </c>
      <c r="FG85">
        <v>3.2939</v>
      </c>
      <c r="FH85">
        <v>9999</v>
      </c>
      <c r="FI85">
        <v>999.9</v>
      </c>
      <c r="FJ85">
        <v>9999</v>
      </c>
      <c r="FK85">
        <v>9999</v>
      </c>
      <c r="FL85">
        <v>1.86325</v>
      </c>
      <c r="FM85">
        <v>1.868</v>
      </c>
      <c r="FN85">
        <v>1.86779</v>
      </c>
      <c r="FO85">
        <v>1.86905</v>
      </c>
      <c r="FP85">
        <v>1.86981</v>
      </c>
      <c r="FQ85">
        <v>1.86584</v>
      </c>
      <c r="FR85">
        <v>1.86691</v>
      </c>
      <c r="FS85">
        <v>1.8683</v>
      </c>
      <c r="FT85">
        <v>5</v>
      </c>
      <c r="FU85">
        <v>0</v>
      </c>
      <c r="FV85">
        <v>0</v>
      </c>
      <c r="FW85">
        <v>0</v>
      </c>
      <c r="FX85" t="s">
        <v>365</v>
      </c>
      <c r="FY85" t="s">
        <v>366</v>
      </c>
      <c r="FZ85" t="s">
        <v>367</v>
      </c>
      <c r="GA85" t="s">
        <v>367</v>
      </c>
      <c r="GB85" t="s">
        <v>367</v>
      </c>
      <c r="GC85" t="s">
        <v>367</v>
      </c>
      <c r="GD85">
        <v>0</v>
      </c>
      <c r="GE85">
        <v>100</v>
      </c>
      <c r="GF85">
        <v>100</v>
      </c>
      <c r="GG85">
        <v>-3.627</v>
      </c>
      <c r="GH85">
        <v>0.4523</v>
      </c>
      <c r="GI85">
        <v>-2.7712930461669</v>
      </c>
      <c r="GJ85">
        <v>-0.00246041668978273</v>
      </c>
      <c r="GK85">
        <v>1.10889021610863e-06</v>
      </c>
      <c r="GL85">
        <v>-1.28318136538774e-10</v>
      </c>
      <c r="GM85">
        <v>-0.139031000474813</v>
      </c>
      <c r="GN85">
        <v>-0.0190386697160695</v>
      </c>
      <c r="GO85">
        <v>0.00224295314527537</v>
      </c>
      <c r="GP85">
        <v>-2.43696975084762e-05</v>
      </c>
      <c r="GQ85">
        <v>4</v>
      </c>
      <c r="GR85">
        <v>2248</v>
      </c>
      <c r="GS85">
        <v>1</v>
      </c>
      <c r="GT85">
        <v>26</v>
      </c>
      <c r="GU85">
        <v>30.3</v>
      </c>
      <c r="GV85">
        <v>30.3</v>
      </c>
      <c r="GW85">
        <v>1.01562</v>
      </c>
      <c r="GX85">
        <v>2.62207</v>
      </c>
      <c r="GY85">
        <v>1.54785</v>
      </c>
      <c r="GZ85">
        <v>2.31201</v>
      </c>
      <c r="HA85">
        <v>1.64673</v>
      </c>
      <c r="HB85">
        <v>2.33398</v>
      </c>
      <c r="HC85">
        <v>33.4456</v>
      </c>
      <c r="HD85">
        <v>24.2364</v>
      </c>
      <c r="HE85">
        <v>18</v>
      </c>
      <c r="HF85">
        <v>505.795</v>
      </c>
      <c r="HG85">
        <v>403.25</v>
      </c>
      <c r="HH85">
        <v>34.3456</v>
      </c>
      <c r="HI85">
        <v>26.469</v>
      </c>
      <c r="HJ85">
        <v>29.9999</v>
      </c>
      <c r="HK85">
        <v>26.4042</v>
      </c>
      <c r="HL85">
        <v>26.3522</v>
      </c>
      <c r="HM85">
        <v>20.3462</v>
      </c>
      <c r="HN85">
        <v>22.4714</v>
      </c>
      <c r="HO85">
        <v>98.1251</v>
      </c>
      <c r="HP85">
        <v>34.352</v>
      </c>
      <c r="HQ85">
        <v>420</v>
      </c>
      <c r="HR85">
        <v>25.3148</v>
      </c>
      <c r="HS85">
        <v>96.9963</v>
      </c>
      <c r="HT85">
        <v>95.315</v>
      </c>
    </row>
    <row r="86" spans="1:228">
      <c r="A86">
        <v>70</v>
      </c>
      <c r="B86">
        <v>1720561121.1</v>
      </c>
      <c r="C86">
        <v>7752.09999990463</v>
      </c>
      <c r="D86" t="s">
        <v>514</v>
      </c>
      <c r="E86" t="s">
        <v>515</v>
      </c>
      <c r="F86">
        <v>5</v>
      </c>
      <c r="G86" t="s">
        <v>358</v>
      </c>
      <c r="H86" t="s">
        <v>446</v>
      </c>
      <c r="I86" t="s">
        <v>419</v>
      </c>
      <c r="J86" t="s">
        <v>361</v>
      </c>
      <c r="K86">
        <v>1720561117.9</v>
      </c>
      <c r="L86">
        <f>(M86)/1000</f>
        <v>0</v>
      </c>
      <c r="M86">
        <f>IF(BH86, AP86, AJ86)</f>
        <v>0</v>
      </c>
      <c r="N86">
        <f>IF(BH86, AK86, AI86)</f>
        <v>0</v>
      </c>
      <c r="O86">
        <f>BJ86 - IF(AW86&gt;1, N86*BD86*100.0/(AY86), 0)</f>
        <v>0</v>
      </c>
      <c r="P86">
        <f>((V86-L86/2)*O86-N86)/(V86+L86/2)</f>
        <v>0</v>
      </c>
      <c r="Q86">
        <f>P86*(BQ86+BR86)/1000.0</f>
        <v>0</v>
      </c>
      <c r="R86">
        <f>(BJ86 - IF(AW86&gt;1, N86*BD86*100.0/(AY86), 0))*(BQ86+BR86)/1000.0</f>
        <v>0</v>
      </c>
      <c r="S86">
        <f>2.0/((1/U86-1/T86)+SIGN(U86)*SQRT((1/U86-1/T86)*(1/U86-1/T86) + 4*BE86/((BE86+1)*(BE86+1))*(2*1/U86*1/T86-1/T86*1/T86)))</f>
        <v>0</v>
      </c>
      <c r="T86">
        <f>IF(LEFT(BF86,1)&lt;&gt;"0",IF(LEFT(BF86,1)="1",3.0,BG86),$D$5+$E$5*(BX86*BQ86/($K$5*1000))+$F$5*(BX86*BQ86/($K$5*1000))*MAX(MIN(BD86,$J$5),$I$5)*MAX(MIN(BD86,$J$5),$I$5)+$G$5*MAX(MIN(BD86,$J$5),$I$5)*(BX86*BQ86/($K$5*1000))+$H$5*(BX86*BQ86/($K$5*1000))*(BX86*BQ86/($K$5*1000)))</f>
        <v>0</v>
      </c>
      <c r="U86">
        <f>L86*(1000-(1000*0.61365*exp(17.502*Y86/(240.97+Y86))/(BQ86+BR86)+BL86)/2)/(1000*0.61365*exp(17.502*Y86/(240.97+Y86))/(BQ86+BR86)-BL86)</f>
        <v>0</v>
      </c>
      <c r="V86">
        <f>1/((BE86+1)/(S86/1.6)+1/(T86/1.37)) + BE86/((BE86+1)/(S86/1.6) + BE86/(T86/1.37))</f>
        <v>0</v>
      </c>
      <c r="W86">
        <f>(AZ86*BC86)</f>
        <v>0</v>
      </c>
      <c r="X86">
        <f>(BS86+(W86+2*0.95*5.67E-8*(((BS86+$B$7)+273)^4-(BS86+273)^4)-44100*L86)/(1.84*29.3*T86+8*0.95*5.67E-8*(BS86+273)^3))</f>
        <v>0</v>
      </c>
      <c r="Y86">
        <f>($C$7*BT86+$D$7*BU86+$E$7*X86)</f>
        <v>0</v>
      </c>
      <c r="Z86">
        <f>0.61365*exp(17.502*Y86/(240.97+Y86))</f>
        <v>0</v>
      </c>
      <c r="AA86">
        <f>(AB86/AC86*100)</f>
        <v>0</v>
      </c>
      <c r="AB86">
        <f>BL86*(BQ86+BR86)/1000</f>
        <v>0</v>
      </c>
      <c r="AC86">
        <f>0.61365*exp(17.502*BS86/(240.97+BS86))</f>
        <v>0</v>
      </c>
      <c r="AD86">
        <f>(Z86-BL86*(BQ86+BR86)/1000)</f>
        <v>0</v>
      </c>
      <c r="AE86">
        <f>(-L86*44100)</f>
        <v>0</v>
      </c>
      <c r="AF86">
        <f>2*29.3*T86*0.92*(BS86-Y86)</f>
        <v>0</v>
      </c>
      <c r="AG86">
        <f>2*0.95*5.67E-8*(((BS86+$B$7)+273)^4-(Y86+273)^4)</f>
        <v>0</v>
      </c>
      <c r="AH86">
        <f>W86+AG86+AE86+AF86</f>
        <v>0</v>
      </c>
      <c r="AI86">
        <f>BP86*AW86*(BK86-BJ86*(1000-AW86*BM86)/(1000-AW86*BL86))/(100*BD86)</f>
        <v>0</v>
      </c>
      <c r="AJ86">
        <f>1000*BP86*AW86*(BL86-BM86)/(100*BD86*(1000-AW86*BL86))</f>
        <v>0</v>
      </c>
      <c r="AK86">
        <f>(AL86 - AM86 - BQ86*1E3/(8.314*(BS86+273.15)) * AO86/BP86 * AN86) * BP86/(100*BD86) * (1000 - BM86)/1000</f>
        <v>0</v>
      </c>
      <c r="AL86">
        <v>430.957088575433</v>
      </c>
      <c r="AM86">
        <v>433.314</v>
      </c>
      <c r="AN86">
        <v>-0.000125252183714448</v>
      </c>
      <c r="AO86">
        <v>64.56</v>
      </c>
      <c r="AP86">
        <f>(AR86 - AQ86 + BQ86*1E3/(8.314*(BS86+273.15)) * AT86/BP86 * AS86) * BP86/(100*BD86) * 1000/(1000 - AR86)</f>
        <v>0</v>
      </c>
      <c r="AQ86">
        <v>25.4051234843358</v>
      </c>
      <c r="AR86">
        <v>26.4223195804196</v>
      </c>
      <c r="AS86">
        <v>9.30835072609563e-05</v>
      </c>
      <c r="AT86">
        <v>110.903569250316</v>
      </c>
      <c r="AU86">
        <v>0</v>
      </c>
      <c r="AV86">
        <v>0</v>
      </c>
      <c r="AW86">
        <f>IF(AU86*$H$13&gt;=AY86,1.0,(AY86/(AY86-AU86*$H$13)))</f>
        <v>0</v>
      </c>
      <c r="AX86">
        <f>(AW86-1)*100</f>
        <v>0</v>
      </c>
      <c r="AY86">
        <f>MAX(0,($B$13+$C$13*BX86)/(1+$D$13*BX86)*BQ86/(BS86+273)*$E$13)</f>
        <v>0</v>
      </c>
      <c r="AZ86">
        <f>$B$11*BY86+$C$11*BZ86+$F$11*CK86*(1-CN86)</f>
        <v>0</v>
      </c>
      <c r="BA86">
        <f>AZ86*BB86</f>
        <v>0</v>
      </c>
      <c r="BB86">
        <f>($B$11*$D$9+$C$11*$D$9+$F$11*((CX86+CP86)/MAX(CX86+CP86+CY86, 0.1)*$I$9+CY86/MAX(CX86+CP86+CY86, 0.1)*$J$9))/($B$11+$C$11+$F$11)</f>
        <v>0</v>
      </c>
      <c r="BC86">
        <f>($B$11*$K$9+$C$11*$K$9+$F$11*((CX86+CP86)/MAX(CX86+CP86+CY86, 0.1)*$P$9+CY86/MAX(CX86+CP86+CY86, 0.1)*$Q$9))/($B$11+$C$11+$F$11)</f>
        <v>0</v>
      </c>
      <c r="BD86">
        <v>6</v>
      </c>
      <c r="BE86">
        <v>0.5</v>
      </c>
      <c r="BF86" t="s">
        <v>362</v>
      </c>
      <c r="BG86">
        <v>2</v>
      </c>
      <c r="BH86" t="b">
        <v>1</v>
      </c>
      <c r="BI86">
        <v>1720561117.9</v>
      </c>
      <c r="BJ86">
        <v>421.8882</v>
      </c>
      <c r="BK86">
        <v>419.9986</v>
      </c>
      <c r="BL86">
        <v>26.4206</v>
      </c>
      <c r="BM86">
        <v>25.4052</v>
      </c>
      <c r="BN86">
        <v>425.5156</v>
      </c>
      <c r="BO86">
        <v>25.96826</v>
      </c>
      <c r="BP86">
        <v>499.9772</v>
      </c>
      <c r="BQ86">
        <v>90.34684</v>
      </c>
      <c r="BR86">
        <v>0.0997833</v>
      </c>
      <c r="BS86">
        <v>31.92166</v>
      </c>
      <c r="BT86">
        <v>30.98838</v>
      </c>
      <c r="BU86">
        <v>999.9</v>
      </c>
      <c r="BV86">
        <v>0</v>
      </c>
      <c r="BW86">
        <v>0</v>
      </c>
      <c r="BX86">
        <v>9997.756</v>
      </c>
      <c r="BY86">
        <v>0</v>
      </c>
      <c r="BZ86">
        <v>0.220656</v>
      </c>
      <c r="CA86">
        <v>1.889794</v>
      </c>
      <c r="CB86">
        <v>433.3368</v>
      </c>
      <c r="CC86">
        <v>430.9466</v>
      </c>
      <c r="CD86">
        <v>1.015392</v>
      </c>
      <c r="CE86">
        <v>419.9986</v>
      </c>
      <c r="CF86">
        <v>25.4052</v>
      </c>
      <c r="CG86">
        <v>2.387016</v>
      </c>
      <c r="CH86">
        <v>2.295282</v>
      </c>
      <c r="CI86">
        <v>20.27598</v>
      </c>
      <c r="CJ86">
        <v>19.6433</v>
      </c>
      <c r="CK86">
        <v>0</v>
      </c>
      <c r="CL86">
        <v>0</v>
      </c>
      <c r="CM86">
        <v>0</v>
      </c>
      <c r="CN86">
        <v>0</v>
      </c>
      <c r="CO86">
        <v>-5.88</v>
      </c>
      <c r="CP86">
        <v>0</v>
      </c>
      <c r="CQ86">
        <v>-14.38</v>
      </c>
      <c r="CR86">
        <v>-1.4</v>
      </c>
      <c r="CS86">
        <v>35.3246</v>
      </c>
      <c r="CT86">
        <v>38.5998</v>
      </c>
      <c r="CU86">
        <v>36.9122</v>
      </c>
      <c r="CV86">
        <v>37.8622</v>
      </c>
      <c r="CW86">
        <v>36.312</v>
      </c>
      <c r="CX86">
        <v>0</v>
      </c>
      <c r="CY86">
        <v>0</v>
      </c>
      <c r="CZ86">
        <v>0</v>
      </c>
      <c r="DA86">
        <v>1720561120.2</v>
      </c>
      <c r="DB86">
        <v>0</v>
      </c>
      <c r="DC86">
        <v>1720559301</v>
      </c>
      <c r="DD86" t="s">
        <v>497</v>
      </c>
      <c r="DE86">
        <v>1720559301</v>
      </c>
      <c r="DF86">
        <v>1720559301</v>
      </c>
      <c r="DG86">
        <v>13</v>
      </c>
      <c r="DH86">
        <v>-0.069</v>
      </c>
      <c r="DI86">
        <v>-0.009</v>
      </c>
      <c r="DJ86">
        <v>-3.624</v>
      </c>
      <c r="DK86">
        <v>0.436</v>
      </c>
      <c r="DL86">
        <v>420</v>
      </c>
      <c r="DM86">
        <v>26</v>
      </c>
      <c r="DN86">
        <v>0.19</v>
      </c>
      <c r="DO86">
        <v>0.23</v>
      </c>
      <c r="DP86">
        <v>1.90612952380952</v>
      </c>
      <c r="DQ86">
        <v>-0.133662077922077</v>
      </c>
      <c r="DR86">
        <v>0.0324217009154275</v>
      </c>
      <c r="DS86">
        <v>0</v>
      </c>
      <c r="DT86">
        <v>1.01565428571429</v>
      </c>
      <c r="DU86">
        <v>-0.000314805194805664</v>
      </c>
      <c r="DV86">
        <v>0.000970123072352261</v>
      </c>
      <c r="DW86">
        <v>1</v>
      </c>
      <c r="DX86">
        <v>1</v>
      </c>
      <c r="DY86">
        <v>2</v>
      </c>
      <c r="DZ86" t="s">
        <v>364</v>
      </c>
      <c r="EA86">
        <v>3.13374</v>
      </c>
      <c r="EB86">
        <v>2.77808</v>
      </c>
      <c r="EC86">
        <v>0.0910358</v>
      </c>
      <c r="ED86">
        <v>0.0902634</v>
      </c>
      <c r="EE86">
        <v>0.110548</v>
      </c>
      <c r="EF86">
        <v>0.108269</v>
      </c>
      <c r="EG86">
        <v>34360.4</v>
      </c>
      <c r="EH86">
        <v>36950.6</v>
      </c>
      <c r="EI86">
        <v>34201.7</v>
      </c>
      <c r="EJ86">
        <v>36812</v>
      </c>
      <c r="EK86">
        <v>42946.7</v>
      </c>
      <c r="EL86">
        <v>47104.6</v>
      </c>
      <c r="EM86">
        <v>53363.5</v>
      </c>
      <c r="EN86">
        <v>58825.8</v>
      </c>
      <c r="EO86">
        <v>1.98055</v>
      </c>
      <c r="EP86">
        <v>1.8208</v>
      </c>
      <c r="EQ86">
        <v>0.116698</v>
      </c>
      <c r="ER86">
        <v>0</v>
      </c>
      <c r="ES86">
        <v>29.0967</v>
      </c>
      <c r="ET86">
        <v>999.9</v>
      </c>
      <c r="EU86">
        <v>65.987</v>
      </c>
      <c r="EV86">
        <v>29.759</v>
      </c>
      <c r="EW86">
        <v>30.6899</v>
      </c>
      <c r="EX86">
        <v>56.4762</v>
      </c>
      <c r="EY86">
        <v>49.2989</v>
      </c>
      <c r="EZ86">
        <v>1</v>
      </c>
      <c r="FA86">
        <v>-0.0706987</v>
      </c>
      <c r="FB86">
        <v>-2.90213</v>
      </c>
      <c r="FC86">
        <v>20.1108</v>
      </c>
      <c r="FD86">
        <v>5.19797</v>
      </c>
      <c r="FE86">
        <v>12.0049</v>
      </c>
      <c r="FF86">
        <v>4.97535</v>
      </c>
      <c r="FG86">
        <v>3.29398</v>
      </c>
      <c r="FH86">
        <v>9999</v>
      </c>
      <c r="FI86">
        <v>999.9</v>
      </c>
      <c r="FJ86">
        <v>9999</v>
      </c>
      <c r="FK86">
        <v>9999</v>
      </c>
      <c r="FL86">
        <v>1.86325</v>
      </c>
      <c r="FM86">
        <v>1.86803</v>
      </c>
      <c r="FN86">
        <v>1.86777</v>
      </c>
      <c r="FO86">
        <v>1.86905</v>
      </c>
      <c r="FP86">
        <v>1.86981</v>
      </c>
      <c r="FQ86">
        <v>1.86586</v>
      </c>
      <c r="FR86">
        <v>1.86691</v>
      </c>
      <c r="FS86">
        <v>1.86831</v>
      </c>
      <c r="FT86">
        <v>5</v>
      </c>
      <c r="FU86">
        <v>0</v>
      </c>
      <c r="FV86">
        <v>0</v>
      </c>
      <c r="FW86">
        <v>0</v>
      </c>
      <c r="FX86" t="s">
        <v>365</v>
      </c>
      <c r="FY86" t="s">
        <v>366</v>
      </c>
      <c r="FZ86" t="s">
        <v>367</v>
      </c>
      <c r="GA86" t="s">
        <v>367</v>
      </c>
      <c r="GB86" t="s">
        <v>367</v>
      </c>
      <c r="GC86" t="s">
        <v>367</v>
      </c>
      <c r="GD86">
        <v>0</v>
      </c>
      <c r="GE86">
        <v>100</v>
      </c>
      <c r="GF86">
        <v>100</v>
      </c>
      <c r="GG86">
        <v>-3.628</v>
      </c>
      <c r="GH86">
        <v>0.4525</v>
      </c>
      <c r="GI86">
        <v>-2.7712930461669</v>
      </c>
      <c r="GJ86">
        <v>-0.00246041668978273</v>
      </c>
      <c r="GK86">
        <v>1.10889021610863e-06</v>
      </c>
      <c r="GL86">
        <v>-1.28318136538774e-10</v>
      </c>
      <c r="GM86">
        <v>-0.139031000474813</v>
      </c>
      <c r="GN86">
        <v>-0.0190386697160695</v>
      </c>
      <c r="GO86">
        <v>0.00224295314527537</v>
      </c>
      <c r="GP86">
        <v>-2.43696975084762e-05</v>
      </c>
      <c r="GQ86">
        <v>4</v>
      </c>
      <c r="GR86">
        <v>2248</v>
      </c>
      <c r="GS86">
        <v>1</v>
      </c>
      <c r="GT86">
        <v>26</v>
      </c>
      <c r="GU86">
        <v>30.3</v>
      </c>
      <c r="GV86">
        <v>30.3</v>
      </c>
      <c r="GW86">
        <v>1.01562</v>
      </c>
      <c r="GX86">
        <v>2.62329</v>
      </c>
      <c r="GY86">
        <v>1.54785</v>
      </c>
      <c r="GZ86">
        <v>2.31079</v>
      </c>
      <c r="HA86">
        <v>1.64673</v>
      </c>
      <c r="HB86">
        <v>2.28516</v>
      </c>
      <c r="HC86">
        <v>33.4681</v>
      </c>
      <c r="HD86">
        <v>24.2276</v>
      </c>
      <c r="HE86">
        <v>18</v>
      </c>
      <c r="HF86">
        <v>505.664</v>
      </c>
      <c r="HG86">
        <v>403.209</v>
      </c>
      <c r="HH86">
        <v>34.3465</v>
      </c>
      <c r="HI86">
        <v>26.4689</v>
      </c>
      <c r="HJ86">
        <v>30</v>
      </c>
      <c r="HK86">
        <v>26.4042</v>
      </c>
      <c r="HL86">
        <v>26.3522</v>
      </c>
      <c r="HM86">
        <v>20.3481</v>
      </c>
      <c r="HN86">
        <v>22.7455</v>
      </c>
      <c r="HO86">
        <v>98.1251</v>
      </c>
      <c r="HP86">
        <v>34.3622</v>
      </c>
      <c r="HQ86">
        <v>420</v>
      </c>
      <c r="HR86">
        <v>25.3005</v>
      </c>
      <c r="HS86">
        <v>96.9972</v>
      </c>
      <c r="HT86">
        <v>95.3156</v>
      </c>
    </row>
    <row r="87" spans="1:228">
      <c r="A87">
        <v>71</v>
      </c>
      <c r="B87">
        <v>1720561126.1</v>
      </c>
      <c r="C87">
        <v>7757.09999990463</v>
      </c>
      <c r="D87" t="s">
        <v>516</v>
      </c>
      <c r="E87" t="s">
        <v>517</v>
      </c>
      <c r="F87">
        <v>5</v>
      </c>
      <c r="G87" t="s">
        <v>358</v>
      </c>
      <c r="H87" t="s">
        <v>446</v>
      </c>
      <c r="I87" t="s">
        <v>419</v>
      </c>
      <c r="J87" t="s">
        <v>361</v>
      </c>
      <c r="K87">
        <v>1720561122.9</v>
      </c>
      <c r="L87">
        <f>(M87)/1000</f>
        <v>0</v>
      </c>
      <c r="M87">
        <f>IF(BH87, AP87, AJ87)</f>
        <v>0</v>
      </c>
      <c r="N87">
        <f>IF(BH87, AK87, AI87)</f>
        <v>0</v>
      </c>
      <c r="O87">
        <f>BJ87 - IF(AW87&gt;1, N87*BD87*100.0/(AY87), 0)</f>
        <v>0</v>
      </c>
      <c r="P87">
        <f>((V87-L87/2)*O87-N87)/(V87+L87/2)</f>
        <v>0</v>
      </c>
      <c r="Q87">
        <f>P87*(BQ87+BR87)/1000.0</f>
        <v>0</v>
      </c>
      <c r="R87">
        <f>(BJ87 - IF(AW87&gt;1, N87*BD87*100.0/(AY87), 0))*(BQ87+BR87)/1000.0</f>
        <v>0</v>
      </c>
      <c r="S87">
        <f>2.0/((1/U87-1/T87)+SIGN(U87)*SQRT((1/U87-1/T87)*(1/U87-1/T87) + 4*BE87/((BE87+1)*(BE87+1))*(2*1/U87*1/T87-1/T87*1/T87)))</f>
        <v>0</v>
      </c>
      <c r="T87">
        <f>IF(LEFT(BF87,1)&lt;&gt;"0",IF(LEFT(BF87,1)="1",3.0,BG87),$D$5+$E$5*(BX87*BQ87/($K$5*1000))+$F$5*(BX87*BQ87/($K$5*1000))*MAX(MIN(BD87,$J$5),$I$5)*MAX(MIN(BD87,$J$5),$I$5)+$G$5*MAX(MIN(BD87,$J$5),$I$5)*(BX87*BQ87/($K$5*1000))+$H$5*(BX87*BQ87/($K$5*1000))*(BX87*BQ87/($K$5*1000)))</f>
        <v>0</v>
      </c>
      <c r="U87">
        <f>L87*(1000-(1000*0.61365*exp(17.502*Y87/(240.97+Y87))/(BQ87+BR87)+BL87)/2)/(1000*0.61365*exp(17.502*Y87/(240.97+Y87))/(BQ87+BR87)-BL87)</f>
        <v>0</v>
      </c>
      <c r="V87">
        <f>1/((BE87+1)/(S87/1.6)+1/(T87/1.37)) + BE87/((BE87+1)/(S87/1.6) + BE87/(T87/1.37))</f>
        <v>0</v>
      </c>
      <c r="W87">
        <f>(AZ87*BC87)</f>
        <v>0</v>
      </c>
      <c r="X87">
        <f>(BS87+(W87+2*0.95*5.67E-8*(((BS87+$B$7)+273)^4-(BS87+273)^4)-44100*L87)/(1.84*29.3*T87+8*0.95*5.67E-8*(BS87+273)^3))</f>
        <v>0</v>
      </c>
      <c r="Y87">
        <f>($C$7*BT87+$D$7*BU87+$E$7*X87)</f>
        <v>0</v>
      </c>
      <c r="Z87">
        <f>0.61365*exp(17.502*Y87/(240.97+Y87))</f>
        <v>0</v>
      </c>
      <c r="AA87">
        <f>(AB87/AC87*100)</f>
        <v>0</v>
      </c>
      <c r="AB87">
        <f>BL87*(BQ87+BR87)/1000</f>
        <v>0</v>
      </c>
      <c r="AC87">
        <f>0.61365*exp(17.502*BS87/(240.97+BS87))</f>
        <v>0</v>
      </c>
      <c r="AD87">
        <f>(Z87-BL87*(BQ87+BR87)/1000)</f>
        <v>0</v>
      </c>
      <c r="AE87">
        <f>(-L87*44100)</f>
        <v>0</v>
      </c>
      <c r="AF87">
        <f>2*29.3*T87*0.92*(BS87-Y87)</f>
        <v>0</v>
      </c>
      <c r="AG87">
        <f>2*0.95*5.67E-8*(((BS87+$B$7)+273)^4-(Y87+273)^4)</f>
        <v>0</v>
      </c>
      <c r="AH87">
        <f>W87+AG87+AE87+AF87</f>
        <v>0</v>
      </c>
      <c r="AI87">
        <f>BP87*AW87*(BK87-BJ87*(1000-AW87*BM87)/(1000-AW87*BL87))/(100*BD87)</f>
        <v>0</v>
      </c>
      <c r="AJ87">
        <f>1000*BP87*AW87*(BL87-BM87)/(100*BD87*(1000-AW87*BL87))</f>
        <v>0</v>
      </c>
      <c r="AK87">
        <f>(AL87 - AM87 - BQ87*1E3/(8.314*(BS87+273.15)) * AO87/BP87 * AN87) * BP87/(100*BD87) * (1000 - BM87)/1000</f>
        <v>0</v>
      </c>
      <c r="AL87">
        <v>430.908806497511</v>
      </c>
      <c r="AM87">
        <v>433.34123030303</v>
      </c>
      <c r="AN87">
        <v>3.79104665977832e-05</v>
      </c>
      <c r="AO87">
        <v>64.56</v>
      </c>
      <c r="AP87">
        <f>(AR87 - AQ87 + BQ87*1E3/(8.314*(BS87+273.15)) * AT87/BP87 * AS87) * BP87/(100*BD87) * 1000/(1000 - AR87)</f>
        <v>0</v>
      </c>
      <c r="AQ87">
        <v>25.4061219727137</v>
      </c>
      <c r="AR87">
        <v>26.4274972027972</v>
      </c>
      <c r="AS87">
        <v>0.000101393580444935</v>
      </c>
      <c r="AT87">
        <v>110.903569250316</v>
      </c>
      <c r="AU87">
        <v>0</v>
      </c>
      <c r="AV87">
        <v>0</v>
      </c>
      <c r="AW87">
        <f>IF(AU87*$H$13&gt;=AY87,1.0,(AY87/(AY87-AU87*$H$13)))</f>
        <v>0</v>
      </c>
      <c r="AX87">
        <f>(AW87-1)*100</f>
        <v>0</v>
      </c>
      <c r="AY87">
        <f>MAX(0,($B$13+$C$13*BX87)/(1+$D$13*BX87)*BQ87/(BS87+273)*$E$13)</f>
        <v>0</v>
      </c>
      <c r="AZ87">
        <f>$B$11*BY87+$C$11*BZ87+$F$11*CK87*(1-CN87)</f>
        <v>0</v>
      </c>
      <c r="BA87">
        <f>AZ87*BB87</f>
        <v>0</v>
      </c>
      <c r="BB87">
        <f>($B$11*$D$9+$C$11*$D$9+$F$11*((CX87+CP87)/MAX(CX87+CP87+CY87, 0.1)*$I$9+CY87/MAX(CX87+CP87+CY87, 0.1)*$J$9))/($B$11+$C$11+$F$11)</f>
        <v>0</v>
      </c>
      <c r="BC87">
        <f>($B$11*$K$9+$C$11*$K$9+$F$11*((CX87+CP87)/MAX(CX87+CP87+CY87, 0.1)*$P$9+CY87/MAX(CX87+CP87+CY87, 0.1)*$Q$9))/($B$11+$C$11+$F$11)</f>
        <v>0</v>
      </c>
      <c r="BD87">
        <v>6</v>
      </c>
      <c r="BE87">
        <v>0.5</v>
      </c>
      <c r="BF87" t="s">
        <v>362</v>
      </c>
      <c r="BG87">
        <v>2</v>
      </c>
      <c r="BH87" t="b">
        <v>1</v>
      </c>
      <c r="BI87">
        <v>1720561122.9</v>
      </c>
      <c r="BJ87">
        <v>421.8804</v>
      </c>
      <c r="BK87">
        <v>419.9618</v>
      </c>
      <c r="BL87">
        <v>26.42536</v>
      </c>
      <c r="BM87">
        <v>25.40562</v>
      </c>
      <c r="BN87">
        <v>425.5078</v>
      </c>
      <c r="BO87">
        <v>25.97278</v>
      </c>
      <c r="BP87">
        <v>500.0076</v>
      </c>
      <c r="BQ87">
        <v>90.34968</v>
      </c>
      <c r="BR87">
        <v>0.09994534</v>
      </c>
      <c r="BS87">
        <v>31.91746</v>
      </c>
      <c r="BT87">
        <v>30.99756</v>
      </c>
      <c r="BU87">
        <v>999.9</v>
      </c>
      <c r="BV87">
        <v>0</v>
      </c>
      <c r="BW87">
        <v>0</v>
      </c>
      <c r="BX87">
        <v>10000.874</v>
      </c>
      <c r="BY87">
        <v>0</v>
      </c>
      <c r="BZ87">
        <v>0.220656</v>
      </c>
      <c r="CA87">
        <v>1.918554</v>
      </c>
      <c r="CB87">
        <v>433.3312</v>
      </c>
      <c r="CC87">
        <v>430.9094</v>
      </c>
      <c r="CD87">
        <v>1.019714</v>
      </c>
      <c r="CE87">
        <v>419.9618</v>
      </c>
      <c r="CF87">
        <v>25.40562</v>
      </c>
      <c r="CG87">
        <v>2.387524</v>
      </c>
      <c r="CH87">
        <v>2.295392</v>
      </c>
      <c r="CI87">
        <v>20.2794</v>
      </c>
      <c r="CJ87">
        <v>19.64412</v>
      </c>
      <c r="CK87">
        <v>0</v>
      </c>
      <c r="CL87">
        <v>0</v>
      </c>
      <c r="CM87">
        <v>0</v>
      </c>
      <c r="CN87">
        <v>0</v>
      </c>
      <c r="CO87">
        <v>-10.8</v>
      </c>
      <c r="CP87">
        <v>0</v>
      </c>
      <c r="CQ87">
        <v>-8.4</v>
      </c>
      <c r="CR87">
        <v>-1.16</v>
      </c>
      <c r="CS87">
        <v>35.2748</v>
      </c>
      <c r="CT87">
        <v>38.5248</v>
      </c>
      <c r="CU87">
        <v>36.8498</v>
      </c>
      <c r="CV87">
        <v>37.7498</v>
      </c>
      <c r="CW87">
        <v>36.2624</v>
      </c>
      <c r="CX87">
        <v>0</v>
      </c>
      <c r="CY87">
        <v>0</v>
      </c>
      <c r="CZ87">
        <v>0</v>
      </c>
      <c r="DA87">
        <v>1720561125</v>
      </c>
      <c r="DB87">
        <v>0</v>
      </c>
      <c r="DC87">
        <v>1720559301</v>
      </c>
      <c r="DD87" t="s">
        <v>497</v>
      </c>
      <c r="DE87">
        <v>1720559301</v>
      </c>
      <c r="DF87">
        <v>1720559301</v>
      </c>
      <c r="DG87">
        <v>13</v>
      </c>
      <c r="DH87">
        <v>-0.069</v>
      </c>
      <c r="DI87">
        <v>-0.009</v>
      </c>
      <c r="DJ87">
        <v>-3.624</v>
      </c>
      <c r="DK87">
        <v>0.436</v>
      </c>
      <c r="DL87">
        <v>420</v>
      </c>
      <c r="DM87">
        <v>26</v>
      </c>
      <c r="DN87">
        <v>0.19</v>
      </c>
      <c r="DO87">
        <v>0.23</v>
      </c>
      <c r="DP87">
        <v>1.9032015</v>
      </c>
      <c r="DQ87">
        <v>0.102713233082706</v>
      </c>
      <c r="DR87">
        <v>0.0254584766384401</v>
      </c>
      <c r="DS87">
        <v>0</v>
      </c>
      <c r="DT87">
        <v>1.0167655</v>
      </c>
      <c r="DU87">
        <v>0.0119490225563894</v>
      </c>
      <c r="DV87">
        <v>0.00215024527670683</v>
      </c>
      <c r="DW87">
        <v>1</v>
      </c>
      <c r="DX87">
        <v>1</v>
      </c>
      <c r="DY87">
        <v>2</v>
      </c>
      <c r="DZ87" t="s">
        <v>364</v>
      </c>
      <c r="EA87">
        <v>3.13381</v>
      </c>
      <c r="EB87">
        <v>2.77809</v>
      </c>
      <c r="EC87">
        <v>0.0910392</v>
      </c>
      <c r="ED87">
        <v>0.0902676</v>
      </c>
      <c r="EE87">
        <v>0.110561</v>
      </c>
      <c r="EF87">
        <v>0.108257</v>
      </c>
      <c r="EG87">
        <v>34359.9</v>
      </c>
      <c r="EH87">
        <v>36950.4</v>
      </c>
      <c r="EI87">
        <v>34201.4</v>
      </c>
      <c r="EJ87">
        <v>36812</v>
      </c>
      <c r="EK87">
        <v>42945.8</v>
      </c>
      <c r="EL87">
        <v>47105.3</v>
      </c>
      <c r="EM87">
        <v>53363.2</v>
      </c>
      <c r="EN87">
        <v>58825.8</v>
      </c>
      <c r="EO87">
        <v>1.98045</v>
      </c>
      <c r="EP87">
        <v>1.82087</v>
      </c>
      <c r="EQ87">
        <v>0.116438</v>
      </c>
      <c r="ER87">
        <v>0</v>
      </c>
      <c r="ES87">
        <v>29.0967</v>
      </c>
      <c r="ET87">
        <v>999.9</v>
      </c>
      <c r="EU87">
        <v>65.987</v>
      </c>
      <c r="EV87">
        <v>29.759</v>
      </c>
      <c r="EW87">
        <v>30.6874</v>
      </c>
      <c r="EX87">
        <v>56.0662</v>
      </c>
      <c r="EY87">
        <v>49.3269</v>
      </c>
      <c r="EZ87">
        <v>1</v>
      </c>
      <c r="FA87">
        <v>-0.0706834</v>
      </c>
      <c r="FB87">
        <v>-2.92015</v>
      </c>
      <c r="FC87">
        <v>20.1105</v>
      </c>
      <c r="FD87">
        <v>5.19767</v>
      </c>
      <c r="FE87">
        <v>12.0047</v>
      </c>
      <c r="FF87">
        <v>4.97535</v>
      </c>
      <c r="FG87">
        <v>3.29395</v>
      </c>
      <c r="FH87">
        <v>9999</v>
      </c>
      <c r="FI87">
        <v>999.9</v>
      </c>
      <c r="FJ87">
        <v>9999</v>
      </c>
      <c r="FK87">
        <v>9999</v>
      </c>
      <c r="FL87">
        <v>1.86325</v>
      </c>
      <c r="FM87">
        <v>1.86804</v>
      </c>
      <c r="FN87">
        <v>1.86774</v>
      </c>
      <c r="FO87">
        <v>1.86905</v>
      </c>
      <c r="FP87">
        <v>1.86981</v>
      </c>
      <c r="FQ87">
        <v>1.86585</v>
      </c>
      <c r="FR87">
        <v>1.86691</v>
      </c>
      <c r="FS87">
        <v>1.8683</v>
      </c>
      <c r="FT87">
        <v>5</v>
      </c>
      <c r="FU87">
        <v>0</v>
      </c>
      <c r="FV87">
        <v>0</v>
      </c>
      <c r="FW87">
        <v>0</v>
      </c>
      <c r="FX87" t="s">
        <v>365</v>
      </c>
      <c r="FY87" t="s">
        <v>366</v>
      </c>
      <c r="FZ87" t="s">
        <v>367</v>
      </c>
      <c r="GA87" t="s">
        <v>367</v>
      </c>
      <c r="GB87" t="s">
        <v>367</v>
      </c>
      <c r="GC87" t="s">
        <v>367</v>
      </c>
      <c r="GD87">
        <v>0</v>
      </c>
      <c r="GE87">
        <v>100</v>
      </c>
      <c r="GF87">
        <v>100</v>
      </c>
      <c r="GG87">
        <v>-3.628</v>
      </c>
      <c r="GH87">
        <v>0.4527</v>
      </c>
      <c r="GI87">
        <v>-2.7712930461669</v>
      </c>
      <c r="GJ87">
        <v>-0.00246041668978273</v>
      </c>
      <c r="GK87">
        <v>1.10889021610863e-06</v>
      </c>
      <c r="GL87">
        <v>-1.28318136538774e-10</v>
      </c>
      <c r="GM87">
        <v>-0.139031000474813</v>
      </c>
      <c r="GN87">
        <v>-0.0190386697160695</v>
      </c>
      <c r="GO87">
        <v>0.00224295314527537</v>
      </c>
      <c r="GP87">
        <v>-2.43696975084762e-05</v>
      </c>
      <c r="GQ87">
        <v>4</v>
      </c>
      <c r="GR87">
        <v>2248</v>
      </c>
      <c r="GS87">
        <v>1</v>
      </c>
      <c r="GT87">
        <v>26</v>
      </c>
      <c r="GU87">
        <v>30.4</v>
      </c>
      <c r="GV87">
        <v>30.4</v>
      </c>
      <c r="GW87">
        <v>1.01562</v>
      </c>
      <c r="GX87">
        <v>2.62085</v>
      </c>
      <c r="GY87">
        <v>1.54785</v>
      </c>
      <c r="GZ87">
        <v>2.31201</v>
      </c>
      <c r="HA87">
        <v>1.64673</v>
      </c>
      <c r="HB87">
        <v>2.32666</v>
      </c>
      <c r="HC87">
        <v>33.4681</v>
      </c>
      <c r="HD87">
        <v>24.2364</v>
      </c>
      <c r="HE87">
        <v>18</v>
      </c>
      <c r="HF87">
        <v>505.584</v>
      </c>
      <c r="HG87">
        <v>403.25</v>
      </c>
      <c r="HH87">
        <v>34.3574</v>
      </c>
      <c r="HI87">
        <v>26.4667</v>
      </c>
      <c r="HJ87">
        <v>30</v>
      </c>
      <c r="HK87">
        <v>26.4026</v>
      </c>
      <c r="HL87">
        <v>26.3522</v>
      </c>
      <c r="HM87">
        <v>20.3491</v>
      </c>
      <c r="HN87">
        <v>22.7455</v>
      </c>
      <c r="HO87">
        <v>98.1251</v>
      </c>
      <c r="HP87">
        <v>34.364</v>
      </c>
      <c r="HQ87">
        <v>420</v>
      </c>
      <c r="HR87">
        <v>25.2867</v>
      </c>
      <c r="HS87">
        <v>96.9966</v>
      </c>
      <c r="HT87">
        <v>95.3156</v>
      </c>
    </row>
    <row r="88" spans="1:228">
      <c r="A88">
        <v>72</v>
      </c>
      <c r="B88">
        <v>1720561131.1</v>
      </c>
      <c r="C88">
        <v>7762.09999990463</v>
      </c>
      <c r="D88" t="s">
        <v>518</v>
      </c>
      <c r="E88" t="s">
        <v>519</v>
      </c>
      <c r="F88">
        <v>5</v>
      </c>
      <c r="G88" t="s">
        <v>358</v>
      </c>
      <c r="H88" t="s">
        <v>446</v>
      </c>
      <c r="I88" t="s">
        <v>419</v>
      </c>
      <c r="J88" t="s">
        <v>361</v>
      </c>
      <c r="K88">
        <v>1720561127.9</v>
      </c>
      <c r="L88">
        <f>(M88)/1000</f>
        <v>0</v>
      </c>
      <c r="M88">
        <f>IF(BH88, AP88, AJ88)</f>
        <v>0</v>
      </c>
      <c r="N88">
        <f>IF(BH88, AK88, AI88)</f>
        <v>0</v>
      </c>
      <c r="O88">
        <f>BJ88 - IF(AW88&gt;1, N88*BD88*100.0/(AY88), 0)</f>
        <v>0</v>
      </c>
      <c r="P88">
        <f>((V88-L88/2)*O88-N88)/(V88+L88/2)</f>
        <v>0</v>
      </c>
      <c r="Q88">
        <f>P88*(BQ88+BR88)/1000.0</f>
        <v>0</v>
      </c>
      <c r="R88">
        <f>(BJ88 - IF(AW88&gt;1, N88*BD88*100.0/(AY88), 0))*(BQ88+BR88)/1000.0</f>
        <v>0</v>
      </c>
      <c r="S88">
        <f>2.0/((1/U88-1/T88)+SIGN(U88)*SQRT((1/U88-1/T88)*(1/U88-1/T88) + 4*BE88/((BE88+1)*(BE88+1))*(2*1/U88*1/T88-1/T88*1/T88)))</f>
        <v>0</v>
      </c>
      <c r="T88">
        <f>IF(LEFT(BF88,1)&lt;&gt;"0",IF(LEFT(BF88,1)="1",3.0,BG88),$D$5+$E$5*(BX88*BQ88/($K$5*1000))+$F$5*(BX88*BQ88/($K$5*1000))*MAX(MIN(BD88,$J$5),$I$5)*MAX(MIN(BD88,$J$5),$I$5)+$G$5*MAX(MIN(BD88,$J$5),$I$5)*(BX88*BQ88/($K$5*1000))+$H$5*(BX88*BQ88/($K$5*1000))*(BX88*BQ88/($K$5*1000)))</f>
        <v>0</v>
      </c>
      <c r="U88">
        <f>L88*(1000-(1000*0.61365*exp(17.502*Y88/(240.97+Y88))/(BQ88+BR88)+BL88)/2)/(1000*0.61365*exp(17.502*Y88/(240.97+Y88))/(BQ88+BR88)-BL88)</f>
        <v>0</v>
      </c>
      <c r="V88">
        <f>1/((BE88+1)/(S88/1.6)+1/(T88/1.37)) + BE88/((BE88+1)/(S88/1.6) + BE88/(T88/1.37))</f>
        <v>0</v>
      </c>
      <c r="W88">
        <f>(AZ88*BC88)</f>
        <v>0</v>
      </c>
      <c r="X88">
        <f>(BS88+(W88+2*0.95*5.67E-8*(((BS88+$B$7)+273)^4-(BS88+273)^4)-44100*L88)/(1.84*29.3*T88+8*0.95*5.67E-8*(BS88+273)^3))</f>
        <v>0</v>
      </c>
      <c r="Y88">
        <f>($C$7*BT88+$D$7*BU88+$E$7*X88)</f>
        <v>0</v>
      </c>
      <c r="Z88">
        <f>0.61365*exp(17.502*Y88/(240.97+Y88))</f>
        <v>0</v>
      </c>
      <c r="AA88">
        <f>(AB88/AC88*100)</f>
        <v>0</v>
      </c>
      <c r="AB88">
        <f>BL88*(BQ88+BR88)/1000</f>
        <v>0</v>
      </c>
      <c r="AC88">
        <f>0.61365*exp(17.502*BS88/(240.97+BS88))</f>
        <v>0</v>
      </c>
      <c r="AD88">
        <f>(Z88-BL88*(BQ88+BR88)/1000)</f>
        <v>0</v>
      </c>
      <c r="AE88">
        <f>(-L88*44100)</f>
        <v>0</v>
      </c>
      <c r="AF88">
        <f>2*29.3*T88*0.92*(BS88-Y88)</f>
        <v>0</v>
      </c>
      <c r="AG88">
        <f>2*0.95*5.67E-8*(((BS88+$B$7)+273)^4-(Y88+273)^4)</f>
        <v>0</v>
      </c>
      <c r="AH88">
        <f>W88+AG88+AE88+AF88</f>
        <v>0</v>
      </c>
      <c r="AI88">
        <f>BP88*AW88*(BK88-BJ88*(1000-AW88*BM88)/(1000-AW88*BL88))/(100*BD88)</f>
        <v>0</v>
      </c>
      <c r="AJ88">
        <f>1000*BP88*AW88*(BL88-BM88)/(100*BD88*(1000-AW88*BL88))</f>
        <v>0</v>
      </c>
      <c r="AK88">
        <f>(AL88 - AM88 - BQ88*1E3/(8.314*(BS88+273.15)) * AO88/BP88 * AN88) * BP88/(100*BD88) * (1000 - BM88)/1000</f>
        <v>0</v>
      </c>
      <c r="AL88">
        <v>430.943302003572</v>
      </c>
      <c r="AM88">
        <v>433.33286060606</v>
      </c>
      <c r="AN88">
        <v>-1.67189132706712e-05</v>
      </c>
      <c r="AO88">
        <v>64.56</v>
      </c>
      <c r="AP88">
        <f>(AR88 - AQ88 + BQ88*1E3/(8.314*(BS88+273.15)) * AT88/BP88 * AS88) * BP88/(100*BD88) * 1000/(1000 - AR88)</f>
        <v>0</v>
      </c>
      <c r="AQ88">
        <v>25.3948605048989</v>
      </c>
      <c r="AR88">
        <v>26.4224979020979</v>
      </c>
      <c r="AS88">
        <v>-2.75568679862276e-05</v>
      </c>
      <c r="AT88">
        <v>110.903569250316</v>
      </c>
      <c r="AU88">
        <v>0</v>
      </c>
      <c r="AV88">
        <v>0</v>
      </c>
      <c r="AW88">
        <f>IF(AU88*$H$13&gt;=AY88,1.0,(AY88/(AY88-AU88*$H$13)))</f>
        <v>0</v>
      </c>
      <c r="AX88">
        <f>(AW88-1)*100</f>
        <v>0</v>
      </c>
      <c r="AY88">
        <f>MAX(0,($B$13+$C$13*BX88)/(1+$D$13*BX88)*BQ88/(BS88+273)*$E$13)</f>
        <v>0</v>
      </c>
      <c r="AZ88">
        <f>$B$11*BY88+$C$11*BZ88+$F$11*CK88*(1-CN88)</f>
        <v>0</v>
      </c>
      <c r="BA88">
        <f>AZ88*BB88</f>
        <v>0</v>
      </c>
      <c r="BB88">
        <f>($B$11*$D$9+$C$11*$D$9+$F$11*((CX88+CP88)/MAX(CX88+CP88+CY88, 0.1)*$I$9+CY88/MAX(CX88+CP88+CY88, 0.1)*$J$9))/($B$11+$C$11+$F$11)</f>
        <v>0</v>
      </c>
      <c r="BC88">
        <f>($B$11*$K$9+$C$11*$K$9+$F$11*((CX88+CP88)/MAX(CX88+CP88+CY88, 0.1)*$P$9+CY88/MAX(CX88+CP88+CY88, 0.1)*$Q$9))/($B$11+$C$11+$F$11)</f>
        <v>0</v>
      </c>
      <c r="BD88">
        <v>6</v>
      </c>
      <c r="BE88">
        <v>0.5</v>
      </c>
      <c r="BF88" t="s">
        <v>362</v>
      </c>
      <c r="BG88">
        <v>2</v>
      </c>
      <c r="BH88" t="b">
        <v>1</v>
      </c>
      <c r="BI88">
        <v>1720561127.9</v>
      </c>
      <c r="BJ88">
        <v>421.8836</v>
      </c>
      <c r="BK88">
        <v>420.0074</v>
      </c>
      <c r="BL88">
        <v>26.42516</v>
      </c>
      <c r="BM88">
        <v>25.38946</v>
      </c>
      <c r="BN88">
        <v>425.5108</v>
      </c>
      <c r="BO88">
        <v>25.9726</v>
      </c>
      <c r="BP88">
        <v>500.016</v>
      </c>
      <c r="BQ88">
        <v>90.35108</v>
      </c>
      <c r="BR88">
        <v>0.1000729</v>
      </c>
      <c r="BS88">
        <v>31.9136</v>
      </c>
      <c r="BT88">
        <v>30.98356</v>
      </c>
      <c r="BU88">
        <v>999.9</v>
      </c>
      <c r="BV88">
        <v>0</v>
      </c>
      <c r="BW88">
        <v>0</v>
      </c>
      <c r="BX88">
        <v>10006.124</v>
      </c>
      <c r="BY88">
        <v>0</v>
      </c>
      <c r="BZ88">
        <v>0.220656</v>
      </c>
      <c r="CA88">
        <v>1.876238</v>
      </c>
      <c r="CB88">
        <v>433.3346</v>
      </c>
      <c r="CC88">
        <v>430.9488</v>
      </c>
      <c r="CD88">
        <v>1.0357</v>
      </c>
      <c r="CE88">
        <v>420.0074</v>
      </c>
      <c r="CF88">
        <v>25.38946</v>
      </c>
      <c r="CG88">
        <v>2.387542</v>
      </c>
      <c r="CH88">
        <v>2.293966</v>
      </c>
      <c r="CI88">
        <v>20.27952</v>
      </c>
      <c r="CJ88">
        <v>19.63408</v>
      </c>
      <c r="CK88">
        <v>0</v>
      </c>
      <c r="CL88">
        <v>0</v>
      </c>
      <c r="CM88">
        <v>0</v>
      </c>
      <c r="CN88">
        <v>0</v>
      </c>
      <c r="CO88">
        <v>-5.96</v>
      </c>
      <c r="CP88">
        <v>0</v>
      </c>
      <c r="CQ88">
        <v>-8.82</v>
      </c>
      <c r="CR88">
        <v>0.04</v>
      </c>
      <c r="CS88">
        <v>35.2248</v>
      </c>
      <c r="CT88">
        <v>38.4622</v>
      </c>
      <c r="CU88">
        <v>36.7872</v>
      </c>
      <c r="CV88">
        <v>37.6498</v>
      </c>
      <c r="CW88">
        <v>36.1996</v>
      </c>
      <c r="CX88">
        <v>0</v>
      </c>
      <c r="CY88">
        <v>0</v>
      </c>
      <c r="CZ88">
        <v>0</v>
      </c>
      <c r="DA88">
        <v>1720561129.8</v>
      </c>
      <c r="DB88">
        <v>0</v>
      </c>
      <c r="DC88">
        <v>1720559301</v>
      </c>
      <c r="DD88" t="s">
        <v>497</v>
      </c>
      <c r="DE88">
        <v>1720559301</v>
      </c>
      <c r="DF88">
        <v>1720559301</v>
      </c>
      <c r="DG88">
        <v>13</v>
      </c>
      <c r="DH88">
        <v>-0.069</v>
      </c>
      <c r="DI88">
        <v>-0.009</v>
      </c>
      <c r="DJ88">
        <v>-3.624</v>
      </c>
      <c r="DK88">
        <v>0.436</v>
      </c>
      <c r="DL88">
        <v>420</v>
      </c>
      <c r="DM88">
        <v>26</v>
      </c>
      <c r="DN88">
        <v>0.19</v>
      </c>
      <c r="DO88">
        <v>0.23</v>
      </c>
      <c r="DP88">
        <v>1.905254</v>
      </c>
      <c r="DQ88">
        <v>-0.0817633082706739</v>
      </c>
      <c r="DR88">
        <v>0.0236461388814326</v>
      </c>
      <c r="DS88">
        <v>1</v>
      </c>
      <c r="DT88">
        <v>1.0200715</v>
      </c>
      <c r="DU88">
        <v>0.0629372932330822</v>
      </c>
      <c r="DV88">
        <v>0.00749029924302095</v>
      </c>
      <c r="DW88">
        <v>1</v>
      </c>
      <c r="DX88">
        <v>2</v>
      </c>
      <c r="DY88">
        <v>2</v>
      </c>
      <c r="DZ88" t="s">
        <v>374</v>
      </c>
      <c r="EA88">
        <v>3.13383</v>
      </c>
      <c r="EB88">
        <v>2.77792</v>
      </c>
      <c r="EC88">
        <v>0.0910454</v>
      </c>
      <c r="ED88">
        <v>0.0902865</v>
      </c>
      <c r="EE88">
        <v>0.110539</v>
      </c>
      <c r="EF88">
        <v>0.108159</v>
      </c>
      <c r="EG88">
        <v>34359.8</v>
      </c>
      <c r="EH88">
        <v>36949.8</v>
      </c>
      <c r="EI88">
        <v>34201.6</v>
      </c>
      <c r="EJ88">
        <v>36812.1</v>
      </c>
      <c r="EK88">
        <v>42947</v>
      </c>
      <c r="EL88">
        <v>47110.8</v>
      </c>
      <c r="EM88">
        <v>53363.4</v>
      </c>
      <c r="EN88">
        <v>58826.1</v>
      </c>
      <c r="EO88">
        <v>1.98057</v>
      </c>
      <c r="EP88">
        <v>1.8206</v>
      </c>
      <c r="EQ88">
        <v>0.115909</v>
      </c>
      <c r="ER88">
        <v>0</v>
      </c>
      <c r="ES88">
        <v>29.0967</v>
      </c>
      <c r="ET88">
        <v>999.9</v>
      </c>
      <c r="EU88">
        <v>65.987</v>
      </c>
      <c r="EV88">
        <v>29.759</v>
      </c>
      <c r="EW88">
        <v>30.6888</v>
      </c>
      <c r="EX88">
        <v>56.3462</v>
      </c>
      <c r="EY88">
        <v>49.4591</v>
      </c>
      <c r="EZ88">
        <v>1</v>
      </c>
      <c r="FA88">
        <v>-0.0710315</v>
      </c>
      <c r="FB88">
        <v>-2.93203</v>
      </c>
      <c r="FC88">
        <v>20.1103</v>
      </c>
      <c r="FD88">
        <v>5.19887</v>
      </c>
      <c r="FE88">
        <v>12.0052</v>
      </c>
      <c r="FF88">
        <v>4.97535</v>
      </c>
      <c r="FG88">
        <v>3.29395</v>
      </c>
      <c r="FH88">
        <v>9999</v>
      </c>
      <c r="FI88">
        <v>999.9</v>
      </c>
      <c r="FJ88">
        <v>9999</v>
      </c>
      <c r="FK88">
        <v>9999</v>
      </c>
      <c r="FL88">
        <v>1.86325</v>
      </c>
      <c r="FM88">
        <v>1.86803</v>
      </c>
      <c r="FN88">
        <v>1.86782</v>
      </c>
      <c r="FO88">
        <v>1.86905</v>
      </c>
      <c r="FP88">
        <v>1.86981</v>
      </c>
      <c r="FQ88">
        <v>1.86585</v>
      </c>
      <c r="FR88">
        <v>1.86691</v>
      </c>
      <c r="FS88">
        <v>1.8683</v>
      </c>
      <c r="FT88">
        <v>5</v>
      </c>
      <c r="FU88">
        <v>0</v>
      </c>
      <c r="FV88">
        <v>0</v>
      </c>
      <c r="FW88">
        <v>0</v>
      </c>
      <c r="FX88" t="s">
        <v>365</v>
      </c>
      <c r="FY88" t="s">
        <v>366</v>
      </c>
      <c r="FZ88" t="s">
        <v>367</v>
      </c>
      <c r="GA88" t="s">
        <v>367</v>
      </c>
      <c r="GB88" t="s">
        <v>367</v>
      </c>
      <c r="GC88" t="s">
        <v>367</v>
      </c>
      <c r="GD88">
        <v>0</v>
      </c>
      <c r="GE88">
        <v>100</v>
      </c>
      <c r="GF88">
        <v>100</v>
      </c>
      <c r="GG88">
        <v>-3.628</v>
      </c>
      <c r="GH88">
        <v>0.4523</v>
      </c>
      <c r="GI88">
        <v>-2.7712930461669</v>
      </c>
      <c r="GJ88">
        <v>-0.00246041668978273</v>
      </c>
      <c r="GK88">
        <v>1.10889021610863e-06</v>
      </c>
      <c r="GL88">
        <v>-1.28318136538774e-10</v>
      </c>
      <c r="GM88">
        <v>-0.139031000474813</v>
      </c>
      <c r="GN88">
        <v>-0.0190386697160695</v>
      </c>
      <c r="GO88">
        <v>0.00224295314527537</v>
      </c>
      <c r="GP88">
        <v>-2.43696975084762e-05</v>
      </c>
      <c r="GQ88">
        <v>4</v>
      </c>
      <c r="GR88">
        <v>2248</v>
      </c>
      <c r="GS88">
        <v>1</v>
      </c>
      <c r="GT88">
        <v>26</v>
      </c>
      <c r="GU88">
        <v>30.5</v>
      </c>
      <c r="GV88">
        <v>30.5</v>
      </c>
      <c r="GW88">
        <v>1.01562</v>
      </c>
      <c r="GX88">
        <v>2.62451</v>
      </c>
      <c r="GY88">
        <v>1.54785</v>
      </c>
      <c r="GZ88">
        <v>2.31079</v>
      </c>
      <c r="HA88">
        <v>1.64673</v>
      </c>
      <c r="HB88">
        <v>2.3645</v>
      </c>
      <c r="HC88">
        <v>33.4681</v>
      </c>
      <c r="HD88">
        <v>24.2364</v>
      </c>
      <c r="HE88">
        <v>18</v>
      </c>
      <c r="HF88">
        <v>505.66</v>
      </c>
      <c r="HG88">
        <v>403.084</v>
      </c>
      <c r="HH88">
        <v>34.364</v>
      </c>
      <c r="HI88">
        <v>26.4667</v>
      </c>
      <c r="HJ88">
        <v>30.0001</v>
      </c>
      <c r="HK88">
        <v>26.4021</v>
      </c>
      <c r="HL88">
        <v>26.3499</v>
      </c>
      <c r="HM88">
        <v>20.3456</v>
      </c>
      <c r="HN88">
        <v>23.0238</v>
      </c>
      <c r="HO88">
        <v>98.1251</v>
      </c>
      <c r="HP88">
        <v>34.3734</v>
      </c>
      <c r="HQ88">
        <v>420</v>
      </c>
      <c r="HR88">
        <v>25.2883</v>
      </c>
      <c r="HS88">
        <v>96.9969</v>
      </c>
      <c r="HT88">
        <v>95.3161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2024-07-09T16:39:49Z</dcterms:created>
  <dcterms:modified xsi:type="dcterms:W3CDTF">2024-07-09T16:39:49Z</dcterms:modified>
</cp:coreProperties>
</file>