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362DF926-78F7-4492-9711-19620D686ED3}" xr6:coauthVersionLast="46" xr6:coauthVersionMax="46" xr10:uidLastSave="{00000000-0000-0000-0000-000000000000}"/>
  <bookViews>
    <workbookView xWindow="-120" yWindow="-120" windowWidth="29040" windowHeight="15990" xr2:uid="{233D17F4-F1C4-4491-B917-535F87026414}"/>
  </bookViews>
  <sheets>
    <sheet name="Sheet3" sheetId="3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3" l="1"/>
  <c r="R6" i="3"/>
  <c r="R5" i="3"/>
  <c r="R4" i="3"/>
  <c r="R3" i="3"/>
  <c r="U15" i="3"/>
  <c r="U14" i="3"/>
  <c r="U13" i="3"/>
  <c r="U12" i="3"/>
  <c r="U11" i="3"/>
  <c r="U10" i="3"/>
  <c r="U9" i="3"/>
  <c r="U8" i="3"/>
  <c r="U7" i="3"/>
  <c r="U6" i="3"/>
  <c r="U5" i="3"/>
  <c r="U4" i="3"/>
  <c r="T15" i="3"/>
  <c r="T14" i="3"/>
  <c r="T13" i="3"/>
  <c r="T12" i="3"/>
  <c r="T11" i="3"/>
  <c r="T10" i="3"/>
  <c r="T9" i="3"/>
  <c r="U3" i="3"/>
  <c r="T8" i="3"/>
  <c r="N26" i="3"/>
  <c r="N39" i="3" s="1"/>
  <c r="M26" i="3"/>
  <c r="M39" i="3" s="1"/>
  <c r="L26" i="3"/>
  <c r="L39" i="3" s="1"/>
  <c r="K26" i="3"/>
  <c r="K39" i="3" s="1"/>
  <c r="J26" i="3"/>
  <c r="J39" i="3" s="1"/>
  <c r="I26" i="3"/>
  <c r="I39" i="3" s="1"/>
  <c r="H26" i="3"/>
  <c r="H39" i="3" s="1"/>
  <c r="G26" i="3"/>
  <c r="G39" i="3" s="1"/>
  <c r="F26" i="3"/>
  <c r="F39" i="3" s="1"/>
  <c r="E26" i="3"/>
  <c r="E39" i="3" s="1"/>
  <c r="D26" i="3"/>
  <c r="D39" i="3" s="1"/>
  <c r="N25" i="3"/>
  <c r="N38" i="3" s="1"/>
  <c r="M25" i="3"/>
  <c r="M38" i="3" s="1"/>
  <c r="L25" i="3"/>
  <c r="L38" i="3" s="1"/>
  <c r="K25" i="3"/>
  <c r="K38" i="3" s="1"/>
  <c r="J25" i="3"/>
  <c r="J38" i="3" s="1"/>
  <c r="I25" i="3"/>
  <c r="I38" i="3" s="1"/>
  <c r="H25" i="3"/>
  <c r="H38" i="3" s="1"/>
  <c r="G25" i="3"/>
  <c r="G38" i="3" s="1"/>
  <c r="F25" i="3"/>
  <c r="F38" i="3" s="1"/>
  <c r="E25" i="3"/>
  <c r="E38" i="3" s="1"/>
  <c r="D25" i="3"/>
  <c r="D38" i="3" s="1"/>
  <c r="C25" i="3"/>
  <c r="C38" i="3" s="1"/>
  <c r="C26" i="3"/>
  <c r="C39" i="3" s="1"/>
  <c r="N22" i="3"/>
  <c r="M22" i="3"/>
  <c r="L22" i="3"/>
  <c r="K22" i="3"/>
  <c r="J22" i="3"/>
  <c r="I22" i="3"/>
  <c r="H22" i="3"/>
  <c r="G22" i="3"/>
  <c r="F22" i="3"/>
  <c r="E22" i="3"/>
  <c r="D22" i="3"/>
  <c r="N21" i="3"/>
  <c r="M21" i="3"/>
  <c r="L21" i="3"/>
  <c r="K21" i="3"/>
  <c r="J21" i="3"/>
  <c r="I21" i="3"/>
  <c r="H21" i="3"/>
  <c r="G21" i="3"/>
  <c r="F21" i="3"/>
  <c r="E21" i="3"/>
  <c r="D21" i="3"/>
  <c r="C21" i="3"/>
  <c r="C34" i="3" s="1"/>
  <c r="Q34" i="3" s="1"/>
  <c r="C22" i="3"/>
  <c r="C35" i="3" s="1"/>
  <c r="Q35" i="3" s="1"/>
  <c r="N19" i="3"/>
  <c r="N31" i="3" s="1"/>
  <c r="M19" i="3"/>
  <c r="M31" i="3" s="1"/>
  <c r="L19" i="3"/>
  <c r="L31" i="3" s="1"/>
  <c r="K19" i="3"/>
  <c r="K31" i="3" s="1"/>
  <c r="J19" i="3"/>
  <c r="J31" i="3" s="1"/>
  <c r="I19" i="3"/>
  <c r="I31" i="3" s="1"/>
  <c r="H19" i="3"/>
  <c r="H31" i="3" s="1"/>
  <c r="G19" i="3"/>
  <c r="G31" i="3" s="1"/>
  <c r="F19" i="3"/>
  <c r="F31" i="3" s="1"/>
  <c r="E19" i="3"/>
  <c r="E31" i="3" s="1"/>
  <c r="D19" i="3"/>
  <c r="D31" i="3" s="1"/>
  <c r="C19" i="3"/>
  <c r="C31" i="3" s="1"/>
  <c r="N18" i="3"/>
  <c r="N30" i="3" s="1"/>
  <c r="M18" i="3"/>
  <c r="M30" i="3" s="1"/>
  <c r="L18" i="3"/>
  <c r="L30" i="3" s="1"/>
  <c r="K18" i="3"/>
  <c r="K30" i="3" s="1"/>
  <c r="J18" i="3"/>
  <c r="J30" i="3" s="1"/>
  <c r="I18" i="3"/>
  <c r="I30" i="3" s="1"/>
  <c r="H18" i="3"/>
  <c r="H30" i="3" s="1"/>
  <c r="G18" i="3"/>
  <c r="G30" i="3" s="1"/>
  <c r="F18" i="3"/>
  <c r="F30" i="3" s="1"/>
  <c r="E18" i="3"/>
  <c r="E30" i="3" s="1"/>
  <c r="D18" i="3"/>
  <c r="D30" i="3" s="1"/>
  <c r="C18" i="3"/>
  <c r="C30" i="3" s="1"/>
  <c r="S7" i="3"/>
  <c r="W7" i="3" s="1"/>
  <c r="S6" i="3"/>
  <c r="W6" i="3" s="1"/>
  <c r="S5" i="3"/>
  <c r="W12" i="3" s="1"/>
  <c r="S4" i="3"/>
  <c r="W4" i="3" s="1"/>
  <c r="S3" i="3"/>
  <c r="T3" i="3" s="1"/>
  <c r="T6" i="3" l="1"/>
  <c r="W5" i="3"/>
  <c r="W9" i="3"/>
  <c r="W13" i="3"/>
  <c r="X3" i="3"/>
  <c r="T7" i="3"/>
  <c r="X7" i="3" s="1"/>
  <c r="W10" i="3"/>
  <c r="W14" i="3"/>
  <c r="T4" i="3"/>
  <c r="X4" i="3" s="1"/>
  <c r="W11" i="3"/>
  <c r="W15" i="3"/>
  <c r="T5" i="3"/>
  <c r="X5" i="3" s="1"/>
  <c r="W8" i="3"/>
  <c r="W3" i="3"/>
  <c r="Q38" i="3"/>
  <c r="T18" i="3"/>
  <c r="U19" i="3" s="1"/>
  <c r="Q39" i="3"/>
  <c r="Q31" i="3"/>
  <c r="Q30" i="3"/>
  <c r="X12" i="3" l="1"/>
  <c r="X8" i="3"/>
  <c r="X10" i="3"/>
  <c r="X14" i="3"/>
  <c r="X15" i="3"/>
  <c r="X13" i="3"/>
  <c r="X6" i="3"/>
  <c r="X11" i="3"/>
  <c r="X9" i="3"/>
</calcChain>
</file>

<file path=xl/sharedStrings.xml><?xml version="1.0" encoding="utf-8"?>
<sst xmlns="http://schemas.openxmlformats.org/spreadsheetml/2006/main" count="31" uniqueCount="29">
  <si>
    <t>https://www.destatis.de/DE/Themen/Gesellschaft-Umwelt/Bevoelkerung/Sterbefaelle-Lebenserwartung/Tabellen/sonderauswertung-sterbefaelle.html?nn=375478</t>
  </si>
  <si>
    <t>Year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</si>
  <si>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</si>
  <si>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</si>
  <si>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</si>
  <si>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</si>
  <si>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</si>
  <si>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</si>
  <si>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</si>
  <si>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</si>
  <si>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</si>
  <si>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</si>
  <si>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</si>
  <si>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</si>
  <si>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AVG 16-19</t>
  </si>
  <si>
    <t>Median 16-19</t>
  </si>
  <si>
    <t>2020 Gain To avg</t>
  </si>
  <si>
    <t>2020 Gain To Median</t>
  </si>
  <si>
    <t>AVG 16-18</t>
  </si>
  <si>
    <t>Median 16-18</t>
  </si>
  <si>
    <t>2019 Gain To Median</t>
  </si>
  <si>
    <t>2019 Gain To avg</t>
  </si>
  <si>
    <t>AVG 16-17</t>
  </si>
  <si>
    <t>Median 16-17</t>
  </si>
  <si>
    <t>Bevölkerung *1000</t>
  </si>
  <si>
    <t>Summe 01-12</t>
  </si>
  <si>
    <t>Relativ</t>
  </si>
  <si>
    <t>Diff to 2018</t>
  </si>
  <si>
    <t>Summe März-Dez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</si>
</sst>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0\ ;\-#\ ###\ ##0\ ;&quot; – &quot;"/>
    <numFmt numFmtId="165" formatCode="0.0000_ ;\-0.0000\ "/>
    <numFmt numFmtId="166" formatCode="#\ ##0_);\-#\ ##0\)"/>
  </numFmts>
  <fonts count="7">
    <font>
      <sz val="11"/>
      <color theme="1"/>
      <name val="Calibri"/>
      <family val="2"/>
      <scheme val="minor"/>
    </font>
    <font>
      <sz val="10"/>
      <color theme="1"/>
      <name val="MetaNormalLF-Roman"/>
      <family val="2"/>
    </font>
    <font>
      <b/>
      <sz val="10"/>
      <color theme="1"/>
      <name val="MetaNormalLF-Roman"/>
      <family val="2"/>
    </font>
    <font>
      <sz val="11"/>
      <color theme="1"/>
      <name val="MetaNormalLF-Roman"/>
      <family val="2"/>
    </font>
    <font>
      <sz val="12"/>
      <name val="Arial MT"/>
    </font>
    <font>
      <sz val="10"/>
      <name val="Arial"/>
      <family val="2"/>
    </font>
    <font>
      <u/>
      <sz val="11"/>
      <color theme="10"/>
      <name val="MetaNormalLF-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1C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6" fontId="4" fillId="0" borderId="0" applyProtection="0"/>
    <xf numFmtId="0" fontId="5" fillId="0" borderId="0"/>
    <xf numFmtId="0" fontId="5" fillId="0" borderId="0"/>
    <xf numFmtId="0" fontId="5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14" fontId="1" fillId="0" borderId="1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164" fontId="2" fillId="0" borderId="0" xfId="0" applyNumberFormat="1" applyFont="1"/>
    <xf numFmtId="14" fontId="1" fillId="0" borderId="0" xfId="0" applyNumberFormat="1" applyFont="1" applyFill="1" applyBorder="1" applyAlignment="1">
      <alignment horizontal="left"/>
    </xf>
    <xf numFmtId="164" fontId="0" fillId="0" borderId="0" xfId="0" applyNumberFormat="1"/>
    <xf numFmtId="1" fontId="0" fillId="0" borderId="0" xfId="0" applyNumberFormat="1"/>
    <xf numFmtId="9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164" fontId="0" fillId="2" borderId="0" xfId="0" applyNumberFormat="1" applyFill="1"/>
    <xf numFmtId="165" fontId="0" fillId="2" borderId="0" xfId="0" applyNumberFormat="1" applyFill="1"/>
    <xf numFmtId="164" fontId="2" fillId="2" borderId="0" xfId="0" applyNumberFormat="1" applyFont="1" applyFill="1"/>
    <xf numFmtId="14" fontId="1" fillId="0" borderId="0" xfId="0" applyNumberFormat="1" applyFont="1" applyBorder="1" applyAlignment="1">
      <alignment horizontal="left"/>
    </xf>
    <xf numFmtId="164" fontId="2" fillId="3" borderId="0" xfId="1" applyNumberFormat="1" applyFont="1" applyFill="1"/>
    <xf numFmtId="164" fontId="2" fillId="0" borderId="0" xfId="1" applyNumberFormat="1" applyFont="1"/>
  </cellXfs>
  <cellStyles count="7">
    <cellStyle name="Link 2" xfId="6" xr:uid="{2CE29C00-D233-4DAC-8DFD-3FA703809DB2}"/>
    <cellStyle name="Normal" xfId="0" builtinId="0"/>
    <cellStyle name="Normal 2" xfId="1" xr:uid="{2BEFCE1C-9E02-49C6-A6A9-EE801939F0A9}"/>
    <cellStyle name="Standard 2" xfId="2" xr:uid="{0F8FE32D-D112-4AB7-97A4-FCD89F15A67F}"/>
    <cellStyle name="Standard 2 2" xfId="3" xr:uid="{ED7FA843-E5AA-48BC-B577-9266FD8FFAFC}"/>
    <cellStyle name="Standard 3" xfId="5" xr:uid="{6D419069-2AA0-4F47-BCAB-3D51E78D27BF}"/>
    <cellStyle name="Standard 3 2" xfId="4" xr:uid="{2ACBE21D-53E2-4514-81E0-18B8CDA5A5F9}"/>
  </cellStyles>
  <dxfs count="1"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C56B-9DFD-4F24-8031-428339693CF3}">
  <dimension ref="A1:X39"/>
  <sheetViews>
    <sheetView tabSelected="1" workbookViewId="0">
      <selection activeCell="A2" sqref="A2"/>
    </sheetView>
  </sheetViews>
  <sheetFormatPr defaultRowHeight="15"/>
  <cols>
    <col min="2" max="2" width="15" customWidth="1"/>
    <col min="18" max="18" width="16" customWidth="1"/>
    <col min="19" max="19" width="18.7109375" customWidth="1"/>
    <col min="20" max="20" width="12.140625" customWidth="1"/>
  </cols>
  <sheetData>
    <row r="1" spans="1:24">
      <c r="A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P1" s="4" t="s">
        <v>24</v>
      </c>
      <c r="R1" s="4" t="s">
        <v>28</v>
      </c>
      <c r="S1" s="4" t="s">
        <v>25</v>
      </c>
      <c r="T1" s="4" t="s">
        <v>26</v>
      </c>
      <c r="U1" s="7">
        <v>0.01</v>
      </c>
      <c r="W1" s="4" t="s">
        <v>27</v>
      </c>
    </row>
    <row r="2" spans="1:24">
      <c r="A2">
        <v>2021</v>
      </c>
      <c r="C2" s="16">
        <v>103804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P2" s="4"/>
      <c r="R2" s="4"/>
      <c r="S2" s="4"/>
      <c r="T2" s="4"/>
      <c r="U2" s="7"/>
      <c r="W2" s="4"/>
    </row>
    <row r="3" spans="1:24">
      <c r="A3">
        <v>2020</v>
      </c>
      <c r="C3" s="15">
        <v>85406</v>
      </c>
      <c r="D3" s="15">
        <v>80018</v>
      </c>
      <c r="E3" s="15">
        <v>87457</v>
      </c>
      <c r="F3" s="15">
        <v>83851</v>
      </c>
      <c r="G3" s="15">
        <v>75780</v>
      </c>
      <c r="H3" s="15">
        <v>72142</v>
      </c>
      <c r="I3" s="15">
        <v>73763</v>
      </c>
      <c r="J3" s="15">
        <v>78638</v>
      </c>
      <c r="K3" s="15">
        <v>73993</v>
      </c>
      <c r="L3" s="15">
        <v>79468</v>
      </c>
      <c r="M3" s="15">
        <v>85623</v>
      </c>
      <c r="N3" s="15">
        <v>107862</v>
      </c>
      <c r="P3" s="3">
        <v>83200</v>
      </c>
      <c r="R3" s="5">
        <f>SUM(E3:N3)</f>
        <v>818577</v>
      </c>
      <c r="S3" s="5">
        <f>SUM(C3:N3)</f>
        <v>984001</v>
      </c>
      <c r="T3">
        <f>S3/(P3*1000/100)</f>
        <v>1.1826935096153846</v>
      </c>
      <c r="U3">
        <f>(P3*1000/100)</f>
        <v>832000</v>
      </c>
      <c r="W3" s="5">
        <f>S3-$S$5</f>
        <v>29127</v>
      </c>
      <c r="X3" s="8">
        <f>T3-$T$5</f>
        <v>3.2506203095190367E-2</v>
      </c>
    </row>
    <row r="4" spans="1:24">
      <c r="A4" s="9">
        <v>2019</v>
      </c>
      <c r="B4" s="9"/>
      <c r="C4" s="13">
        <v>85105</v>
      </c>
      <c r="D4" s="13">
        <v>81009</v>
      </c>
      <c r="E4" s="13">
        <v>86739</v>
      </c>
      <c r="F4" s="13">
        <v>77410</v>
      </c>
      <c r="G4" s="13">
        <v>75669</v>
      </c>
      <c r="H4" s="13">
        <v>73483</v>
      </c>
      <c r="I4" s="13">
        <v>76926</v>
      </c>
      <c r="J4" s="13">
        <v>73444</v>
      </c>
      <c r="K4" s="13">
        <v>71022</v>
      </c>
      <c r="L4" s="13">
        <v>77006</v>
      </c>
      <c r="M4" s="13">
        <v>78378</v>
      </c>
      <c r="N4" s="13">
        <v>83329</v>
      </c>
      <c r="O4" s="9"/>
      <c r="P4" s="13">
        <v>83167</v>
      </c>
      <c r="Q4" s="9"/>
      <c r="R4" s="5">
        <f t="shared" ref="R4:R7" si="0">SUM(E4:N4)</f>
        <v>773406</v>
      </c>
      <c r="S4" s="11">
        <f>SUM(C4:N4)</f>
        <v>939520</v>
      </c>
      <c r="T4" s="9">
        <f t="shared" ref="T4:T15" si="1">S4/(P4*1000/100)</f>
        <v>1.1296788389625694</v>
      </c>
      <c r="U4" s="9">
        <f t="shared" ref="U4:U15" si="2">(P4*1000/100)</f>
        <v>831670</v>
      </c>
      <c r="V4" s="9"/>
      <c r="W4" s="11">
        <f t="shared" ref="W4:W15" si="3">S4-$S$5</f>
        <v>-15354</v>
      </c>
      <c r="X4" s="12">
        <f t="shared" ref="X4:X15" si="4">T4-$T$5</f>
        <v>-2.050846755762481E-2</v>
      </c>
    </row>
    <row r="5" spans="1:24">
      <c r="A5">
        <v>2018</v>
      </c>
      <c r="C5" s="3">
        <v>84973</v>
      </c>
      <c r="D5" s="3">
        <v>85799</v>
      </c>
      <c r="E5" s="3">
        <v>107104</v>
      </c>
      <c r="F5" s="3">
        <v>79539</v>
      </c>
      <c r="G5" s="3">
        <v>74648</v>
      </c>
      <c r="H5" s="3">
        <v>69328</v>
      </c>
      <c r="I5" s="3">
        <v>75605</v>
      </c>
      <c r="J5" s="3">
        <v>78370</v>
      </c>
      <c r="K5" s="3">
        <v>69708</v>
      </c>
      <c r="L5" s="3">
        <v>74039</v>
      </c>
      <c r="M5" s="3">
        <v>74762</v>
      </c>
      <c r="N5" s="3">
        <v>80999</v>
      </c>
      <c r="P5" s="3">
        <v>83019</v>
      </c>
      <c r="R5" s="5">
        <f t="shared" si="0"/>
        <v>784102</v>
      </c>
      <c r="S5" s="5">
        <f>SUM(C5:N5)</f>
        <v>954874</v>
      </c>
      <c r="T5">
        <f t="shared" si="1"/>
        <v>1.1501873065201942</v>
      </c>
      <c r="U5">
        <f t="shared" si="2"/>
        <v>830190</v>
      </c>
      <c r="W5" s="5">
        <f t="shared" si="3"/>
        <v>0</v>
      </c>
      <c r="X5" s="8">
        <f t="shared" si="4"/>
        <v>0</v>
      </c>
    </row>
    <row r="6" spans="1:24">
      <c r="A6" s="9">
        <v>2017</v>
      </c>
      <c r="B6" s="9"/>
      <c r="C6" s="13">
        <v>96033</v>
      </c>
      <c r="D6" s="13">
        <v>90649</v>
      </c>
      <c r="E6" s="13">
        <v>82934</v>
      </c>
      <c r="F6" s="13">
        <v>73204</v>
      </c>
      <c r="G6" s="13">
        <v>75683</v>
      </c>
      <c r="H6" s="13">
        <v>69644</v>
      </c>
      <c r="I6" s="13">
        <v>71411</v>
      </c>
      <c r="J6" s="13">
        <v>71488</v>
      </c>
      <c r="K6" s="13">
        <v>69391</v>
      </c>
      <c r="L6" s="13">
        <v>75229</v>
      </c>
      <c r="M6" s="13">
        <v>74987</v>
      </c>
      <c r="N6" s="13">
        <v>81610</v>
      </c>
      <c r="O6" s="9"/>
      <c r="P6" s="13">
        <v>82792</v>
      </c>
      <c r="Q6" s="9"/>
      <c r="R6" s="5">
        <f t="shared" si="0"/>
        <v>745581</v>
      </c>
      <c r="S6" s="11">
        <f>SUM(C6:N6)</f>
        <v>932263</v>
      </c>
      <c r="T6" s="9">
        <f t="shared" si="1"/>
        <v>1.1260302927819112</v>
      </c>
      <c r="U6" s="9">
        <f t="shared" si="2"/>
        <v>827920</v>
      </c>
      <c r="V6" s="9"/>
      <c r="W6" s="11">
        <f t="shared" si="3"/>
        <v>-22611</v>
      </c>
      <c r="X6" s="12">
        <f t="shared" si="4"/>
        <v>-2.415701373828294E-2</v>
      </c>
    </row>
    <row r="7" spans="1:24">
      <c r="A7">
        <v>2016</v>
      </c>
      <c r="C7" s="3">
        <v>81742</v>
      </c>
      <c r="D7" s="3">
        <v>76619</v>
      </c>
      <c r="E7" s="3">
        <v>83668</v>
      </c>
      <c r="F7" s="3">
        <v>75315</v>
      </c>
      <c r="G7" s="3">
        <v>74525</v>
      </c>
      <c r="H7" s="3">
        <v>69186</v>
      </c>
      <c r="I7" s="3">
        <v>72122</v>
      </c>
      <c r="J7" s="3">
        <v>71295</v>
      </c>
      <c r="K7" s="3">
        <v>69037</v>
      </c>
      <c r="L7" s="3">
        <v>76001</v>
      </c>
      <c r="M7" s="3">
        <v>77050</v>
      </c>
      <c r="N7" s="3">
        <v>84339</v>
      </c>
      <c r="P7" s="3">
        <v>82522</v>
      </c>
      <c r="R7" s="5">
        <f t="shared" si="0"/>
        <v>752538</v>
      </c>
      <c r="S7" s="5">
        <f>SUM(C7:N7)</f>
        <v>910899</v>
      </c>
      <c r="T7">
        <f t="shared" si="1"/>
        <v>1.1038256464942682</v>
      </c>
      <c r="U7">
        <f t="shared" si="2"/>
        <v>825220</v>
      </c>
      <c r="W7" s="5">
        <f t="shared" si="3"/>
        <v>-43975</v>
      </c>
      <c r="X7" s="8">
        <f t="shared" si="4"/>
        <v>-4.636166002592601E-2</v>
      </c>
    </row>
    <row r="8" spans="1:24">
      <c r="A8" s="9">
        <v>2015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>
        <v>82176</v>
      </c>
      <c r="Q8" s="9"/>
      <c r="R8" s="9"/>
      <c r="S8" s="9">
        <v>925200</v>
      </c>
      <c r="T8" s="9">
        <f t="shared" si="1"/>
        <v>1.125876168224299</v>
      </c>
      <c r="U8" s="9">
        <f t="shared" si="2"/>
        <v>821760</v>
      </c>
      <c r="V8" s="9"/>
      <c r="W8" s="11">
        <f t="shared" si="3"/>
        <v>-29674</v>
      </c>
      <c r="X8" s="12">
        <f t="shared" si="4"/>
        <v>-2.4311138295895152E-2</v>
      </c>
    </row>
    <row r="9" spans="1:24">
      <c r="A9">
        <v>2014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81198</v>
      </c>
      <c r="S9">
        <v>868356</v>
      </c>
      <c r="T9">
        <f t="shared" si="1"/>
        <v>1.069430281534028</v>
      </c>
      <c r="U9">
        <f t="shared" si="2"/>
        <v>811980</v>
      </c>
      <c r="W9" s="5">
        <f t="shared" si="3"/>
        <v>-86518</v>
      </c>
      <c r="X9" s="8">
        <f t="shared" si="4"/>
        <v>-8.0757024986166215E-2</v>
      </c>
    </row>
    <row r="10" spans="1:24">
      <c r="A10" s="9">
        <v>2013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>
        <v>80767</v>
      </c>
      <c r="Q10" s="9"/>
      <c r="R10" s="9"/>
      <c r="S10" s="9">
        <v>893825</v>
      </c>
      <c r="T10" s="9">
        <f t="shared" si="1"/>
        <v>1.1066710413906671</v>
      </c>
      <c r="U10" s="9">
        <f t="shared" si="2"/>
        <v>807670</v>
      </c>
      <c r="V10" s="9"/>
      <c r="W10" s="11">
        <f t="shared" si="3"/>
        <v>-61049</v>
      </c>
      <c r="X10" s="12">
        <f t="shared" si="4"/>
        <v>-4.351626512952711E-2</v>
      </c>
    </row>
    <row r="11" spans="1:24">
      <c r="A11">
        <v>2012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>
        <v>80524</v>
      </c>
      <c r="S11">
        <v>869582</v>
      </c>
      <c r="T11">
        <f t="shared" si="1"/>
        <v>1.07990412796185</v>
      </c>
      <c r="U11">
        <f t="shared" si="2"/>
        <v>805240</v>
      </c>
      <c r="W11" s="5">
        <f t="shared" si="3"/>
        <v>-85292</v>
      </c>
      <c r="X11" s="8">
        <f t="shared" si="4"/>
        <v>-7.0283178558344206E-2</v>
      </c>
    </row>
    <row r="12" spans="1:24">
      <c r="A12" s="9">
        <v>2011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>
        <v>80328</v>
      </c>
      <c r="Q12" s="9"/>
      <c r="R12" s="9"/>
      <c r="S12" s="9">
        <v>852328</v>
      </c>
      <c r="T12" s="9">
        <f t="shared" si="1"/>
        <v>1.0610596554128076</v>
      </c>
      <c r="U12" s="9">
        <f t="shared" si="2"/>
        <v>803280</v>
      </c>
      <c r="V12" s="9"/>
      <c r="W12" s="11">
        <f t="shared" si="3"/>
        <v>-102546</v>
      </c>
      <c r="X12" s="12">
        <f t="shared" si="4"/>
        <v>-8.912765110738663E-2</v>
      </c>
    </row>
    <row r="13" spans="1:24">
      <c r="A13">
        <v>2010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>
        <v>81752</v>
      </c>
      <c r="S13">
        <v>858768</v>
      </c>
      <c r="T13">
        <f t="shared" si="1"/>
        <v>1.0504550347392112</v>
      </c>
      <c r="U13">
        <f t="shared" si="2"/>
        <v>817520</v>
      </c>
      <c r="W13" s="5">
        <f t="shared" si="3"/>
        <v>-96106</v>
      </c>
      <c r="X13" s="8">
        <f t="shared" si="4"/>
        <v>-9.9732271780982984E-2</v>
      </c>
    </row>
    <row r="14" spans="1:24">
      <c r="A14" s="9">
        <v>2009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>
        <v>81802</v>
      </c>
      <c r="Q14" s="9"/>
      <c r="R14" s="9"/>
      <c r="S14" s="9">
        <v>854544</v>
      </c>
      <c r="T14" s="9">
        <f t="shared" si="1"/>
        <v>1.044649275078849</v>
      </c>
      <c r="U14" s="9">
        <f t="shared" si="2"/>
        <v>818020</v>
      </c>
      <c r="V14" s="9"/>
      <c r="W14" s="11">
        <f t="shared" si="3"/>
        <v>-100330</v>
      </c>
      <c r="X14" s="12">
        <f t="shared" si="4"/>
        <v>-0.10553803144134521</v>
      </c>
    </row>
    <row r="15" spans="1:24">
      <c r="A15">
        <v>2008</v>
      </c>
      <c r="P15">
        <v>82002</v>
      </c>
      <c r="S15">
        <v>844439</v>
      </c>
      <c r="T15">
        <f t="shared" si="1"/>
        <v>1.0297785419867809</v>
      </c>
      <c r="U15">
        <f t="shared" si="2"/>
        <v>820020</v>
      </c>
      <c r="W15" s="5">
        <f t="shared" si="3"/>
        <v>-110435</v>
      </c>
      <c r="X15" s="8">
        <f t="shared" si="4"/>
        <v>-0.12040876453341331</v>
      </c>
    </row>
    <row r="18" spans="1:21">
      <c r="A18" t="s">
        <v>14</v>
      </c>
      <c r="C18" s="6">
        <f>SUM(C4:C7)/4</f>
        <v>86963.25</v>
      </c>
      <c r="D18" s="6">
        <f t="shared" ref="D18:N18" si="5">SUM(D4:D7)/4</f>
        <v>83519</v>
      </c>
      <c r="E18" s="6">
        <f t="shared" si="5"/>
        <v>90111.25</v>
      </c>
      <c r="F18" s="6">
        <f t="shared" si="5"/>
        <v>76367</v>
      </c>
      <c r="G18" s="6">
        <f t="shared" si="5"/>
        <v>75131.25</v>
      </c>
      <c r="H18" s="6">
        <f t="shared" si="5"/>
        <v>70410.25</v>
      </c>
      <c r="I18" s="6">
        <f t="shared" si="5"/>
        <v>74016</v>
      </c>
      <c r="J18" s="6">
        <f t="shared" si="5"/>
        <v>73649.25</v>
      </c>
      <c r="K18" s="6">
        <f t="shared" si="5"/>
        <v>69789.5</v>
      </c>
      <c r="L18" s="6">
        <f t="shared" si="5"/>
        <v>75568.75</v>
      </c>
      <c r="M18" s="6">
        <f t="shared" si="5"/>
        <v>76294.25</v>
      </c>
      <c r="N18" s="6">
        <f t="shared" si="5"/>
        <v>82569.25</v>
      </c>
      <c r="T18">
        <f>SUM(S4:S8)/5</f>
        <v>932551.2</v>
      </c>
    </row>
    <row r="19" spans="1:21">
      <c r="A19" t="s">
        <v>15</v>
      </c>
      <c r="C19" s="5">
        <f>MEDIAN(C4:C7)</f>
        <v>85039</v>
      </c>
      <c r="D19" s="5">
        <f t="shared" ref="D19:N19" si="6">MEDIAN(D4:D7)</f>
        <v>83404</v>
      </c>
      <c r="E19" s="5">
        <f t="shared" si="6"/>
        <v>85203.5</v>
      </c>
      <c r="F19" s="5">
        <f t="shared" si="6"/>
        <v>76362.5</v>
      </c>
      <c r="G19" s="5">
        <f t="shared" si="6"/>
        <v>75158.5</v>
      </c>
      <c r="H19" s="5">
        <f t="shared" si="6"/>
        <v>69486</v>
      </c>
      <c r="I19" s="5">
        <f t="shared" si="6"/>
        <v>73863.5</v>
      </c>
      <c r="J19" s="5">
        <f t="shared" si="6"/>
        <v>72466</v>
      </c>
      <c r="K19" s="5">
        <f t="shared" si="6"/>
        <v>69549.5</v>
      </c>
      <c r="L19" s="5">
        <f t="shared" si="6"/>
        <v>75615</v>
      </c>
      <c r="M19" s="5">
        <f t="shared" si="6"/>
        <v>76018.5</v>
      </c>
      <c r="N19" s="5">
        <f t="shared" si="6"/>
        <v>82469.5</v>
      </c>
      <c r="U19" s="5">
        <f>S3-T18</f>
        <v>51449.800000000047</v>
      </c>
    </row>
    <row r="21" spans="1:21">
      <c r="A21" t="s">
        <v>18</v>
      </c>
      <c r="C21" s="6">
        <f>SUM(C5:C7)/3</f>
        <v>87582.666666666672</v>
      </c>
      <c r="D21" s="6">
        <f t="shared" ref="D21:N21" si="7">SUM(D5:D7)/3</f>
        <v>84355.666666666672</v>
      </c>
      <c r="E21" s="6">
        <f t="shared" si="7"/>
        <v>91235.333333333328</v>
      </c>
      <c r="F21" s="6">
        <f t="shared" si="7"/>
        <v>76019.333333333328</v>
      </c>
      <c r="G21" s="6">
        <f t="shared" si="7"/>
        <v>74952</v>
      </c>
      <c r="H21" s="6">
        <f t="shared" si="7"/>
        <v>69386</v>
      </c>
      <c r="I21" s="6">
        <f t="shared" si="7"/>
        <v>73046</v>
      </c>
      <c r="J21" s="6">
        <f t="shared" si="7"/>
        <v>73717.666666666672</v>
      </c>
      <c r="K21" s="6">
        <f t="shared" si="7"/>
        <v>69378.666666666672</v>
      </c>
      <c r="L21" s="6">
        <f t="shared" si="7"/>
        <v>75089.666666666672</v>
      </c>
      <c r="M21" s="6">
        <f t="shared" si="7"/>
        <v>75599.666666666672</v>
      </c>
      <c r="N21" s="6">
        <f t="shared" si="7"/>
        <v>82316</v>
      </c>
    </row>
    <row r="22" spans="1:21">
      <c r="A22" t="s">
        <v>19</v>
      </c>
      <c r="C22" s="5">
        <f>MEDIAN(C5:C7)</f>
        <v>84973</v>
      </c>
      <c r="D22" s="5">
        <f t="shared" ref="D22:N22" si="8">MEDIAN(D5:D7)</f>
        <v>85799</v>
      </c>
      <c r="E22" s="5">
        <f t="shared" si="8"/>
        <v>83668</v>
      </c>
      <c r="F22" s="5">
        <f t="shared" si="8"/>
        <v>75315</v>
      </c>
      <c r="G22" s="5">
        <f t="shared" si="8"/>
        <v>74648</v>
      </c>
      <c r="H22" s="5">
        <f t="shared" si="8"/>
        <v>69328</v>
      </c>
      <c r="I22" s="5">
        <f t="shared" si="8"/>
        <v>72122</v>
      </c>
      <c r="J22" s="5">
        <f t="shared" si="8"/>
        <v>71488</v>
      </c>
      <c r="K22" s="5">
        <f t="shared" si="8"/>
        <v>69391</v>
      </c>
      <c r="L22" s="5">
        <f t="shared" si="8"/>
        <v>75229</v>
      </c>
      <c r="M22" s="5">
        <f t="shared" si="8"/>
        <v>74987</v>
      </c>
      <c r="N22" s="5">
        <f t="shared" si="8"/>
        <v>81610</v>
      </c>
    </row>
    <row r="25" spans="1:21">
      <c r="A25" t="s">
        <v>22</v>
      </c>
      <c r="C25" s="6">
        <f>SUM(C6:C7)/2</f>
        <v>88887.5</v>
      </c>
      <c r="D25" s="6">
        <f t="shared" ref="D25:N25" si="9">SUM(D6:D7)/2</f>
        <v>83634</v>
      </c>
      <c r="E25" s="6">
        <f t="shared" si="9"/>
        <v>83301</v>
      </c>
      <c r="F25" s="6">
        <f t="shared" si="9"/>
        <v>74259.5</v>
      </c>
      <c r="G25" s="6">
        <f t="shared" si="9"/>
        <v>75104</v>
      </c>
      <c r="H25" s="6">
        <f t="shared" si="9"/>
        <v>69415</v>
      </c>
      <c r="I25" s="6">
        <f t="shared" si="9"/>
        <v>71766.5</v>
      </c>
      <c r="J25" s="6">
        <f t="shared" si="9"/>
        <v>71391.5</v>
      </c>
      <c r="K25" s="6">
        <f t="shared" si="9"/>
        <v>69214</v>
      </c>
      <c r="L25" s="6">
        <f t="shared" si="9"/>
        <v>75615</v>
      </c>
      <c r="M25" s="6">
        <f t="shared" si="9"/>
        <v>76018.5</v>
      </c>
      <c r="N25" s="6">
        <f t="shared" si="9"/>
        <v>82974.5</v>
      </c>
    </row>
    <row r="26" spans="1:21">
      <c r="A26" t="s">
        <v>23</v>
      </c>
      <c r="C26" s="5">
        <f>MEDIAN(C6:C7)</f>
        <v>88887.5</v>
      </c>
      <c r="D26" s="5">
        <f t="shared" ref="D26:N26" si="10">MEDIAN(D6:D7)</f>
        <v>83634</v>
      </c>
      <c r="E26" s="5">
        <f t="shared" si="10"/>
        <v>83301</v>
      </c>
      <c r="F26" s="5">
        <f t="shared" si="10"/>
        <v>74259.5</v>
      </c>
      <c r="G26" s="5">
        <f t="shared" si="10"/>
        <v>75104</v>
      </c>
      <c r="H26" s="5">
        <f t="shared" si="10"/>
        <v>69415</v>
      </c>
      <c r="I26" s="5">
        <f t="shared" si="10"/>
        <v>71766.5</v>
      </c>
      <c r="J26" s="5">
        <f t="shared" si="10"/>
        <v>71391.5</v>
      </c>
      <c r="K26" s="5">
        <f t="shared" si="10"/>
        <v>69214</v>
      </c>
      <c r="L26" s="5">
        <f t="shared" si="10"/>
        <v>75615</v>
      </c>
      <c r="M26" s="5">
        <f t="shared" si="10"/>
        <v>76018.5</v>
      </c>
      <c r="N26" s="5">
        <f t="shared" si="10"/>
        <v>82974.5</v>
      </c>
    </row>
    <row r="30" spans="1:21">
      <c r="A30" t="s">
        <v>16</v>
      </c>
      <c r="C30">
        <f t="shared" ref="C30:N30" si="11">C3/(C18/100)-100</f>
        <v>-1.7906989446691597</v>
      </c>
      <c r="D30">
        <f t="shared" si="11"/>
        <v>-4.1918605347286331</v>
      </c>
      <c r="E30">
        <f t="shared" si="11"/>
        <v>-2.9455256696583376</v>
      </c>
      <c r="F30">
        <f t="shared" si="11"/>
        <v>9.8000445218484487</v>
      </c>
      <c r="G30">
        <f t="shared" si="11"/>
        <v>0.86348889443473809</v>
      </c>
      <c r="H30">
        <f t="shared" si="11"/>
        <v>2.4595140622281662</v>
      </c>
      <c r="I30">
        <f t="shared" si="11"/>
        <v>-0.34181798530046592</v>
      </c>
      <c r="J30">
        <f t="shared" si="11"/>
        <v>6.7736602884618691</v>
      </c>
      <c r="K30">
        <f t="shared" si="11"/>
        <v>6.0231123593090672</v>
      </c>
      <c r="L30">
        <f t="shared" si="11"/>
        <v>5.1598709784136929</v>
      </c>
      <c r="M30">
        <f t="shared" si="11"/>
        <v>12.227330368933437</v>
      </c>
      <c r="N30">
        <f t="shared" si="11"/>
        <v>30.632166333108273</v>
      </c>
      <c r="Q30">
        <f>SUM(C30:N30)/11</f>
        <v>5.8790258793073722</v>
      </c>
    </row>
    <row r="31" spans="1:21">
      <c r="A31" t="s">
        <v>17</v>
      </c>
      <c r="C31">
        <f t="shared" ref="C31:N31" si="12">C3/(C19/100)-100</f>
        <v>0.43156669292912397</v>
      </c>
      <c r="D31">
        <f t="shared" si="12"/>
        <v>-4.0597573257877286</v>
      </c>
      <c r="E31">
        <f t="shared" si="12"/>
        <v>2.6448444019318487</v>
      </c>
      <c r="F31">
        <f t="shared" si="12"/>
        <v>9.8065149779014575</v>
      </c>
      <c r="G31">
        <f t="shared" si="12"/>
        <v>0.82691911094552495</v>
      </c>
      <c r="H31">
        <f t="shared" si="12"/>
        <v>3.822352704141835</v>
      </c>
      <c r="I31">
        <f t="shared" si="12"/>
        <v>-0.1360617896525298</v>
      </c>
      <c r="J31">
        <f t="shared" si="12"/>
        <v>8.5170976733916604</v>
      </c>
      <c r="K31">
        <f t="shared" si="12"/>
        <v>6.3889747589846024</v>
      </c>
      <c r="L31">
        <f t="shared" si="12"/>
        <v>5.0955498247702167</v>
      </c>
      <c r="M31">
        <f t="shared" si="12"/>
        <v>12.634424515085158</v>
      </c>
      <c r="N31">
        <f t="shared" si="12"/>
        <v>30.790170911670373</v>
      </c>
      <c r="Q31">
        <f>SUM(C31:N31)/11</f>
        <v>6.9784178596646855</v>
      </c>
    </row>
    <row r="34" spans="1:17">
      <c r="A34" t="s">
        <v>21</v>
      </c>
      <c r="C34">
        <f>C4/(C21/100)-100</f>
        <v>-2.8289463668610324</v>
      </c>
      <c r="D34">
        <v>-2.8289463668610324</v>
      </c>
      <c r="E34">
        <v>-2.8289463668610324</v>
      </c>
      <c r="F34">
        <v>-2.8289463668610324</v>
      </c>
      <c r="G34">
        <v>-2.8289463668610324</v>
      </c>
      <c r="H34">
        <v>-2.8289463668610324</v>
      </c>
      <c r="I34">
        <v>-2.8289463668610324</v>
      </c>
      <c r="J34">
        <v>-2.8289463668610324</v>
      </c>
      <c r="K34">
        <v>-2.8289463668610324</v>
      </c>
      <c r="L34">
        <v>-2.8289463668610324</v>
      </c>
      <c r="M34">
        <v>-2.8289463668610324</v>
      </c>
      <c r="N34">
        <v>-2.8289463668610324</v>
      </c>
      <c r="Q34">
        <f>SUM(C34:N34)/11</f>
        <v>-3.0861233093029443</v>
      </c>
    </row>
    <row r="35" spans="1:17">
      <c r="A35" t="s">
        <v>20</v>
      </c>
      <c r="C35">
        <f>C4/(C22/100)-100</f>
        <v>0.15534346204087512</v>
      </c>
      <c r="D35">
        <v>0.15534346204087512</v>
      </c>
      <c r="E35">
        <v>0.15534346204087512</v>
      </c>
      <c r="F35">
        <v>0.15534346204087512</v>
      </c>
      <c r="G35">
        <v>0.15534346204087512</v>
      </c>
      <c r="H35">
        <v>0.15534346204087512</v>
      </c>
      <c r="I35">
        <v>0.15534346204087512</v>
      </c>
      <c r="J35">
        <v>0.15534346204087512</v>
      </c>
      <c r="K35">
        <v>0.15534346204087512</v>
      </c>
      <c r="L35">
        <v>0.15534346204087512</v>
      </c>
      <c r="M35">
        <v>0.15534346204087512</v>
      </c>
      <c r="N35">
        <v>0.15534346204087512</v>
      </c>
      <c r="Q35">
        <f>SUM(C35:N35)/11</f>
        <v>0.16946559495368196</v>
      </c>
    </row>
    <row r="38" spans="1:17">
      <c r="A38" t="s">
        <v>21</v>
      </c>
      <c r="C38">
        <f>C5/(C25/100)-100</f>
        <v>-4.4038813106454739</v>
      </c>
      <c r="D38">
        <f t="shared" ref="D38:N38" si="13">D5/(D25/100)-100</f>
        <v>2.5886601143075723</v>
      </c>
      <c r="E38">
        <f t="shared" si="13"/>
        <v>28.574686978547675</v>
      </c>
      <c r="F38">
        <f t="shared" si="13"/>
        <v>7.109528073849134</v>
      </c>
      <c r="G38">
        <f t="shared" si="13"/>
        <v>-0.60715807413718892</v>
      </c>
      <c r="H38">
        <f t="shared" si="13"/>
        <v>-0.1253331412518861</v>
      </c>
      <c r="I38">
        <f t="shared" si="13"/>
        <v>5.3485957933018966</v>
      </c>
      <c r="J38">
        <f t="shared" si="13"/>
        <v>9.7749732110965653</v>
      </c>
      <c r="K38">
        <f t="shared" si="13"/>
        <v>0.71372843644348904</v>
      </c>
      <c r="L38">
        <f t="shared" si="13"/>
        <v>-2.0842425444686938</v>
      </c>
      <c r="M38">
        <f t="shared" si="13"/>
        <v>-1.6528871261600671</v>
      </c>
      <c r="N38">
        <f t="shared" si="13"/>
        <v>-2.3808519484902035</v>
      </c>
      <c r="Q38">
        <f>SUM(C38:N38)/11</f>
        <v>3.8959834965811653</v>
      </c>
    </row>
    <row r="39" spans="1:17">
      <c r="A39" t="s">
        <v>20</v>
      </c>
      <c r="C39">
        <f>C5/(C26/100)-100</f>
        <v>-4.4038813106454739</v>
      </c>
      <c r="D39">
        <f t="shared" ref="D39:N39" si="14">D5/(D26/100)-100</f>
        <v>2.5886601143075723</v>
      </c>
      <c r="E39">
        <f t="shared" si="14"/>
        <v>28.574686978547675</v>
      </c>
      <c r="F39">
        <f t="shared" si="14"/>
        <v>7.109528073849134</v>
      </c>
      <c r="G39">
        <f t="shared" si="14"/>
        <v>-0.60715807413718892</v>
      </c>
      <c r="H39">
        <f t="shared" si="14"/>
        <v>-0.1253331412518861</v>
      </c>
      <c r="I39">
        <f t="shared" si="14"/>
        <v>5.3485957933018966</v>
      </c>
      <c r="J39">
        <f t="shared" si="14"/>
        <v>9.7749732110965653</v>
      </c>
      <c r="K39">
        <f t="shared" si="14"/>
        <v>0.71372843644348904</v>
      </c>
      <c r="L39">
        <f t="shared" si="14"/>
        <v>-2.0842425444686938</v>
      </c>
      <c r="M39">
        <f t="shared" si="14"/>
        <v>-1.6528871261600671</v>
      </c>
      <c r="N39">
        <f t="shared" si="14"/>
        <v>-2.3808519484902035</v>
      </c>
      <c r="Q39">
        <f>SUM(C39:N39)/11</f>
        <v>3.8959834965811653</v>
      </c>
    </row>
  </sheetData>
  <conditionalFormatting sqref="C3:N15 P3:P15 W3:X15 R3:U15">
    <cfRule type="expression" dxfId="0" priority="3">
      <formula>C3=MAX(C$3:C$7)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61F3-36FA-4E28-8EB8-8A699C7BFC6C}">
  <dimension ref="A1"/>
  <sheetViews>
    <sheetView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</dc:creator>
  <cp:lastModifiedBy>Christoph K</cp:lastModifiedBy>
  <dcterms:created xsi:type="dcterms:W3CDTF">2020-10-30T07:51:00Z</dcterms:created>
  <dcterms:modified xsi:type="dcterms:W3CDTF">2021-02-10T08:28:26Z</dcterms:modified>
</cp:coreProperties>
</file>