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res\"/>
    </mc:Choice>
  </mc:AlternateContent>
  <xr:revisionPtr revIDLastSave="0" documentId="13_ncr:1_{235BDB20-1E90-40F1-81E7-799C17B82DFB}" xr6:coauthVersionLast="46" xr6:coauthVersionMax="46" xr10:uidLastSave="{00000000-0000-0000-0000-000000000000}"/>
  <bookViews>
    <workbookView xWindow="28680" yWindow="-120" windowWidth="29040" windowHeight="17640" xr2:uid="{233D17F4-F1C4-4491-B917-535F87026414}"/>
  </bookViews>
  <sheets>
    <sheet name="Sheet3" sheetId="3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3" l="1"/>
  <c r="R5" i="3"/>
  <c r="R4" i="3"/>
  <c r="R3" i="3"/>
  <c r="R2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14" i="3"/>
  <c r="U13" i="3"/>
  <c r="U12" i="3"/>
  <c r="U11" i="3"/>
  <c r="U10" i="3"/>
  <c r="U9" i="3"/>
  <c r="U8" i="3"/>
  <c r="U7" i="3"/>
  <c r="U6" i="3"/>
  <c r="U5" i="3"/>
  <c r="U4" i="3"/>
  <c r="U3" i="3"/>
  <c r="T14" i="3"/>
  <c r="T13" i="3"/>
  <c r="T12" i="3"/>
  <c r="T11" i="3"/>
  <c r="T10" i="3"/>
  <c r="T9" i="3"/>
  <c r="T8" i="3"/>
  <c r="U2" i="3"/>
  <c r="T2" i="3"/>
  <c r="T7" i="3"/>
  <c r="T6" i="3"/>
  <c r="T5" i="3"/>
  <c r="T4" i="3"/>
  <c r="T3" i="3"/>
  <c r="N25" i="3"/>
  <c r="N38" i="3" s="1"/>
  <c r="M25" i="3"/>
  <c r="M38" i="3" s="1"/>
  <c r="L25" i="3"/>
  <c r="L38" i="3" s="1"/>
  <c r="K25" i="3"/>
  <c r="K38" i="3" s="1"/>
  <c r="J25" i="3"/>
  <c r="J38" i="3" s="1"/>
  <c r="I25" i="3"/>
  <c r="I38" i="3" s="1"/>
  <c r="H25" i="3"/>
  <c r="H38" i="3" s="1"/>
  <c r="G25" i="3"/>
  <c r="G38" i="3" s="1"/>
  <c r="F25" i="3"/>
  <c r="F38" i="3" s="1"/>
  <c r="E25" i="3"/>
  <c r="E38" i="3" s="1"/>
  <c r="D25" i="3"/>
  <c r="D38" i="3" s="1"/>
  <c r="N24" i="3"/>
  <c r="N37" i="3" s="1"/>
  <c r="M24" i="3"/>
  <c r="M37" i="3" s="1"/>
  <c r="L24" i="3"/>
  <c r="L37" i="3" s="1"/>
  <c r="K24" i="3"/>
  <c r="K37" i="3" s="1"/>
  <c r="J24" i="3"/>
  <c r="J37" i="3" s="1"/>
  <c r="I24" i="3"/>
  <c r="I37" i="3" s="1"/>
  <c r="H24" i="3"/>
  <c r="H37" i="3" s="1"/>
  <c r="G24" i="3"/>
  <c r="G37" i="3" s="1"/>
  <c r="F24" i="3"/>
  <c r="F37" i="3" s="1"/>
  <c r="E24" i="3"/>
  <c r="E37" i="3" s="1"/>
  <c r="D24" i="3"/>
  <c r="D37" i="3" s="1"/>
  <c r="C24" i="3"/>
  <c r="C37" i="3" s="1"/>
  <c r="C25" i="3"/>
  <c r="C38" i="3" s="1"/>
  <c r="N21" i="3"/>
  <c r="M21" i="3"/>
  <c r="L21" i="3"/>
  <c r="K21" i="3"/>
  <c r="J21" i="3"/>
  <c r="I21" i="3"/>
  <c r="H21" i="3"/>
  <c r="G21" i="3"/>
  <c r="F21" i="3"/>
  <c r="E21" i="3"/>
  <c r="D21" i="3"/>
  <c r="N20" i="3"/>
  <c r="M20" i="3"/>
  <c r="L20" i="3"/>
  <c r="K20" i="3"/>
  <c r="J20" i="3"/>
  <c r="I20" i="3"/>
  <c r="H20" i="3"/>
  <c r="G20" i="3"/>
  <c r="F20" i="3"/>
  <c r="E20" i="3"/>
  <c r="D20" i="3"/>
  <c r="C20" i="3"/>
  <c r="C33" i="3" s="1"/>
  <c r="Q33" i="3" s="1"/>
  <c r="C21" i="3"/>
  <c r="C34" i="3" s="1"/>
  <c r="Q34" i="3" s="1"/>
  <c r="N18" i="3"/>
  <c r="N30" i="3" s="1"/>
  <c r="M18" i="3"/>
  <c r="M30" i="3" s="1"/>
  <c r="L18" i="3"/>
  <c r="L30" i="3" s="1"/>
  <c r="K18" i="3"/>
  <c r="K30" i="3" s="1"/>
  <c r="J18" i="3"/>
  <c r="J30" i="3" s="1"/>
  <c r="I18" i="3"/>
  <c r="I30" i="3" s="1"/>
  <c r="H18" i="3"/>
  <c r="H30" i="3" s="1"/>
  <c r="G18" i="3"/>
  <c r="G30" i="3" s="1"/>
  <c r="F18" i="3"/>
  <c r="F30" i="3" s="1"/>
  <c r="E18" i="3"/>
  <c r="E30" i="3" s="1"/>
  <c r="D18" i="3"/>
  <c r="D30" i="3" s="1"/>
  <c r="C18" i="3"/>
  <c r="C30" i="3" s="1"/>
  <c r="N17" i="3"/>
  <c r="N29" i="3" s="1"/>
  <c r="M17" i="3"/>
  <c r="M29" i="3" s="1"/>
  <c r="L17" i="3"/>
  <c r="L29" i="3" s="1"/>
  <c r="K17" i="3"/>
  <c r="K29" i="3" s="1"/>
  <c r="J17" i="3"/>
  <c r="J29" i="3" s="1"/>
  <c r="I17" i="3"/>
  <c r="I29" i="3" s="1"/>
  <c r="H17" i="3"/>
  <c r="H29" i="3" s="1"/>
  <c r="G17" i="3"/>
  <c r="G29" i="3" s="1"/>
  <c r="F17" i="3"/>
  <c r="F29" i="3" s="1"/>
  <c r="E17" i="3"/>
  <c r="E29" i="3" s="1"/>
  <c r="D17" i="3"/>
  <c r="D29" i="3" s="1"/>
  <c r="C17" i="3"/>
  <c r="C29" i="3" s="1"/>
  <c r="S6" i="3"/>
  <c r="S5" i="3"/>
  <c r="S4" i="3"/>
  <c r="S3" i="3"/>
  <c r="S2" i="3"/>
  <c r="Q37" i="3" l="1"/>
  <c r="T17" i="3"/>
  <c r="U18" i="3" s="1"/>
  <c r="Q38" i="3"/>
  <c r="Q30" i="3"/>
  <c r="Q29" i="3"/>
</calcChain>
</file>

<file path=xl/sharedStrings.xml><?xml version="1.0" encoding="utf-8"?>
<sst xmlns="http://schemas.openxmlformats.org/spreadsheetml/2006/main" count="31" uniqueCount="29">
  <si>
    <t>https://www.destatis.de/DE/Themen/Gesellschaft-Umwelt/Bevoelkerung/Sterbefaelle-Lebenserwartung/Tabellen/sonderauswertung-sterbefaelle.html?nn=375478</t>
  </si>
  <si>
    <t>Year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</si>
  <si>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</si>
  <si>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</si>
  <si>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</si>
  <si>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</si>
  <si>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</si>
  <si>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</si>
  <si>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</si>
  <si>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</si>
  <si>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</si>
  <si>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</si>
  <si>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</si>
  <si>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</si>
  <si>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AVG 16-19</t>
  </si>
  <si>
    <t>Median 16-19</t>
  </si>
  <si>
    <t>2020 Gain To avg</t>
  </si>
  <si>
    <t>2020 Gain To Median</t>
  </si>
  <si>
    <t>AVG 16-18</t>
  </si>
  <si>
    <t>Median 16-18</t>
  </si>
  <si>
    <t>2019 Gain To Median</t>
  </si>
  <si>
    <t>2019 Gain To avg</t>
  </si>
  <si>
    <t>AVG 16-17</t>
  </si>
  <si>
    <t>Median 16-17</t>
  </si>
  <si>
    <t>Bevölkerung *1000</t>
  </si>
  <si>
    <t>Summe 01-12</t>
  </si>
  <si>
    <t>Relativ</t>
  </si>
  <si>
    <t>Diff to 2018</t>
  </si>
  <si>
    <t>Summe März-Dez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</si>
</sst>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\ ;\-#\ ###\ ##0\ ;&quot; – &quot;"/>
    <numFmt numFmtId="165" formatCode="0.0000_ ;\-0.0000\ "/>
  </numFmts>
  <fonts count="3">
    <font>
      <sz val="11"/>
      <color theme="1"/>
      <name val="Calibri"/>
      <family val="2"/>
      <scheme val="minor"/>
    </font>
    <font>
      <sz val="10"/>
      <color theme="1"/>
      <name val="MetaNormalLF-Roman"/>
      <family val="2"/>
    </font>
    <font>
      <b/>
      <sz val="10"/>
      <color theme="1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64" fontId="2" fillId="0" borderId="0" xfId="0" applyNumberFormat="1" applyFont="1"/>
    <xf numFmtId="14" fontId="1" fillId="0" borderId="0" xfId="0" applyNumberFormat="1" applyFont="1" applyFill="1" applyBorder="1" applyAlignment="1">
      <alignment horizontal="left"/>
    </xf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164" fontId="0" fillId="2" borderId="0" xfId="0" applyNumberFormat="1" applyFill="1"/>
    <xf numFmtId="165" fontId="0" fillId="2" borderId="0" xfId="0" applyNumberFormat="1" applyFill="1"/>
    <xf numFmtId="164" fontId="2" fillId="2" borderId="0" xfId="0" applyNumberFormat="1" applyFont="1" applyFill="1"/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C56B-9DFD-4F24-8031-428339693CF3}">
  <dimension ref="A1:X38"/>
  <sheetViews>
    <sheetView tabSelected="1" workbookViewId="0">
      <selection activeCell="R6" sqref="R6"/>
    </sheetView>
  </sheetViews>
  <sheetFormatPr defaultRowHeight="15"/>
  <cols>
    <col min="2" max="2" width="15" customWidth="1"/>
    <col min="18" max="18" width="16" customWidth="1"/>
    <col min="19" max="19" width="18.7109375" customWidth="1"/>
    <col min="20" max="20" width="12.140625" customWidth="1"/>
  </cols>
  <sheetData>
    <row r="1" spans="1:24">
      <c r="A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P1" s="4" t="s">
        <v>24</v>
      </c>
      <c r="R1" s="4" t="s">
        <v>28</v>
      </c>
      <c r="S1" s="4" t="s">
        <v>25</v>
      </c>
      <c r="T1" s="4" t="s">
        <v>26</v>
      </c>
      <c r="U1" s="7">
        <v>0.01</v>
      </c>
      <c r="W1" s="4" t="s">
        <v>27</v>
      </c>
    </row>
    <row r="2" spans="1:24">
      <c r="A2">
        <v>2020</v>
      </c>
      <c r="C2" s="3">
        <v>85384</v>
      </c>
      <c r="D2" s="3">
        <v>80013</v>
      </c>
      <c r="E2" s="3">
        <v>87452</v>
      </c>
      <c r="F2" s="3">
        <v>83845</v>
      </c>
      <c r="G2" s="3">
        <v>75775</v>
      </c>
      <c r="H2" s="3">
        <v>72134</v>
      </c>
      <c r="I2" s="3">
        <v>73756</v>
      </c>
      <c r="J2" s="3">
        <v>78629</v>
      </c>
      <c r="K2" s="3">
        <v>73980</v>
      </c>
      <c r="L2" s="3">
        <v>79431</v>
      </c>
      <c r="M2" s="3">
        <v>85483</v>
      </c>
      <c r="N2" s="3">
        <v>106607</v>
      </c>
      <c r="P2" s="3">
        <v>83200</v>
      </c>
      <c r="R2" s="5">
        <f>SUM(E2:N2)</f>
        <v>817092</v>
      </c>
      <c r="S2" s="5">
        <f>SUM(C2:N2)</f>
        <v>982489</v>
      </c>
      <c r="T2">
        <f>S2/(P2*1000/100)</f>
        <v>1.180876201923077</v>
      </c>
      <c r="U2">
        <f>(P2*1000/100)</f>
        <v>832000</v>
      </c>
      <c r="W2" s="5">
        <f>S2-$S$4</f>
        <v>27615</v>
      </c>
      <c r="X2" s="8">
        <f>T2-$T$4</f>
        <v>3.0688895402882777E-2</v>
      </c>
    </row>
    <row r="3" spans="1:24">
      <c r="A3" s="9">
        <v>2019</v>
      </c>
      <c r="B3" s="9"/>
      <c r="C3" s="13">
        <v>85105</v>
      </c>
      <c r="D3" s="13">
        <v>81009</v>
      </c>
      <c r="E3" s="13">
        <v>86739</v>
      </c>
      <c r="F3" s="13">
        <v>77410</v>
      </c>
      <c r="G3" s="13">
        <v>75669</v>
      </c>
      <c r="H3" s="13">
        <v>73483</v>
      </c>
      <c r="I3" s="13">
        <v>76926</v>
      </c>
      <c r="J3" s="13">
        <v>73444</v>
      </c>
      <c r="K3" s="13">
        <v>71022</v>
      </c>
      <c r="L3" s="13">
        <v>77006</v>
      </c>
      <c r="M3" s="13">
        <v>78378</v>
      </c>
      <c r="N3" s="13">
        <v>83329</v>
      </c>
      <c r="O3" s="9"/>
      <c r="P3" s="13">
        <v>83167</v>
      </c>
      <c r="Q3" s="9"/>
      <c r="R3" s="5">
        <f t="shared" ref="R3:R6" si="0">SUM(E3:N3)</f>
        <v>773406</v>
      </c>
      <c r="S3" s="11">
        <f>SUM(C3:N3)</f>
        <v>939520</v>
      </c>
      <c r="T3" s="9">
        <f t="shared" ref="T3:T14" si="1">S3/(P3*1000/100)</f>
        <v>1.1296788389625694</v>
      </c>
      <c r="U3" s="9">
        <f t="shared" ref="U3:U14" si="2">(P3*1000/100)</f>
        <v>831670</v>
      </c>
      <c r="V3" s="9"/>
      <c r="W3" s="11">
        <f t="shared" ref="W3:W14" si="3">S3-$S$4</f>
        <v>-15354</v>
      </c>
      <c r="X3" s="12">
        <f t="shared" ref="X3:X14" si="4">T3-$T$4</f>
        <v>-2.050846755762481E-2</v>
      </c>
    </row>
    <row r="4" spans="1:24">
      <c r="A4">
        <v>2018</v>
      </c>
      <c r="C4" s="3">
        <v>84973</v>
      </c>
      <c r="D4" s="3">
        <v>85799</v>
      </c>
      <c r="E4" s="3">
        <v>107104</v>
      </c>
      <c r="F4" s="3">
        <v>79539</v>
      </c>
      <c r="G4" s="3">
        <v>74648</v>
      </c>
      <c r="H4" s="3">
        <v>69328</v>
      </c>
      <c r="I4" s="3">
        <v>75605</v>
      </c>
      <c r="J4" s="3">
        <v>78370</v>
      </c>
      <c r="K4" s="3">
        <v>69708</v>
      </c>
      <c r="L4" s="3">
        <v>74039</v>
      </c>
      <c r="M4" s="3">
        <v>74762</v>
      </c>
      <c r="N4" s="3">
        <v>80999</v>
      </c>
      <c r="P4" s="3">
        <v>83019</v>
      </c>
      <c r="R4" s="5">
        <f t="shared" si="0"/>
        <v>784102</v>
      </c>
      <c r="S4" s="5">
        <f>SUM(C4:N4)</f>
        <v>954874</v>
      </c>
      <c r="T4">
        <f t="shared" si="1"/>
        <v>1.1501873065201942</v>
      </c>
      <c r="U4">
        <f t="shared" si="2"/>
        <v>830190</v>
      </c>
      <c r="W4" s="5">
        <f t="shared" si="3"/>
        <v>0</v>
      </c>
      <c r="X4" s="8">
        <f t="shared" si="4"/>
        <v>0</v>
      </c>
    </row>
    <row r="5" spans="1:24">
      <c r="A5" s="9">
        <v>2017</v>
      </c>
      <c r="B5" s="9"/>
      <c r="C5" s="13">
        <v>96033</v>
      </c>
      <c r="D5" s="13">
        <v>90649</v>
      </c>
      <c r="E5" s="13">
        <v>82934</v>
      </c>
      <c r="F5" s="13">
        <v>73204</v>
      </c>
      <c r="G5" s="13">
        <v>75683</v>
      </c>
      <c r="H5" s="13">
        <v>69644</v>
      </c>
      <c r="I5" s="13">
        <v>71411</v>
      </c>
      <c r="J5" s="13">
        <v>71488</v>
      </c>
      <c r="K5" s="13">
        <v>69391</v>
      </c>
      <c r="L5" s="13">
        <v>75229</v>
      </c>
      <c r="M5" s="13">
        <v>74987</v>
      </c>
      <c r="N5" s="13">
        <v>81610</v>
      </c>
      <c r="O5" s="9"/>
      <c r="P5" s="13">
        <v>82792</v>
      </c>
      <c r="Q5" s="9"/>
      <c r="R5" s="5">
        <f t="shared" si="0"/>
        <v>745581</v>
      </c>
      <c r="S5" s="11">
        <f>SUM(C5:N5)</f>
        <v>932263</v>
      </c>
      <c r="T5" s="9">
        <f t="shared" si="1"/>
        <v>1.1260302927819112</v>
      </c>
      <c r="U5" s="9">
        <f t="shared" si="2"/>
        <v>827920</v>
      </c>
      <c r="V5" s="9"/>
      <c r="W5" s="11">
        <f t="shared" si="3"/>
        <v>-22611</v>
      </c>
      <c r="X5" s="12">
        <f t="shared" si="4"/>
        <v>-2.415701373828294E-2</v>
      </c>
    </row>
    <row r="6" spans="1:24">
      <c r="A6">
        <v>2016</v>
      </c>
      <c r="C6" s="3">
        <v>81742</v>
      </c>
      <c r="D6" s="3">
        <v>76619</v>
      </c>
      <c r="E6" s="3">
        <v>83668</v>
      </c>
      <c r="F6" s="3">
        <v>75315</v>
      </c>
      <c r="G6" s="3">
        <v>74525</v>
      </c>
      <c r="H6" s="3">
        <v>69186</v>
      </c>
      <c r="I6" s="3">
        <v>72122</v>
      </c>
      <c r="J6" s="3">
        <v>71295</v>
      </c>
      <c r="K6" s="3">
        <v>69037</v>
      </c>
      <c r="L6" s="3">
        <v>76001</v>
      </c>
      <c r="M6" s="3">
        <v>77050</v>
      </c>
      <c r="N6" s="3">
        <v>84339</v>
      </c>
      <c r="P6" s="3">
        <v>82522</v>
      </c>
      <c r="R6" s="5">
        <f t="shared" si="0"/>
        <v>752538</v>
      </c>
      <c r="S6" s="5">
        <f>SUM(C6:N6)</f>
        <v>910899</v>
      </c>
      <c r="T6">
        <f t="shared" si="1"/>
        <v>1.1038256464942682</v>
      </c>
      <c r="U6">
        <f t="shared" si="2"/>
        <v>825220</v>
      </c>
      <c r="W6" s="5">
        <f t="shared" si="3"/>
        <v>-43975</v>
      </c>
      <c r="X6" s="8">
        <f t="shared" si="4"/>
        <v>-4.636166002592601E-2</v>
      </c>
    </row>
    <row r="7" spans="1:24">
      <c r="A7" s="9">
        <v>2015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82176</v>
      </c>
      <c r="Q7" s="9"/>
      <c r="R7" s="9"/>
      <c r="S7" s="9">
        <v>925200</v>
      </c>
      <c r="T7" s="9">
        <f t="shared" si="1"/>
        <v>1.125876168224299</v>
      </c>
      <c r="U7" s="9">
        <f t="shared" si="2"/>
        <v>821760</v>
      </c>
      <c r="V7" s="9"/>
      <c r="W7" s="11">
        <f t="shared" si="3"/>
        <v>-29674</v>
      </c>
      <c r="X7" s="12">
        <f t="shared" si="4"/>
        <v>-2.4311138295895152E-2</v>
      </c>
    </row>
    <row r="8" spans="1:24">
      <c r="A8">
        <v>2014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v>81198</v>
      </c>
      <c r="S8">
        <v>868356</v>
      </c>
      <c r="T8">
        <f t="shared" si="1"/>
        <v>1.069430281534028</v>
      </c>
      <c r="U8">
        <f t="shared" si="2"/>
        <v>811980</v>
      </c>
      <c r="W8" s="5">
        <f t="shared" si="3"/>
        <v>-86518</v>
      </c>
      <c r="X8" s="8">
        <f t="shared" si="4"/>
        <v>-8.0757024986166215E-2</v>
      </c>
    </row>
    <row r="9" spans="1:24">
      <c r="A9" s="9">
        <v>2013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80767</v>
      </c>
      <c r="Q9" s="9"/>
      <c r="R9" s="9"/>
      <c r="S9" s="9">
        <v>893825</v>
      </c>
      <c r="T9" s="9">
        <f t="shared" si="1"/>
        <v>1.1066710413906671</v>
      </c>
      <c r="U9" s="9">
        <f t="shared" si="2"/>
        <v>807670</v>
      </c>
      <c r="V9" s="9"/>
      <c r="W9" s="11">
        <f t="shared" si="3"/>
        <v>-61049</v>
      </c>
      <c r="X9" s="12">
        <f t="shared" si="4"/>
        <v>-4.351626512952711E-2</v>
      </c>
    </row>
    <row r="10" spans="1:24">
      <c r="A10">
        <v>2012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v>80524</v>
      </c>
      <c r="S10">
        <v>869582</v>
      </c>
      <c r="T10">
        <f t="shared" si="1"/>
        <v>1.07990412796185</v>
      </c>
      <c r="U10">
        <f t="shared" si="2"/>
        <v>805240</v>
      </c>
      <c r="W10" s="5">
        <f t="shared" si="3"/>
        <v>-85292</v>
      </c>
      <c r="X10" s="8">
        <f t="shared" si="4"/>
        <v>-7.0283178558344206E-2</v>
      </c>
    </row>
    <row r="11" spans="1:24">
      <c r="A11" s="9">
        <v>2011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>
        <v>80328</v>
      </c>
      <c r="Q11" s="9"/>
      <c r="R11" s="9"/>
      <c r="S11" s="9">
        <v>852328</v>
      </c>
      <c r="T11" s="9">
        <f t="shared" si="1"/>
        <v>1.0610596554128076</v>
      </c>
      <c r="U11" s="9">
        <f t="shared" si="2"/>
        <v>803280</v>
      </c>
      <c r="V11" s="9"/>
      <c r="W11" s="11">
        <f t="shared" si="3"/>
        <v>-102546</v>
      </c>
      <c r="X11" s="12">
        <f t="shared" si="4"/>
        <v>-8.912765110738663E-2</v>
      </c>
    </row>
    <row r="12" spans="1:24">
      <c r="A12">
        <v>2010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>
        <v>81752</v>
      </c>
      <c r="S12">
        <v>858768</v>
      </c>
      <c r="T12">
        <f t="shared" si="1"/>
        <v>1.0504550347392112</v>
      </c>
      <c r="U12">
        <f t="shared" si="2"/>
        <v>817520</v>
      </c>
      <c r="W12" s="5">
        <f t="shared" si="3"/>
        <v>-96106</v>
      </c>
      <c r="X12" s="8">
        <f t="shared" si="4"/>
        <v>-9.9732271780982984E-2</v>
      </c>
    </row>
    <row r="13" spans="1:24">
      <c r="A13" s="9">
        <v>2009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>
        <v>81802</v>
      </c>
      <c r="Q13" s="9"/>
      <c r="R13" s="9"/>
      <c r="S13" s="9">
        <v>854544</v>
      </c>
      <c r="T13" s="9">
        <f t="shared" si="1"/>
        <v>1.044649275078849</v>
      </c>
      <c r="U13" s="9">
        <f t="shared" si="2"/>
        <v>818020</v>
      </c>
      <c r="V13" s="9"/>
      <c r="W13" s="11">
        <f t="shared" si="3"/>
        <v>-100330</v>
      </c>
      <c r="X13" s="12">
        <f t="shared" si="4"/>
        <v>-0.10553803144134521</v>
      </c>
    </row>
    <row r="14" spans="1:24">
      <c r="A14">
        <v>2008</v>
      </c>
      <c r="P14">
        <v>82002</v>
      </c>
      <c r="S14">
        <v>844439</v>
      </c>
      <c r="T14">
        <f t="shared" si="1"/>
        <v>1.0297785419867809</v>
      </c>
      <c r="U14">
        <f t="shared" si="2"/>
        <v>820020</v>
      </c>
      <c r="W14" s="5">
        <f t="shared" si="3"/>
        <v>-110435</v>
      </c>
      <c r="X14" s="8">
        <f t="shared" si="4"/>
        <v>-0.12040876453341331</v>
      </c>
    </row>
    <row r="17" spans="1:21">
      <c r="A17" t="s">
        <v>14</v>
      </c>
      <c r="C17" s="6">
        <f>SUM(C3:C6)/4</f>
        <v>86963.25</v>
      </c>
      <c r="D17" s="6">
        <f t="shared" ref="D17:N17" si="5">SUM(D3:D6)/4</f>
        <v>83519</v>
      </c>
      <c r="E17" s="6">
        <f t="shared" si="5"/>
        <v>90111.25</v>
      </c>
      <c r="F17" s="6">
        <f t="shared" si="5"/>
        <v>76367</v>
      </c>
      <c r="G17" s="6">
        <f t="shared" si="5"/>
        <v>75131.25</v>
      </c>
      <c r="H17" s="6">
        <f t="shared" si="5"/>
        <v>70410.25</v>
      </c>
      <c r="I17" s="6">
        <f t="shared" si="5"/>
        <v>74016</v>
      </c>
      <c r="J17" s="6">
        <f t="shared" si="5"/>
        <v>73649.25</v>
      </c>
      <c r="K17" s="6">
        <f t="shared" si="5"/>
        <v>69789.5</v>
      </c>
      <c r="L17" s="6">
        <f t="shared" si="5"/>
        <v>75568.75</v>
      </c>
      <c r="M17" s="6">
        <f t="shared" si="5"/>
        <v>76294.25</v>
      </c>
      <c r="N17" s="6">
        <f t="shared" si="5"/>
        <v>82569.25</v>
      </c>
      <c r="T17">
        <f>SUM(S3:S7)/5</f>
        <v>932551.2</v>
      </c>
    </row>
    <row r="18" spans="1:21">
      <c r="A18" t="s">
        <v>15</v>
      </c>
      <c r="C18" s="5">
        <f>MEDIAN(C3:C6)</f>
        <v>85039</v>
      </c>
      <c r="D18" s="5">
        <f t="shared" ref="D18:N18" si="6">MEDIAN(D3:D6)</f>
        <v>83404</v>
      </c>
      <c r="E18" s="5">
        <f t="shared" si="6"/>
        <v>85203.5</v>
      </c>
      <c r="F18" s="5">
        <f t="shared" si="6"/>
        <v>76362.5</v>
      </c>
      <c r="G18" s="5">
        <f t="shared" si="6"/>
        <v>75158.5</v>
      </c>
      <c r="H18" s="5">
        <f t="shared" si="6"/>
        <v>69486</v>
      </c>
      <c r="I18" s="5">
        <f t="shared" si="6"/>
        <v>73863.5</v>
      </c>
      <c r="J18" s="5">
        <f t="shared" si="6"/>
        <v>72466</v>
      </c>
      <c r="K18" s="5">
        <f t="shared" si="6"/>
        <v>69549.5</v>
      </c>
      <c r="L18" s="5">
        <f t="shared" si="6"/>
        <v>75615</v>
      </c>
      <c r="M18" s="5">
        <f t="shared" si="6"/>
        <v>76018.5</v>
      </c>
      <c r="N18" s="5">
        <f t="shared" si="6"/>
        <v>82469.5</v>
      </c>
      <c r="U18" s="5">
        <f>S2-T17</f>
        <v>49937.800000000047</v>
      </c>
    </row>
    <row r="20" spans="1:21">
      <c r="A20" t="s">
        <v>18</v>
      </c>
      <c r="C20" s="6">
        <f>SUM(C4:C6)/3</f>
        <v>87582.666666666672</v>
      </c>
      <c r="D20" s="6">
        <f t="shared" ref="D20:N20" si="7">SUM(D4:D6)/3</f>
        <v>84355.666666666672</v>
      </c>
      <c r="E20" s="6">
        <f t="shared" si="7"/>
        <v>91235.333333333328</v>
      </c>
      <c r="F20" s="6">
        <f t="shared" si="7"/>
        <v>76019.333333333328</v>
      </c>
      <c r="G20" s="6">
        <f t="shared" si="7"/>
        <v>74952</v>
      </c>
      <c r="H20" s="6">
        <f t="shared" si="7"/>
        <v>69386</v>
      </c>
      <c r="I20" s="6">
        <f t="shared" si="7"/>
        <v>73046</v>
      </c>
      <c r="J20" s="6">
        <f t="shared" si="7"/>
        <v>73717.666666666672</v>
      </c>
      <c r="K20" s="6">
        <f t="shared" si="7"/>
        <v>69378.666666666672</v>
      </c>
      <c r="L20" s="6">
        <f t="shared" si="7"/>
        <v>75089.666666666672</v>
      </c>
      <c r="M20" s="6">
        <f t="shared" si="7"/>
        <v>75599.666666666672</v>
      </c>
      <c r="N20" s="6">
        <f t="shared" si="7"/>
        <v>82316</v>
      </c>
    </row>
    <row r="21" spans="1:21">
      <c r="A21" t="s">
        <v>19</v>
      </c>
      <c r="C21" s="5">
        <f>MEDIAN(C4:C6)</f>
        <v>84973</v>
      </c>
      <c r="D21" s="5">
        <f t="shared" ref="D21:N21" si="8">MEDIAN(D4:D6)</f>
        <v>85799</v>
      </c>
      <c r="E21" s="5">
        <f t="shared" si="8"/>
        <v>83668</v>
      </c>
      <c r="F21" s="5">
        <f t="shared" si="8"/>
        <v>75315</v>
      </c>
      <c r="G21" s="5">
        <f t="shared" si="8"/>
        <v>74648</v>
      </c>
      <c r="H21" s="5">
        <f t="shared" si="8"/>
        <v>69328</v>
      </c>
      <c r="I21" s="5">
        <f t="shared" si="8"/>
        <v>72122</v>
      </c>
      <c r="J21" s="5">
        <f t="shared" si="8"/>
        <v>71488</v>
      </c>
      <c r="K21" s="5">
        <f t="shared" si="8"/>
        <v>69391</v>
      </c>
      <c r="L21" s="5">
        <f t="shared" si="8"/>
        <v>75229</v>
      </c>
      <c r="M21" s="5">
        <f t="shared" si="8"/>
        <v>74987</v>
      </c>
      <c r="N21" s="5">
        <f t="shared" si="8"/>
        <v>81610</v>
      </c>
    </row>
    <row r="24" spans="1:21">
      <c r="A24" t="s">
        <v>22</v>
      </c>
      <c r="C24" s="6">
        <f>SUM(C5:C6)/2</f>
        <v>88887.5</v>
      </c>
      <c r="D24" s="6">
        <f t="shared" ref="D24:N24" si="9">SUM(D5:D6)/2</f>
        <v>83634</v>
      </c>
      <c r="E24" s="6">
        <f t="shared" si="9"/>
        <v>83301</v>
      </c>
      <c r="F24" s="6">
        <f t="shared" si="9"/>
        <v>74259.5</v>
      </c>
      <c r="G24" s="6">
        <f t="shared" si="9"/>
        <v>75104</v>
      </c>
      <c r="H24" s="6">
        <f t="shared" si="9"/>
        <v>69415</v>
      </c>
      <c r="I24" s="6">
        <f t="shared" si="9"/>
        <v>71766.5</v>
      </c>
      <c r="J24" s="6">
        <f t="shared" si="9"/>
        <v>71391.5</v>
      </c>
      <c r="K24" s="6">
        <f t="shared" si="9"/>
        <v>69214</v>
      </c>
      <c r="L24" s="6">
        <f t="shared" si="9"/>
        <v>75615</v>
      </c>
      <c r="M24" s="6">
        <f t="shared" si="9"/>
        <v>76018.5</v>
      </c>
      <c r="N24" s="6">
        <f t="shared" si="9"/>
        <v>82974.5</v>
      </c>
    </row>
    <row r="25" spans="1:21">
      <c r="A25" t="s">
        <v>23</v>
      </c>
      <c r="C25" s="5">
        <f>MEDIAN(C5:C6)</f>
        <v>88887.5</v>
      </c>
      <c r="D25" s="5">
        <f t="shared" ref="D25:N25" si="10">MEDIAN(D5:D6)</f>
        <v>83634</v>
      </c>
      <c r="E25" s="5">
        <f t="shared" si="10"/>
        <v>83301</v>
      </c>
      <c r="F25" s="5">
        <f t="shared" si="10"/>
        <v>74259.5</v>
      </c>
      <c r="G25" s="5">
        <f t="shared" si="10"/>
        <v>75104</v>
      </c>
      <c r="H25" s="5">
        <f t="shared" si="10"/>
        <v>69415</v>
      </c>
      <c r="I25" s="5">
        <f t="shared" si="10"/>
        <v>71766.5</v>
      </c>
      <c r="J25" s="5">
        <f t="shared" si="10"/>
        <v>71391.5</v>
      </c>
      <c r="K25" s="5">
        <f t="shared" si="10"/>
        <v>69214</v>
      </c>
      <c r="L25" s="5">
        <f t="shared" si="10"/>
        <v>75615</v>
      </c>
      <c r="M25" s="5">
        <f t="shared" si="10"/>
        <v>76018.5</v>
      </c>
      <c r="N25" s="5">
        <f t="shared" si="10"/>
        <v>82974.5</v>
      </c>
    </row>
    <row r="29" spans="1:21">
      <c r="A29" t="s">
        <v>16</v>
      </c>
      <c r="C29">
        <f t="shared" ref="C29:N29" si="11">C2/(C17/100)-100</f>
        <v>-1.8159969872331203</v>
      </c>
      <c r="D29">
        <f t="shared" si="11"/>
        <v>-4.1978471964463182</v>
      </c>
      <c r="E29">
        <f t="shared" si="11"/>
        <v>-2.9510743664081787</v>
      </c>
      <c r="F29">
        <f t="shared" si="11"/>
        <v>9.792187725064494</v>
      </c>
      <c r="G29">
        <f t="shared" si="11"/>
        <v>0.85683387405373423</v>
      </c>
      <c r="H29">
        <f t="shared" si="11"/>
        <v>2.4481520801303844</v>
      </c>
      <c r="I29">
        <f t="shared" si="11"/>
        <v>-0.35127539991353274</v>
      </c>
      <c r="J29">
        <f t="shared" si="11"/>
        <v>6.7614402047542939</v>
      </c>
      <c r="K29">
        <f t="shared" si="11"/>
        <v>6.0044849153526059</v>
      </c>
      <c r="L29">
        <f t="shared" si="11"/>
        <v>5.1109089405342871</v>
      </c>
      <c r="M29">
        <f t="shared" si="11"/>
        <v>12.043830301759314</v>
      </c>
      <c r="N29">
        <f t="shared" si="11"/>
        <v>29.112230037211191</v>
      </c>
      <c r="Q29">
        <f>SUM(C29:N29)/11</f>
        <v>5.7103521935326507</v>
      </c>
    </row>
    <row r="30" spans="1:21">
      <c r="A30" t="s">
        <v>17</v>
      </c>
      <c r="C30">
        <f t="shared" ref="C30:N30" si="12">C2/(C18/100)-100</f>
        <v>0.40569620997425204</v>
      </c>
      <c r="D30">
        <f t="shared" si="12"/>
        <v>-4.0657522420986965</v>
      </c>
      <c r="E30">
        <f t="shared" si="12"/>
        <v>2.6389760983997235</v>
      </c>
      <c r="F30">
        <f t="shared" si="12"/>
        <v>9.7986577181208077</v>
      </c>
      <c r="G30">
        <f t="shared" si="12"/>
        <v>0.82026650345602548</v>
      </c>
      <c r="H30">
        <f t="shared" si="12"/>
        <v>3.8108395935871897</v>
      </c>
      <c r="I30">
        <f t="shared" si="12"/>
        <v>-0.14553873022533992</v>
      </c>
      <c r="J30">
        <f t="shared" si="12"/>
        <v>8.504678055915889</v>
      </c>
      <c r="K30">
        <f t="shared" si="12"/>
        <v>6.3702830358234053</v>
      </c>
      <c r="L30">
        <f t="shared" si="12"/>
        <v>5.046617734576472</v>
      </c>
      <c r="M30">
        <f t="shared" si="12"/>
        <v>12.450258818577069</v>
      </c>
      <c r="N30">
        <f t="shared" si="12"/>
        <v>29.268396194956921</v>
      </c>
      <c r="Q30">
        <f>SUM(C30:N30)/11</f>
        <v>6.8093980900967015</v>
      </c>
    </row>
    <row r="33" spans="1:17">
      <c r="A33" t="s">
        <v>21</v>
      </c>
      <c r="C33">
        <f>C3/(C20/100)-100</f>
        <v>-2.8289463668610324</v>
      </c>
      <c r="D33">
        <v>-2.8289463668610324</v>
      </c>
      <c r="E33">
        <v>-2.8289463668610324</v>
      </c>
      <c r="F33">
        <v>-2.8289463668610324</v>
      </c>
      <c r="G33">
        <v>-2.8289463668610324</v>
      </c>
      <c r="H33">
        <v>-2.8289463668610324</v>
      </c>
      <c r="I33">
        <v>-2.8289463668610324</v>
      </c>
      <c r="J33">
        <v>-2.8289463668610324</v>
      </c>
      <c r="K33">
        <v>-2.8289463668610324</v>
      </c>
      <c r="L33">
        <v>-2.8289463668610324</v>
      </c>
      <c r="M33">
        <v>-2.8289463668610324</v>
      </c>
      <c r="N33">
        <v>-2.8289463668610324</v>
      </c>
      <c r="Q33">
        <f>SUM(C33:N33)/11</f>
        <v>-3.0861233093029443</v>
      </c>
    </row>
    <row r="34" spans="1:17">
      <c r="A34" t="s">
        <v>20</v>
      </c>
      <c r="C34">
        <f>C3/(C21/100)-100</f>
        <v>0.15534346204087512</v>
      </c>
      <c r="D34">
        <v>0.15534346204087512</v>
      </c>
      <c r="E34">
        <v>0.15534346204087512</v>
      </c>
      <c r="F34">
        <v>0.15534346204087512</v>
      </c>
      <c r="G34">
        <v>0.15534346204087512</v>
      </c>
      <c r="H34">
        <v>0.15534346204087512</v>
      </c>
      <c r="I34">
        <v>0.15534346204087512</v>
      </c>
      <c r="J34">
        <v>0.15534346204087512</v>
      </c>
      <c r="K34">
        <v>0.15534346204087512</v>
      </c>
      <c r="L34">
        <v>0.15534346204087512</v>
      </c>
      <c r="M34">
        <v>0.15534346204087512</v>
      </c>
      <c r="N34">
        <v>0.15534346204087512</v>
      </c>
      <c r="Q34">
        <f>SUM(C34:N34)/11</f>
        <v>0.16946559495368196</v>
      </c>
    </row>
    <row r="37" spans="1:17">
      <c r="A37" t="s">
        <v>21</v>
      </c>
      <c r="C37">
        <f>C4/(C24/100)-100</f>
        <v>-4.4038813106454739</v>
      </c>
      <c r="D37">
        <f t="shared" ref="D37:N37" si="13">D4/(D24/100)-100</f>
        <v>2.5886601143075723</v>
      </c>
      <c r="E37">
        <f t="shared" si="13"/>
        <v>28.574686978547675</v>
      </c>
      <c r="F37">
        <f t="shared" si="13"/>
        <v>7.109528073849134</v>
      </c>
      <c r="G37">
        <f t="shared" si="13"/>
        <v>-0.60715807413718892</v>
      </c>
      <c r="H37">
        <f t="shared" si="13"/>
        <v>-0.1253331412518861</v>
      </c>
      <c r="I37">
        <f t="shared" si="13"/>
        <v>5.3485957933018966</v>
      </c>
      <c r="J37">
        <f t="shared" si="13"/>
        <v>9.7749732110965653</v>
      </c>
      <c r="K37">
        <f t="shared" si="13"/>
        <v>0.71372843644348904</v>
      </c>
      <c r="L37">
        <f t="shared" si="13"/>
        <v>-2.0842425444686938</v>
      </c>
      <c r="M37">
        <f t="shared" si="13"/>
        <v>-1.6528871261600671</v>
      </c>
      <c r="N37">
        <f t="shared" si="13"/>
        <v>-2.3808519484902035</v>
      </c>
      <c r="Q37">
        <f>SUM(C37:N37)/11</f>
        <v>3.8959834965811653</v>
      </c>
    </row>
    <row r="38" spans="1:17">
      <c r="A38" t="s">
        <v>20</v>
      </c>
      <c r="C38">
        <f>C4/(C25/100)-100</f>
        <v>-4.4038813106454739</v>
      </c>
      <c r="D38">
        <f t="shared" ref="D38:N38" si="14">D4/(D25/100)-100</f>
        <v>2.5886601143075723</v>
      </c>
      <c r="E38">
        <f t="shared" si="14"/>
        <v>28.574686978547675</v>
      </c>
      <c r="F38">
        <f t="shared" si="14"/>
        <v>7.109528073849134</v>
      </c>
      <c r="G38">
        <f t="shared" si="14"/>
        <v>-0.60715807413718892</v>
      </c>
      <c r="H38">
        <f t="shared" si="14"/>
        <v>-0.1253331412518861</v>
      </c>
      <c r="I38">
        <f t="shared" si="14"/>
        <v>5.3485957933018966</v>
      </c>
      <c r="J38">
        <f t="shared" si="14"/>
        <v>9.7749732110965653</v>
      </c>
      <c r="K38">
        <f t="shared" si="14"/>
        <v>0.71372843644348904</v>
      </c>
      <c r="L38">
        <f t="shared" si="14"/>
        <v>-2.0842425444686938</v>
      </c>
      <c r="M38">
        <f t="shared" si="14"/>
        <v>-1.6528871261600671</v>
      </c>
      <c r="N38">
        <f t="shared" si="14"/>
        <v>-2.3808519484902035</v>
      </c>
      <c r="Q38">
        <f>SUM(C38:N38)/11</f>
        <v>3.8959834965811653</v>
      </c>
    </row>
  </sheetData>
  <conditionalFormatting sqref="C2:N14 P2:P14 W2:X14 R2:U14">
    <cfRule type="expression" dxfId="0" priority="3">
      <formula>C2=MAX(C$2:C$6)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61F3-36FA-4E28-8EB8-8A699C7BFC6C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</cp:lastModifiedBy>
  <dcterms:created xsi:type="dcterms:W3CDTF">2020-10-30T07:51:00Z</dcterms:created>
  <dcterms:modified xsi:type="dcterms:W3CDTF">2021-02-01T12:03:07Z</dcterms:modified>
</cp:coreProperties>
</file>