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Sheet1" sheetId="1" r:id="rId1"/>
    <sheet name="Sheet2" sheetId="2" r:id="rId2"/>
    <sheet name="睡眠" sheetId="3" r:id="rId3"/>
    <sheet name="学习、工作" sheetId="4" r:id="rId4"/>
    <sheet name="具体项目" sheetId="5" r:id="rId5"/>
    <sheet name="主要娱乐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2" i="6"/>
  <c r="D58" i="4" l="1"/>
  <c r="G57" i="4"/>
  <c r="D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E37" i="4"/>
  <c r="F36" i="4"/>
  <c r="E36" i="4"/>
  <c r="F35" i="4"/>
  <c r="E35" i="4"/>
  <c r="L34" i="4"/>
  <c r="F34" i="4"/>
  <c r="E34" i="4"/>
  <c r="L33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C23" i="4"/>
  <c r="F23" i="4" s="1"/>
  <c r="F22" i="4"/>
  <c r="C22" i="4"/>
  <c r="E22" i="4" s="1"/>
  <c r="F21" i="4"/>
  <c r="E21" i="4"/>
  <c r="C21" i="4"/>
  <c r="C20" i="4"/>
  <c r="C58" i="4" s="1"/>
  <c r="C19" i="4"/>
  <c r="F19" i="4" s="1"/>
  <c r="F18" i="4"/>
  <c r="C18" i="4"/>
  <c r="E18" i="4" s="1"/>
  <c r="F17" i="4"/>
  <c r="E17" i="4"/>
  <c r="C17" i="4"/>
  <c r="C16" i="4"/>
  <c r="F16" i="4" s="1"/>
  <c r="F15" i="4"/>
  <c r="C15" i="4"/>
  <c r="E15" i="4" s="1"/>
  <c r="F14" i="4"/>
  <c r="E14" i="4"/>
  <c r="F13" i="4"/>
  <c r="E13" i="4"/>
  <c r="F12" i="4"/>
  <c r="E12" i="4"/>
  <c r="C12" i="4"/>
  <c r="F11" i="4"/>
  <c r="E11" i="4"/>
  <c r="F10" i="4"/>
  <c r="E10" i="4"/>
  <c r="F9" i="4"/>
  <c r="F8" i="4"/>
  <c r="F7" i="4"/>
  <c r="E7" i="4"/>
  <c r="C7" i="4"/>
  <c r="C57" i="4" s="1"/>
  <c r="F6" i="4"/>
  <c r="F5" i="4"/>
  <c r="F4" i="4"/>
  <c r="E4" i="4"/>
  <c r="F3" i="4"/>
  <c r="F2" i="4"/>
  <c r="E2" i="4"/>
  <c r="E58" i="3"/>
  <c r="E59" i="3" s="1"/>
  <c r="E57" i="3"/>
  <c r="C57" i="3"/>
  <c r="G56" i="3"/>
  <c r="I56" i="3" s="1"/>
  <c r="D56" i="3"/>
  <c r="I55" i="3"/>
  <c r="G55" i="3"/>
  <c r="D55" i="3"/>
  <c r="G54" i="3"/>
  <c r="I54" i="3" s="1"/>
  <c r="D54" i="3"/>
  <c r="I53" i="3"/>
  <c r="G53" i="3"/>
  <c r="D53" i="3"/>
  <c r="G52" i="3"/>
  <c r="I52" i="3" s="1"/>
  <c r="D52" i="3"/>
  <c r="I51" i="3"/>
  <c r="G51" i="3"/>
  <c r="D51" i="3"/>
  <c r="G50" i="3"/>
  <c r="I50" i="3" s="1"/>
  <c r="D50" i="3"/>
  <c r="I49" i="3"/>
  <c r="G49" i="3"/>
  <c r="D49" i="3"/>
  <c r="G48" i="3"/>
  <c r="I48" i="3" s="1"/>
  <c r="D48" i="3"/>
  <c r="I47" i="3"/>
  <c r="G47" i="3"/>
  <c r="D47" i="3"/>
  <c r="G46" i="3"/>
  <c r="I46" i="3" s="1"/>
  <c r="D46" i="3"/>
  <c r="I45" i="3"/>
  <c r="G45" i="3"/>
  <c r="D45" i="3"/>
  <c r="G44" i="3"/>
  <c r="I44" i="3" s="1"/>
  <c r="D44" i="3"/>
  <c r="I43" i="3"/>
  <c r="G43" i="3"/>
  <c r="D43" i="3"/>
  <c r="G42" i="3"/>
  <c r="I42" i="3" s="1"/>
  <c r="D42" i="3"/>
  <c r="I41" i="3"/>
  <c r="G41" i="3"/>
  <c r="D41" i="3"/>
  <c r="G40" i="3"/>
  <c r="I40" i="3" s="1"/>
  <c r="D40" i="3"/>
  <c r="I39" i="3"/>
  <c r="G39" i="3"/>
  <c r="D39" i="3"/>
  <c r="G38" i="3"/>
  <c r="I38" i="3" s="1"/>
  <c r="D38" i="3"/>
  <c r="I37" i="3"/>
  <c r="H37" i="3"/>
  <c r="G37" i="3"/>
  <c r="D37" i="3"/>
  <c r="I36" i="3"/>
  <c r="H36" i="3"/>
  <c r="G36" i="3"/>
  <c r="D36" i="3"/>
  <c r="I35" i="3"/>
  <c r="H35" i="3"/>
  <c r="G35" i="3"/>
  <c r="D35" i="3"/>
  <c r="I34" i="3"/>
  <c r="H34" i="3"/>
  <c r="G34" i="3"/>
  <c r="D34" i="3"/>
  <c r="I33" i="3"/>
  <c r="H33" i="3"/>
  <c r="G33" i="3"/>
  <c r="D33" i="3"/>
  <c r="I32" i="3"/>
  <c r="G32" i="3"/>
  <c r="D32" i="3"/>
  <c r="G31" i="3"/>
  <c r="I31" i="3" s="1"/>
  <c r="D31" i="3"/>
  <c r="I30" i="3"/>
  <c r="G30" i="3"/>
  <c r="D30" i="3"/>
  <c r="G29" i="3"/>
  <c r="I29" i="3" s="1"/>
  <c r="D29" i="3"/>
  <c r="I28" i="3"/>
  <c r="G28" i="3"/>
  <c r="D28" i="3"/>
  <c r="G27" i="3"/>
  <c r="I27" i="3" s="1"/>
  <c r="D27" i="3"/>
  <c r="I26" i="3"/>
  <c r="G26" i="3"/>
  <c r="D26" i="3"/>
  <c r="G25" i="3"/>
  <c r="I25" i="3" s="1"/>
  <c r="D25" i="3"/>
  <c r="I24" i="3"/>
  <c r="G24" i="3"/>
  <c r="D24" i="3"/>
  <c r="G23" i="3"/>
  <c r="D23" i="3"/>
  <c r="G22" i="3"/>
  <c r="D22" i="3"/>
  <c r="G21" i="3"/>
  <c r="D21" i="3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5" i="3"/>
  <c r="D5" i="3"/>
  <c r="G4" i="3"/>
  <c r="D4" i="3"/>
  <c r="G3" i="3"/>
  <c r="D3" i="3"/>
  <c r="G2" i="3"/>
  <c r="D2" i="3"/>
  <c r="D58" i="3" s="1"/>
  <c r="D59" i="3" s="1"/>
  <c r="G58" i="2"/>
  <c r="F58" i="2"/>
  <c r="E58" i="2"/>
  <c r="D58" i="2"/>
  <c r="C58" i="2"/>
  <c r="B58" i="2"/>
  <c r="G57" i="2"/>
  <c r="F57" i="2"/>
  <c r="E57" i="2"/>
  <c r="D57" i="2"/>
  <c r="C57" i="2"/>
  <c r="B57" i="2"/>
  <c r="C57" i="1"/>
  <c r="R56" i="1" s="1"/>
  <c r="S56" i="1" s="1"/>
  <c r="P56" i="1"/>
  <c r="M56" i="1"/>
  <c r="I56" i="1"/>
  <c r="F56" i="1"/>
  <c r="R55" i="1"/>
  <c r="P55" i="1"/>
  <c r="M55" i="1"/>
  <c r="I55" i="1"/>
  <c r="S55" i="1" s="1"/>
  <c r="F55" i="1"/>
  <c r="R54" i="1"/>
  <c r="P54" i="1"/>
  <c r="M54" i="1"/>
  <c r="I54" i="1"/>
  <c r="S54" i="1" s="1"/>
  <c r="F54" i="1"/>
  <c r="R53" i="1"/>
  <c r="P53" i="1"/>
  <c r="M53" i="1"/>
  <c r="I53" i="1"/>
  <c r="S53" i="1" s="1"/>
  <c r="F53" i="1"/>
  <c r="R52" i="1"/>
  <c r="P52" i="1"/>
  <c r="M52" i="1"/>
  <c r="I52" i="1"/>
  <c r="S52" i="1" s="1"/>
  <c r="F52" i="1"/>
  <c r="R51" i="1"/>
  <c r="P51" i="1"/>
  <c r="M51" i="1"/>
  <c r="I51" i="1"/>
  <c r="S51" i="1" s="1"/>
  <c r="F51" i="1"/>
  <c r="R50" i="1"/>
  <c r="P50" i="1"/>
  <c r="M50" i="1"/>
  <c r="I50" i="1"/>
  <c r="S50" i="1" s="1"/>
  <c r="F50" i="1"/>
  <c r="R49" i="1"/>
  <c r="P49" i="1"/>
  <c r="M49" i="1"/>
  <c r="I49" i="1"/>
  <c r="S49" i="1" s="1"/>
  <c r="F49" i="1"/>
  <c r="R48" i="1"/>
  <c r="S48" i="1" s="1"/>
  <c r="P48" i="1"/>
  <c r="M48" i="1"/>
  <c r="I48" i="1"/>
  <c r="F48" i="1"/>
  <c r="R47" i="1"/>
  <c r="P47" i="1"/>
  <c r="M47" i="1"/>
  <c r="I47" i="1"/>
  <c r="S47" i="1" s="1"/>
  <c r="F47" i="1"/>
  <c r="R46" i="1"/>
  <c r="S46" i="1" s="1"/>
  <c r="P46" i="1"/>
  <c r="M46" i="1"/>
  <c r="I46" i="1"/>
  <c r="F46" i="1"/>
  <c r="R45" i="1"/>
  <c r="P45" i="1"/>
  <c r="M45" i="1"/>
  <c r="I45" i="1"/>
  <c r="S45" i="1" s="1"/>
  <c r="F45" i="1"/>
  <c r="R44" i="1"/>
  <c r="S44" i="1" s="1"/>
  <c r="P44" i="1"/>
  <c r="M44" i="1"/>
  <c r="I44" i="1"/>
  <c r="F44" i="1"/>
  <c r="R43" i="1"/>
  <c r="P43" i="1"/>
  <c r="M43" i="1"/>
  <c r="I43" i="1"/>
  <c r="S43" i="1" s="1"/>
  <c r="F43" i="1"/>
  <c r="R42" i="1"/>
  <c r="S42" i="1" s="1"/>
  <c r="P42" i="1"/>
  <c r="M42" i="1"/>
  <c r="I42" i="1"/>
  <c r="F42" i="1"/>
  <c r="R41" i="1"/>
  <c r="P41" i="1"/>
  <c r="M41" i="1"/>
  <c r="I41" i="1"/>
  <c r="S41" i="1" s="1"/>
  <c r="F41" i="1"/>
  <c r="R40" i="1"/>
  <c r="S40" i="1" s="1"/>
  <c r="P40" i="1"/>
  <c r="M40" i="1"/>
  <c r="I40" i="1"/>
  <c r="F40" i="1"/>
  <c r="R39" i="1"/>
  <c r="P39" i="1"/>
  <c r="M39" i="1"/>
  <c r="I39" i="1"/>
  <c r="S39" i="1" s="1"/>
  <c r="F39" i="1"/>
  <c r="R38" i="1"/>
  <c r="S38" i="1" s="1"/>
  <c r="P38" i="1"/>
  <c r="M38" i="1"/>
  <c r="I38" i="1"/>
  <c r="F38" i="1"/>
  <c r="S37" i="1"/>
  <c r="R37" i="1"/>
  <c r="P37" i="1"/>
  <c r="M37" i="1"/>
  <c r="L37" i="1"/>
  <c r="I37" i="1"/>
  <c r="G37" i="1"/>
  <c r="F37" i="1"/>
  <c r="S36" i="1"/>
  <c r="R36" i="1"/>
  <c r="P36" i="1"/>
  <c r="M36" i="1"/>
  <c r="L36" i="1"/>
  <c r="I36" i="1"/>
  <c r="G36" i="1"/>
  <c r="F36" i="1"/>
  <c r="S35" i="1"/>
  <c r="R35" i="1"/>
  <c r="P35" i="1"/>
  <c r="M35" i="1"/>
  <c r="L35" i="1"/>
  <c r="I35" i="1"/>
  <c r="G35" i="1"/>
  <c r="F35" i="1"/>
  <c r="S34" i="1"/>
  <c r="R34" i="1"/>
  <c r="P34" i="1"/>
  <c r="M34" i="1"/>
  <c r="L34" i="1"/>
  <c r="I34" i="1"/>
  <c r="G34" i="1"/>
  <c r="F34" i="1"/>
  <c r="S33" i="1"/>
  <c r="R33" i="1"/>
  <c r="P33" i="1"/>
  <c r="M33" i="1"/>
  <c r="L33" i="1"/>
  <c r="I33" i="1"/>
  <c r="G33" i="1"/>
  <c r="F33" i="1"/>
  <c r="S32" i="1"/>
  <c r="R32" i="1"/>
  <c r="P32" i="1"/>
  <c r="M32" i="1"/>
  <c r="L32" i="1"/>
  <c r="I32" i="1"/>
  <c r="F32" i="1"/>
  <c r="R31" i="1"/>
  <c r="S31" i="1" s="1"/>
  <c r="P31" i="1"/>
  <c r="M31" i="1"/>
  <c r="L31" i="1"/>
  <c r="I31" i="1"/>
  <c r="F31" i="1"/>
  <c r="R30" i="1"/>
  <c r="P30" i="1"/>
  <c r="S30" i="1" s="1"/>
  <c r="M30" i="1"/>
  <c r="L30" i="1"/>
  <c r="I30" i="1"/>
  <c r="F30" i="1"/>
  <c r="R29" i="1"/>
  <c r="S29" i="1" s="1"/>
  <c r="P29" i="1"/>
  <c r="M29" i="1"/>
  <c r="L29" i="1"/>
  <c r="I29" i="1"/>
  <c r="F29" i="1"/>
  <c r="S28" i="1"/>
  <c r="R28" i="1"/>
  <c r="P28" i="1"/>
  <c r="M28" i="1"/>
  <c r="L28" i="1"/>
  <c r="I28" i="1"/>
  <c r="F28" i="1"/>
  <c r="R27" i="1"/>
  <c r="S27" i="1" s="1"/>
  <c r="P27" i="1"/>
  <c r="M27" i="1"/>
  <c r="L27" i="1"/>
  <c r="I27" i="1"/>
  <c r="F27" i="1"/>
  <c r="R26" i="1"/>
  <c r="P26" i="1"/>
  <c r="S26" i="1" s="1"/>
  <c r="M26" i="1"/>
  <c r="L26" i="1"/>
  <c r="I26" i="1"/>
  <c r="F26" i="1"/>
  <c r="R25" i="1"/>
  <c r="S25" i="1" s="1"/>
  <c r="P25" i="1"/>
  <c r="M25" i="1"/>
  <c r="L25" i="1"/>
  <c r="I25" i="1"/>
  <c r="F25" i="1"/>
  <c r="S24" i="1"/>
  <c r="R24" i="1"/>
  <c r="P24" i="1"/>
  <c r="M24" i="1"/>
  <c r="L24" i="1"/>
  <c r="I24" i="1"/>
  <c r="F24" i="1"/>
  <c r="R23" i="1"/>
  <c r="S23" i="1" s="1"/>
  <c r="P23" i="1"/>
  <c r="J23" i="1"/>
  <c r="M23" i="1" s="1"/>
  <c r="F23" i="1"/>
  <c r="R22" i="1"/>
  <c r="P22" i="1"/>
  <c r="S22" i="1" s="1"/>
  <c r="M22" i="1"/>
  <c r="L22" i="1"/>
  <c r="J22" i="1"/>
  <c r="F22" i="1"/>
  <c r="R21" i="1"/>
  <c r="S21" i="1" s="1"/>
  <c r="P21" i="1"/>
  <c r="M21" i="1"/>
  <c r="J21" i="1"/>
  <c r="L21" i="1" s="1"/>
  <c r="F21" i="1"/>
  <c r="S20" i="1"/>
  <c r="R20" i="1"/>
  <c r="P20" i="1"/>
  <c r="L20" i="1"/>
  <c r="J20" i="1"/>
  <c r="M20" i="1" s="1"/>
  <c r="F20" i="1"/>
  <c r="R19" i="1"/>
  <c r="S19" i="1" s="1"/>
  <c r="P19" i="1"/>
  <c r="J19" i="1"/>
  <c r="M19" i="1" s="1"/>
  <c r="F19" i="1"/>
  <c r="R18" i="1"/>
  <c r="P18" i="1"/>
  <c r="S18" i="1" s="1"/>
  <c r="M18" i="1"/>
  <c r="L18" i="1"/>
  <c r="J18" i="1"/>
  <c r="F18" i="1"/>
  <c r="R17" i="1"/>
  <c r="S17" i="1" s="1"/>
  <c r="P17" i="1"/>
  <c r="M17" i="1"/>
  <c r="J17" i="1"/>
  <c r="L17" i="1" s="1"/>
  <c r="F17" i="1"/>
  <c r="R16" i="1"/>
  <c r="P16" i="1"/>
  <c r="J16" i="1"/>
  <c r="S16" i="1" s="1"/>
  <c r="F16" i="1"/>
  <c r="R15" i="1"/>
  <c r="P15" i="1"/>
  <c r="S15" i="1" s="1"/>
  <c r="M15" i="1"/>
  <c r="L15" i="1"/>
  <c r="J15" i="1"/>
  <c r="F15" i="1"/>
  <c r="R14" i="1"/>
  <c r="S14" i="1" s="1"/>
  <c r="P14" i="1"/>
  <c r="M14" i="1"/>
  <c r="L14" i="1"/>
  <c r="F14" i="1"/>
  <c r="R13" i="1"/>
  <c r="S13" i="1" s="1"/>
  <c r="P13" i="1"/>
  <c r="M13" i="1"/>
  <c r="L13" i="1"/>
  <c r="F13" i="1"/>
  <c r="R12" i="1"/>
  <c r="S12" i="1" s="1"/>
  <c r="P12" i="1"/>
  <c r="M12" i="1"/>
  <c r="J12" i="1"/>
  <c r="L12" i="1" s="1"/>
  <c r="F12" i="1"/>
  <c r="S11" i="1"/>
  <c r="R11" i="1"/>
  <c r="P11" i="1"/>
  <c r="M11" i="1"/>
  <c r="L11" i="1"/>
  <c r="F11" i="1"/>
  <c r="R10" i="1"/>
  <c r="P10" i="1"/>
  <c r="S10" i="1" s="1"/>
  <c r="M10" i="1"/>
  <c r="L10" i="1"/>
  <c r="F10" i="1"/>
  <c r="S9" i="1"/>
  <c r="R9" i="1"/>
  <c r="P9" i="1"/>
  <c r="M9" i="1"/>
  <c r="F9" i="1"/>
  <c r="R8" i="1"/>
  <c r="S8" i="1" s="1"/>
  <c r="P8" i="1"/>
  <c r="M8" i="1"/>
  <c r="F8" i="1"/>
  <c r="R7" i="1"/>
  <c r="P7" i="1"/>
  <c r="S7" i="1" s="1"/>
  <c r="M7" i="1"/>
  <c r="L7" i="1"/>
  <c r="J7" i="1"/>
  <c r="F7" i="1"/>
  <c r="R6" i="1"/>
  <c r="S6" i="1" s="1"/>
  <c r="P6" i="1"/>
  <c r="M6" i="1"/>
  <c r="F6" i="1"/>
  <c r="R5" i="1"/>
  <c r="P5" i="1"/>
  <c r="S5" i="1" s="1"/>
  <c r="M5" i="1"/>
  <c r="F5" i="1"/>
  <c r="R4" i="1"/>
  <c r="S4" i="1" s="1"/>
  <c r="P4" i="1"/>
  <c r="M4" i="1"/>
  <c r="L4" i="1"/>
  <c r="F4" i="1"/>
  <c r="R3" i="1"/>
  <c r="S3" i="1" s="1"/>
  <c r="P3" i="1"/>
  <c r="M3" i="1"/>
  <c r="F3" i="1"/>
  <c r="R2" i="1"/>
  <c r="P2" i="1"/>
  <c r="S2" i="1" s="1"/>
  <c r="M2" i="1"/>
  <c r="L2" i="1"/>
  <c r="F2" i="1"/>
  <c r="E20" i="4" l="1"/>
  <c r="E58" i="4" s="1"/>
  <c r="E19" i="4"/>
  <c r="E57" i="4" s="1"/>
  <c r="F20" i="4"/>
  <c r="F58" i="4" s="1"/>
  <c r="E23" i="4"/>
  <c r="D57" i="3"/>
  <c r="M16" i="1"/>
  <c r="L19" i="1"/>
  <c r="L23" i="1"/>
  <c r="G58" i="4" l="1"/>
  <c r="G59" i="4" s="1"/>
  <c r="F57" i="4"/>
</calcChain>
</file>

<file path=xl/sharedStrings.xml><?xml version="1.0" encoding="utf-8"?>
<sst xmlns="http://schemas.openxmlformats.org/spreadsheetml/2006/main" count="187" uniqueCount="71">
  <si>
    <t>中断睡分</t>
    <phoneticPr fontId="1" type="noConversion"/>
  </si>
  <si>
    <t>前夜睡眠</t>
    <phoneticPr fontId="1" type="noConversion"/>
  </si>
  <si>
    <t>深睡眠</t>
    <phoneticPr fontId="1" type="noConversion"/>
  </si>
  <si>
    <t>毛工作/学习</t>
    <phoneticPr fontId="1" type="noConversion"/>
  </si>
  <si>
    <t>纯工作/学习</t>
    <phoneticPr fontId="1" type="noConversion"/>
  </si>
  <si>
    <t>毛时间比</t>
    <phoneticPr fontId="1" type="noConversion"/>
  </si>
  <si>
    <t>手机总时间(分)</t>
    <phoneticPr fontId="1" type="noConversion"/>
  </si>
  <si>
    <t>手机正能量时间（分）</t>
    <phoneticPr fontId="1" type="noConversion"/>
  </si>
  <si>
    <t>非正能量（时）</t>
    <phoneticPr fontId="1" type="noConversion"/>
  </si>
  <si>
    <t>前夜睡时</t>
    <phoneticPr fontId="1" type="noConversion"/>
  </si>
  <si>
    <t>今晨起时</t>
  </si>
  <si>
    <t>星期五</t>
  </si>
  <si>
    <t>星期五</t>
    <phoneticPr fontId="1" type="noConversion"/>
  </si>
  <si>
    <t>星期四</t>
  </si>
  <si>
    <t>星期四</t>
    <phoneticPr fontId="1" type="noConversion"/>
  </si>
  <si>
    <t>星期日</t>
  </si>
  <si>
    <t>星期一</t>
  </si>
  <si>
    <t>星期二</t>
  </si>
  <si>
    <t>星期三</t>
  </si>
  <si>
    <t>星期六</t>
  </si>
  <si>
    <t>sc2</t>
    <phoneticPr fontId="1" type="noConversion"/>
  </si>
  <si>
    <t>学习间歇</t>
  </si>
  <si>
    <t>学习间歇</t>
    <phoneticPr fontId="1" type="noConversion"/>
  </si>
  <si>
    <t>启动时点</t>
    <phoneticPr fontId="1" type="noConversion"/>
  </si>
  <si>
    <t>启动耗时</t>
    <phoneticPr fontId="1" type="noConversion"/>
  </si>
  <si>
    <t>当日清醒时间</t>
    <phoneticPr fontId="1" type="noConversion"/>
  </si>
  <si>
    <t>当日其他清醒时间</t>
  </si>
  <si>
    <t>当日其他清醒时间</t>
    <phoneticPr fontId="1" type="noConversion"/>
  </si>
  <si>
    <t>纯工作/学习</t>
  </si>
  <si>
    <t>pc游戏</t>
    <phoneticPr fontId="1" type="noConversion"/>
  </si>
  <si>
    <t>手机非正能量时间</t>
    <phoneticPr fontId="1" type="noConversion"/>
  </si>
  <si>
    <t>早晨耗时</t>
    <phoneticPr fontId="1" type="noConversion"/>
  </si>
  <si>
    <t>前夜睡时</t>
    <phoneticPr fontId="1" type="noConversion"/>
  </si>
  <si>
    <t>今晨起时</t>
    <phoneticPr fontId="1" type="noConversion"/>
  </si>
  <si>
    <t>启动耗时</t>
  </si>
  <si>
    <t>高数时间</t>
    <phoneticPr fontId="1" type="noConversion"/>
  </si>
  <si>
    <t>单词时间</t>
    <phoneticPr fontId="1" type="noConversion"/>
  </si>
  <si>
    <t>英语阅读</t>
    <phoneticPr fontId="1" type="noConversion"/>
  </si>
  <si>
    <t>高数效果</t>
    <phoneticPr fontId="1" type="noConversion"/>
  </si>
  <si>
    <t>课外学习及阅读</t>
    <phoneticPr fontId="1" type="noConversion"/>
  </si>
  <si>
    <t>完成第四章</t>
    <phoneticPr fontId="1" type="noConversion"/>
  </si>
  <si>
    <t>其他课程自习</t>
    <phoneticPr fontId="1" type="noConversion"/>
  </si>
  <si>
    <t>数分自习及作业</t>
    <phoneticPr fontId="1" type="noConversion"/>
  </si>
  <si>
    <t>R语言自习</t>
    <phoneticPr fontId="1" type="noConversion"/>
  </si>
  <si>
    <t>单词量</t>
    <phoneticPr fontId="1" type="noConversion"/>
  </si>
  <si>
    <t>阅读量</t>
    <phoneticPr fontId="1" type="noConversion"/>
  </si>
  <si>
    <t>课外量</t>
    <phoneticPr fontId="1" type="noConversion"/>
  </si>
  <si>
    <t>时间管理</t>
    <phoneticPr fontId="1" type="noConversion"/>
  </si>
  <si>
    <t>恋恋有词3unit，百词斩新词755</t>
    <phoneticPr fontId="1" type="noConversion"/>
  </si>
  <si>
    <t>开始总复习五</t>
    <phoneticPr fontId="1" type="noConversion"/>
  </si>
  <si>
    <t>新词766</t>
    <phoneticPr fontId="1" type="noConversion"/>
  </si>
  <si>
    <t>其他工作</t>
    <phoneticPr fontId="1" type="noConversion"/>
  </si>
  <si>
    <t>新词831</t>
    <phoneticPr fontId="1" type="noConversion"/>
  </si>
  <si>
    <t>了解词源、阅读</t>
    <phoneticPr fontId="1" type="noConversion"/>
  </si>
  <si>
    <t>完成7.7</t>
    <phoneticPr fontId="1" type="noConversion"/>
  </si>
  <si>
    <t>完成7.1</t>
    <phoneticPr fontId="1" type="noConversion"/>
  </si>
  <si>
    <t>新词620</t>
    <phoneticPr fontId="1" type="noConversion"/>
  </si>
  <si>
    <t>《英国通史》看至11世纪</t>
    <phoneticPr fontId="1" type="noConversion"/>
  </si>
  <si>
    <t>听课</t>
    <phoneticPr fontId="1" type="noConversion"/>
  </si>
  <si>
    <t>完成9.1</t>
    <phoneticPr fontId="1" type="noConversion"/>
  </si>
  <si>
    <t>《参考消息》两份，《南风窗》第四期略览</t>
    <phoneticPr fontId="1" type="noConversion"/>
  </si>
  <si>
    <t>开始9.8</t>
    <phoneticPr fontId="1" type="noConversion"/>
  </si>
  <si>
    <t>总量1064</t>
    <phoneticPr fontId="1" type="noConversion"/>
  </si>
  <si>
    <t>总量1031</t>
    <phoneticPr fontId="1" type="noConversion"/>
  </si>
  <si>
    <t>《英国通史》看至议会革命前，《参考消息》*2，《近代史研究》解放战争时期山东粮税研究，《中国统计》第三期略览</t>
    <phoneticPr fontId="1" type="noConversion"/>
  </si>
  <si>
    <t>手机总时间(分)</t>
  </si>
  <si>
    <t>手机正能量时间（分）</t>
  </si>
  <si>
    <t>非正能量（时）</t>
  </si>
  <si>
    <t>sc2</t>
  </si>
  <si>
    <t>《番茄工作法》、《奇特的一生》导读、考研信息</t>
    <phoneticPr fontId="1" type="noConversion"/>
  </si>
  <si>
    <t>《奇特的一生》、考研政治结构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</si>
</sst>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m/d;@"/>
    <numFmt numFmtId="178" formatCode="m&quot;月&quot;d&quot;日&quot;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4" fontId="0" fillId="0" borderId="0" xfId="0" applyNumberFormat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清醒时间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早晨耗时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Sheet2!$A:$A</c:f>
              <c:numCache>
                <c:formatCode>m/d;@</c:formatCode>
                <c:ptCount val="1048576"/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</c:numCache>
            </c:numRef>
          </c:cat>
          <c:val>
            <c:numRef>
              <c:f>Sheet2!$B$2:$B$57</c:f>
              <c:numCache>
                <c:formatCode>General</c:formatCode>
                <c:ptCount val="56"/>
                <c:pt idx="22">
                  <c:v>1.1000000000000005</c:v>
                </c:pt>
                <c:pt idx="23">
                  <c:v>0.86666666666666625</c:v>
                </c:pt>
                <c:pt idx="24">
                  <c:v>1.166666666666667</c:v>
                </c:pt>
                <c:pt idx="25">
                  <c:v>0.80000000000000071</c:v>
                </c:pt>
                <c:pt idx="26">
                  <c:v>0.98333333333333339</c:v>
                </c:pt>
                <c:pt idx="27">
                  <c:v>3.0833333333333321</c:v>
                </c:pt>
                <c:pt idx="28">
                  <c:v>4.0666666666666664</c:v>
                </c:pt>
                <c:pt idx="29">
                  <c:v>0.74999999999999911</c:v>
                </c:pt>
                <c:pt idx="30">
                  <c:v>0.88333333333333286</c:v>
                </c:pt>
                <c:pt idx="31">
                  <c:v>0.71666666666666679</c:v>
                </c:pt>
                <c:pt idx="32">
                  <c:v>0.74999999999999911</c:v>
                </c:pt>
                <c:pt idx="33">
                  <c:v>0.88333333333333286</c:v>
                </c:pt>
                <c:pt idx="34">
                  <c:v>1.0166666666666666</c:v>
                </c:pt>
                <c:pt idx="35">
                  <c:v>1.0166666666666666</c:v>
                </c:pt>
                <c:pt idx="36">
                  <c:v>0.84999999999999964</c:v>
                </c:pt>
                <c:pt idx="37">
                  <c:v>1.2833333333333332</c:v>
                </c:pt>
                <c:pt idx="38">
                  <c:v>0.63333333333333375</c:v>
                </c:pt>
                <c:pt idx="39">
                  <c:v>0.78333333333333321</c:v>
                </c:pt>
                <c:pt idx="40">
                  <c:v>0.91666666666666607</c:v>
                </c:pt>
                <c:pt idx="41">
                  <c:v>1.0333333333333332</c:v>
                </c:pt>
                <c:pt idx="42">
                  <c:v>0.61666666666666714</c:v>
                </c:pt>
                <c:pt idx="43">
                  <c:v>0.80000000000000071</c:v>
                </c:pt>
                <c:pt idx="44">
                  <c:v>1.2833333333333341</c:v>
                </c:pt>
                <c:pt idx="45">
                  <c:v>1.1000000000000005</c:v>
                </c:pt>
                <c:pt idx="46">
                  <c:v>1.8666666666666663</c:v>
                </c:pt>
                <c:pt idx="47">
                  <c:v>0.84999999999999964</c:v>
                </c:pt>
                <c:pt idx="48">
                  <c:v>1.1833333333333327</c:v>
                </c:pt>
                <c:pt idx="49">
                  <c:v>1.2833333333333341</c:v>
                </c:pt>
                <c:pt idx="50">
                  <c:v>0.63333333333333286</c:v>
                </c:pt>
                <c:pt idx="51">
                  <c:v>1.2333333333333334</c:v>
                </c:pt>
                <c:pt idx="52">
                  <c:v>0.91666666666666696</c:v>
                </c:pt>
                <c:pt idx="53">
                  <c:v>0.85000000000000053</c:v>
                </c:pt>
                <c:pt idx="54">
                  <c:v>1.0166666666666666</c:v>
                </c:pt>
                <c:pt idx="55">
                  <c:v>37.216666666666661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0-4917-9E92-873590C5BD1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纯工作/学习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Sheet2!$A:$A</c:f>
              <c:numCache>
                <c:formatCode>m/d;@</c:formatCode>
                <c:ptCount val="1048576"/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</c:numCache>
            </c:numRef>
          </c:cat>
          <c:val>
            <c:numRef>
              <c:f>Sheet2!$C$2:$C$57</c:f>
              <c:numCache>
                <c:formatCode>General</c:formatCode>
                <c:ptCount val="56"/>
                <c:pt idx="0">
                  <c:v>3.8</c:v>
                </c:pt>
                <c:pt idx="1">
                  <c:v>0</c:v>
                </c:pt>
                <c:pt idx="2">
                  <c:v>4.5</c:v>
                </c:pt>
                <c:pt idx="3">
                  <c:v>0</c:v>
                </c:pt>
                <c:pt idx="4">
                  <c:v>0</c:v>
                </c:pt>
                <c:pt idx="5">
                  <c:v>2.5</c:v>
                </c:pt>
                <c:pt idx="6">
                  <c:v>0</c:v>
                </c:pt>
                <c:pt idx="7">
                  <c:v>0</c:v>
                </c:pt>
                <c:pt idx="8">
                  <c:v>1.67</c:v>
                </c:pt>
                <c:pt idx="9">
                  <c:v>3.33</c:v>
                </c:pt>
                <c:pt idx="10">
                  <c:v>1.7</c:v>
                </c:pt>
                <c:pt idx="11">
                  <c:v>2.5</c:v>
                </c:pt>
                <c:pt idx="12">
                  <c:v>2.92</c:v>
                </c:pt>
                <c:pt idx="13">
                  <c:v>1.5</c:v>
                </c:pt>
                <c:pt idx="14">
                  <c:v>0</c:v>
                </c:pt>
                <c:pt idx="15">
                  <c:v>7.375</c:v>
                </c:pt>
                <c:pt idx="16">
                  <c:v>6.8150000000000004</c:v>
                </c:pt>
                <c:pt idx="17">
                  <c:v>7.7750000000000004</c:v>
                </c:pt>
                <c:pt idx="18">
                  <c:v>7.2</c:v>
                </c:pt>
                <c:pt idx="19">
                  <c:v>7.2750000000000004</c:v>
                </c:pt>
                <c:pt idx="20">
                  <c:v>0.6</c:v>
                </c:pt>
                <c:pt idx="21">
                  <c:v>1</c:v>
                </c:pt>
                <c:pt idx="22">
                  <c:v>7.4</c:v>
                </c:pt>
                <c:pt idx="23">
                  <c:v>6.52</c:v>
                </c:pt>
                <c:pt idx="24">
                  <c:v>5.69</c:v>
                </c:pt>
                <c:pt idx="25">
                  <c:v>7.51</c:v>
                </c:pt>
                <c:pt idx="26">
                  <c:v>6.37</c:v>
                </c:pt>
                <c:pt idx="27">
                  <c:v>2.9750000000000001</c:v>
                </c:pt>
                <c:pt idx="28">
                  <c:v>2.88</c:v>
                </c:pt>
                <c:pt idx="29">
                  <c:v>6.35</c:v>
                </c:pt>
                <c:pt idx="30">
                  <c:v>5.53</c:v>
                </c:pt>
                <c:pt idx="31">
                  <c:v>6.77</c:v>
                </c:pt>
                <c:pt idx="32">
                  <c:v>7.125</c:v>
                </c:pt>
                <c:pt idx="33">
                  <c:v>7.25</c:v>
                </c:pt>
                <c:pt idx="34">
                  <c:v>3.75</c:v>
                </c:pt>
                <c:pt idx="35">
                  <c:v>3.4</c:v>
                </c:pt>
                <c:pt idx="36">
                  <c:v>7.9580000000000002</c:v>
                </c:pt>
                <c:pt idx="37">
                  <c:v>4.367</c:v>
                </c:pt>
                <c:pt idx="38">
                  <c:v>5.18</c:v>
                </c:pt>
                <c:pt idx="39">
                  <c:v>7.79</c:v>
                </c:pt>
                <c:pt idx="40">
                  <c:v>7.67</c:v>
                </c:pt>
                <c:pt idx="41">
                  <c:v>5.28</c:v>
                </c:pt>
                <c:pt idx="42">
                  <c:v>5.0999999999999996</c:v>
                </c:pt>
                <c:pt idx="43">
                  <c:v>7.57</c:v>
                </c:pt>
                <c:pt idx="44">
                  <c:v>2.0249999999999999</c:v>
                </c:pt>
                <c:pt idx="45">
                  <c:v>4.25</c:v>
                </c:pt>
                <c:pt idx="46">
                  <c:v>8.6</c:v>
                </c:pt>
                <c:pt idx="47">
                  <c:v>5.86</c:v>
                </c:pt>
                <c:pt idx="48">
                  <c:v>5.6</c:v>
                </c:pt>
                <c:pt idx="49">
                  <c:v>5.2249999999999996</c:v>
                </c:pt>
                <c:pt idx="50">
                  <c:v>7.7050000000000001</c:v>
                </c:pt>
                <c:pt idx="51">
                  <c:v>1.4624999999999999</c:v>
                </c:pt>
                <c:pt idx="52">
                  <c:v>6.2539999999999996</c:v>
                </c:pt>
                <c:pt idx="53">
                  <c:v>7.6</c:v>
                </c:pt>
                <c:pt idx="54">
                  <c:v>5.95</c:v>
                </c:pt>
                <c:pt idx="55">
                  <c:v>253.42649999999995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0-4917-9E92-873590C5BD1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学习间歇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Sheet2!$A:$A</c:f>
              <c:numCache>
                <c:formatCode>m/d;@</c:formatCode>
                <c:ptCount val="1048576"/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</c:numCache>
            </c:numRef>
          </c:cat>
          <c:val>
            <c:numRef>
              <c:f>Sheet2!$D$2:$D$57</c:f>
              <c:numCache>
                <c:formatCode>General</c:formatCode>
                <c:ptCount val="56"/>
                <c:pt idx="0">
                  <c:v>1.4000000000000004</c:v>
                </c:pt>
                <c:pt idx="1">
                  <c:v>0</c:v>
                </c:pt>
                <c:pt idx="2">
                  <c:v>3.5</c:v>
                </c:pt>
                <c:pt idx="3">
                  <c:v>0</c:v>
                </c:pt>
                <c:pt idx="4">
                  <c:v>0</c:v>
                </c:pt>
                <c:pt idx="5">
                  <c:v>0.72500000000000009</c:v>
                </c:pt>
                <c:pt idx="6">
                  <c:v>0</c:v>
                </c:pt>
                <c:pt idx="7">
                  <c:v>0</c:v>
                </c:pt>
                <c:pt idx="8">
                  <c:v>0.33000000000000007</c:v>
                </c:pt>
                <c:pt idx="9">
                  <c:v>0.66999999999999993</c:v>
                </c:pt>
                <c:pt idx="10">
                  <c:v>0.46666666666666656</c:v>
                </c:pt>
                <c:pt idx="11">
                  <c:v>0.5</c:v>
                </c:pt>
                <c:pt idx="12">
                  <c:v>0.58000000000000007</c:v>
                </c:pt>
                <c:pt idx="13">
                  <c:v>0.43500000000000005</c:v>
                </c:pt>
                <c:pt idx="14">
                  <c:v>0</c:v>
                </c:pt>
                <c:pt idx="15">
                  <c:v>2.1387499999999999</c:v>
                </c:pt>
                <c:pt idx="16">
                  <c:v>1.9763500000000009</c:v>
                </c:pt>
                <c:pt idx="17">
                  <c:v>2.2547499999999996</c:v>
                </c:pt>
                <c:pt idx="18">
                  <c:v>2.0880000000000001</c:v>
                </c:pt>
                <c:pt idx="19">
                  <c:v>2.10975</c:v>
                </c:pt>
                <c:pt idx="20">
                  <c:v>0.17400000000000004</c:v>
                </c:pt>
                <c:pt idx="21">
                  <c:v>0.29000000000000004</c:v>
                </c:pt>
                <c:pt idx="22">
                  <c:v>1.0999999999999996</c:v>
                </c:pt>
                <c:pt idx="23">
                  <c:v>3.83</c:v>
                </c:pt>
                <c:pt idx="24">
                  <c:v>3.5200000000000005</c:v>
                </c:pt>
                <c:pt idx="25">
                  <c:v>1.2599999999999998</c:v>
                </c:pt>
                <c:pt idx="26">
                  <c:v>1.21</c:v>
                </c:pt>
                <c:pt idx="27">
                  <c:v>0.38499999999999979</c:v>
                </c:pt>
                <c:pt idx="28">
                  <c:v>0.43999999999999995</c:v>
                </c:pt>
                <c:pt idx="29">
                  <c:v>2.2599999999999998</c:v>
                </c:pt>
                <c:pt idx="30">
                  <c:v>2.2999999999999998</c:v>
                </c:pt>
                <c:pt idx="31">
                  <c:v>1.33</c:v>
                </c:pt>
                <c:pt idx="32">
                  <c:v>1.5050000000000008</c:v>
                </c:pt>
                <c:pt idx="33">
                  <c:v>3.1300000000000008</c:v>
                </c:pt>
                <c:pt idx="34">
                  <c:v>0.25</c:v>
                </c:pt>
                <c:pt idx="35">
                  <c:v>1.5000000000000004</c:v>
                </c:pt>
                <c:pt idx="36">
                  <c:v>1.9220000000000006</c:v>
                </c:pt>
                <c:pt idx="37">
                  <c:v>3.9029999999999996</c:v>
                </c:pt>
                <c:pt idx="38">
                  <c:v>1.8500000000000005</c:v>
                </c:pt>
                <c:pt idx="39">
                  <c:v>2.37</c:v>
                </c:pt>
                <c:pt idx="40">
                  <c:v>2.4600000000000009</c:v>
                </c:pt>
                <c:pt idx="41">
                  <c:v>1.2370000000000001</c:v>
                </c:pt>
                <c:pt idx="42">
                  <c:v>1.0670000000000002</c:v>
                </c:pt>
                <c:pt idx="43">
                  <c:v>3.5700000000000003</c:v>
                </c:pt>
                <c:pt idx="44">
                  <c:v>0.97500000000000009</c:v>
                </c:pt>
                <c:pt idx="45">
                  <c:v>1</c:v>
                </c:pt>
                <c:pt idx="46">
                  <c:v>1.2200000000000006</c:v>
                </c:pt>
                <c:pt idx="47">
                  <c:v>2.919999999999999</c:v>
                </c:pt>
                <c:pt idx="48">
                  <c:v>2.4000000000000004</c:v>
                </c:pt>
                <c:pt idx="49">
                  <c:v>1.6550000000000002</c:v>
                </c:pt>
                <c:pt idx="50">
                  <c:v>1.4749999999999996</c:v>
                </c:pt>
                <c:pt idx="51">
                  <c:v>1.5375000000000001</c:v>
                </c:pt>
                <c:pt idx="52">
                  <c:v>1.1630000000000003</c:v>
                </c:pt>
                <c:pt idx="53">
                  <c:v>2.1829999999999998</c:v>
                </c:pt>
                <c:pt idx="54">
                  <c:v>1.5670000000000002</c:v>
                </c:pt>
                <c:pt idx="55">
                  <c:v>80.132766666666669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F0-4917-9E92-873590C5BD17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手机非正能量时间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Sheet2!$A:$A</c:f>
              <c:numCache>
                <c:formatCode>m/d;@</c:formatCode>
                <c:ptCount val="1048576"/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</c:numCache>
            </c:numRef>
          </c:cat>
          <c:val>
            <c:numRef>
              <c:f>Sheet2!$E$2:$E$57</c:f>
              <c:numCache>
                <c:formatCode>General</c:formatCode>
                <c:ptCount val="56"/>
                <c:pt idx="0">
                  <c:v>8.2666666666666675</c:v>
                </c:pt>
                <c:pt idx="1">
                  <c:v>7.1333333333333337</c:v>
                </c:pt>
                <c:pt idx="2">
                  <c:v>6.4833333333333334</c:v>
                </c:pt>
                <c:pt idx="3">
                  <c:v>11.216666666666667</c:v>
                </c:pt>
                <c:pt idx="4">
                  <c:v>12.683333333333334</c:v>
                </c:pt>
                <c:pt idx="5">
                  <c:v>9.0666666666666664</c:v>
                </c:pt>
                <c:pt idx="6">
                  <c:v>11.35</c:v>
                </c:pt>
                <c:pt idx="7">
                  <c:v>9.1</c:v>
                </c:pt>
                <c:pt idx="8">
                  <c:v>7.8</c:v>
                </c:pt>
                <c:pt idx="9">
                  <c:v>4.1833333333333336</c:v>
                </c:pt>
                <c:pt idx="10">
                  <c:v>6.8166666666666664</c:v>
                </c:pt>
                <c:pt idx="11">
                  <c:v>9.5500000000000007</c:v>
                </c:pt>
                <c:pt idx="12">
                  <c:v>5.75</c:v>
                </c:pt>
                <c:pt idx="13">
                  <c:v>6.5</c:v>
                </c:pt>
                <c:pt idx="14">
                  <c:v>5.4666666666666668</c:v>
                </c:pt>
                <c:pt idx="15">
                  <c:v>4.5666666666666664</c:v>
                </c:pt>
                <c:pt idx="16">
                  <c:v>5.1333333333333329</c:v>
                </c:pt>
                <c:pt idx="17">
                  <c:v>3.5000000000000004</c:v>
                </c:pt>
                <c:pt idx="18">
                  <c:v>3.6499999999999995</c:v>
                </c:pt>
                <c:pt idx="19">
                  <c:v>6.3166666666666664</c:v>
                </c:pt>
                <c:pt idx="20">
                  <c:v>9.15</c:v>
                </c:pt>
                <c:pt idx="21">
                  <c:v>3.7333333333333334</c:v>
                </c:pt>
                <c:pt idx="22">
                  <c:v>4.1833333333333336</c:v>
                </c:pt>
                <c:pt idx="23">
                  <c:v>6.416666666666667</c:v>
                </c:pt>
                <c:pt idx="24">
                  <c:v>5.416666666666667</c:v>
                </c:pt>
                <c:pt idx="25">
                  <c:v>1.9166666666666665</c:v>
                </c:pt>
                <c:pt idx="26">
                  <c:v>5.35</c:v>
                </c:pt>
                <c:pt idx="27">
                  <c:v>9.3666666666666671</c:v>
                </c:pt>
                <c:pt idx="28">
                  <c:v>7.6</c:v>
                </c:pt>
                <c:pt idx="29">
                  <c:v>3.5</c:v>
                </c:pt>
                <c:pt idx="30">
                  <c:v>6.1166666666666671</c:v>
                </c:pt>
                <c:pt idx="31">
                  <c:v>3.1166666666666667</c:v>
                </c:pt>
                <c:pt idx="32">
                  <c:v>1.0666666666666667</c:v>
                </c:pt>
                <c:pt idx="33">
                  <c:v>5.3999999999999995</c:v>
                </c:pt>
                <c:pt idx="34">
                  <c:v>3.25</c:v>
                </c:pt>
                <c:pt idx="35">
                  <c:v>6.333333333333333</c:v>
                </c:pt>
                <c:pt idx="36">
                  <c:v>2.4833333333333329</c:v>
                </c:pt>
                <c:pt idx="37">
                  <c:v>6.7333333333333325</c:v>
                </c:pt>
                <c:pt idx="38">
                  <c:v>3.4000000000000004</c:v>
                </c:pt>
                <c:pt idx="39">
                  <c:v>4.166666666666667</c:v>
                </c:pt>
                <c:pt idx="40">
                  <c:v>2.7333333333333334</c:v>
                </c:pt>
                <c:pt idx="41">
                  <c:v>6.916666666666667</c:v>
                </c:pt>
                <c:pt idx="42">
                  <c:v>5.833333333333333</c:v>
                </c:pt>
                <c:pt idx="43">
                  <c:v>4.7166666666666668</c:v>
                </c:pt>
                <c:pt idx="44">
                  <c:v>6.35</c:v>
                </c:pt>
                <c:pt idx="45">
                  <c:v>5.3</c:v>
                </c:pt>
                <c:pt idx="46">
                  <c:v>3.1166666666666671</c:v>
                </c:pt>
                <c:pt idx="47">
                  <c:v>4.5</c:v>
                </c:pt>
                <c:pt idx="48">
                  <c:v>6.25</c:v>
                </c:pt>
                <c:pt idx="49">
                  <c:v>6.3166666666666673</c:v>
                </c:pt>
                <c:pt idx="50">
                  <c:v>3.1666666666666665</c:v>
                </c:pt>
                <c:pt idx="51">
                  <c:v>8.7333333333333325</c:v>
                </c:pt>
                <c:pt idx="52">
                  <c:v>5.1333333333333329</c:v>
                </c:pt>
                <c:pt idx="53">
                  <c:v>3.05</c:v>
                </c:pt>
                <c:pt idx="54">
                  <c:v>4.1500000000000004</c:v>
                </c:pt>
                <c:pt idx="55">
                  <c:v>319.49999999999994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F0-4917-9E92-873590C5BD17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pc游戏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Sheet2!$A:$A</c:f>
              <c:numCache>
                <c:formatCode>m/d;@</c:formatCode>
                <c:ptCount val="1048576"/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</c:numCache>
            </c:numRef>
          </c:cat>
          <c:val>
            <c:numRef>
              <c:f>Sheet2!$F$2:$F$57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2.83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2.77</c:v>
                </c:pt>
                <c:pt idx="50">
                  <c:v>1.37</c:v>
                </c:pt>
                <c:pt idx="51">
                  <c:v>6</c:v>
                </c:pt>
                <c:pt idx="52">
                  <c:v>0</c:v>
                </c:pt>
                <c:pt idx="53">
                  <c:v>1.5</c:v>
                </c:pt>
                <c:pt idx="54">
                  <c:v>2.1</c:v>
                </c:pt>
                <c:pt idx="55">
                  <c:v>16.57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F0-4917-9E92-873590C5BD17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当日其他清醒时间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Sheet2!$A:$A</c:f>
              <c:numCache>
                <c:formatCode>m/d;@</c:formatCode>
                <c:ptCount val="1048576"/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</c:numCache>
            </c:numRef>
          </c:cat>
          <c:val>
            <c:numRef>
              <c:f>Sheet2!$G$2:$G$57</c:f>
              <c:numCache>
                <c:formatCode>General</c:formatCode>
                <c:ptCount val="56"/>
                <c:pt idx="0">
                  <c:v>3.6833333333333318</c:v>
                </c:pt>
                <c:pt idx="1">
                  <c:v>8.7666666666666693</c:v>
                </c:pt>
                <c:pt idx="2">
                  <c:v>2.299999999999998</c:v>
                </c:pt>
                <c:pt idx="3">
                  <c:v>10.833333333333334</c:v>
                </c:pt>
                <c:pt idx="4">
                  <c:v>0.90000000000000213</c:v>
                </c:pt>
                <c:pt idx="5">
                  <c:v>3.1083333333333325</c:v>
                </c:pt>
                <c:pt idx="6">
                  <c:v>6.7999999999999989</c:v>
                </c:pt>
                <c:pt idx="7">
                  <c:v>4.3333333333333339</c:v>
                </c:pt>
                <c:pt idx="8">
                  <c:v>4.866666666666668</c:v>
                </c:pt>
                <c:pt idx="9">
                  <c:v>7.3166666666666664</c:v>
                </c:pt>
                <c:pt idx="10">
                  <c:v>4.9333333333333353</c:v>
                </c:pt>
                <c:pt idx="11">
                  <c:v>3.7833333333333314</c:v>
                </c:pt>
                <c:pt idx="12">
                  <c:v>6.4166666666666643</c:v>
                </c:pt>
                <c:pt idx="13">
                  <c:v>9.6483333333333334</c:v>
                </c:pt>
                <c:pt idx="14">
                  <c:v>10.366666666666665</c:v>
                </c:pt>
                <c:pt idx="15">
                  <c:v>2.2529166666666693</c:v>
                </c:pt>
                <c:pt idx="16">
                  <c:v>3.8253166666666658</c:v>
                </c:pt>
                <c:pt idx="17">
                  <c:v>3.3035833333333318</c:v>
                </c:pt>
                <c:pt idx="18">
                  <c:v>3.0619999999999967</c:v>
                </c:pt>
                <c:pt idx="19">
                  <c:v>1.3152499999999989</c:v>
                </c:pt>
                <c:pt idx="20">
                  <c:v>5.8426666666666645</c:v>
                </c:pt>
                <c:pt idx="21">
                  <c:v>11.760000000000002</c:v>
                </c:pt>
                <c:pt idx="22">
                  <c:v>2.3999999999999959</c:v>
                </c:pt>
                <c:pt idx="23">
                  <c:v>-1.5333333333333314</c:v>
                </c:pt>
                <c:pt idx="24">
                  <c:v>1.0233333333333352</c:v>
                </c:pt>
                <c:pt idx="25">
                  <c:v>5.4466666666666637</c:v>
                </c:pt>
                <c:pt idx="26">
                  <c:v>4.3700000000000028</c:v>
                </c:pt>
                <c:pt idx="27">
                  <c:v>4.0000000000000924E-2</c:v>
                </c:pt>
                <c:pt idx="28">
                  <c:v>-1.6866666666666674</c:v>
                </c:pt>
                <c:pt idx="29">
                  <c:v>2.6233333333333357</c:v>
                </c:pt>
                <c:pt idx="30">
                  <c:v>2.0366666666666671</c:v>
                </c:pt>
                <c:pt idx="31">
                  <c:v>4.3999999999999986</c:v>
                </c:pt>
                <c:pt idx="32">
                  <c:v>6.37</c:v>
                </c:pt>
                <c:pt idx="33">
                  <c:v>1.2699999999999969</c:v>
                </c:pt>
                <c:pt idx="34">
                  <c:v>10.016666666666666</c:v>
                </c:pt>
                <c:pt idx="35">
                  <c:v>2.7833333333333306</c:v>
                </c:pt>
                <c:pt idx="36">
                  <c:v>2.3533333333333313</c:v>
                </c:pt>
                <c:pt idx="37">
                  <c:v>-1.9999999999999574E-2</c:v>
                </c:pt>
                <c:pt idx="38">
                  <c:v>6.8533333333333299</c:v>
                </c:pt>
                <c:pt idx="39">
                  <c:v>2.2233333333333318</c:v>
                </c:pt>
                <c:pt idx="40">
                  <c:v>3.4200000000000026</c:v>
                </c:pt>
                <c:pt idx="41">
                  <c:v>5.0830000000000046</c:v>
                </c:pt>
                <c:pt idx="42">
                  <c:v>2.2163333333333322</c:v>
                </c:pt>
                <c:pt idx="43">
                  <c:v>0.45999999999999908</c:v>
                </c:pt>
                <c:pt idx="44">
                  <c:v>2.0700000000000003</c:v>
                </c:pt>
                <c:pt idx="45">
                  <c:v>3.9999999999999973</c:v>
                </c:pt>
                <c:pt idx="46">
                  <c:v>1.9966666666666635</c:v>
                </c:pt>
                <c:pt idx="47">
                  <c:v>2.6866666666666674</c:v>
                </c:pt>
                <c:pt idx="48">
                  <c:v>2.8666666666666636</c:v>
                </c:pt>
                <c:pt idx="49">
                  <c:v>-0.96666666666666634</c:v>
                </c:pt>
                <c:pt idx="50">
                  <c:v>1.6500000000000008</c:v>
                </c:pt>
                <c:pt idx="51">
                  <c:v>-1.1833333333333318</c:v>
                </c:pt>
                <c:pt idx="52">
                  <c:v>2.6830000000000025</c:v>
                </c:pt>
                <c:pt idx="53">
                  <c:v>1.1836666666666673</c:v>
                </c:pt>
                <c:pt idx="54">
                  <c:v>2.6996666666666687</c:v>
                </c:pt>
                <c:pt idx="55">
                  <c:v>201.25406666666666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F0-4917-9E92-873590C5B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433978479"/>
        <c:axId val="728548991"/>
      </c:areaChart>
      <c:dateAx>
        <c:axId val="433978479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8548991"/>
        <c:crosses val="autoZero"/>
        <c:auto val="0"/>
        <c:lblOffset val="100"/>
        <c:baseTimeUnit val="days"/>
      </c:dateAx>
      <c:valAx>
        <c:axId val="728548991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978479"/>
        <c:crosses val="autoZero"/>
        <c:crossBetween val="midCat"/>
        <c:majorUnit val="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听课及课程自习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具体项目!$O$1</c:f>
              <c:strCache>
                <c:ptCount val="1"/>
                <c:pt idx="0">
                  <c:v>听课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具体项目!$A$5:$A$10</c:f>
              <c:numCache>
                <c:formatCode>m"月"d"日";@</c:formatCode>
                <c:ptCount val="6"/>
                <c:pt idx="0">
                  <c:v>42797</c:v>
                </c:pt>
                <c:pt idx="1">
                  <c:v>42804</c:v>
                </c:pt>
                <c:pt idx="2">
                  <c:v>42811</c:v>
                </c:pt>
                <c:pt idx="3">
                  <c:v>42818</c:v>
                </c:pt>
                <c:pt idx="4">
                  <c:v>42825</c:v>
                </c:pt>
              </c:numCache>
            </c:numRef>
          </c:cat>
          <c:val>
            <c:numRef>
              <c:f>具体项目!$O$5:$O$10</c:f>
              <c:numCache>
                <c:formatCode>General</c:formatCode>
                <c:ptCount val="6"/>
                <c:pt idx="0">
                  <c:v>7.6375000000000002</c:v>
                </c:pt>
                <c:pt idx="1">
                  <c:v>7.5</c:v>
                </c:pt>
                <c:pt idx="2">
                  <c:v>7.1639999999999997</c:v>
                </c:pt>
                <c:pt idx="3">
                  <c:v>18.742350000000002</c:v>
                </c:pt>
                <c:pt idx="4">
                  <c:v>17.295000000000002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0-4D75-BEAF-8D3050CEB081}"/>
            </c:ext>
          </c:extLst>
        </c:ser>
        <c:ser>
          <c:idx val="1"/>
          <c:order val="1"/>
          <c:tx>
            <c:strRef>
              <c:f>具体项目!$P$1</c:f>
              <c:strCache>
                <c:ptCount val="1"/>
                <c:pt idx="0">
                  <c:v>数分自习及作业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具体项目!$A$5:$A$10</c:f>
              <c:numCache>
                <c:formatCode>m"月"d"日";@</c:formatCode>
                <c:ptCount val="6"/>
                <c:pt idx="0">
                  <c:v>42797</c:v>
                </c:pt>
                <c:pt idx="1">
                  <c:v>42804</c:v>
                </c:pt>
                <c:pt idx="2">
                  <c:v>42811</c:v>
                </c:pt>
                <c:pt idx="3">
                  <c:v>42818</c:v>
                </c:pt>
                <c:pt idx="4">
                  <c:v>42825</c:v>
                </c:pt>
              </c:numCache>
            </c:numRef>
          </c:cat>
          <c:val>
            <c:numRef>
              <c:f>具体项目!$P$5:$P$10</c:f>
              <c:numCache>
                <c:formatCode>General</c:formatCode>
                <c:ptCount val="6"/>
                <c:pt idx="0">
                  <c:v>1.5669999999999999</c:v>
                </c:pt>
                <c:pt idx="1">
                  <c:v>0.85</c:v>
                </c:pt>
                <c:pt idx="2">
                  <c:v>3.2087499999999998</c:v>
                </c:pt>
                <c:pt idx="3">
                  <c:v>0</c:v>
                </c:pt>
                <c:pt idx="4">
                  <c:v>2.2170000000000001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0-4D75-BEAF-8D3050CEB081}"/>
            </c:ext>
          </c:extLst>
        </c:ser>
        <c:ser>
          <c:idx val="2"/>
          <c:order val="2"/>
          <c:tx>
            <c:strRef>
              <c:f>具体项目!$Q$1</c:f>
              <c:strCache>
                <c:ptCount val="1"/>
                <c:pt idx="0">
                  <c:v>R语言自习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具体项目!$A$5:$A$10</c:f>
              <c:numCache>
                <c:formatCode>m"月"d"日";@</c:formatCode>
                <c:ptCount val="6"/>
                <c:pt idx="0">
                  <c:v>42797</c:v>
                </c:pt>
                <c:pt idx="1">
                  <c:v>42804</c:v>
                </c:pt>
                <c:pt idx="2">
                  <c:v>42811</c:v>
                </c:pt>
                <c:pt idx="3">
                  <c:v>42818</c:v>
                </c:pt>
                <c:pt idx="4">
                  <c:v>42825</c:v>
                </c:pt>
              </c:numCache>
            </c:numRef>
          </c:cat>
          <c:val>
            <c:numRef>
              <c:f>具体项目!$Q$5:$Q$10</c:f>
              <c:numCache>
                <c:formatCode>General</c:formatCode>
                <c:ptCount val="6"/>
                <c:pt idx="0">
                  <c:v>2.7166999999999999</c:v>
                </c:pt>
                <c:pt idx="1">
                  <c:v>2.9750000000000001</c:v>
                </c:pt>
                <c:pt idx="2">
                  <c:v>1.6064999999999998</c:v>
                </c:pt>
                <c:pt idx="3">
                  <c:v>2.125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0-4D75-BEAF-8D3050CEB081}"/>
            </c:ext>
          </c:extLst>
        </c:ser>
        <c:ser>
          <c:idx val="3"/>
          <c:order val="3"/>
          <c:tx>
            <c:strRef>
              <c:f>具体项目!$R$1</c:f>
              <c:strCache>
                <c:ptCount val="1"/>
                <c:pt idx="0">
                  <c:v>其他课程自习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具体项目!$A$5:$A$10</c:f>
              <c:numCache>
                <c:formatCode>m"月"d"日";@</c:formatCode>
                <c:ptCount val="6"/>
                <c:pt idx="0">
                  <c:v>42797</c:v>
                </c:pt>
                <c:pt idx="1">
                  <c:v>42804</c:v>
                </c:pt>
                <c:pt idx="2">
                  <c:v>42811</c:v>
                </c:pt>
                <c:pt idx="3">
                  <c:v>42818</c:v>
                </c:pt>
                <c:pt idx="4">
                  <c:v>42825</c:v>
                </c:pt>
              </c:numCache>
            </c:numRef>
          </c:cat>
          <c:val>
            <c:numRef>
              <c:f>具体项目!$R$5:$R$10</c:f>
              <c:numCache>
                <c:formatCode>General</c:formatCode>
                <c:ptCount val="6"/>
                <c:pt idx="0">
                  <c:v>1.95</c:v>
                </c:pt>
                <c:pt idx="1">
                  <c:v>1.458</c:v>
                </c:pt>
                <c:pt idx="2">
                  <c:v>1.65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0-4D75-BEAF-8D3050CEB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162431"/>
        <c:axId val="1864923167"/>
      </c:lineChart>
      <c:dateAx>
        <c:axId val="1952162431"/>
        <c:scaling>
          <c:orientation val="minMax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4923167"/>
        <c:crosses val="autoZero"/>
        <c:auto val="1"/>
        <c:lblOffset val="100"/>
        <c:baseTimeUnit val="days"/>
      </c:dateAx>
      <c:valAx>
        <c:axId val="18649231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16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具体项目!$P$4:$P$9</c:f>
              <c:numCache>
                <c:formatCode>General</c:formatCode>
                <c:ptCount val="6"/>
                <c:pt idx="0">
                  <c:v>1</c:v>
                </c:pt>
                <c:pt idx="1">
                  <c:v>1.5669999999999999</c:v>
                </c:pt>
                <c:pt idx="2">
                  <c:v>0.85</c:v>
                </c:pt>
                <c:pt idx="3">
                  <c:v>3.2087499999999998</c:v>
                </c:pt>
                <c:pt idx="4">
                  <c:v>0</c:v>
                </c:pt>
                <c:pt idx="5">
                  <c:v>2.2170000000000001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具体项目!#REF!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793-4A65-8CE3-FAA4149695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具体项目!$Q$4:$Q$9</c:f>
              <c:numCache>
                <c:formatCode>General</c:formatCode>
                <c:ptCount val="6"/>
                <c:pt idx="0">
                  <c:v>1.7</c:v>
                </c:pt>
                <c:pt idx="1">
                  <c:v>2.7166999999999999</c:v>
                </c:pt>
                <c:pt idx="2">
                  <c:v>2.9750000000000001</c:v>
                </c:pt>
                <c:pt idx="3">
                  <c:v>1.6064999999999998</c:v>
                </c:pt>
                <c:pt idx="4">
                  <c:v>2.125</c:v>
                </c:pt>
                <c:pt idx="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具体项目!#REF!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793-4A65-8CE3-FAA4149695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具体项目!$R$4:$R$9</c:f>
              <c:numCache>
                <c:formatCode>General</c:formatCode>
                <c:ptCount val="6"/>
                <c:pt idx="0">
                  <c:v>0.85</c:v>
                </c:pt>
                <c:pt idx="1">
                  <c:v>1.95</c:v>
                </c:pt>
                <c:pt idx="2">
                  <c:v>1.458</c:v>
                </c:pt>
                <c:pt idx="3">
                  <c:v>1.65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具体项目!#REF!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9793-4A65-8CE3-FAA414969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2943"/>
        <c:axId val="70478063"/>
      </c:lineChart>
      <c:catAx>
        <c:axId val="65252943"/>
        <c:scaling>
          <c:orientation val="minMax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78063"/>
        <c:crosses val="autoZero"/>
        <c:auto val="1"/>
        <c:lblAlgn val="ctr"/>
        <c:lblOffset val="100"/>
        <c:noMultiLvlLbl val="0"/>
      </c:catAx>
      <c:valAx>
        <c:axId val="704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5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主要娱乐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主要娱乐!$D$1</c:f>
              <c:strCache>
                <c:ptCount val="1"/>
                <c:pt idx="0">
                  <c:v>非正能量（时）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主要娱乐!$A$2:$A$56</c:f>
              <c:numCache>
                <c:formatCode>m/d;@</c:formatCode>
                <c:ptCount val="55"/>
                <c:pt idx="0">
                  <c:v>42771</c:v>
                </c:pt>
                <c:pt idx="1">
                  <c:v>42772</c:v>
                </c:pt>
                <c:pt idx="2">
                  <c:v>42773</c:v>
                </c:pt>
                <c:pt idx="3">
                  <c:v>42774</c:v>
                </c:pt>
                <c:pt idx="4">
                  <c:v>42775</c:v>
                </c:pt>
                <c:pt idx="5">
                  <c:v>42776</c:v>
                </c:pt>
                <c:pt idx="6">
                  <c:v>42777</c:v>
                </c:pt>
                <c:pt idx="7">
                  <c:v>42778</c:v>
                </c:pt>
                <c:pt idx="8">
                  <c:v>42779</c:v>
                </c:pt>
                <c:pt idx="9">
                  <c:v>42780</c:v>
                </c:pt>
                <c:pt idx="10">
                  <c:v>42781</c:v>
                </c:pt>
                <c:pt idx="11">
                  <c:v>42782</c:v>
                </c:pt>
                <c:pt idx="12">
                  <c:v>42783</c:v>
                </c:pt>
                <c:pt idx="13">
                  <c:v>42784</c:v>
                </c:pt>
                <c:pt idx="14">
                  <c:v>42785</c:v>
                </c:pt>
                <c:pt idx="15">
                  <c:v>42786</c:v>
                </c:pt>
                <c:pt idx="16">
                  <c:v>42787</c:v>
                </c:pt>
                <c:pt idx="17">
                  <c:v>42788</c:v>
                </c:pt>
                <c:pt idx="18">
                  <c:v>42789</c:v>
                </c:pt>
                <c:pt idx="19">
                  <c:v>42790</c:v>
                </c:pt>
                <c:pt idx="20">
                  <c:v>42791</c:v>
                </c:pt>
                <c:pt idx="21">
                  <c:v>42792</c:v>
                </c:pt>
                <c:pt idx="22">
                  <c:v>42793</c:v>
                </c:pt>
                <c:pt idx="23">
                  <c:v>42794</c:v>
                </c:pt>
                <c:pt idx="24">
                  <c:v>42795</c:v>
                </c:pt>
                <c:pt idx="25">
                  <c:v>42796</c:v>
                </c:pt>
                <c:pt idx="26">
                  <c:v>42797</c:v>
                </c:pt>
                <c:pt idx="27">
                  <c:v>42798</c:v>
                </c:pt>
                <c:pt idx="28">
                  <c:v>42799</c:v>
                </c:pt>
                <c:pt idx="29">
                  <c:v>42800</c:v>
                </c:pt>
                <c:pt idx="30">
                  <c:v>42801</c:v>
                </c:pt>
                <c:pt idx="31">
                  <c:v>42802</c:v>
                </c:pt>
                <c:pt idx="32">
                  <c:v>42803</c:v>
                </c:pt>
                <c:pt idx="33">
                  <c:v>42804</c:v>
                </c:pt>
                <c:pt idx="34">
                  <c:v>42805</c:v>
                </c:pt>
                <c:pt idx="35">
                  <c:v>42806</c:v>
                </c:pt>
                <c:pt idx="36">
                  <c:v>42807</c:v>
                </c:pt>
                <c:pt idx="37">
                  <c:v>42808</c:v>
                </c:pt>
                <c:pt idx="38">
                  <c:v>42809</c:v>
                </c:pt>
                <c:pt idx="39">
                  <c:v>42810</c:v>
                </c:pt>
                <c:pt idx="40">
                  <c:v>42811</c:v>
                </c:pt>
                <c:pt idx="41">
                  <c:v>42812</c:v>
                </c:pt>
                <c:pt idx="42">
                  <c:v>42813</c:v>
                </c:pt>
                <c:pt idx="43">
                  <c:v>42814</c:v>
                </c:pt>
                <c:pt idx="44">
                  <c:v>42815</c:v>
                </c:pt>
                <c:pt idx="45">
                  <c:v>42816</c:v>
                </c:pt>
                <c:pt idx="46">
                  <c:v>42817</c:v>
                </c:pt>
                <c:pt idx="47">
                  <c:v>42818</c:v>
                </c:pt>
                <c:pt idx="48">
                  <c:v>42819</c:v>
                </c:pt>
                <c:pt idx="49">
                  <c:v>42820</c:v>
                </c:pt>
                <c:pt idx="50">
                  <c:v>42821</c:v>
                </c:pt>
                <c:pt idx="51">
                  <c:v>42822</c:v>
                </c:pt>
                <c:pt idx="52">
                  <c:v>42823</c:v>
                </c:pt>
                <c:pt idx="53">
                  <c:v>42824</c:v>
                </c:pt>
                <c:pt idx="54">
                  <c:v>42825</c:v>
                </c:pt>
              </c:numCache>
            </c:numRef>
          </c:cat>
          <c:val>
            <c:numRef>
              <c:f>主要娱乐!$D$2:$D$56</c:f>
              <c:numCache>
                <c:formatCode>General</c:formatCode>
                <c:ptCount val="55"/>
                <c:pt idx="0">
                  <c:v>8.2666666666666675</c:v>
                </c:pt>
                <c:pt idx="1">
                  <c:v>7.1333333333333337</c:v>
                </c:pt>
                <c:pt idx="2">
                  <c:v>6.4833333333333334</c:v>
                </c:pt>
                <c:pt idx="3">
                  <c:v>11.216666666666667</c:v>
                </c:pt>
                <c:pt idx="4">
                  <c:v>12.683333333333334</c:v>
                </c:pt>
                <c:pt idx="5">
                  <c:v>9.0666666666666664</c:v>
                </c:pt>
                <c:pt idx="6">
                  <c:v>11.35</c:v>
                </c:pt>
                <c:pt idx="7">
                  <c:v>9.1</c:v>
                </c:pt>
                <c:pt idx="8">
                  <c:v>7.8</c:v>
                </c:pt>
                <c:pt idx="9">
                  <c:v>4.1833333333333336</c:v>
                </c:pt>
                <c:pt idx="10">
                  <c:v>6.8166666666666664</c:v>
                </c:pt>
                <c:pt idx="11">
                  <c:v>9.5500000000000007</c:v>
                </c:pt>
                <c:pt idx="12">
                  <c:v>5.75</c:v>
                </c:pt>
                <c:pt idx="13">
                  <c:v>6.5</c:v>
                </c:pt>
                <c:pt idx="14">
                  <c:v>5.4666666666666668</c:v>
                </c:pt>
                <c:pt idx="15">
                  <c:v>4.5666666666666664</c:v>
                </c:pt>
                <c:pt idx="16">
                  <c:v>5.1333333333333329</c:v>
                </c:pt>
                <c:pt idx="17">
                  <c:v>3.5000000000000004</c:v>
                </c:pt>
                <c:pt idx="18">
                  <c:v>3.6499999999999995</c:v>
                </c:pt>
                <c:pt idx="19">
                  <c:v>6.3166666666666664</c:v>
                </c:pt>
                <c:pt idx="20">
                  <c:v>9.15</c:v>
                </c:pt>
                <c:pt idx="21">
                  <c:v>3.7333333333333334</c:v>
                </c:pt>
                <c:pt idx="22">
                  <c:v>4.1833333333333336</c:v>
                </c:pt>
                <c:pt idx="23">
                  <c:v>6.416666666666667</c:v>
                </c:pt>
                <c:pt idx="24">
                  <c:v>5.416666666666667</c:v>
                </c:pt>
                <c:pt idx="25">
                  <c:v>1.9166666666666665</c:v>
                </c:pt>
                <c:pt idx="26">
                  <c:v>5.35</c:v>
                </c:pt>
                <c:pt idx="27">
                  <c:v>9.3666666666666671</c:v>
                </c:pt>
                <c:pt idx="28">
                  <c:v>7.6</c:v>
                </c:pt>
                <c:pt idx="29">
                  <c:v>3.5</c:v>
                </c:pt>
                <c:pt idx="30">
                  <c:v>6.1166666666666671</c:v>
                </c:pt>
                <c:pt idx="31">
                  <c:v>3.1166666666666667</c:v>
                </c:pt>
                <c:pt idx="32">
                  <c:v>1.0666666666666667</c:v>
                </c:pt>
                <c:pt idx="33">
                  <c:v>5.3999999999999995</c:v>
                </c:pt>
                <c:pt idx="34">
                  <c:v>3.25</c:v>
                </c:pt>
                <c:pt idx="35">
                  <c:v>6.333333333333333</c:v>
                </c:pt>
                <c:pt idx="36">
                  <c:v>2.4833333333333329</c:v>
                </c:pt>
                <c:pt idx="37">
                  <c:v>6.7333333333333325</c:v>
                </c:pt>
                <c:pt idx="38">
                  <c:v>3.4000000000000004</c:v>
                </c:pt>
                <c:pt idx="39">
                  <c:v>4.166666666666667</c:v>
                </c:pt>
                <c:pt idx="40">
                  <c:v>2.7333333333333334</c:v>
                </c:pt>
                <c:pt idx="41">
                  <c:v>6.916666666666667</c:v>
                </c:pt>
                <c:pt idx="42">
                  <c:v>5.833333333333333</c:v>
                </c:pt>
                <c:pt idx="43">
                  <c:v>4.7166666666666668</c:v>
                </c:pt>
                <c:pt idx="44">
                  <c:v>6.35</c:v>
                </c:pt>
                <c:pt idx="45">
                  <c:v>5.3</c:v>
                </c:pt>
                <c:pt idx="46">
                  <c:v>3.1166666666666671</c:v>
                </c:pt>
                <c:pt idx="47">
                  <c:v>4.5</c:v>
                </c:pt>
                <c:pt idx="48">
                  <c:v>6.25</c:v>
                </c:pt>
                <c:pt idx="49">
                  <c:v>6.3166666666666673</c:v>
                </c:pt>
                <c:pt idx="50">
                  <c:v>3.1666666666666665</c:v>
                </c:pt>
                <c:pt idx="51">
                  <c:v>8.7333333333333325</c:v>
                </c:pt>
                <c:pt idx="52">
                  <c:v>5.1333333333333329</c:v>
                </c:pt>
                <c:pt idx="53">
                  <c:v>3.05</c:v>
                </c:pt>
                <c:pt idx="54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2-445E-ABAF-DCCCA9886EEB}"/>
            </c:ext>
          </c:extLst>
        </c:ser>
        <c:ser>
          <c:idx val="1"/>
          <c:order val="1"/>
          <c:tx>
            <c:strRef>
              <c:f>主要娱乐!$E$1</c:f>
              <c:strCache>
                <c:ptCount val="1"/>
                <c:pt idx="0">
                  <c:v>sc2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主要娱乐!$A$2:$A$56</c:f>
              <c:numCache>
                <c:formatCode>m/d;@</c:formatCode>
                <c:ptCount val="55"/>
                <c:pt idx="0">
                  <c:v>42771</c:v>
                </c:pt>
                <c:pt idx="1">
                  <c:v>42772</c:v>
                </c:pt>
                <c:pt idx="2">
                  <c:v>42773</c:v>
                </c:pt>
                <c:pt idx="3">
                  <c:v>42774</c:v>
                </c:pt>
                <c:pt idx="4">
                  <c:v>42775</c:v>
                </c:pt>
                <c:pt idx="5">
                  <c:v>42776</c:v>
                </c:pt>
                <c:pt idx="6">
                  <c:v>42777</c:v>
                </c:pt>
                <c:pt idx="7">
                  <c:v>42778</c:v>
                </c:pt>
                <c:pt idx="8">
                  <c:v>42779</c:v>
                </c:pt>
                <c:pt idx="9">
                  <c:v>42780</c:v>
                </c:pt>
                <c:pt idx="10">
                  <c:v>42781</c:v>
                </c:pt>
                <c:pt idx="11">
                  <c:v>42782</c:v>
                </c:pt>
                <c:pt idx="12">
                  <c:v>42783</c:v>
                </c:pt>
                <c:pt idx="13">
                  <c:v>42784</c:v>
                </c:pt>
                <c:pt idx="14">
                  <c:v>42785</c:v>
                </c:pt>
                <c:pt idx="15">
                  <c:v>42786</c:v>
                </c:pt>
                <c:pt idx="16">
                  <c:v>42787</c:v>
                </c:pt>
                <c:pt idx="17">
                  <c:v>42788</c:v>
                </c:pt>
                <c:pt idx="18">
                  <c:v>42789</c:v>
                </c:pt>
                <c:pt idx="19">
                  <c:v>42790</c:v>
                </c:pt>
                <c:pt idx="20">
                  <c:v>42791</c:v>
                </c:pt>
                <c:pt idx="21">
                  <c:v>42792</c:v>
                </c:pt>
                <c:pt idx="22">
                  <c:v>42793</c:v>
                </c:pt>
                <c:pt idx="23">
                  <c:v>42794</c:v>
                </c:pt>
                <c:pt idx="24">
                  <c:v>42795</c:v>
                </c:pt>
                <c:pt idx="25">
                  <c:v>42796</c:v>
                </c:pt>
                <c:pt idx="26">
                  <c:v>42797</c:v>
                </c:pt>
                <c:pt idx="27">
                  <c:v>42798</c:v>
                </c:pt>
                <c:pt idx="28">
                  <c:v>42799</c:v>
                </c:pt>
                <c:pt idx="29">
                  <c:v>42800</c:v>
                </c:pt>
                <c:pt idx="30">
                  <c:v>42801</c:v>
                </c:pt>
                <c:pt idx="31">
                  <c:v>42802</c:v>
                </c:pt>
                <c:pt idx="32">
                  <c:v>42803</c:v>
                </c:pt>
                <c:pt idx="33">
                  <c:v>42804</c:v>
                </c:pt>
                <c:pt idx="34">
                  <c:v>42805</c:v>
                </c:pt>
                <c:pt idx="35">
                  <c:v>42806</c:v>
                </c:pt>
                <c:pt idx="36">
                  <c:v>42807</c:v>
                </c:pt>
                <c:pt idx="37">
                  <c:v>42808</c:v>
                </c:pt>
                <c:pt idx="38">
                  <c:v>42809</c:v>
                </c:pt>
                <c:pt idx="39">
                  <c:v>42810</c:v>
                </c:pt>
                <c:pt idx="40">
                  <c:v>42811</c:v>
                </c:pt>
                <c:pt idx="41">
                  <c:v>42812</c:v>
                </c:pt>
                <c:pt idx="42">
                  <c:v>42813</c:v>
                </c:pt>
                <c:pt idx="43">
                  <c:v>42814</c:v>
                </c:pt>
                <c:pt idx="44">
                  <c:v>42815</c:v>
                </c:pt>
                <c:pt idx="45">
                  <c:v>42816</c:v>
                </c:pt>
                <c:pt idx="46">
                  <c:v>42817</c:v>
                </c:pt>
                <c:pt idx="47">
                  <c:v>42818</c:v>
                </c:pt>
                <c:pt idx="48">
                  <c:v>42819</c:v>
                </c:pt>
                <c:pt idx="49">
                  <c:v>42820</c:v>
                </c:pt>
                <c:pt idx="50">
                  <c:v>42821</c:v>
                </c:pt>
                <c:pt idx="51">
                  <c:v>42822</c:v>
                </c:pt>
                <c:pt idx="52">
                  <c:v>42823</c:v>
                </c:pt>
                <c:pt idx="53">
                  <c:v>42824</c:v>
                </c:pt>
                <c:pt idx="54">
                  <c:v>42825</c:v>
                </c:pt>
              </c:numCache>
            </c:numRef>
          </c:cat>
          <c:val>
            <c:numRef>
              <c:f>主要娱乐!$E$2:$E$56</c:f>
              <c:numCache>
                <c:formatCode>General</c:formatCode>
                <c:ptCount val="55"/>
                <c:pt idx="44">
                  <c:v>2.83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2.77</c:v>
                </c:pt>
                <c:pt idx="50">
                  <c:v>1.37</c:v>
                </c:pt>
                <c:pt idx="51">
                  <c:v>6</c:v>
                </c:pt>
                <c:pt idx="52">
                  <c:v>0</c:v>
                </c:pt>
                <c:pt idx="53">
                  <c:v>1.5</c:v>
                </c:pt>
                <c:pt idx="54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2-445E-ABAF-DCCCA9886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753583"/>
        <c:axId val="1924024351"/>
      </c:lineChart>
      <c:dateAx>
        <c:axId val="168075358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4024351"/>
        <c:crosses val="autoZero"/>
        <c:auto val="1"/>
        <c:lblOffset val="100"/>
        <c:baseTimeUnit val="days"/>
      </c:dateAx>
      <c:valAx>
        <c:axId val="19240243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75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主要娱乐!$F$1</c:f>
              <c:strCache>
                <c:ptCount val="1"/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主要娱乐!$A$2:$A$56</c:f>
              <c:numCache>
                <c:formatCode>m/d;@</c:formatCode>
                <c:ptCount val="55"/>
                <c:pt idx="0">
                  <c:v>42771</c:v>
                </c:pt>
                <c:pt idx="1">
                  <c:v>42772</c:v>
                </c:pt>
                <c:pt idx="2">
                  <c:v>42773</c:v>
                </c:pt>
                <c:pt idx="3">
                  <c:v>42774</c:v>
                </c:pt>
                <c:pt idx="4">
                  <c:v>42775</c:v>
                </c:pt>
                <c:pt idx="5">
                  <c:v>42776</c:v>
                </c:pt>
                <c:pt idx="6">
                  <c:v>42777</c:v>
                </c:pt>
                <c:pt idx="7">
                  <c:v>42778</c:v>
                </c:pt>
                <c:pt idx="8">
                  <c:v>42779</c:v>
                </c:pt>
                <c:pt idx="9">
                  <c:v>42780</c:v>
                </c:pt>
                <c:pt idx="10">
                  <c:v>42781</c:v>
                </c:pt>
                <c:pt idx="11">
                  <c:v>42782</c:v>
                </c:pt>
                <c:pt idx="12">
                  <c:v>42783</c:v>
                </c:pt>
                <c:pt idx="13">
                  <c:v>42784</c:v>
                </c:pt>
                <c:pt idx="14">
                  <c:v>42785</c:v>
                </c:pt>
                <c:pt idx="15">
                  <c:v>42786</c:v>
                </c:pt>
                <c:pt idx="16">
                  <c:v>42787</c:v>
                </c:pt>
                <c:pt idx="17">
                  <c:v>42788</c:v>
                </c:pt>
                <c:pt idx="18">
                  <c:v>42789</c:v>
                </c:pt>
                <c:pt idx="19">
                  <c:v>42790</c:v>
                </c:pt>
                <c:pt idx="20">
                  <c:v>42791</c:v>
                </c:pt>
                <c:pt idx="21">
                  <c:v>42792</c:v>
                </c:pt>
                <c:pt idx="22">
                  <c:v>42793</c:v>
                </c:pt>
                <c:pt idx="23">
                  <c:v>42794</c:v>
                </c:pt>
                <c:pt idx="24">
                  <c:v>42795</c:v>
                </c:pt>
                <c:pt idx="25">
                  <c:v>42796</c:v>
                </c:pt>
                <c:pt idx="26">
                  <c:v>42797</c:v>
                </c:pt>
                <c:pt idx="27">
                  <c:v>42798</c:v>
                </c:pt>
                <c:pt idx="28">
                  <c:v>42799</c:v>
                </c:pt>
                <c:pt idx="29">
                  <c:v>42800</c:v>
                </c:pt>
                <c:pt idx="30">
                  <c:v>42801</c:v>
                </c:pt>
                <c:pt idx="31">
                  <c:v>42802</c:v>
                </c:pt>
                <c:pt idx="32">
                  <c:v>42803</c:v>
                </c:pt>
                <c:pt idx="33">
                  <c:v>42804</c:v>
                </c:pt>
                <c:pt idx="34">
                  <c:v>42805</c:v>
                </c:pt>
                <c:pt idx="35">
                  <c:v>42806</c:v>
                </c:pt>
                <c:pt idx="36">
                  <c:v>42807</c:v>
                </c:pt>
                <c:pt idx="37">
                  <c:v>42808</c:v>
                </c:pt>
                <c:pt idx="38">
                  <c:v>42809</c:v>
                </c:pt>
                <c:pt idx="39">
                  <c:v>42810</c:v>
                </c:pt>
                <c:pt idx="40">
                  <c:v>42811</c:v>
                </c:pt>
                <c:pt idx="41">
                  <c:v>42812</c:v>
                </c:pt>
                <c:pt idx="42">
                  <c:v>42813</c:v>
                </c:pt>
                <c:pt idx="43">
                  <c:v>42814</c:v>
                </c:pt>
                <c:pt idx="44">
                  <c:v>42815</c:v>
                </c:pt>
                <c:pt idx="45">
                  <c:v>42816</c:v>
                </c:pt>
                <c:pt idx="46">
                  <c:v>42817</c:v>
                </c:pt>
                <c:pt idx="47">
                  <c:v>42818</c:v>
                </c:pt>
                <c:pt idx="48">
                  <c:v>42819</c:v>
                </c:pt>
                <c:pt idx="49">
                  <c:v>42820</c:v>
                </c:pt>
                <c:pt idx="50">
                  <c:v>42821</c:v>
                </c:pt>
                <c:pt idx="51">
                  <c:v>42822</c:v>
                </c:pt>
                <c:pt idx="52">
                  <c:v>42823</c:v>
                </c:pt>
                <c:pt idx="53">
                  <c:v>42824</c:v>
                </c:pt>
                <c:pt idx="54">
                  <c:v>42825</c:v>
                </c:pt>
              </c:numCache>
            </c:numRef>
          </c:xVal>
          <c:yVal>
            <c:numRef>
              <c:f>主要娱乐!$F$2:$F$56</c:f>
              <c:numCache>
                <c:formatCode>General</c:formatCode>
                <c:ptCount val="55"/>
                <c:pt idx="0">
                  <c:v>8.2666666666666675</c:v>
                </c:pt>
                <c:pt idx="1">
                  <c:v>7.1333333333333337</c:v>
                </c:pt>
                <c:pt idx="2">
                  <c:v>6.4833333333333334</c:v>
                </c:pt>
                <c:pt idx="3">
                  <c:v>11.216666666666667</c:v>
                </c:pt>
                <c:pt idx="4">
                  <c:v>12.683333333333334</c:v>
                </c:pt>
                <c:pt idx="5">
                  <c:v>9.0666666666666664</c:v>
                </c:pt>
                <c:pt idx="6">
                  <c:v>11.35</c:v>
                </c:pt>
                <c:pt idx="7">
                  <c:v>9.1</c:v>
                </c:pt>
                <c:pt idx="8">
                  <c:v>7.8</c:v>
                </c:pt>
                <c:pt idx="9">
                  <c:v>4.1833333333333336</c:v>
                </c:pt>
                <c:pt idx="10">
                  <c:v>6.8166666666666664</c:v>
                </c:pt>
                <c:pt idx="11">
                  <c:v>9.5500000000000007</c:v>
                </c:pt>
                <c:pt idx="12">
                  <c:v>5.75</c:v>
                </c:pt>
                <c:pt idx="13">
                  <c:v>6.5</c:v>
                </c:pt>
                <c:pt idx="14">
                  <c:v>5.4666666666666668</c:v>
                </c:pt>
                <c:pt idx="15">
                  <c:v>4.5666666666666664</c:v>
                </c:pt>
                <c:pt idx="16">
                  <c:v>5.1333333333333329</c:v>
                </c:pt>
                <c:pt idx="17">
                  <c:v>3.5000000000000004</c:v>
                </c:pt>
                <c:pt idx="18">
                  <c:v>3.6499999999999995</c:v>
                </c:pt>
                <c:pt idx="19">
                  <c:v>6.3166666666666664</c:v>
                </c:pt>
                <c:pt idx="20">
                  <c:v>9.15</c:v>
                </c:pt>
                <c:pt idx="21">
                  <c:v>3.7333333333333334</c:v>
                </c:pt>
                <c:pt idx="22">
                  <c:v>4.1833333333333336</c:v>
                </c:pt>
                <c:pt idx="23">
                  <c:v>6.416666666666667</c:v>
                </c:pt>
                <c:pt idx="24">
                  <c:v>5.416666666666667</c:v>
                </c:pt>
                <c:pt idx="25">
                  <c:v>1.9166666666666665</c:v>
                </c:pt>
                <c:pt idx="26">
                  <c:v>5.35</c:v>
                </c:pt>
                <c:pt idx="27">
                  <c:v>9.3666666666666671</c:v>
                </c:pt>
                <c:pt idx="28">
                  <c:v>7.6</c:v>
                </c:pt>
                <c:pt idx="29">
                  <c:v>3.5</c:v>
                </c:pt>
                <c:pt idx="30">
                  <c:v>6.1166666666666671</c:v>
                </c:pt>
                <c:pt idx="31">
                  <c:v>3.1166666666666667</c:v>
                </c:pt>
                <c:pt idx="32">
                  <c:v>1.0666666666666667</c:v>
                </c:pt>
                <c:pt idx="33">
                  <c:v>5.3999999999999995</c:v>
                </c:pt>
                <c:pt idx="34">
                  <c:v>3.25</c:v>
                </c:pt>
                <c:pt idx="35">
                  <c:v>6.333333333333333</c:v>
                </c:pt>
                <c:pt idx="36">
                  <c:v>2.4833333333333329</c:v>
                </c:pt>
                <c:pt idx="37">
                  <c:v>6.7333333333333325</c:v>
                </c:pt>
                <c:pt idx="38">
                  <c:v>3.4000000000000004</c:v>
                </c:pt>
                <c:pt idx="39">
                  <c:v>4.166666666666667</c:v>
                </c:pt>
                <c:pt idx="40">
                  <c:v>2.7333333333333334</c:v>
                </c:pt>
                <c:pt idx="41">
                  <c:v>6.916666666666667</c:v>
                </c:pt>
                <c:pt idx="42">
                  <c:v>5.833333333333333</c:v>
                </c:pt>
                <c:pt idx="43">
                  <c:v>4.7166666666666668</c:v>
                </c:pt>
                <c:pt idx="44">
                  <c:v>9.18</c:v>
                </c:pt>
                <c:pt idx="45">
                  <c:v>5.3</c:v>
                </c:pt>
                <c:pt idx="46">
                  <c:v>3.1166666666666671</c:v>
                </c:pt>
                <c:pt idx="47">
                  <c:v>4.5</c:v>
                </c:pt>
                <c:pt idx="48">
                  <c:v>6.25</c:v>
                </c:pt>
                <c:pt idx="49">
                  <c:v>9.0866666666666678</c:v>
                </c:pt>
                <c:pt idx="50">
                  <c:v>4.5366666666666671</c:v>
                </c:pt>
                <c:pt idx="51">
                  <c:v>14.733333333333333</c:v>
                </c:pt>
                <c:pt idx="52">
                  <c:v>5.1333333333333329</c:v>
                </c:pt>
                <c:pt idx="53">
                  <c:v>4.55</c:v>
                </c:pt>
                <c:pt idx="54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3-4BD1-9971-2054E0CD2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22127"/>
        <c:axId val="731222735"/>
      </c:scatterChart>
      <c:valAx>
        <c:axId val="188722127"/>
        <c:scaling>
          <c:orientation val="minMax"/>
          <c:max val="42824"/>
          <c:min val="4277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222735"/>
        <c:crosses val="autoZero"/>
        <c:crossBetween val="midCat"/>
      </c:valAx>
      <c:valAx>
        <c:axId val="7312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2212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平均时间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27-4A27-8B8B-71ADD76780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27-4A27-8B8B-71ADD76780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27-4A27-8B8B-71ADD76780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27-4A27-8B8B-71ADD76780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2A-4189-9526-E0D9707D76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2A-4189-9526-E0D9707D766D}"/>
              </c:ext>
            </c:extLst>
          </c:dPt>
          <c:dLbls>
            <c:dLbl>
              <c:idx val="4"/>
              <c:layout>
                <c:manualLayout>
                  <c:x val="7.9227252843394574E-2"/>
                  <c:y val="0.1412820793234179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2A-4189-9526-E0D9707D766D}"/>
                </c:ext>
              </c:extLst>
            </c:dLbl>
            <c:dLbl>
              <c:idx val="5"/>
              <c:layout>
                <c:manualLayout>
                  <c:x val="5.9769903762029744E-2"/>
                  <c:y val="6.846128608923882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2A-4189-9526-E0D9707D766D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2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Sheet2!$J$27:$J$32</c:f>
              <c:strCache>
                <c:ptCount val="6"/>
                <c:pt idx="0">
                  <c:v>纯工作/学习</c:v>
                </c:pt>
                <c:pt idx="1">
                  <c:v>手机非正能量时间</c:v>
                </c:pt>
                <c:pt idx="2">
                  <c:v>当日其他清醒时间</c:v>
                </c:pt>
                <c:pt idx="3">
                  <c:v>学习间歇</c:v>
                </c:pt>
                <c:pt idx="4">
                  <c:v>早晨耗时</c:v>
                </c:pt>
                <c:pt idx="5">
                  <c:v>pc游戏</c:v>
                </c:pt>
              </c:strCache>
            </c:strRef>
          </c:cat>
          <c:val>
            <c:numRef>
              <c:f>Sheet2!$K$27:$K$32</c:f>
              <c:numCache>
                <c:formatCode>0.00_);[Red]\(0.00\)</c:formatCode>
                <c:ptCount val="6"/>
                <c:pt idx="0">
                  <c:v>5.7868636363636359</c:v>
                </c:pt>
                <c:pt idx="1">
                  <c:v>4.9116161616161618</c:v>
                </c:pt>
                <c:pt idx="2">
                  <c:v>2.4798686868686874</c:v>
                </c:pt>
                <c:pt idx="3">
                  <c:v>1.8331666666666671</c:v>
                </c:pt>
                <c:pt idx="4">
                  <c:v>1.1277777777777775</c:v>
                </c:pt>
                <c:pt idx="5">
                  <c:v>0.50212121212121208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A-4189-9526-E0D9707D766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作息时间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睡眠!$D$1</c:f>
              <c:strCache>
                <c:ptCount val="1"/>
                <c:pt idx="0">
                  <c:v>前夜睡时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睡眠!$A$2:$A$57</c:f>
              <c:numCache>
                <c:formatCode>m/d;@</c:formatCode>
                <c:ptCount val="56"/>
                <c:pt idx="0">
                  <c:v>42771</c:v>
                </c:pt>
                <c:pt idx="1">
                  <c:v>42772</c:v>
                </c:pt>
                <c:pt idx="2">
                  <c:v>42773</c:v>
                </c:pt>
                <c:pt idx="3">
                  <c:v>42774</c:v>
                </c:pt>
                <c:pt idx="4">
                  <c:v>42775</c:v>
                </c:pt>
                <c:pt idx="5">
                  <c:v>42776</c:v>
                </c:pt>
                <c:pt idx="6">
                  <c:v>42777</c:v>
                </c:pt>
                <c:pt idx="7">
                  <c:v>42778</c:v>
                </c:pt>
                <c:pt idx="8">
                  <c:v>42779</c:v>
                </c:pt>
                <c:pt idx="9">
                  <c:v>42780</c:v>
                </c:pt>
                <c:pt idx="10">
                  <c:v>42781</c:v>
                </c:pt>
                <c:pt idx="11">
                  <c:v>42782</c:v>
                </c:pt>
                <c:pt idx="12">
                  <c:v>42783</c:v>
                </c:pt>
                <c:pt idx="13">
                  <c:v>42784</c:v>
                </c:pt>
                <c:pt idx="14">
                  <c:v>42785</c:v>
                </c:pt>
                <c:pt idx="15">
                  <c:v>42786</c:v>
                </c:pt>
                <c:pt idx="16">
                  <c:v>42787</c:v>
                </c:pt>
                <c:pt idx="17">
                  <c:v>42788</c:v>
                </c:pt>
                <c:pt idx="18">
                  <c:v>42789</c:v>
                </c:pt>
                <c:pt idx="19">
                  <c:v>42790</c:v>
                </c:pt>
                <c:pt idx="20">
                  <c:v>42791</c:v>
                </c:pt>
                <c:pt idx="21">
                  <c:v>42792</c:v>
                </c:pt>
                <c:pt idx="22">
                  <c:v>42793</c:v>
                </c:pt>
                <c:pt idx="23">
                  <c:v>42794</c:v>
                </c:pt>
                <c:pt idx="24">
                  <c:v>42795</c:v>
                </c:pt>
                <c:pt idx="25">
                  <c:v>42796</c:v>
                </c:pt>
                <c:pt idx="26">
                  <c:v>42797</c:v>
                </c:pt>
                <c:pt idx="27">
                  <c:v>42798</c:v>
                </c:pt>
                <c:pt idx="28">
                  <c:v>42799</c:v>
                </c:pt>
                <c:pt idx="29">
                  <c:v>42800</c:v>
                </c:pt>
                <c:pt idx="30">
                  <c:v>42801</c:v>
                </c:pt>
                <c:pt idx="31">
                  <c:v>42802</c:v>
                </c:pt>
                <c:pt idx="32">
                  <c:v>42803</c:v>
                </c:pt>
                <c:pt idx="33">
                  <c:v>42804</c:v>
                </c:pt>
                <c:pt idx="34">
                  <c:v>42805</c:v>
                </c:pt>
                <c:pt idx="35">
                  <c:v>42806</c:v>
                </c:pt>
                <c:pt idx="36">
                  <c:v>42807</c:v>
                </c:pt>
                <c:pt idx="37">
                  <c:v>42808</c:v>
                </c:pt>
                <c:pt idx="38">
                  <c:v>42809</c:v>
                </c:pt>
                <c:pt idx="39">
                  <c:v>42810</c:v>
                </c:pt>
                <c:pt idx="40">
                  <c:v>42811</c:v>
                </c:pt>
                <c:pt idx="41">
                  <c:v>42812</c:v>
                </c:pt>
                <c:pt idx="42">
                  <c:v>42813</c:v>
                </c:pt>
                <c:pt idx="43">
                  <c:v>42814</c:v>
                </c:pt>
                <c:pt idx="44">
                  <c:v>42815</c:v>
                </c:pt>
                <c:pt idx="45">
                  <c:v>42816</c:v>
                </c:pt>
                <c:pt idx="46">
                  <c:v>42817</c:v>
                </c:pt>
                <c:pt idx="47">
                  <c:v>42818</c:v>
                </c:pt>
                <c:pt idx="48">
                  <c:v>42819</c:v>
                </c:pt>
                <c:pt idx="49">
                  <c:v>42820</c:v>
                </c:pt>
                <c:pt idx="50">
                  <c:v>42821</c:v>
                </c:pt>
                <c:pt idx="51">
                  <c:v>42822</c:v>
                </c:pt>
                <c:pt idx="52">
                  <c:v>42823</c:v>
                </c:pt>
                <c:pt idx="53">
                  <c:v>42824</c:v>
                </c:pt>
                <c:pt idx="54">
                  <c:v>42825</c:v>
                </c:pt>
              </c:numCache>
            </c:numRef>
          </c:cat>
          <c:val>
            <c:numRef>
              <c:f>睡眠!$D$2:$D$57</c:f>
              <c:numCache>
                <c:formatCode>General</c:formatCode>
                <c:ptCount val="56"/>
                <c:pt idx="0">
                  <c:v>-0.44999999999999929</c:v>
                </c:pt>
                <c:pt idx="1">
                  <c:v>0.56666666666666643</c:v>
                </c:pt>
                <c:pt idx="2">
                  <c:v>-0.5166666666666675</c:v>
                </c:pt>
                <c:pt idx="3">
                  <c:v>-0.5</c:v>
                </c:pt>
                <c:pt idx="4">
                  <c:v>5.5</c:v>
                </c:pt>
                <c:pt idx="5">
                  <c:v>-1.4166666666666661</c:v>
                </c:pt>
                <c:pt idx="6">
                  <c:v>-1.0999999999999996</c:v>
                </c:pt>
                <c:pt idx="7">
                  <c:v>1.5666666666666664</c:v>
                </c:pt>
                <c:pt idx="8">
                  <c:v>-2.8166666666666664</c:v>
                </c:pt>
                <c:pt idx="9">
                  <c:v>-2.5</c:v>
                </c:pt>
                <c:pt idx="10">
                  <c:v>-2</c:v>
                </c:pt>
                <c:pt idx="11">
                  <c:v>-2.75</c:v>
                </c:pt>
                <c:pt idx="12">
                  <c:v>-1</c:v>
                </c:pt>
                <c:pt idx="13">
                  <c:v>-2.5833333333333339</c:v>
                </c:pt>
                <c:pt idx="14">
                  <c:v>-1.25</c:v>
                </c:pt>
                <c:pt idx="15">
                  <c:v>-1.5</c:v>
                </c:pt>
                <c:pt idx="16">
                  <c:v>-1.1666666666666661</c:v>
                </c:pt>
                <c:pt idx="17">
                  <c:v>-0.75</c:v>
                </c:pt>
                <c:pt idx="18">
                  <c:v>-0.83333333333333393</c:v>
                </c:pt>
                <c:pt idx="19">
                  <c:v>-0.83333333333333393</c:v>
                </c:pt>
                <c:pt idx="20">
                  <c:v>-0.7333333333333325</c:v>
                </c:pt>
                <c:pt idx="21">
                  <c:v>-2.5666666666666664</c:v>
                </c:pt>
                <c:pt idx="22">
                  <c:v>-0.88333333333333286</c:v>
                </c:pt>
                <c:pt idx="23">
                  <c:v>-1.2166666666666668</c:v>
                </c:pt>
                <c:pt idx="24">
                  <c:v>-0.91666666666666607</c:v>
                </c:pt>
                <c:pt idx="25">
                  <c:v>-0.66666666666666607</c:v>
                </c:pt>
                <c:pt idx="26">
                  <c:v>-0.96666666666666679</c:v>
                </c:pt>
                <c:pt idx="27">
                  <c:v>0.36666666666666714</c:v>
                </c:pt>
                <c:pt idx="28">
                  <c:v>-1.25</c:v>
                </c:pt>
                <c:pt idx="29">
                  <c:v>-1.3000000000000007</c:v>
                </c:pt>
                <c:pt idx="30">
                  <c:v>-1.3833333333333329</c:v>
                </c:pt>
                <c:pt idx="31">
                  <c:v>-0.13333333333333286</c:v>
                </c:pt>
                <c:pt idx="32">
                  <c:v>-0.84999999999999964</c:v>
                </c:pt>
                <c:pt idx="33">
                  <c:v>-0.56666666666666643</c:v>
                </c:pt>
                <c:pt idx="34">
                  <c:v>0.15000000000000036</c:v>
                </c:pt>
                <c:pt idx="35">
                  <c:v>1.6666666666666661</c:v>
                </c:pt>
                <c:pt idx="36">
                  <c:v>-1.0500000000000007</c:v>
                </c:pt>
                <c:pt idx="37">
                  <c:v>-1.7166666666666668</c:v>
                </c:pt>
                <c:pt idx="38">
                  <c:v>-1.5166666666666675</c:v>
                </c:pt>
                <c:pt idx="39">
                  <c:v>0.2666666666666675</c:v>
                </c:pt>
                <c:pt idx="40">
                  <c:v>-9.9999999999999645E-2</c:v>
                </c:pt>
                <c:pt idx="41">
                  <c:v>-0.15000000000000036</c:v>
                </c:pt>
                <c:pt idx="42">
                  <c:v>2.5833333333333339</c:v>
                </c:pt>
                <c:pt idx="43">
                  <c:v>-0.9833333333333325</c:v>
                </c:pt>
                <c:pt idx="44">
                  <c:v>-3.3333333333333215E-2</c:v>
                </c:pt>
                <c:pt idx="45">
                  <c:v>-1.6333333333333329</c:v>
                </c:pt>
                <c:pt idx="46">
                  <c:v>-1.5500000000000007</c:v>
                </c:pt>
                <c:pt idx="47">
                  <c:v>-0.71666666666666679</c:v>
                </c:pt>
                <c:pt idx="48">
                  <c:v>-0.80000000000000071</c:v>
                </c:pt>
                <c:pt idx="49">
                  <c:v>1.5333333333333332</c:v>
                </c:pt>
                <c:pt idx="50">
                  <c:v>-0.66666666666666607</c:v>
                </c:pt>
                <c:pt idx="51">
                  <c:v>-1</c:v>
                </c:pt>
                <c:pt idx="52">
                  <c:v>0.55000000000000071</c:v>
                </c:pt>
                <c:pt idx="53">
                  <c:v>-0.7666666666666675</c:v>
                </c:pt>
                <c:pt idx="54">
                  <c:v>-1</c:v>
                </c:pt>
                <c:pt idx="55">
                  <c:v>1.3627101855335297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A-4422-ACCA-8F1BBC804E1D}"/>
            </c:ext>
          </c:extLst>
        </c:ser>
        <c:ser>
          <c:idx val="1"/>
          <c:order val="1"/>
          <c:tx>
            <c:strRef>
              <c:f>睡眠!$E$1</c:f>
              <c:strCache>
                <c:ptCount val="1"/>
                <c:pt idx="0">
                  <c:v>今晨起时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睡眠!$A$2:$A$57</c:f>
              <c:numCache>
                <c:formatCode>m/d;@</c:formatCode>
                <c:ptCount val="56"/>
                <c:pt idx="0">
                  <c:v>42771</c:v>
                </c:pt>
                <c:pt idx="1">
                  <c:v>42772</c:v>
                </c:pt>
                <c:pt idx="2">
                  <c:v>42773</c:v>
                </c:pt>
                <c:pt idx="3">
                  <c:v>42774</c:v>
                </c:pt>
                <c:pt idx="4">
                  <c:v>42775</c:v>
                </c:pt>
                <c:pt idx="5">
                  <c:v>42776</c:v>
                </c:pt>
                <c:pt idx="6">
                  <c:v>42777</c:v>
                </c:pt>
                <c:pt idx="7">
                  <c:v>42778</c:v>
                </c:pt>
                <c:pt idx="8">
                  <c:v>42779</c:v>
                </c:pt>
                <c:pt idx="9">
                  <c:v>42780</c:v>
                </c:pt>
                <c:pt idx="10">
                  <c:v>42781</c:v>
                </c:pt>
                <c:pt idx="11">
                  <c:v>42782</c:v>
                </c:pt>
                <c:pt idx="12">
                  <c:v>42783</c:v>
                </c:pt>
                <c:pt idx="13">
                  <c:v>42784</c:v>
                </c:pt>
                <c:pt idx="14">
                  <c:v>42785</c:v>
                </c:pt>
                <c:pt idx="15">
                  <c:v>42786</c:v>
                </c:pt>
                <c:pt idx="16">
                  <c:v>42787</c:v>
                </c:pt>
                <c:pt idx="17">
                  <c:v>42788</c:v>
                </c:pt>
                <c:pt idx="18">
                  <c:v>42789</c:v>
                </c:pt>
                <c:pt idx="19">
                  <c:v>42790</c:v>
                </c:pt>
                <c:pt idx="20">
                  <c:v>42791</c:v>
                </c:pt>
                <c:pt idx="21">
                  <c:v>42792</c:v>
                </c:pt>
                <c:pt idx="22">
                  <c:v>42793</c:v>
                </c:pt>
                <c:pt idx="23">
                  <c:v>42794</c:v>
                </c:pt>
                <c:pt idx="24">
                  <c:v>42795</c:v>
                </c:pt>
                <c:pt idx="25">
                  <c:v>42796</c:v>
                </c:pt>
                <c:pt idx="26">
                  <c:v>42797</c:v>
                </c:pt>
                <c:pt idx="27">
                  <c:v>42798</c:v>
                </c:pt>
                <c:pt idx="28">
                  <c:v>42799</c:v>
                </c:pt>
                <c:pt idx="29">
                  <c:v>42800</c:v>
                </c:pt>
                <c:pt idx="30">
                  <c:v>42801</c:v>
                </c:pt>
                <c:pt idx="31">
                  <c:v>42802</c:v>
                </c:pt>
                <c:pt idx="32">
                  <c:v>42803</c:v>
                </c:pt>
                <c:pt idx="33">
                  <c:v>42804</c:v>
                </c:pt>
                <c:pt idx="34">
                  <c:v>42805</c:v>
                </c:pt>
                <c:pt idx="35">
                  <c:v>42806</c:v>
                </c:pt>
                <c:pt idx="36">
                  <c:v>42807</c:v>
                </c:pt>
                <c:pt idx="37">
                  <c:v>42808</c:v>
                </c:pt>
                <c:pt idx="38">
                  <c:v>42809</c:v>
                </c:pt>
                <c:pt idx="39">
                  <c:v>42810</c:v>
                </c:pt>
                <c:pt idx="40">
                  <c:v>42811</c:v>
                </c:pt>
                <c:pt idx="41">
                  <c:v>42812</c:v>
                </c:pt>
                <c:pt idx="42">
                  <c:v>42813</c:v>
                </c:pt>
                <c:pt idx="43">
                  <c:v>42814</c:v>
                </c:pt>
                <c:pt idx="44">
                  <c:v>42815</c:v>
                </c:pt>
                <c:pt idx="45">
                  <c:v>42816</c:v>
                </c:pt>
                <c:pt idx="46">
                  <c:v>42817</c:v>
                </c:pt>
                <c:pt idx="47">
                  <c:v>42818</c:v>
                </c:pt>
                <c:pt idx="48">
                  <c:v>42819</c:v>
                </c:pt>
                <c:pt idx="49">
                  <c:v>42820</c:v>
                </c:pt>
                <c:pt idx="50">
                  <c:v>42821</c:v>
                </c:pt>
                <c:pt idx="51">
                  <c:v>42822</c:v>
                </c:pt>
                <c:pt idx="52">
                  <c:v>42823</c:v>
                </c:pt>
                <c:pt idx="53">
                  <c:v>42824</c:v>
                </c:pt>
                <c:pt idx="54">
                  <c:v>42825</c:v>
                </c:pt>
              </c:numCache>
            </c:numRef>
          </c:cat>
          <c:val>
            <c:numRef>
              <c:f>睡眠!$E$2:$E$57</c:f>
              <c:numCache>
                <c:formatCode>General</c:formatCode>
                <c:ptCount val="56"/>
                <c:pt idx="0">
                  <c:v>7.416666666666667</c:v>
                </c:pt>
                <c:pt idx="1">
                  <c:v>7.583333333333333</c:v>
                </c:pt>
                <c:pt idx="2">
                  <c:v>6.7166666666666668</c:v>
                </c:pt>
                <c:pt idx="3">
                  <c:v>7.45</c:v>
                </c:pt>
                <c:pt idx="4">
                  <c:v>9</c:v>
                </c:pt>
                <c:pt idx="5">
                  <c:v>7.5</c:v>
                </c:pt>
                <c:pt idx="6">
                  <c:v>7.416666666666667</c:v>
                </c:pt>
                <c:pt idx="7">
                  <c:v>7.75</c:v>
                </c:pt>
                <c:pt idx="8">
                  <c:v>6.833333333333333</c:v>
                </c:pt>
                <c:pt idx="9">
                  <c:v>6.5</c:v>
                </c:pt>
                <c:pt idx="10">
                  <c:v>7.333333333333333</c:v>
                </c:pt>
                <c:pt idx="11">
                  <c:v>6.666666666666667</c:v>
                </c:pt>
                <c:pt idx="12">
                  <c:v>5.75</c:v>
                </c:pt>
                <c:pt idx="13">
                  <c:v>4.666666666666667</c:v>
                </c:pt>
                <c:pt idx="14">
                  <c:v>6.666666666666667</c:v>
                </c:pt>
                <c:pt idx="15">
                  <c:v>6.5</c:v>
                </c:pt>
                <c:pt idx="16">
                  <c:v>5.5</c:v>
                </c:pt>
                <c:pt idx="17">
                  <c:v>6.333333333333333</c:v>
                </c:pt>
                <c:pt idx="18">
                  <c:v>7.166666666666667</c:v>
                </c:pt>
                <c:pt idx="19">
                  <c:v>6.25</c:v>
                </c:pt>
                <c:pt idx="20">
                  <c:v>5.666666666666667</c:v>
                </c:pt>
                <c:pt idx="21">
                  <c:v>6.333333333333333</c:v>
                </c:pt>
                <c:pt idx="22">
                  <c:v>6.6</c:v>
                </c:pt>
                <c:pt idx="23">
                  <c:v>6.9833333333333334</c:v>
                </c:pt>
                <c:pt idx="24">
                  <c:v>6.5166666666666666</c:v>
                </c:pt>
                <c:pt idx="25">
                  <c:v>6.1</c:v>
                </c:pt>
                <c:pt idx="26">
                  <c:v>6.083333333333333</c:v>
                </c:pt>
                <c:pt idx="27">
                  <c:v>6.9</c:v>
                </c:pt>
                <c:pt idx="28">
                  <c:v>9.4</c:v>
                </c:pt>
                <c:pt idx="29">
                  <c:v>7.1333333333333337</c:v>
                </c:pt>
                <c:pt idx="30">
                  <c:v>7</c:v>
                </c:pt>
                <c:pt idx="31">
                  <c:v>6.8166666666666664</c:v>
                </c:pt>
                <c:pt idx="32">
                  <c:v>6.6166666666666671</c:v>
                </c:pt>
                <c:pt idx="33">
                  <c:v>6.2166666666666668</c:v>
                </c:pt>
                <c:pt idx="34">
                  <c:v>7.3833333333333337</c:v>
                </c:pt>
                <c:pt idx="35">
                  <c:v>7.916666666666667</c:v>
                </c:pt>
                <c:pt idx="36">
                  <c:v>6.7166666666666668</c:v>
                </c:pt>
                <c:pt idx="37">
                  <c:v>6.2166666666666668</c:v>
                </c:pt>
                <c:pt idx="38">
                  <c:v>6.35</c:v>
                </c:pt>
                <c:pt idx="39">
                  <c:v>6.5666666666666664</c:v>
                </c:pt>
                <c:pt idx="40">
                  <c:v>6.65</c:v>
                </c:pt>
                <c:pt idx="41">
                  <c:v>7.0333333333333332</c:v>
                </c:pt>
                <c:pt idx="42">
                  <c:v>8.1833333333333336</c:v>
                </c:pt>
                <c:pt idx="43">
                  <c:v>6.85</c:v>
                </c:pt>
                <c:pt idx="44">
                  <c:v>6.833333333333333</c:v>
                </c:pt>
                <c:pt idx="45">
                  <c:v>6.8</c:v>
                </c:pt>
                <c:pt idx="46">
                  <c:v>6.4833333333333334</c:v>
                </c:pt>
                <c:pt idx="47">
                  <c:v>6.3833333333333337</c:v>
                </c:pt>
                <c:pt idx="48">
                  <c:v>7.2333333333333334</c:v>
                </c:pt>
                <c:pt idx="49">
                  <c:v>7.05</c:v>
                </c:pt>
                <c:pt idx="50">
                  <c:v>7</c:v>
                </c:pt>
                <c:pt idx="51">
                  <c:v>6.7666666666666666</c:v>
                </c:pt>
                <c:pt idx="52">
                  <c:v>7.083333333333333</c:v>
                </c:pt>
                <c:pt idx="53">
                  <c:v>6.6333333333333329</c:v>
                </c:pt>
                <c:pt idx="54">
                  <c:v>6.9666666666666668</c:v>
                </c:pt>
                <c:pt idx="55">
                  <c:v>0.76092774708824984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A-4422-ACCA-8F1BBC804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11216"/>
        <c:axId val="597676224"/>
      </c:lineChart>
      <c:dateAx>
        <c:axId val="6775112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676224"/>
        <c:crossesAt val="0"/>
        <c:auto val="1"/>
        <c:lblOffset val="100"/>
        <c:baseTimeUnit val="days"/>
      </c:dateAx>
      <c:valAx>
        <c:axId val="597676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5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睡眠情况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睡眠!$G$1</c:f>
              <c:strCache>
                <c:ptCount val="1"/>
                <c:pt idx="0">
                  <c:v>前夜睡眠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5">
                    <a:lumMod val="60000"/>
                    <a:lumOff val="40000"/>
                    <a:alpha val="50000"/>
                  </a:schemeClr>
                </a:solidFill>
                <a:prstDash val="lgDash"/>
                <a:tailEnd type="stealth" w="lg" len="lg"/>
              </a:ln>
              <a:effectLst>
                <a:outerShdw blurRad="50800" dist="50800" dir="5400000" algn="ctr" rotWithShape="0">
                  <a:srgbClr val="000000"/>
                </a:outerShdw>
              </a:effectLst>
            </c:spPr>
            <c:trendlineType val="linear"/>
            <c:dispRSqr val="0"/>
            <c:dispEq val="0"/>
          </c:trendline>
          <c:cat>
            <c:numRef>
              <c:f>睡眠!$A:$A</c:f>
              <c:numCache>
                <c:formatCode>m/d;@</c:formatCode>
                <c:ptCount val="1048576"/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</c:numCache>
            </c:numRef>
          </c:cat>
          <c:val>
            <c:numRef>
              <c:f>睡眠!$G$2:$G$56</c:f>
              <c:numCache>
                <c:formatCode>General</c:formatCode>
                <c:ptCount val="55"/>
                <c:pt idx="0">
                  <c:v>7.8666666666666671</c:v>
                </c:pt>
                <c:pt idx="1">
                  <c:v>7.0166666666666657</c:v>
                </c:pt>
                <c:pt idx="2">
                  <c:v>7.2333333333333361</c:v>
                </c:pt>
                <c:pt idx="3">
                  <c:v>7.9499999999999993</c:v>
                </c:pt>
                <c:pt idx="4">
                  <c:v>3.5</c:v>
                </c:pt>
                <c:pt idx="5">
                  <c:v>8.9166666666666661</c:v>
                </c:pt>
                <c:pt idx="6">
                  <c:v>8.5166666666666675</c:v>
                </c:pt>
                <c:pt idx="7">
                  <c:v>6.1833333333333336</c:v>
                </c:pt>
                <c:pt idx="8">
                  <c:v>9.6499999999999986</c:v>
                </c:pt>
                <c:pt idx="9">
                  <c:v>9</c:v>
                </c:pt>
                <c:pt idx="10">
                  <c:v>9.3333333333333321</c:v>
                </c:pt>
                <c:pt idx="11">
                  <c:v>9.4166666666666679</c:v>
                </c:pt>
                <c:pt idx="12">
                  <c:v>6.75</c:v>
                </c:pt>
                <c:pt idx="13">
                  <c:v>7.2500000000000018</c:v>
                </c:pt>
                <c:pt idx="14">
                  <c:v>7.9166666666666679</c:v>
                </c:pt>
                <c:pt idx="15">
                  <c:v>8</c:v>
                </c:pt>
                <c:pt idx="16">
                  <c:v>6.6666666666666661</c:v>
                </c:pt>
                <c:pt idx="17">
                  <c:v>7.0833333333333321</c:v>
                </c:pt>
                <c:pt idx="18">
                  <c:v>8.0000000000000018</c:v>
                </c:pt>
                <c:pt idx="19">
                  <c:v>7.0833333333333339</c:v>
                </c:pt>
                <c:pt idx="20">
                  <c:v>6.4</c:v>
                </c:pt>
                <c:pt idx="21">
                  <c:v>8.8999999999999986</c:v>
                </c:pt>
                <c:pt idx="22">
                  <c:v>7.4833333333333343</c:v>
                </c:pt>
                <c:pt idx="23">
                  <c:v>8.2000000000000011</c:v>
                </c:pt>
                <c:pt idx="24">
                  <c:v>7.4333333333333318</c:v>
                </c:pt>
                <c:pt idx="25">
                  <c:v>6.7666666666666675</c:v>
                </c:pt>
                <c:pt idx="26">
                  <c:v>7.0499999999999989</c:v>
                </c:pt>
                <c:pt idx="27">
                  <c:v>6.5333333333333314</c:v>
                </c:pt>
                <c:pt idx="28">
                  <c:v>10.333333333333332</c:v>
                </c:pt>
                <c:pt idx="29">
                  <c:v>8.4333333333333336</c:v>
                </c:pt>
                <c:pt idx="30">
                  <c:v>8.3833333333333329</c:v>
                </c:pt>
                <c:pt idx="31">
                  <c:v>6.9499999999999993</c:v>
                </c:pt>
                <c:pt idx="32">
                  <c:v>7.4666666666666668</c:v>
                </c:pt>
                <c:pt idx="33">
                  <c:v>6.5166666666666684</c:v>
                </c:pt>
                <c:pt idx="34">
                  <c:v>7.2333333333333325</c:v>
                </c:pt>
                <c:pt idx="35">
                  <c:v>6.2500000000000018</c:v>
                </c:pt>
                <c:pt idx="36">
                  <c:v>7.5000000000000027</c:v>
                </c:pt>
                <c:pt idx="37">
                  <c:v>7.9333333333333353</c:v>
                </c:pt>
                <c:pt idx="38">
                  <c:v>7.8666666666666689</c:v>
                </c:pt>
                <c:pt idx="39">
                  <c:v>6.0499999999999989</c:v>
                </c:pt>
                <c:pt idx="40">
                  <c:v>6.7499999999999982</c:v>
                </c:pt>
                <c:pt idx="41">
                  <c:v>7.1833333333333318</c:v>
                </c:pt>
                <c:pt idx="42">
                  <c:v>5.6</c:v>
                </c:pt>
                <c:pt idx="43">
                  <c:v>7.8333333333333339</c:v>
                </c:pt>
                <c:pt idx="44">
                  <c:v>6.8666666666666654</c:v>
                </c:pt>
                <c:pt idx="45">
                  <c:v>8.4333333333333336</c:v>
                </c:pt>
                <c:pt idx="46">
                  <c:v>8.033333333333335</c:v>
                </c:pt>
                <c:pt idx="47">
                  <c:v>7.1</c:v>
                </c:pt>
                <c:pt idx="48">
                  <c:v>8.033333333333335</c:v>
                </c:pt>
                <c:pt idx="49">
                  <c:v>5.4833333333333343</c:v>
                </c:pt>
                <c:pt idx="50">
                  <c:v>7.6666666666666661</c:v>
                </c:pt>
                <c:pt idx="51">
                  <c:v>7.7666666666666657</c:v>
                </c:pt>
                <c:pt idx="52">
                  <c:v>6.5333333333333314</c:v>
                </c:pt>
                <c:pt idx="53">
                  <c:v>7.4</c:v>
                </c:pt>
                <c:pt idx="54">
                  <c:v>7.9666666666666686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4-4933-AF0D-2680B126D0BA}"/>
            </c:ext>
          </c:extLst>
        </c:ser>
        <c:ser>
          <c:idx val="1"/>
          <c:order val="1"/>
          <c:tx>
            <c:strRef>
              <c:f>睡眠!$H$1</c:f>
              <c:strCache>
                <c:ptCount val="1"/>
                <c:pt idx="0">
                  <c:v>深睡眠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 cmpd="sng">
                <a:solidFill>
                  <a:schemeClr val="accent2">
                    <a:lumMod val="60000"/>
                    <a:lumOff val="40000"/>
                    <a:alpha val="50000"/>
                  </a:schemeClr>
                </a:solidFill>
                <a:prstDash val="lgDash"/>
                <a:round/>
                <a:tailEnd type="stealth" w="lg" len="lg"/>
              </a:ln>
              <a:effectLst>
                <a:outerShdw blurRad="50800" dist="50800" dir="5400000" algn="ctr" rotWithShape="0">
                  <a:srgbClr val="000000"/>
                </a:outerShdw>
              </a:effectLst>
            </c:spPr>
            <c:trendlineType val="linear"/>
            <c:dispRSqr val="0"/>
            <c:dispEq val="0"/>
          </c:trendline>
          <c:cat>
            <c:numRef>
              <c:f>睡眠!$A:$A</c:f>
              <c:numCache>
                <c:formatCode>m/d;@</c:formatCode>
                <c:ptCount val="1048576"/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</c:numCache>
            </c:numRef>
          </c:cat>
          <c:val>
            <c:numRef>
              <c:f>睡眠!$H$2:$H$56</c:f>
              <c:numCache>
                <c:formatCode>0.00_);[Red]\(0.00\)</c:formatCode>
                <c:ptCount val="55"/>
                <c:pt idx="22">
                  <c:v>1.8833333333333333</c:v>
                </c:pt>
                <c:pt idx="23">
                  <c:v>2.0333333333333332</c:v>
                </c:pt>
                <c:pt idx="24">
                  <c:v>2.2999999999999998</c:v>
                </c:pt>
                <c:pt idx="25">
                  <c:v>0.95</c:v>
                </c:pt>
                <c:pt idx="26">
                  <c:v>2.4</c:v>
                </c:pt>
                <c:pt idx="27">
                  <c:v>1.1333333333333333</c:v>
                </c:pt>
                <c:pt idx="28">
                  <c:v>2.7833333333333332</c:v>
                </c:pt>
                <c:pt idx="29">
                  <c:v>2.9166666666666665</c:v>
                </c:pt>
                <c:pt idx="30">
                  <c:v>3.0666666666666669</c:v>
                </c:pt>
                <c:pt idx="31">
                  <c:v>2.5666666666666664</c:v>
                </c:pt>
                <c:pt idx="32">
                  <c:v>1.7833333333333332</c:v>
                </c:pt>
                <c:pt idx="33">
                  <c:v>1.05</c:v>
                </c:pt>
                <c:pt idx="34">
                  <c:v>1.9166666666666665</c:v>
                </c:pt>
                <c:pt idx="35">
                  <c:v>1.3666666666666667</c:v>
                </c:pt>
                <c:pt idx="36">
                  <c:v>2.1333333333333333</c:v>
                </c:pt>
                <c:pt idx="37">
                  <c:v>2.75</c:v>
                </c:pt>
                <c:pt idx="38">
                  <c:v>2.5833333333333335</c:v>
                </c:pt>
                <c:pt idx="39">
                  <c:v>1.2166666666666668</c:v>
                </c:pt>
                <c:pt idx="40">
                  <c:v>1.8833333333333333</c:v>
                </c:pt>
                <c:pt idx="41" formatCode="General">
                  <c:v>2.3333333333333335</c:v>
                </c:pt>
                <c:pt idx="42" formatCode="General">
                  <c:v>1.7666666666666666</c:v>
                </c:pt>
                <c:pt idx="43" formatCode="General">
                  <c:v>1.9</c:v>
                </c:pt>
                <c:pt idx="44" formatCode="General">
                  <c:v>2.4</c:v>
                </c:pt>
                <c:pt idx="45" formatCode="General">
                  <c:v>2.6666666666666665</c:v>
                </c:pt>
                <c:pt idx="46" formatCode="General">
                  <c:v>2.1666666666666665</c:v>
                </c:pt>
                <c:pt idx="47" formatCode="General">
                  <c:v>2.5</c:v>
                </c:pt>
                <c:pt idx="48" formatCode="General">
                  <c:v>2.5</c:v>
                </c:pt>
                <c:pt idx="49" formatCode="General">
                  <c:v>1.6666666666666665</c:v>
                </c:pt>
                <c:pt idx="50" formatCode="General">
                  <c:v>2.6833333333333336</c:v>
                </c:pt>
                <c:pt idx="51" formatCode="General">
                  <c:v>2.6333333333333333</c:v>
                </c:pt>
                <c:pt idx="52" formatCode="General">
                  <c:v>3.05</c:v>
                </c:pt>
                <c:pt idx="53" formatCode="General">
                  <c:v>2.2999999999999998</c:v>
                </c:pt>
                <c:pt idx="54" formatCode="General">
                  <c:v>2.0666666666666669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4-4933-AF0D-2680B126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867600"/>
        <c:axId val="487976768"/>
      </c:lineChart>
      <c:dateAx>
        <c:axId val="595867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976768"/>
        <c:crosses val="autoZero"/>
        <c:auto val="1"/>
        <c:lblOffset val="100"/>
        <c:baseTimeUnit val="days"/>
      </c:dateAx>
      <c:valAx>
        <c:axId val="487976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8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毛学习时间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学习、工作!$D$1</c:f>
              <c:strCache>
                <c:ptCount val="1"/>
                <c:pt idx="0">
                  <c:v>纯工作/学习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学习、工作!$A:$A</c:f>
              <c:numCache>
                <c:formatCode>m/d;@</c:formatCode>
                <c:ptCount val="1048576"/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</c:numCache>
            </c:numRef>
          </c:cat>
          <c:val>
            <c:numRef>
              <c:f>学习、工作!$D$2:$D$56</c:f>
              <c:numCache>
                <c:formatCode>General</c:formatCode>
                <c:ptCount val="55"/>
                <c:pt idx="0">
                  <c:v>3.8</c:v>
                </c:pt>
                <c:pt idx="1">
                  <c:v>0</c:v>
                </c:pt>
                <c:pt idx="2">
                  <c:v>4.5</c:v>
                </c:pt>
                <c:pt idx="3">
                  <c:v>0</c:v>
                </c:pt>
                <c:pt idx="4">
                  <c:v>0</c:v>
                </c:pt>
                <c:pt idx="5">
                  <c:v>2.5</c:v>
                </c:pt>
                <c:pt idx="6">
                  <c:v>0</c:v>
                </c:pt>
                <c:pt idx="7">
                  <c:v>0</c:v>
                </c:pt>
                <c:pt idx="8">
                  <c:v>1.67</c:v>
                </c:pt>
                <c:pt idx="9">
                  <c:v>3.33</c:v>
                </c:pt>
                <c:pt idx="10">
                  <c:v>1.7</c:v>
                </c:pt>
                <c:pt idx="11">
                  <c:v>2.5</c:v>
                </c:pt>
                <c:pt idx="12">
                  <c:v>2.92</c:v>
                </c:pt>
                <c:pt idx="13">
                  <c:v>1.5</c:v>
                </c:pt>
                <c:pt idx="14">
                  <c:v>0</c:v>
                </c:pt>
                <c:pt idx="15">
                  <c:v>7.375</c:v>
                </c:pt>
                <c:pt idx="16">
                  <c:v>6.8150000000000004</c:v>
                </c:pt>
                <c:pt idx="17">
                  <c:v>7.7750000000000004</c:v>
                </c:pt>
                <c:pt idx="18">
                  <c:v>7.2</c:v>
                </c:pt>
                <c:pt idx="19">
                  <c:v>7.2750000000000004</c:v>
                </c:pt>
                <c:pt idx="20">
                  <c:v>0.6</c:v>
                </c:pt>
                <c:pt idx="21">
                  <c:v>1</c:v>
                </c:pt>
                <c:pt idx="22">
                  <c:v>7.4</c:v>
                </c:pt>
                <c:pt idx="23">
                  <c:v>6.52</c:v>
                </c:pt>
                <c:pt idx="24">
                  <c:v>5.69</c:v>
                </c:pt>
                <c:pt idx="25">
                  <c:v>7.51</c:v>
                </c:pt>
                <c:pt idx="26">
                  <c:v>6.37</c:v>
                </c:pt>
                <c:pt idx="27">
                  <c:v>2.9750000000000001</c:v>
                </c:pt>
                <c:pt idx="28">
                  <c:v>2.88</c:v>
                </c:pt>
                <c:pt idx="29">
                  <c:v>6.35</c:v>
                </c:pt>
                <c:pt idx="30">
                  <c:v>5.53</c:v>
                </c:pt>
                <c:pt idx="31">
                  <c:v>6.77</c:v>
                </c:pt>
                <c:pt idx="32">
                  <c:v>7.125</c:v>
                </c:pt>
                <c:pt idx="33">
                  <c:v>7.25</c:v>
                </c:pt>
                <c:pt idx="34">
                  <c:v>3.75</c:v>
                </c:pt>
                <c:pt idx="35">
                  <c:v>3.4</c:v>
                </c:pt>
                <c:pt idx="36">
                  <c:v>7.9580000000000002</c:v>
                </c:pt>
                <c:pt idx="37">
                  <c:v>4.367</c:v>
                </c:pt>
                <c:pt idx="38">
                  <c:v>5.18</c:v>
                </c:pt>
                <c:pt idx="39">
                  <c:v>7.79</c:v>
                </c:pt>
                <c:pt idx="40">
                  <c:v>7.67</c:v>
                </c:pt>
                <c:pt idx="41">
                  <c:v>5.28</c:v>
                </c:pt>
                <c:pt idx="42">
                  <c:v>5.0999999999999996</c:v>
                </c:pt>
                <c:pt idx="43">
                  <c:v>7.57</c:v>
                </c:pt>
                <c:pt idx="44">
                  <c:v>2.0249999999999999</c:v>
                </c:pt>
                <c:pt idx="45">
                  <c:v>4.25</c:v>
                </c:pt>
                <c:pt idx="46">
                  <c:v>8.6</c:v>
                </c:pt>
                <c:pt idx="47">
                  <c:v>5.86</c:v>
                </c:pt>
                <c:pt idx="48">
                  <c:v>5.6</c:v>
                </c:pt>
                <c:pt idx="49">
                  <c:v>5.2249999999999996</c:v>
                </c:pt>
                <c:pt idx="50">
                  <c:v>7.7050000000000001</c:v>
                </c:pt>
                <c:pt idx="51">
                  <c:v>1.4624999999999999</c:v>
                </c:pt>
                <c:pt idx="52">
                  <c:v>6.2539999999999996</c:v>
                </c:pt>
                <c:pt idx="53">
                  <c:v>7.6</c:v>
                </c:pt>
                <c:pt idx="54">
                  <c:v>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2-41E9-A1B8-F44873D5762B}"/>
            </c:ext>
          </c:extLst>
        </c:ser>
        <c:ser>
          <c:idx val="1"/>
          <c:order val="1"/>
          <c:tx>
            <c:strRef>
              <c:f>学习、工作!$F$1</c:f>
              <c:strCache>
                <c:ptCount val="1"/>
                <c:pt idx="0">
                  <c:v>学习间歇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学习、工作!$A:$A</c:f>
              <c:numCache>
                <c:formatCode>m/d;@</c:formatCode>
                <c:ptCount val="1048576"/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</c:numCache>
            </c:numRef>
          </c:cat>
          <c:val>
            <c:numRef>
              <c:f>学习、工作!$F$2:$F$56</c:f>
              <c:numCache>
                <c:formatCode>General</c:formatCode>
                <c:ptCount val="55"/>
                <c:pt idx="0">
                  <c:v>1.4000000000000004</c:v>
                </c:pt>
                <c:pt idx="1">
                  <c:v>0</c:v>
                </c:pt>
                <c:pt idx="2">
                  <c:v>3.5</c:v>
                </c:pt>
                <c:pt idx="3">
                  <c:v>0</c:v>
                </c:pt>
                <c:pt idx="4">
                  <c:v>0</c:v>
                </c:pt>
                <c:pt idx="5">
                  <c:v>0.72500000000000009</c:v>
                </c:pt>
                <c:pt idx="6">
                  <c:v>0</c:v>
                </c:pt>
                <c:pt idx="7">
                  <c:v>0</c:v>
                </c:pt>
                <c:pt idx="8">
                  <c:v>0.33000000000000007</c:v>
                </c:pt>
                <c:pt idx="9">
                  <c:v>0.66999999999999993</c:v>
                </c:pt>
                <c:pt idx="10">
                  <c:v>0.46666666666666656</c:v>
                </c:pt>
                <c:pt idx="11">
                  <c:v>0.5</c:v>
                </c:pt>
                <c:pt idx="12">
                  <c:v>0.58000000000000007</c:v>
                </c:pt>
                <c:pt idx="13">
                  <c:v>0.43500000000000005</c:v>
                </c:pt>
                <c:pt idx="14">
                  <c:v>0</c:v>
                </c:pt>
                <c:pt idx="15">
                  <c:v>2.1387499999999999</c:v>
                </c:pt>
                <c:pt idx="16">
                  <c:v>1.9763500000000009</c:v>
                </c:pt>
                <c:pt idx="17">
                  <c:v>2.2547499999999996</c:v>
                </c:pt>
                <c:pt idx="18">
                  <c:v>2.0880000000000001</c:v>
                </c:pt>
                <c:pt idx="19">
                  <c:v>2.10975</c:v>
                </c:pt>
                <c:pt idx="20">
                  <c:v>0.17400000000000004</c:v>
                </c:pt>
                <c:pt idx="21">
                  <c:v>0.29000000000000004</c:v>
                </c:pt>
                <c:pt idx="22">
                  <c:v>1.0999999999999996</c:v>
                </c:pt>
                <c:pt idx="23">
                  <c:v>3.83</c:v>
                </c:pt>
                <c:pt idx="24">
                  <c:v>3.5200000000000005</c:v>
                </c:pt>
                <c:pt idx="25">
                  <c:v>1.2599999999999998</c:v>
                </c:pt>
                <c:pt idx="26">
                  <c:v>1.21</c:v>
                </c:pt>
                <c:pt idx="27">
                  <c:v>0.38499999999999979</c:v>
                </c:pt>
                <c:pt idx="28">
                  <c:v>0.43999999999999995</c:v>
                </c:pt>
                <c:pt idx="29">
                  <c:v>2.2599999999999998</c:v>
                </c:pt>
                <c:pt idx="30">
                  <c:v>2.2999999999999998</c:v>
                </c:pt>
                <c:pt idx="31">
                  <c:v>1.33</c:v>
                </c:pt>
                <c:pt idx="32">
                  <c:v>1.5050000000000008</c:v>
                </c:pt>
                <c:pt idx="33">
                  <c:v>3.1300000000000008</c:v>
                </c:pt>
                <c:pt idx="34">
                  <c:v>0.25</c:v>
                </c:pt>
                <c:pt idx="35">
                  <c:v>1.5000000000000004</c:v>
                </c:pt>
                <c:pt idx="36">
                  <c:v>1.9220000000000006</c:v>
                </c:pt>
                <c:pt idx="37">
                  <c:v>3.9029999999999996</c:v>
                </c:pt>
                <c:pt idx="38">
                  <c:v>1.8500000000000005</c:v>
                </c:pt>
                <c:pt idx="39">
                  <c:v>2.37</c:v>
                </c:pt>
                <c:pt idx="40">
                  <c:v>2.4600000000000009</c:v>
                </c:pt>
                <c:pt idx="41">
                  <c:v>1.2370000000000001</c:v>
                </c:pt>
                <c:pt idx="42">
                  <c:v>1.0670000000000002</c:v>
                </c:pt>
                <c:pt idx="43">
                  <c:v>3.5700000000000003</c:v>
                </c:pt>
                <c:pt idx="44">
                  <c:v>0.97500000000000009</c:v>
                </c:pt>
                <c:pt idx="45">
                  <c:v>1</c:v>
                </c:pt>
                <c:pt idx="46">
                  <c:v>1.2200000000000006</c:v>
                </c:pt>
                <c:pt idx="47">
                  <c:v>2.919999999999999</c:v>
                </c:pt>
                <c:pt idx="48">
                  <c:v>2.4000000000000004</c:v>
                </c:pt>
                <c:pt idx="49">
                  <c:v>1.6550000000000002</c:v>
                </c:pt>
                <c:pt idx="50">
                  <c:v>1.4749999999999996</c:v>
                </c:pt>
                <c:pt idx="51">
                  <c:v>1.5375000000000001</c:v>
                </c:pt>
                <c:pt idx="52">
                  <c:v>1.1630000000000003</c:v>
                </c:pt>
                <c:pt idx="53">
                  <c:v>2.1829999999999998</c:v>
                </c:pt>
                <c:pt idx="54">
                  <c:v>1.5670000000000002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2-41E9-A1B8-F44873D5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8849280"/>
        <c:axId val="740405056"/>
      </c:barChart>
      <c:dateAx>
        <c:axId val="738849280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405056"/>
        <c:crosses val="autoZero"/>
        <c:auto val="1"/>
        <c:lblOffset val="100"/>
        <c:baseTimeUnit val="days"/>
      </c:dateAx>
      <c:valAx>
        <c:axId val="7404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84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学习、工作!$C$17:$C$56</c:f>
              <c:numCache>
                <c:formatCode>General</c:formatCode>
                <c:ptCount val="40"/>
                <c:pt idx="0">
                  <c:v>9.5137499999999999</c:v>
                </c:pt>
                <c:pt idx="1">
                  <c:v>8.7913500000000013</c:v>
                </c:pt>
                <c:pt idx="2">
                  <c:v>10.02975</c:v>
                </c:pt>
                <c:pt idx="3">
                  <c:v>9.2880000000000003</c:v>
                </c:pt>
                <c:pt idx="4">
                  <c:v>9.3847500000000004</c:v>
                </c:pt>
                <c:pt idx="5">
                  <c:v>0.77400000000000002</c:v>
                </c:pt>
                <c:pt idx="6">
                  <c:v>1.29</c:v>
                </c:pt>
                <c:pt idx="7">
                  <c:v>8.5</c:v>
                </c:pt>
                <c:pt idx="8">
                  <c:v>10.35</c:v>
                </c:pt>
                <c:pt idx="9">
                  <c:v>9.2100000000000009</c:v>
                </c:pt>
                <c:pt idx="10">
                  <c:v>8.77</c:v>
                </c:pt>
                <c:pt idx="11">
                  <c:v>7.58</c:v>
                </c:pt>
                <c:pt idx="12">
                  <c:v>3.36</c:v>
                </c:pt>
                <c:pt idx="13">
                  <c:v>3.32</c:v>
                </c:pt>
                <c:pt idx="14">
                  <c:v>8.61</c:v>
                </c:pt>
                <c:pt idx="15">
                  <c:v>7.83</c:v>
                </c:pt>
                <c:pt idx="16">
                  <c:v>8.1</c:v>
                </c:pt>
                <c:pt idx="17">
                  <c:v>8.6300000000000008</c:v>
                </c:pt>
                <c:pt idx="18">
                  <c:v>10.38</c:v>
                </c:pt>
                <c:pt idx="19">
                  <c:v>4</c:v>
                </c:pt>
                <c:pt idx="20">
                  <c:v>4.9000000000000004</c:v>
                </c:pt>
                <c:pt idx="21">
                  <c:v>9.8800000000000008</c:v>
                </c:pt>
                <c:pt idx="22">
                  <c:v>8.27</c:v>
                </c:pt>
                <c:pt idx="23">
                  <c:v>7.03</c:v>
                </c:pt>
                <c:pt idx="24">
                  <c:v>10.16</c:v>
                </c:pt>
                <c:pt idx="25">
                  <c:v>10.130000000000001</c:v>
                </c:pt>
                <c:pt idx="26">
                  <c:v>6.5170000000000003</c:v>
                </c:pt>
                <c:pt idx="27">
                  <c:v>6.1669999999999998</c:v>
                </c:pt>
                <c:pt idx="28">
                  <c:v>11.14</c:v>
                </c:pt>
                <c:pt idx="29">
                  <c:v>3</c:v>
                </c:pt>
                <c:pt idx="30">
                  <c:v>5.25</c:v>
                </c:pt>
                <c:pt idx="31">
                  <c:v>9.82</c:v>
                </c:pt>
                <c:pt idx="32">
                  <c:v>8.7799999999999994</c:v>
                </c:pt>
                <c:pt idx="33">
                  <c:v>8</c:v>
                </c:pt>
                <c:pt idx="34">
                  <c:v>6.88</c:v>
                </c:pt>
                <c:pt idx="35">
                  <c:v>9.18</c:v>
                </c:pt>
                <c:pt idx="36">
                  <c:v>3</c:v>
                </c:pt>
                <c:pt idx="37">
                  <c:v>7.4169999999999998</c:v>
                </c:pt>
                <c:pt idx="38">
                  <c:v>9.7829999999999995</c:v>
                </c:pt>
                <c:pt idx="39">
                  <c:v>7.5170000000000003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A-4547-B957-89ABBCB728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学习、工作!$D$17:$D$56</c:f>
              <c:numCache>
                <c:formatCode>General</c:formatCode>
                <c:ptCount val="40"/>
                <c:pt idx="0">
                  <c:v>7.375</c:v>
                </c:pt>
                <c:pt idx="1">
                  <c:v>6.8150000000000004</c:v>
                </c:pt>
                <c:pt idx="2">
                  <c:v>7.7750000000000004</c:v>
                </c:pt>
                <c:pt idx="3">
                  <c:v>7.2</c:v>
                </c:pt>
                <c:pt idx="4">
                  <c:v>7.2750000000000004</c:v>
                </c:pt>
                <c:pt idx="5">
                  <c:v>0.6</c:v>
                </c:pt>
                <c:pt idx="6">
                  <c:v>1</c:v>
                </c:pt>
                <c:pt idx="7">
                  <c:v>7.4</c:v>
                </c:pt>
                <c:pt idx="8">
                  <c:v>6.52</c:v>
                </c:pt>
                <c:pt idx="9">
                  <c:v>5.69</c:v>
                </c:pt>
                <c:pt idx="10">
                  <c:v>7.51</c:v>
                </c:pt>
                <c:pt idx="11">
                  <c:v>6.37</c:v>
                </c:pt>
                <c:pt idx="12">
                  <c:v>2.9750000000000001</c:v>
                </c:pt>
                <c:pt idx="13">
                  <c:v>2.88</c:v>
                </c:pt>
                <c:pt idx="14">
                  <c:v>6.35</c:v>
                </c:pt>
                <c:pt idx="15">
                  <c:v>5.53</c:v>
                </c:pt>
                <c:pt idx="16">
                  <c:v>6.77</c:v>
                </c:pt>
                <c:pt idx="17">
                  <c:v>7.125</c:v>
                </c:pt>
                <c:pt idx="18">
                  <c:v>7.25</c:v>
                </c:pt>
                <c:pt idx="19">
                  <c:v>3.75</c:v>
                </c:pt>
                <c:pt idx="20">
                  <c:v>3.4</c:v>
                </c:pt>
                <c:pt idx="21">
                  <c:v>7.9580000000000002</c:v>
                </c:pt>
                <c:pt idx="22">
                  <c:v>4.367</c:v>
                </c:pt>
                <c:pt idx="23">
                  <c:v>5.18</c:v>
                </c:pt>
                <c:pt idx="24">
                  <c:v>7.79</c:v>
                </c:pt>
                <c:pt idx="25">
                  <c:v>7.67</c:v>
                </c:pt>
                <c:pt idx="26">
                  <c:v>5.28</c:v>
                </c:pt>
                <c:pt idx="27">
                  <c:v>5.0999999999999996</c:v>
                </c:pt>
                <c:pt idx="28">
                  <c:v>7.57</c:v>
                </c:pt>
                <c:pt idx="29">
                  <c:v>2.0249999999999999</c:v>
                </c:pt>
                <c:pt idx="30">
                  <c:v>4.25</c:v>
                </c:pt>
                <c:pt idx="31">
                  <c:v>8.6</c:v>
                </c:pt>
                <c:pt idx="32">
                  <c:v>5.86</c:v>
                </c:pt>
                <c:pt idx="33">
                  <c:v>5.6</c:v>
                </c:pt>
                <c:pt idx="34">
                  <c:v>5.2249999999999996</c:v>
                </c:pt>
                <c:pt idx="35">
                  <c:v>7.7050000000000001</c:v>
                </c:pt>
                <c:pt idx="36">
                  <c:v>1.4624999999999999</c:v>
                </c:pt>
                <c:pt idx="37">
                  <c:v>6.2539999999999996</c:v>
                </c:pt>
                <c:pt idx="38">
                  <c:v>7.6</c:v>
                </c:pt>
                <c:pt idx="39">
                  <c:v>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A-4547-B957-89ABBCB7285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学习、工作!$E$17:$E$56</c:f>
              <c:numCache>
                <c:formatCode>General</c:formatCode>
                <c:ptCount val="40"/>
                <c:pt idx="0">
                  <c:v>1.29</c:v>
                </c:pt>
                <c:pt idx="1">
                  <c:v>1.29</c:v>
                </c:pt>
                <c:pt idx="2">
                  <c:v>1.29</c:v>
                </c:pt>
                <c:pt idx="3">
                  <c:v>1.29</c:v>
                </c:pt>
                <c:pt idx="4">
                  <c:v>1.29</c:v>
                </c:pt>
                <c:pt idx="5">
                  <c:v>1.29</c:v>
                </c:pt>
                <c:pt idx="6">
                  <c:v>1.29</c:v>
                </c:pt>
                <c:pt idx="7">
                  <c:v>1.1486486486486487</c:v>
                </c:pt>
                <c:pt idx="8">
                  <c:v>1.5874233128834356</c:v>
                </c:pt>
                <c:pt idx="9">
                  <c:v>1.6186291739894552</c:v>
                </c:pt>
                <c:pt idx="10">
                  <c:v>1.1677762982689748</c:v>
                </c:pt>
                <c:pt idx="11">
                  <c:v>1.1899529042386185</c:v>
                </c:pt>
                <c:pt idx="12">
                  <c:v>1.1294117647058823</c:v>
                </c:pt>
                <c:pt idx="13">
                  <c:v>1.1527777777777777</c:v>
                </c:pt>
                <c:pt idx="14">
                  <c:v>1.3559055118110237</c:v>
                </c:pt>
                <c:pt idx="15">
                  <c:v>1.4159132007233273</c:v>
                </c:pt>
                <c:pt idx="16">
                  <c:v>1.1964549483013294</c:v>
                </c:pt>
                <c:pt idx="17">
                  <c:v>1.2112280701754388</c:v>
                </c:pt>
                <c:pt idx="18">
                  <c:v>1.4317241379310346</c:v>
                </c:pt>
                <c:pt idx="19">
                  <c:v>1.0666666666666667</c:v>
                </c:pt>
                <c:pt idx="20">
                  <c:v>1.4411764705882355</c:v>
                </c:pt>
                <c:pt idx="21">
                  <c:v>1.2415179693390299</c:v>
                </c:pt>
                <c:pt idx="22">
                  <c:v>1.893748568811541</c:v>
                </c:pt>
                <c:pt idx="23">
                  <c:v>1.3571428571428572</c:v>
                </c:pt>
                <c:pt idx="24">
                  <c:v>1.3042362002567394</c:v>
                </c:pt>
                <c:pt idx="25">
                  <c:v>1.320730117340287</c:v>
                </c:pt>
                <c:pt idx="26">
                  <c:v>1.2342803030303031</c:v>
                </c:pt>
                <c:pt idx="27">
                  <c:v>1.2092156862745098</c:v>
                </c:pt>
                <c:pt idx="28">
                  <c:v>1.4715984147952443</c:v>
                </c:pt>
                <c:pt idx="29">
                  <c:v>1.4814814814814816</c:v>
                </c:pt>
                <c:pt idx="30">
                  <c:v>1.2352941176470589</c:v>
                </c:pt>
                <c:pt idx="31">
                  <c:v>1.1418604651162791</c:v>
                </c:pt>
                <c:pt idx="32">
                  <c:v>1.4982935153583616</c:v>
                </c:pt>
                <c:pt idx="33">
                  <c:v>1.4285714285714286</c:v>
                </c:pt>
                <c:pt idx="34">
                  <c:v>1.3167464114832537</c:v>
                </c:pt>
                <c:pt idx="35">
                  <c:v>1.191434133679429</c:v>
                </c:pt>
                <c:pt idx="36">
                  <c:v>2.0512820512820515</c:v>
                </c:pt>
                <c:pt idx="37">
                  <c:v>1.1859609849696195</c:v>
                </c:pt>
                <c:pt idx="38">
                  <c:v>1.2872368421052631</c:v>
                </c:pt>
                <c:pt idx="39">
                  <c:v>1.2633613445378151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A-4547-B957-89ABBCB7285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学习、工作!$F$17:$F$56</c:f>
              <c:numCache>
                <c:formatCode>General</c:formatCode>
                <c:ptCount val="40"/>
                <c:pt idx="0">
                  <c:v>2.1387499999999999</c:v>
                </c:pt>
                <c:pt idx="1">
                  <c:v>1.9763500000000009</c:v>
                </c:pt>
                <c:pt idx="2">
                  <c:v>2.2547499999999996</c:v>
                </c:pt>
                <c:pt idx="3">
                  <c:v>2.0880000000000001</c:v>
                </c:pt>
                <c:pt idx="4">
                  <c:v>2.10975</c:v>
                </c:pt>
                <c:pt idx="5">
                  <c:v>0.17400000000000004</c:v>
                </c:pt>
                <c:pt idx="6">
                  <c:v>0.29000000000000004</c:v>
                </c:pt>
                <c:pt idx="7">
                  <c:v>1.0999999999999996</c:v>
                </c:pt>
                <c:pt idx="8">
                  <c:v>3.83</c:v>
                </c:pt>
                <c:pt idx="9">
                  <c:v>3.5200000000000005</c:v>
                </c:pt>
                <c:pt idx="10">
                  <c:v>1.2599999999999998</c:v>
                </c:pt>
                <c:pt idx="11">
                  <c:v>1.21</c:v>
                </c:pt>
                <c:pt idx="12">
                  <c:v>0.38499999999999979</c:v>
                </c:pt>
                <c:pt idx="13">
                  <c:v>0.43999999999999995</c:v>
                </c:pt>
                <c:pt idx="14">
                  <c:v>2.2599999999999998</c:v>
                </c:pt>
                <c:pt idx="15">
                  <c:v>2.2999999999999998</c:v>
                </c:pt>
                <c:pt idx="16">
                  <c:v>1.33</c:v>
                </c:pt>
                <c:pt idx="17">
                  <c:v>1.5050000000000008</c:v>
                </c:pt>
                <c:pt idx="18">
                  <c:v>3.1300000000000008</c:v>
                </c:pt>
                <c:pt idx="19">
                  <c:v>0.25</c:v>
                </c:pt>
                <c:pt idx="20">
                  <c:v>1.5000000000000004</c:v>
                </c:pt>
                <c:pt idx="21">
                  <c:v>1.9220000000000006</c:v>
                </c:pt>
                <c:pt idx="22">
                  <c:v>3.9029999999999996</c:v>
                </c:pt>
                <c:pt idx="23">
                  <c:v>1.8500000000000005</c:v>
                </c:pt>
                <c:pt idx="24">
                  <c:v>2.37</c:v>
                </c:pt>
                <c:pt idx="25">
                  <c:v>2.4600000000000009</c:v>
                </c:pt>
                <c:pt idx="26">
                  <c:v>1.2370000000000001</c:v>
                </c:pt>
                <c:pt idx="27">
                  <c:v>1.0670000000000002</c:v>
                </c:pt>
                <c:pt idx="28">
                  <c:v>3.5700000000000003</c:v>
                </c:pt>
                <c:pt idx="29">
                  <c:v>0.97500000000000009</c:v>
                </c:pt>
                <c:pt idx="30">
                  <c:v>1</c:v>
                </c:pt>
                <c:pt idx="31">
                  <c:v>1.2200000000000006</c:v>
                </c:pt>
                <c:pt idx="32">
                  <c:v>2.919999999999999</c:v>
                </c:pt>
                <c:pt idx="33">
                  <c:v>2.4000000000000004</c:v>
                </c:pt>
                <c:pt idx="34">
                  <c:v>1.6550000000000002</c:v>
                </c:pt>
                <c:pt idx="35">
                  <c:v>1.4749999999999996</c:v>
                </c:pt>
                <c:pt idx="36">
                  <c:v>1.5375000000000001</c:v>
                </c:pt>
                <c:pt idx="37">
                  <c:v>1.1630000000000003</c:v>
                </c:pt>
                <c:pt idx="38">
                  <c:v>2.1829999999999998</c:v>
                </c:pt>
                <c:pt idx="39">
                  <c:v>1.5670000000000002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A-4547-B957-89ABBCB72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265712"/>
        <c:axId val="841537920"/>
      </c:lineChart>
      <c:catAx>
        <c:axId val="95126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537920"/>
        <c:crosses val="autoZero"/>
        <c:auto val="1"/>
        <c:lblAlgn val="ctr"/>
        <c:lblOffset val="100"/>
        <c:noMultiLvlLbl val="0"/>
      </c:catAx>
      <c:valAx>
        <c:axId val="8415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2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启动耗时与学习效率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学习、工作!$B$1</c:f>
              <c:strCache>
                <c:ptCount val="1"/>
                <c:pt idx="0">
                  <c:v>启动耗时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学习、工作!$A:$A</c:f>
              <c:numCache>
                <c:formatCode>m/d;@</c:formatCode>
                <c:ptCount val="1048576"/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</c:numCache>
            </c:numRef>
          </c:cat>
          <c:val>
            <c:numRef>
              <c:f>学习、工作!$B$2:$B$56</c:f>
              <c:numCache>
                <c:formatCode>General</c:formatCode>
                <c:ptCount val="55"/>
                <c:pt idx="22">
                  <c:v>1.1000000000000005</c:v>
                </c:pt>
                <c:pt idx="23">
                  <c:v>0.86666666666666625</c:v>
                </c:pt>
                <c:pt idx="24">
                  <c:v>1.166666666666667</c:v>
                </c:pt>
                <c:pt idx="25">
                  <c:v>0.80000000000000071</c:v>
                </c:pt>
                <c:pt idx="26">
                  <c:v>0.98333333333333339</c:v>
                </c:pt>
                <c:pt idx="27">
                  <c:v>3.0833333333333321</c:v>
                </c:pt>
                <c:pt idx="28">
                  <c:v>4.0666666666666664</c:v>
                </c:pt>
                <c:pt idx="29">
                  <c:v>0.74999999999999911</c:v>
                </c:pt>
                <c:pt idx="30">
                  <c:v>0.88333333333333286</c:v>
                </c:pt>
                <c:pt idx="31">
                  <c:v>0.71666666666666679</c:v>
                </c:pt>
                <c:pt idx="32">
                  <c:v>0.74999999999999911</c:v>
                </c:pt>
                <c:pt idx="33">
                  <c:v>0.88333333333333286</c:v>
                </c:pt>
                <c:pt idx="34">
                  <c:v>1.0166666666666666</c:v>
                </c:pt>
                <c:pt idx="35">
                  <c:v>1.0166666666666666</c:v>
                </c:pt>
                <c:pt idx="36">
                  <c:v>0.84999999999999964</c:v>
                </c:pt>
                <c:pt idx="37">
                  <c:v>1.2833333333333332</c:v>
                </c:pt>
                <c:pt idx="38">
                  <c:v>0.63333333333333375</c:v>
                </c:pt>
                <c:pt idx="39">
                  <c:v>0.78333333333333321</c:v>
                </c:pt>
                <c:pt idx="40">
                  <c:v>0.91666666666666607</c:v>
                </c:pt>
                <c:pt idx="41">
                  <c:v>1.0333333333333332</c:v>
                </c:pt>
                <c:pt idx="42">
                  <c:v>0.61666666666666714</c:v>
                </c:pt>
                <c:pt idx="43">
                  <c:v>0.80000000000000071</c:v>
                </c:pt>
                <c:pt idx="44">
                  <c:v>1.2833333333333341</c:v>
                </c:pt>
                <c:pt idx="45">
                  <c:v>1.1000000000000005</c:v>
                </c:pt>
                <c:pt idx="46">
                  <c:v>1.8666666666666663</c:v>
                </c:pt>
                <c:pt idx="47">
                  <c:v>0.84999999999999964</c:v>
                </c:pt>
                <c:pt idx="48">
                  <c:v>1.1833333333333327</c:v>
                </c:pt>
                <c:pt idx="49">
                  <c:v>1.2833333333333341</c:v>
                </c:pt>
                <c:pt idx="50">
                  <c:v>0.63333333333333286</c:v>
                </c:pt>
                <c:pt idx="51">
                  <c:v>1.2333333333333334</c:v>
                </c:pt>
                <c:pt idx="52">
                  <c:v>0.91666666666666696</c:v>
                </c:pt>
                <c:pt idx="53">
                  <c:v>0.85000000000000053</c:v>
                </c:pt>
                <c:pt idx="54">
                  <c:v>1.0166666666666666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D-46EE-80A3-CB85B19DCFF6}"/>
            </c:ext>
          </c:extLst>
        </c:ser>
        <c:ser>
          <c:idx val="1"/>
          <c:order val="1"/>
          <c:tx>
            <c:strRef>
              <c:f>学习、工作!$E$1</c:f>
              <c:strCache>
                <c:ptCount val="1"/>
                <c:pt idx="0">
                  <c:v>毛时间比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学习、工作!$A:$A</c:f>
              <c:numCache>
                <c:formatCode>m/d;@</c:formatCode>
                <c:ptCount val="1048576"/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</c:numCache>
            </c:numRef>
          </c:cat>
          <c:val>
            <c:numRef>
              <c:f>学习、工作!$E$2:$E$56</c:f>
              <c:numCache>
                <c:formatCode>General</c:formatCode>
                <c:ptCount val="55"/>
                <c:pt idx="0">
                  <c:v>1.368421052631579</c:v>
                </c:pt>
                <c:pt idx="2">
                  <c:v>1.7777777777777777</c:v>
                </c:pt>
                <c:pt idx="5">
                  <c:v>1.29</c:v>
                </c:pt>
                <c:pt idx="8">
                  <c:v>1.1976047904191618</c:v>
                </c:pt>
                <c:pt idx="9">
                  <c:v>1.2012012012012012</c:v>
                </c:pt>
                <c:pt idx="10">
                  <c:v>1.2745098039215685</c:v>
                </c:pt>
                <c:pt idx="11">
                  <c:v>1.2</c:v>
                </c:pt>
                <c:pt idx="12">
                  <c:v>1.1986301369863015</c:v>
                </c:pt>
                <c:pt idx="13">
                  <c:v>1.29</c:v>
                </c:pt>
                <c:pt idx="15">
                  <c:v>1.29</c:v>
                </c:pt>
                <c:pt idx="16">
                  <c:v>1.29</c:v>
                </c:pt>
                <c:pt idx="17">
                  <c:v>1.29</c:v>
                </c:pt>
                <c:pt idx="18">
                  <c:v>1.29</c:v>
                </c:pt>
                <c:pt idx="19">
                  <c:v>1.29</c:v>
                </c:pt>
                <c:pt idx="20">
                  <c:v>1.29</c:v>
                </c:pt>
                <c:pt idx="21">
                  <c:v>1.29</c:v>
                </c:pt>
                <c:pt idx="22">
                  <c:v>1.1486486486486487</c:v>
                </c:pt>
                <c:pt idx="23">
                  <c:v>1.5874233128834356</c:v>
                </c:pt>
                <c:pt idx="24">
                  <c:v>1.6186291739894552</c:v>
                </c:pt>
                <c:pt idx="25">
                  <c:v>1.1677762982689748</c:v>
                </c:pt>
                <c:pt idx="26">
                  <c:v>1.1899529042386185</c:v>
                </c:pt>
                <c:pt idx="27">
                  <c:v>1.1294117647058823</c:v>
                </c:pt>
                <c:pt idx="28">
                  <c:v>1.1527777777777777</c:v>
                </c:pt>
                <c:pt idx="29">
                  <c:v>1.3559055118110237</c:v>
                </c:pt>
                <c:pt idx="30">
                  <c:v>1.4159132007233273</c:v>
                </c:pt>
                <c:pt idx="31">
                  <c:v>1.1964549483013294</c:v>
                </c:pt>
                <c:pt idx="32">
                  <c:v>1.2112280701754388</c:v>
                </c:pt>
                <c:pt idx="33">
                  <c:v>1.4317241379310346</c:v>
                </c:pt>
                <c:pt idx="34">
                  <c:v>1.0666666666666667</c:v>
                </c:pt>
                <c:pt idx="35">
                  <c:v>1.4411764705882355</c:v>
                </c:pt>
                <c:pt idx="36">
                  <c:v>1.2415179693390299</c:v>
                </c:pt>
                <c:pt idx="37">
                  <c:v>1.893748568811541</c:v>
                </c:pt>
                <c:pt idx="38">
                  <c:v>1.3571428571428572</c:v>
                </c:pt>
                <c:pt idx="39">
                  <c:v>1.3042362002567394</c:v>
                </c:pt>
                <c:pt idx="40">
                  <c:v>1.320730117340287</c:v>
                </c:pt>
                <c:pt idx="41">
                  <c:v>1.2342803030303031</c:v>
                </c:pt>
                <c:pt idx="42">
                  <c:v>1.2092156862745098</c:v>
                </c:pt>
                <c:pt idx="43">
                  <c:v>1.4715984147952443</c:v>
                </c:pt>
                <c:pt idx="44">
                  <c:v>1.4814814814814816</c:v>
                </c:pt>
                <c:pt idx="45">
                  <c:v>1.2352941176470589</c:v>
                </c:pt>
                <c:pt idx="46">
                  <c:v>1.1418604651162791</c:v>
                </c:pt>
                <c:pt idx="47">
                  <c:v>1.4982935153583616</c:v>
                </c:pt>
                <c:pt idx="48">
                  <c:v>1.4285714285714286</c:v>
                </c:pt>
                <c:pt idx="49">
                  <c:v>1.3167464114832537</c:v>
                </c:pt>
                <c:pt idx="50">
                  <c:v>1.191434133679429</c:v>
                </c:pt>
                <c:pt idx="51">
                  <c:v>2.0512820512820515</c:v>
                </c:pt>
                <c:pt idx="52">
                  <c:v>1.1859609849696195</c:v>
                </c:pt>
                <c:pt idx="53">
                  <c:v>1.2872368421052631</c:v>
                </c:pt>
                <c:pt idx="54">
                  <c:v>1.2633613445378151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D-46EE-80A3-CB85B19DC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52896"/>
        <c:axId val="278291088"/>
      </c:lineChart>
      <c:dateAx>
        <c:axId val="740352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291088"/>
        <c:crosses val="autoZero"/>
        <c:auto val="1"/>
        <c:lblOffset val="100"/>
        <c:baseTimeUnit val="days"/>
      </c:dateAx>
      <c:valAx>
        <c:axId val="278291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3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主动学习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具体项目!$B$1</c:f>
              <c:strCache>
                <c:ptCount val="1"/>
                <c:pt idx="0">
                  <c:v>高数时间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具体项目!$A$2:$A$9</c:f>
              <c:numCache>
                <c:formatCode>m"月"d"日";@</c:formatCode>
                <c:ptCount val="8"/>
                <c:pt idx="0">
                  <c:v>42776</c:v>
                </c:pt>
                <c:pt idx="1">
                  <c:v>42783</c:v>
                </c:pt>
                <c:pt idx="2">
                  <c:v>42790</c:v>
                </c:pt>
                <c:pt idx="3">
                  <c:v>42797</c:v>
                </c:pt>
                <c:pt idx="4">
                  <c:v>42804</c:v>
                </c:pt>
                <c:pt idx="5">
                  <c:v>42811</c:v>
                </c:pt>
                <c:pt idx="6">
                  <c:v>42818</c:v>
                </c:pt>
                <c:pt idx="7">
                  <c:v>42825</c:v>
                </c:pt>
              </c:numCache>
            </c:numRef>
          </c:cat>
          <c:val>
            <c:numRef>
              <c:f>具体项目!$B$2:$B$9</c:f>
              <c:numCache>
                <c:formatCode>General</c:formatCode>
                <c:ptCount val="8"/>
                <c:pt idx="0">
                  <c:v>2.8</c:v>
                </c:pt>
                <c:pt idx="1">
                  <c:v>6.375</c:v>
                </c:pt>
                <c:pt idx="2">
                  <c:v>9.7750000000000004</c:v>
                </c:pt>
                <c:pt idx="3">
                  <c:v>9.35</c:v>
                </c:pt>
                <c:pt idx="4">
                  <c:v>12.067</c:v>
                </c:pt>
                <c:pt idx="5">
                  <c:v>7.3661000000000003</c:v>
                </c:pt>
                <c:pt idx="6">
                  <c:v>5.18</c:v>
                </c:pt>
                <c:pt idx="7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8-4D99-9603-B886B47521FE}"/>
            </c:ext>
          </c:extLst>
        </c:ser>
        <c:ser>
          <c:idx val="1"/>
          <c:order val="1"/>
          <c:tx>
            <c:strRef>
              <c:f>具体项目!$D$1</c:f>
              <c:strCache>
                <c:ptCount val="1"/>
                <c:pt idx="0">
                  <c:v>单词时间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具体项目!$A$2:$A$9</c:f>
              <c:numCache>
                <c:formatCode>m"月"d"日";@</c:formatCode>
                <c:ptCount val="8"/>
                <c:pt idx="0">
                  <c:v>42776</c:v>
                </c:pt>
                <c:pt idx="1">
                  <c:v>42783</c:v>
                </c:pt>
                <c:pt idx="2">
                  <c:v>42790</c:v>
                </c:pt>
                <c:pt idx="3">
                  <c:v>42797</c:v>
                </c:pt>
                <c:pt idx="4">
                  <c:v>42804</c:v>
                </c:pt>
                <c:pt idx="5">
                  <c:v>42811</c:v>
                </c:pt>
                <c:pt idx="6">
                  <c:v>42818</c:v>
                </c:pt>
                <c:pt idx="7">
                  <c:v>42825</c:v>
                </c:pt>
              </c:numCache>
            </c:numRef>
          </c:cat>
          <c:val>
            <c:numRef>
              <c:f>具体项目!$D$2:$D$9</c:f>
              <c:numCache>
                <c:formatCode>General</c:formatCode>
                <c:ptCount val="8"/>
                <c:pt idx="0">
                  <c:v>3</c:v>
                </c:pt>
                <c:pt idx="1">
                  <c:v>1.2749999999999999</c:v>
                </c:pt>
                <c:pt idx="2">
                  <c:v>4.6740000000000004</c:v>
                </c:pt>
                <c:pt idx="3">
                  <c:v>3.85</c:v>
                </c:pt>
                <c:pt idx="4">
                  <c:v>4.37</c:v>
                </c:pt>
                <c:pt idx="5">
                  <c:v>5.9230833333333335</c:v>
                </c:pt>
                <c:pt idx="6">
                  <c:v>3.4416666666666669</c:v>
                </c:pt>
                <c:pt idx="7">
                  <c:v>3.0169999999999999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8-4D99-9603-B886B47521FE}"/>
            </c:ext>
          </c:extLst>
        </c:ser>
        <c:ser>
          <c:idx val="2"/>
          <c:order val="2"/>
          <c:tx>
            <c:strRef>
              <c:f>具体项目!$G$1</c:f>
              <c:strCache>
                <c:ptCount val="1"/>
                <c:pt idx="0">
                  <c:v>英语阅读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具体项目!$A$2:$A$9</c:f>
              <c:numCache>
                <c:formatCode>m"月"d"日";@</c:formatCode>
                <c:ptCount val="8"/>
                <c:pt idx="0">
                  <c:v>42776</c:v>
                </c:pt>
                <c:pt idx="1">
                  <c:v>42783</c:v>
                </c:pt>
                <c:pt idx="2">
                  <c:v>42790</c:v>
                </c:pt>
                <c:pt idx="3">
                  <c:v>42797</c:v>
                </c:pt>
                <c:pt idx="4">
                  <c:v>42804</c:v>
                </c:pt>
                <c:pt idx="5">
                  <c:v>42811</c:v>
                </c:pt>
                <c:pt idx="6">
                  <c:v>42818</c:v>
                </c:pt>
                <c:pt idx="7">
                  <c:v>42825</c:v>
                </c:pt>
              </c:numCache>
            </c:numRef>
          </c:cat>
          <c:val>
            <c:numRef>
              <c:f>具体项目!$G$2:$G$9</c:f>
              <c:numCache>
                <c:formatCode>General</c:formatCode>
                <c:ptCount val="8"/>
                <c:pt idx="0">
                  <c:v>4</c:v>
                </c:pt>
                <c:pt idx="1">
                  <c:v>1.2749999999999999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1.9124999999999999</c:v>
                </c:pt>
                <c:pt idx="6">
                  <c:v>3.875</c:v>
                </c:pt>
                <c:pt idx="7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8-4D99-9603-B886B47521FE}"/>
            </c:ext>
          </c:extLst>
        </c:ser>
        <c:ser>
          <c:idx val="3"/>
          <c:order val="3"/>
          <c:tx>
            <c:strRef>
              <c:f>具体项目!$I$1</c:f>
              <c:strCache>
                <c:ptCount val="1"/>
                <c:pt idx="0">
                  <c:v>课外学习及阅读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具体项目!$A$2:$A$9</c:f>
              <c:numCache>
                <c:formatCode>m"月"d"日";@</c:formatCode>
                <c:ptCount val="8"/>
                <c:pt idx="0">
                  <c:v>42776</c:v>
                </c:pt>
                <c:pt idx="1">
                  <c:v>42783</c:v>
                </c:pt>
                <c:pt idx="2">
                  <c:v>42790</c:v>
                </c:pt>
                <c:pt idx="3">
                  <c:v>42797</c:v>
                </c:pt>
                <c:pt idx="4">
                  <c:v>42804</c:v>
                </c:pt>
                <c:pt idx="5">
                  <c:v>42811</c:v>
                </c:pt>
                <c:pt idx="6">
                  <c:v>42818</c:v>
                </c:pt>
                <c:pt idx="7">
                  <c:v>42825</c:v>
                </c:pt>
              </c:numCache>
            </c:numRef>
          </c:cat>
          <c:val>
            <c:numRef>
              <c:f>具体项目!$I$2:$I$9</c:f>
              <c:numCache>
                <c:formatCode>General</c:formatCode>
                <c:ptCount val="8"/>
                <c:pt idx="0">
                  <c:v>0</c:v>
                </c:pt>
                <c:pt idx="1">
                  <c:v>3.8250000000000002</c:v>
                </c:pt>
                <c:pt idx="2">
                  <c:v>1.87</c:v>
                </c:pt>
                <c:pt idx="3">
                  <c:v>0</c:v>
                </c:pt>
                <c:pt idx="4">
                  <c:v>2.5499999999999998</c:v>
                </c:pt>
                <c:pt idx="5">
                  <c:v>0.85</c:v>
                </c:pt>
                <c:pt idx="6">
                  <c:v>1.2749999999999999</c:v>
                </c:pt>
                <c:pt idx="7">
                  <c:v>3.3250000000000002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48-4D99-9603-B886B4752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342015"/>
        <c:axId val="1949023023"/>
      </c:lineChart>
      <c:dateAx>
        <c:axId val="1552342015"/>
        <c:scaling>
          <c:orientation val="minMax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9023023"/>
        <c:crosses val="autoZero"/>
        <c:auto val="1"/>
        <c:lblOffset val="100"/>
        <c:baseTimeUnit val="days"/>
      </c:dateAx>
      <c:valAx>
        <c:axId val="19490230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34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各类工作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具体项目!$L$1</c:f>
              <c:strCache>
                <c:ptCount val="1"/>
                <c:pt idx="0">
                  <c:v>时间管理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具体项目!$A$4:$A$9</c:f>
              <c:numCache>
                <c:formatCode>m"月"d"日";@</c:formatCode>
                <c:ptCount val="6"/>
                <c:pt idx="0">
                  <c:v>42790</c:v>
                </c:pt>
                <c:pt idx="1">
                  <c:v>42797</c:v>
                </c:pt>
                <c:pt idx="2">
                  <c:v>42804</c:v>
                </c:pt>
                <c:pt idx="3">
                  <c:v>42811</c:v>
                </c:pt>
                <c:pt idx="4">
                  <c:v>42818</c:v>
                </c:pt>
                <c:pt idx="5">
                  <c:v>42825</c:v>
                </c:pt>
              </c:numCache>
            </c:numRef>
          </c:cat>
          <c:val>
            <c:numRef>
              <c:f>具体项目!$L$4:$L$9</c:f>
              <c:numCache>
                <c:formatCode>General</c:formatCode>
                <c:ptCount val="6"/>
                <c:pt idx="0">
                  <c:v>0.45829999999999999</c:v>
                </c:pt>
                <c:pt idx="1">
                  <c:v>1.2749999999999999</c:v>
                </c:pt>
                <c:pt idx="2">
                  <c:v>2.4580000000000002</c:v>
                </c:pt>
                <c:pt idx="3">
                  <c:v>3.96</c:v>
                </c:pt>
                <c:pt idx="4">
                  <c:v>2.883</c:v>
                </c:pt>
                <c:pt idx="5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8-4795-B5DC-5E1A624DED09}"/>
            </c:ext>
          </c:extLst>
        </c:ser>
        <c:ser>
          <c:idx val="1"/>
          <c:order val="1"/>
          <c:tx>
            <c:strRef>
              <c:f>具体项目!$M$1</c:f>
              <c:strCache>
                <c:ptCount val="1"/>
                <c:pt idx="0">
                  <c:v>其他工作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具体项目!$A$4:$A$9</c:f>
              <c:numCache>
                <c:formatCode>m"月"d"日";@</c:formatCode>
                <c:ptCount val="6"/>
                <c:pt idx="0">
                  <c:v>42790</c:v>
                </c:pt>
                <c:pt idx="1">
                  <c:v>42797</c:v>
                </c:pt>
                <c:pt idx="2">
                  <c:v>42804</c:v>
                </c:pt>
                <c:pt idx="3">
                  <c:v>42811</c:v>
                </c:pt>
                <c:pt idx="4">
                  <c:v>42818</c:v>
                </c:pt>
                <c:pt idx="5">
                  <c:v>42825</c:v>
                </c:pt>
              </c:numCache>
            </c:numRef>
          </c:cat>
          <c:val>
            <c:numRef>
              <c:f>具体项目!$M$4:$M$9</c:f>
              <c:numCache>
                <c:formatCode>General</c:formatCode>
                <c:ptCount val="6"/>
                <c:pt idx="1">
                  <c:v>2.4580000000000002</c:v>
                </c:pt>
                <c:pt idx="2">
                  <c:v>0.89</c:v>
                </c:pt>
                <c:pt idx="3">
                  <c:v>1.2749999999999999</c:v>
                </c:pt>
                <c:pt idx="4">
                  <c:v>0.85</c:v>
                </c:pt>
                <c:pt idx="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8-4795-B5DC-5E1A624DE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160351"/>
        <c:axId val="1684736991"/>
      </c:lineChart>
      <c:dateAx>
        <c:axId val="1952160351"/>
        <c:scaling>
          <c:orientation val="minMax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736991"/>
        <c:crosses val="autoZero"/>
        <c:auto val="1"/>
        <c:lblOffset val="100"/>
        <c:baseTimeUnit val="days"/>
      </c:dateAx>
      <c:valAx>
        <c:axId val="1684736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16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133350</xdr:rowOff>
    </xdr:from>
    <xdr:to>
      <xdr:col>13</xdr:col>
      <xdr:colOff>457200</xdr:colOff>
      <xdr:row>19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9EF21B-6AF4-4E17-9F2C-14DDE5CAE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300037</xdr:colOff>
      <xdr:row>22</xdr:row>
      <xdr:rowOff>133350</xdr:rowOff>
    </xdr:from>
    <xdr:to>
      <xdr:col>11</xdr:col>
      <xdr:colOff>71437</xdr:colOff>
      <xdr:row>37</xdr:row>
      <xdr:rowOff>161925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CBA6DBF-2BE5-47EA-A328-46078D83C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4</xdr:row>
      <xdr:rowOff>38100</xdr:rowOff>
    </xdr:from>
    <xdr:to>
      <xdr:col>7</xdr:col>
      <xdr:colOff>323850</xdr:colOff>
      <xdr:row>19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341E8D-ED97-41DA-9E98-8A099F05A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223837</xdr:colOff>
      <xdr:row>40</xdr:row>
      <xdr:rowOff>133350</xdr:rowOff>
    </xdr:from>
    <xdr:to>
      <xdr:col>10</xdr:col>
      <xdr:colOff>681037</xdr:colOff>
      <xdr:row>55</xdr:row>
      <xdr:rowOff>161925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3100CA5-DBBE-49BA-91AC-B4E531D2B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0</xdr:row>
      <xdr:rowOff>0</xdr:rowOff>
    </xdr:from>
    <xdr:to>
      <xdr:col>13</xdr:col>
      <xdr:colOff>671512</xdr:colOff>
      <xdr:row>15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F94B7F3-6D22-4FE4-BE26-4F6134370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</xdr:colOff>
      <xdr:row>15</xdr:row>
      <xdr:rowOff>95250</xdr:rowOff>
    </xdr:from>
    <xdr:to>
      <xdr:col>12</xdr:col>
      <xdr:colOff>481012</xdr:colOff>
      <xdr:row>30</xdr:row>
      <xdr:rowOff>123825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73F73FF-E1CA-46B4-8A02-52B120494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30</xdr:row>
      <xdr:rowOff>142875</xdr:rowOff>
    </xdr:from>
    <xdr:to>
      <xdr:col>12</xdr:col>
      <xdr:colOff>461962</xdr:colOff>
      <xdr:row>45</xdr:row>
      <xdr:rowOff>171450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547B891-8BCA-4210-A3C9-07704962F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328612</xdr:colOff>
      <xdr:row>13</xdr:row>
      <xdr:rowOff>76200</xdr:rowOff>
    </xdr:from>
    <xdr:to>
      <xdr:col>8</xdr:col>
      <xdr:colOff>157162</xdr:colOff>
      <xdr:row>28</xdr:row>
      <xdr:rowOff>104775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C64E283-B2C5-435B-943F-CE08035DE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33338</xdr:colOff>
      <xdr:row>13</xdr:row>
      <xdr:rowOff>161925</xdr:rowOff>
    </xdr:from>
    <xdr:to>
      <xdr:col>14</xdr:col>
      <xdr:colOff>676276</xdr:colOff>
      <xdr:row>29</xdr:row>
      <xdr:rowOff>9525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09DE323-159D-4DD7-952A-D38A28218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85725</xdr:colOff>
      <xdr:row>13</xdr:row>
      <xdr:rowOff>142875</xdr:rowOff>
    </xdr:from>
    <xdr:to>
      <xdr:col>18</xdr:col>
      <xdr:colOff>609600</xdr:colOff>
      <xdr:row>31</xdr:row>
      <xdr:rowOff>66675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F569D4C-0784-4B1D-8BFB-4A24D49FF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14287</xdr:colOff>
      <xdr:row>4</xdr:row>
      <xdr:rowOff>133350</xdr:rowOff>
    </xdr:from>
    <xdr:to>
      <xdr:col>16</xdr:col>
      <xdr:colOff>585787</xdr:colOff>
      <xdr:row>19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FA26024-E4D7-4349-953F-6E0839FCF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300037</xdr:colOff>
      <xdr:row>4</xdr:row>
      <xdr:rowOff>133350</xdr:rowOff>
    </xdr:from>
    <xdr:to>
      <xdr:col>11</xdr:col>
      <xdr:colOff>71437</xdr:colOff>
      <xdr:row>19</xdr:row>
      <xdr:rowOff>161925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F1F65D0-6254-448B-A99B-DC40DE94D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376237</xdr:colOff>
      <xdr:row>22</xdr:row>
      <xdr:rowOff>123825</xdr:rowOff>
    </xdr:from>
    <xdr:to>
      <xdr:col>12</xdr:col>
      <xdr:colOff>147637</xdr:colOff>
      <xdr:row>37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717CE7-E28B-4527-820A-88498DDBA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workbookViewId="0">
      <pane ySplit="1" topLeftCell="A2" activePane="bottomLeft" state="frozen"/>
      <selection activeCell="B1" sqref="B1"/>
      <selection pane="bottomLeft" activeCell="E11" sqref="E11"/>
    </sheetView>
  </sheetViews>
  <sheetFormatPr defaultRowHeight="14.25" x14ac:dyDescent="0.2"/>
  <cols>
    <col min="1" max="1" width="5.25" style="3" bestFit="1" customWidth="1"/>
    <col min="2" max="2" width="10" customWidth="1"/>
  </cols>
  <sheetData>
    <row r="1" spans="1:19" x14ac:dyDescent="0.2">
      <c r="C1" t="s">
        <v>9</v>
      </c>
      <c r="D1" t="s">
        <v>10</v>
      </c>
      <c r="E1" t="s">
        <v>0</v>
      </c>
      <c r="F1" s="1" t="s">
        <v>1</v>
      </c>
      <c r="G1" s="1" t="s">
        <v>2</v>
      </c>
      <c r="H1" t="s">
        <v>23</v>
      </c>
      <c r="I1" t="s">
        <v>24</v>
      </c>
      <c r="J1" t="s">
        <v>3</v>
      </c>
      <c r="K1" t="s">
        <v>4</v>
      </c>
      <c r="L1" t="s">
        <v>5</v>
      </c>
      <c r="M1" t="s">
        <v>22</v>
      </c>
      <c r="N1" t="s">
        <v>6</v>
      </c>
      <c r="O1" t="s">
        <v>7</v>
      </c>
      <c r="P1" t="s">
        <v>8</v>
      </c>
      <c r="Q1" t="s">
        <v>20</v>
      </c>
      <c r="R1" t="s">
        <v>25</v>
      </c>
      <c r="S1" t="s">
        <v>27</v>
      </c>
    </row>
    <row r="2" spans="1:19" x14ac:dyDescent="0.2">
      <c r="A2" s="3">
        <v>42771</v>
      </c>
      <c r="B2" s="2" t="s">
        <v>15</v>
      </c>
      <c r="C2">
        <v>11.55</v>
      </c>
      <c r="D2">
        <v>7.416666666666667</v>
      </c>
      <c r="F2">
        <f>D2+12-C2-E2/60</f>
        <v>7.8666666666666671</v>
      </c>
      <c r="G2" s="1"/>
      <c r="J2">
        <v>5.2</v>
      </c>
      <c r="K2">
        <v>3.8</v>
      </c>
      <c r="L2">
        <f>J2/K2</f>
        <v>1.368421052631579</v>
      </c>
      <c r="M2">
        <f>J2-K2</f>
        <v>1.4000000000000004</v>
      </c>
      <c r="N2">
        <v>8.3000000000000007</v>
      </c>
      <c r="O2">
        <v>3.3333333333333333E-2</v>
      </c>
      <c r="P2">
        <f>(N2-O2)</f>
        <v>8.2666666666666675</v>
      </c>
      <c r="Q2">
        <v>0</v>
      </c>
      <c r="R2">
        <f>C3+12-D2</f>
        <v>17.149999999999999</v>
      </c>
      <c r="S2">
        <f>R2-J2-I2-P2-Q2</f>
        <v>3.6833333333333318</v>
      </c>
    </row>
    <row r="3" spans="1:19" x14ac:dyDescent="0.2">
      <c r="A3" s="3">
        <v>42772</v>
      </c>
      <c r="B3" s="2" t="s">
        <v>16</v>
      </c>
      <c r="C3">
        <v>12.566666666666666</v>
      </c>
      <c r="D3">
        <v>7.583333333333333</v>
      </c>
      <c r="F3">
        <f>D3+12-C3-E3/60</f>
        <v>7.0166666666666657</v>
      </c>
      <c r="G3" s="1"/>
      <c r="J3">
        <v>0</v>
      </c>
      <c r="K3">
        <v>0</v>
      </c>
      <c r="M3">
        <f t="shared" ref="M3:M56" si="0">J3-K3</f>
        <v>0</v>
      </c>
      <c r="N3">
        <v>7.1333333333333337</v>
      </c>
      <c r="O3">
        <v>0</v>
      </c>
      <c r="P3">
        <f>(N3-O3)</f>
        <v>7.1333333333333337</v>
      </c>
      <c r="Q3">
        <v>0</v>
      </c>
      <c r="R3">
        <f t="shared" ref="R3:R56" si="1">C4+12-D3</f>
        <v>15.900000000000002</v>
      </c>
      <c r="S3">
        <f t="shared" ref="S3:S56" si="2">R3-J3-I3-P3-Q3</f>
        <v>8.7666666666666693</v>
      </c>
    </row>
    <row r="4" spans="1:19" x14ac:dyDescent="0.2">
      <c r="A4" s="3">
        <v>42773</v>
      </c>
      <c r="B4" s="2" t="s">
        <v>17</v>
      </c>
      <c r="C4">
        <v>11.483333333333333</v>
      </c>
      <c r="D4">
        <v>6.7166666666666668</v>
      </c>
      <c r="F4">
        <f t="shared" ref="F4:F56" si="3">D4+12-C4-E4/60</f>
        <v>7.2333333333333361</v>
      </c>
      <c r="G4" s="1"/>
      <c r="J4">
        <v>8</v>
      </c>
      <c r="K4">
        <v>4.5</v>
      </c>
      <c r="L4">
        <f>J4/K4</f>
        <v>1.7777777777777777</v>
      </c>
      <c r="M4">
        <f t="shared" si="0"/>
        <v>3.5</v>
      </c>
      <c r="N4">
        <v>6.4833333333333334</v>
      </c>
      <c r="O4">
        <v>0</v>
      </c>
      <c r="P4">
        <f t="shared" ref="P4:P56" si="4">(N4-O4)</f>
        <v>6.4833333333333334</v>
      </c>
      <c r="Q4">
        <v>0</v>
      </c>
      <c r="R4">
        <f t="shared" si="1"/>
        <v>16.783333333333331</v>
      </c>
      <c r="S4">
        <f t="shared" si="2"/>
        <v>2.299999999999998</v>
      </c>
    </row>
    <row r="5" spans="1:19" x14ac:dyDescent="0.2">
      <c r="A5" s="3">
        <v>42774</v>
      </c>
      <c r="B5" s="2" t="s">
        <v>18</v>
      </c>
      <c r="C5">
        <v>11.5</v>
      </c>
      <c r="D5">
        <v>7.45</v>
      </c>
      <c r="F5">
        <f t="shared" si="3"/>
        <v>7.9499999999999993</v>
      </c>
      <c r="G5" s="1"/>
      <c r="J5">
        <v>0</v>
      </c>
      <c r="K5">
        <v>0</v>
      </c>
      <c r="M5">
        <f t="shared" si="0"/>
        <v>0</v>
      </c>
      <c r="N5">
        <v>11.216666666666667</v>
      </c>
      <c r="O5">
        <v>0</v>
      </c>
      <c r="P5">
        <f t="shared" si="4"/>
        <v>11.216666666666667</v>
      </c>
      <c r="Q5">
        <v>0</v>
      </c>
      <c r="R5">
        <f t="shared" si="1"/>
        <v>22.05</v>
      </c>
      <c r="S5">
        <f t="shared" si="2"/>
        <v>10.833333333333334</v>
      </c>
    </row>
    <row r="6" spans="1:19" x14ac:dyDescent="0.2">
      <c r="A6" s="3">
        <v>42775</v>
      </c>
      <c r="B6" s="2" t="s">
        <v>13</v>
      </c>
      <c r="C6">
        <v>17.5</v>
      </c>
      <c r="D6">
        <v>9</v>
      </c>
      <c r="F6">
        <f t="shared" si="3"/>
        <v>3.5</v>
      </c>
      <c r="G6" s="1"/>
      <c r="J6">
        <v>0</v>
      </c>
      <c r="K6">
        <v>0</v>
      </c>
      <c r="M6">
        <f t="shared" si="0"/>
        <v>0</v>
      </c>
      <c r="N6">
        <v>12.9</v>
      </c>
      <c r="O6">
        <v>0.21666666666666667</v>
      </c>
      <c r="P6">
        <f t="shared" si="4"/>
        <v>12.683333333333334</v>
      </c>
      <c r="Q6">
        <v>0</v>
      </c>
      <c r="R6">
        <f t="shared" si="1"/>
        <v>13.583333333333336</v>
      </c>
      <c r="S6">
        <f t="shared" si="2"/>
        <v>0.90000000000000213</v>
      </c>
    </row>
    <row r="7" spans="1:19" x14ac:dyDescent="0.2">
      <c r="A7" s="3">
        <v>42776</v>
      </c>
      <c r="B7" s="2" t="s">
        <v>11</v>
      </c>
      <c r="C7">
        <v>10.583333333333334</v>
      </c>
      <c r="D7">
        <v>7.5</v>
      </c>
      <c r="F7">
        <f t="shared" si="3"/>
        <v>8.9166666666666661</v>
      </c>
      <c r="G7" s="1"/>
      <c r="J7">
        <f>K7*1.29</f>
        <v>3.2250000000000001</v>
      </c>
      <c r="K7">
        <v>2.5</v>
      </c>
      <c r="L7">
        <f>J7/K7</f>
        <v>1.29</v>
      </c>
      <c r="M7">
        <f t="shared" si="0"/>
        <v>0.72500000000000009</v>
      </c>
      <c r="N7">
        <v>10.416666666666666</v>
      </c>
      <c r="O7">
        <v>1.35</v>
      </c>
      <c r="P7">
        <f t="shared" si="4"/>
        <v>9.0666666666666664</v>
      </c>
      <c r="Q7">
        <v>0</v>
      </c>
      <c r="R7">
        <f t="shared" si="1"/>
        <v>15.399999999999999</v>
      </c>
      <c r="S7">
        <f t="shared" si="2"/>
        <v>3.1083333333333325</v>
      </c>
    </row>
    <row r="8" spans="1:19" x14ac:dyDescent="0.2">
      <c r="A8" s="3">
        <v>42777</v>
      </c>
      <c r="B8" s="2" t="s">
        <v>19</v>
      </c>
      <c r="C8">
        <v>10.9</v>
      </c>
      <c r="D8">
        <v>7.416666666666667</v>
      </c>
      <c r="F8">
        <f t="shared" si="3"/>
        <v>8.5166666666666675</v>
      </c>
      <c r="G8" s="1"/>
      <c r="J8">
        <v>0</v>
      </c>
      <c r="K8">
        <v>0</v>
      </c>
      <c r="M8">
        <f t="shared" si="0"/>
        <v>0</v>
      </c>
      <c r="N8">
        <v>11.35</v>
      </c>
      <c r="O8">
        <v>0</v>
      </c>
      <c r="P8">
        <f t="shared" si="4"/>
        <v>11.35</v>
      </c>
      <c r="Q8">
        <v>0</v>
      </c>
      <c r="R8">
        <f t="shared" si="1"/>
        <v>18.149999999999999</v>
      </c>
      <c r="S8">
        <f t="shared" si="2"/>
        <v>6.7999999999999989</v>
      </c>
    </row>
    <row r="9" spans="1:19" x14ac:dyDescent="0.2">
      <c r="A9" s="3">
        <v>42778</v>
      </c>
      <c r="B9" s="2" t="s">
        <v>15</v>
      </c>
      <c r="C9">
        <v>13.566666666666666</v>
      </c>
      <c r="D9">
        <v>7.75</v>
      </c>
      <c r="F9">
        <f t="shared" si="3"/>
        <v>6.1833333333333336</v>
      </c>
      <c r="G9" s="1"/>
      <c r="J9">
        <v>0</v>
      </c>
      <c r="K9">
        <v>0</v>
      </c>
      <c r="M9">
        <f t="shared" si="0"/>
        <v>0</v>
      </c>
      <c r="N9">
        <v>9.1</v>
      </c>
      <c r="O9">
        <v>0</v>
      </c>
      <c r="P9">
        <f t="shared" si="4"/>
        <v>9.1</v>
      </c>
      <c r="Q9">
        <v>0</v>
      </c>
      <c r="R9">
        <f t="shared" si="1"/>
        <v>13.433333333333334</v>
      </c>
      <c r="S9">
        <f t="shared" si="2"/>
        <v>4.3333333333333339</v>
      </c>
    </row>
    <row r="10" spans="1:19" x14ac:dyDescent="0.2">
      <c r="A10" s="3">
        <v>42779</v>
      </c>
      <c r="B10" s="2" t="s">
        <v>16</v>
      </c>
      <c r="C10">
        <v>9.1833333333333336</v>
      </c>
      <c r="D10">
        <v>6.833333333333333</v>
      </c>
      <c r="F10">
        <f t="shared" si="3"/>
        <v>9.6499999999999986</v>
      </c>
      <c r="G10" s="1"/>
      <c r="J10">
        <v>2</v>
      </c>
      <c r="K10">
        <v>1.67</v>
      </c>
      <c r="L10">
        <f t="shared" ref="L10:L15" si="5">J10/K10</f>
        <v>1.1976047904191618</v>
      </c>
      <c r="M10">
        <f t="shared" si="0"/>
        <v>0.33000000000000007</v>
      </c>
      <c r="N10">
        <v>9.2833333333333332</v>
      </c>
      <c r="O10">
        <v>1.4833333333333334</v>
      </c>
      <c r="P10">
        <f t="shared" si="4"/>
        <v>7.8</v>
      </c>
      <c r="Q10">
        <v>0</v>
      </c>
      <c r="R10">
        <f t="shared" si="1"/>
        <v>14.666666666666668</v>
      </c>
      <c r="S10">
        <f t="shared" si="2"/>
        <v>4.866666666666668</v>
      </c>
    </row>
    <row r="11" spans="1:19" x14ac:dyDescent="0.2">
      <c r="A11" s="3">
        <v>42780</v>
      </c>
      <c r="B11" s="2" t="s">
        <v>17</v>
      </c>
      <c r="C11">
        <v>9.5</v>
      </c>
      <c r="D11">
        <v>6.5</v>
      </c>
      <c r="F11">
        <f t="shared" si="3"/>
        <v>9</v>
      </c>
      <c r="G11" s="1"/>
      <c r="J11">
        <v>4</v>
      </c>
      <c r="K11">
        <v>3.33</v>
      </c>
      <c r="L11">
        <f t="shared" si="5"/>
        <v>1.2012012012012012</v>
      </c>
      <c r="M11">
        <f t="shared" si="0"/>
        <v>0.66999999999999993</v>
      </c>
      <c r="N11">
        <v>7.2833333333333332</v>
      </c>
      <c r="O11">
        <v>3.1</v>
      </c>
      <c r="P11">
        <f t="shared" si="4"/>
        <v>4.1833333333333336</v>
      </c>
      <c r="Q11">
        <v>0</v>
      </c>
      <c r="R11">
        <f t="shared" si="1"/>
        <v>15.5</v>
      </c>
      <c r="S11">
        <f t="shared" si="2"/>
        <v>7.3166666666666664</v>
      </c>
    </row>
    <row r="12" spans="1:19" x14ac:dyDescent="0.2">
      <c r="A12" s="3">
        <v>42781</v>
      </c>
      <c r="B12" s="2" t="s">
        <v>18</v>
      </c>
      <c r="C12">
        <v>10</v>
      </c>
      <c r="D12">
        <v>7.333333333333333</v>
      </c>
      <c r="F12">
        <f t="shared" si="3"/>
        <v>9.3333333333333321</v>
      </c>
      <c r="G12" s="1"/>
      <c r="J12">
        <f>2+10/60</f>
        <v>2.1666666666666665</v>
      </c>
      <c r="K12">
        <v>1.7</v>
      </c>
      <c r="L12">
        <f t="shared" si="5"/>
        <v>1.2745098039215685</v>
      </c>
      <c r="M12">
        <f t="shared" si="0"/>
        <v>0.46666666666666656</v>
      </c>
      <c r="N12">
        <v>7.4833333333333334</v>
      </c>
      <c r="O12">
        <v>0.66666666666666663</v>
      </c>
      <c r="P12">
        <f t="shared" si="4"/>
        <v>6.8166666666666664</v>
      </c>
      <c r="Q12">
        <v>0</v>
      </c>
      <c r="R12">
        <f t="shared" si="1"/>
        <v>13.916666666666668</v>
      </c>
      <c r="S12">
        <f t="shared" si="2"/>
        <v>4.9333333333333353</v>
      </c>
    </row>
    <row r="13" spans="1:19" x14ac:dyDescent="0.2">
      <c r="A13" s="3">
        <v>42782</v>
      </c>
      <c r="B13" s="2" t="s">
        <v>13</v>
      </c>
      <c r="C13">
        <v>9.25</v>
      </c>
      <c r="D13">
        <v>6.666666666666667</v>
      </c>
      <c r="F13">
        <f t="shared" si="3"/>
        <v>9.4166666666666679</v>
      </c>
      <c r="G13" s="1"/>
      <c r="J13">
        <v>3</v>
      </c>
      <c r="K13">
        <v>2.5</v>
      </c>
      <c r="L13">
        <f t="shared" si="5"/>
        <v>1.2</v>
      </c>
      <c r="M13">
        <f t="shared" si="0"/>
        <v>0.5</v>
      </c>
      <c r="N13">
        <v>12.35</v>
      </c>
      <c r="O13">
        <v>2.8</v>
      </c>
      <c r="P13">
        <f t="shared" si="4"/>
        <v>9.5500000000000007</v>
      </c>
      <c r="Q13">
        <v>0</v>
      </c>
      <c r="R13">
        <f t="shared" si="1"/>
        <v>16.333333333333332</v>
      </c>
      <c r="S13">
        <f t="shared" si="2"/>
        <v>3.7833333333333314</v>
      </c>
    </row>
    <row r="14" spans="1:19" x14ac:dyDescent="0.2">
      <c r="A14" s="3">
        <v>42783</v>
      </c>
      <c r="B14" s="2" t="s">
        <v>11</v>
      </c>
      <c r="C14">
        <v>11</v>
      </c>
      <c r="D14">
        <v>5.75</v>
      </c>
      <c r="F14">
        <f t="shared" si="3"/>
        <v>6.75</v>
      </c>
      <c r="G14" s="1"/>
      <c r="J14">
        <v>3.5</v>
      </c>
      <c r="K14">
        <v>2.92</v>
      </c>
      <c r="L14">
        <f t="shared" si="5"/>
        <v>1.1986301369863015</v>
      </c>
      <c r="M14">
        <f t="shared" si="0"/>
        <v>0.58000000000000007</v>
      </c>
      <c r="N14">
        <v>9.1666666666666661</v>
      </c>
      <c r="O14">
        <v>3.4166666666666665</v>
      </c>
      <c r="P14">
        <f t="shared" si="4"/>
        <v>5.75</v>
      </c>
      <c r="Q14">
        <v>0</v>
      </c>
      <c r="R14">
        <f t="shared" si="1"/>
        <v>15.666666666666664</v>
      </c>
      <c r="S14">
        <f t="shared" si="2"/>
        <v>6.4166666666666643</v>
      </c>
    </row>
    <row r="15" spans="1:19" x14ac:dyDescent="0.2">
      <c r="A15" s="3">
        <v>42784</v>
      </c>
      <c r="B15" s="2" t="s">
        <v>19</v>
      </c>
      <c r="C15">
        <v>9.4166666666666661</v>
      </c>
      <c r="D15">
        <v>4.666666666666667</v>
      </c>
      <c r="F15">
        <f t="shared" si="3"/>
        <v>7.2500000000000018</v>
      </c>
      <c r="G15" s="1"/>
      <c r="J15">
        <f>K15*1.29</f>
        <v>1.9350000000000001</v>
      </c>
      <c r="K15">
        <v>1.5</v>
      </c>
      <c r="L15">
        <f t="shared" si="5"/>
        <v>1.29</v>
      </c>
      <c r="M15">
        <f t="shared" si="0"/>
        <v>0.43500000000000005</v>
      </c>
      <c r="N15">
        <v>6.95</v>
      </c>
      <c r="O15">
        <v>0.45</v>
      </c>
      <c r="P15">
        <f t="shared" si="4"/>
        <v>6.5</v>
      </c>
      <c r="Q15">
        <v>0</v>
      </c>
      <c r="R15">
        <f t="shared" si="1"/>
        <v>18.083333333333332</v>
      </c>
      <c r="S15">
        <f t="shared" si="2"/>
        <v>9.6483333333333334</v>
      </c>
    </row>
    <row r="16" spans="1:19" x14ac:dyDescent="0.2">
      <c r="A16" s="3">
        <v>42785</v>
      </c>
      <c r="B16" s="2" t="s">
        <v>15</v>
      </c>
      <c r="C16">
        <v>10.75</v>
      </c>
      <c r="D16">
        <v>6.666666666666667</v>
      </c>
      <c r="F16">
        <f t="shared" si="3"/>
        <v>7.9166666666666679</v>
      </c>
      <c r="G16" s="1"/>
      <c r="J16">
        <f t="shared" ref="J16:J23" si="6">K16*1.29</f>
        <v>0</v>
      </c>
      <c r="K16">
        <v>0</v>
      </c>
      <c r="M16">
        <f t="shared" si="0"/>
        <v>0</v>
      </c>
      <c r="N16">
        <v>5.583333333333333</v>
      </c>
      <c r="O16">
        <v>0.11666666666666667</v>
      </c>
      <c r="P16">
        <f t="shared" si="4"/>
        <v>5.4666666666666668</v>
      </c>
      <c r="Q16">
        <v>0</v>
      </c>
      <c r="R16">
        <f t="shared" si="1"/>
        <v>15.833333333333332</v>
      </c>
      <c r="S16">
        <f t="shared" si="2"/>
        <v>10.366666666666665</v>
      </c>
    </row>
    <row r="17" spans="1:19" x14ac:dyDescent="0.2">
      <c r="A17" s="3">
        <v>42786</v>
      </c>
      <c r="B17" s="2" t="s">
        <v>16</v>
      </c>
      <c r="C17">
        <v>10.5</v>
      </c>
      <c r="D17">
        <v>6.5</v>
      </c>
      <c r="F17">
        <f t="shared" si="3"/>
        <v>8</v>
      </c>
      <c r="G17" s="1"/>
      <c r="J17">
        <f t="shared" si="6"/>
        <v>9.5137499999999999</v>
      </c>
      <c r="K17">
        <v>7.375</v>
      </c>
      <c r="L17">
        <f t="shared" ref="L17:L37" si="7">J17/K17</f>
        <v>1.29</v>
      </c>
      <c r="M17">
        <f t="shared" si="0"/>
        <v>2.1387499999999999</v>
      </c>
      <c r="N17">
        <v>5.4666666666666668</v>
      </c>
      <c r="O17">
        <v>0.9</v>
      </c>
      <c r="P17">
        <f t="shared" si="4"/>
        <v>4.5666666666666664</v>
      </c>
      <c r="Q17">
        <v>0</v>
      </c>
      <c r="R17">
        <f t="shared" si="1"/>
        <v>16.333333333333336</v>
      </c>
      <c r="S17">
        <f t="shared" si="2"/>
        <v>2.2529166666666693</v>
      </c>
    </row>
    <row r="18" spans="1:19" x14ac:dyDescent="0.2">
      <c r="A18" s="3">
        <v>42787</v>
      </c>
      <c r="B18" s="2" t="s">
        <v>17</v>
      </c>
      <c r="C18">
        <v>10.833333333333334</v>
      </c>
      <c r="D18">
        <v>5.5</v>
      </c>
      <c r="F18">
        <f t="shared" si="3"/>
        <v>6.6666666666666661</v>
      </c>
      <c r="G18" s="1"/>
      <c r="J18">
        <f t="shared" si="6"/>
        <v>8.7913500000000013</v>
      </c>
      <c r="K18">
        <v>6.8150000000000004</v>
      </c>
      <c r="L18">
        <f t="shared" si="7"/>
        <v>1.29</v>
      </c>
      <c r="M18">
        <f t="shared" si="0"/>
        <v>1.9763500000000009</v>
      </c>
      <c r="N18">
        <v>6.35</v>
      </c>
      <c r="O18">
        <v>1.2166666666666666</v>
      </c>
      <c r="P18">
        <f t="shared" si="4"/>
        <v>5.1333333333333329</v>
      </c>
      <c r="Q18">
        <v>0</v>
      </c>
      <c r="R18">
        <f t="shared" si="1"/>
        <v>17.75</v>
      </c>
      <c r="S18">
        <f t="shared" si="2"/>
        <v>3.8253166666666658</v>
      </c>
    </row>
    <row r="19" spans="1:19" x14ac:dyDescent="0.2">
      <c r="A19" s="3">
        <v>42788</v>
      </c>
      <c r="B19" s="2" t="s">
        <v>18</v>
      </c>
      <c r="C19">
        <v>11.25</v>
      </c>
      <c r="D19">
        <v>6.333333333333333</v>
      </c>
      <c r="F19">
        <f t="shared" si="3"/>
        <v>7.0833333333333321</v>
      </c>
      <c r="G19" s="1"/>
      <c r="J19">
        <f t="shared" si="6"/>
        <v>10.02975</v>
      </c>
      <c r="K19">
        <v>7.7750000000000004</v>
      </c>
      <c r="L19">
        <f t="shared" si="7"/>
        <v>1.29</v>
      </c>
      <c r="M19">
        <f t="shared" si="0"/>
        <v>2.2547499999999996</v>
      </c>
      <c r="N19">
        <v>4.416666666666667</v>
      </c>
      <c r="O19">
        <v>0.91666666666666663</v>
      </c>
      <c r="P19">
        <f t="shared" si="4"/>
        <v>3.5000000000000004</v>
      </c>
      <c r="Q19">
        <v>0</v>
      </c>
      <c r="R19">
        <f t="shared" si="1"/>
        <v>16.833333333333332</v>
      </c>
      <c r="S19">
        <f t="shared" si="2"/>
        <v>3.3035833333333318</v>
      </c>
    </row>
    <row r="20" spans="1:19" x14ac:dyDescent="0.2">
      <c r="A20" s="3">
        <v>42789</v>
      </c>
      <c r="B20" s="2" t="s">
        <v>13</v>
      </c>
      <c r="C20">
        <v>11.166666666666666</v>
      </c>
      <c r="D20">
        <v>7.166666666666667</v>
      </c>
      <c r="F20">
        <f t="shared" si="3"/>
        <v>8.0000000000000018</v>
      </c>
      <c r="G20" s="1"/>
      <c r="J20">
        <f t="shared" si="6"/>
        <v>9.2880000000000003</v>
      </c>
      <c r="K20">
        <v>7.2</v>
      </c>
      <c r="L20">
        <f t="shared" si="7"/>
        <v>1.29</v>
      </c>
      <c r="M20">
        <f t="shared" si="0"/>
        <v>2.0880000000000001</v>
      </c>
      <c r="N20">
        <v>4.6166666666666663</v>
      </c>
      <c r="O20">
        <v>0.96666666666666667</v>
      </c>
      <c r="P20">
        <f t="shared" si="4"/>
        <v>3.6499999999999995</v>
      </c>
      <c r="Q20">
        <v>0</v>
      </c>
      <c r="R20">
        <f t="shared" si="1"/>
        <v>15.999999999999996</v>
      </c>
      <c r="S20">
        <f t="shared" si="2"/>
        <v>3.0619999999999967</v>
      </c>
    </row>
    <row r="21" spans="1:19" x14ac:dyDescent="0.2">
      <c r="A21" s="3">
        <v>42790</v>
      </c>
      <c r="B21" s="2" t="s">
        <v>11</v>
      </c>
      <c r="C21">
        <v>11.166666666666666</v>
      </c>
      <c r="D21">
        <v>6.25</v>
      </c>
      <c r="F21">
        <f t="shared" si="3"/>
        <v>7.0833333333333339</v>
      </c>
      <c r="G21" s="1"/>
      <c r="J21">
        <f t="shared" si="6"/>
        <v>9.3847500000000004</v>
      </c>
      <c r="K21">
        <v>7.2750000000000004</v>
      </c>
      <c r="L21">
        <f t="shared" si="7"/>
        <v>1.29</v>
      </c>
      <c r="M21">
        <f t="shared" si="0"/>
        <v>2.10975</v>
      </c>
      <c r="N21">
        <v>7.2333333333333334</v>
      </c>
      <c r="O21">
        <v>0.91666666666666663</v>
      </c>
      <c r="P21">
        <f t="shared" si="4"/>
        <v>6.3166666666666664</v>
      </c>
      <c r="Q21">
        <v>0</v>
      </c>
      <c r="R21">
        <f t="shared" si="1"/>
        <v>17.016666666666666</v>
      </c>
      <c r="S21">
        <f t="shared" si="2"/>
        <v>1.3152499999999989</v>
      </c>
    </row>
    <row r="22" spans="1:19" x14ac:dyDescent="0.2">
      <c r="A22" s="3">
        <v>42791</v>
      </c>
      <c r="B22" s="2" t="s">
        <v>19</v>
      </c>
      <c r="C22">
        <v>11.266666666666667</v>
      </c>
      <c r="D22">
        <v>5.666666666666667</v>
      </c>
      <c r="F22">
        <f t="shared" si="3"/>
        <v>6.4</v>
      </c>
      <c r="G22" s="1"/>
      <c r="J22">
        <f t="shared" si="6"/>
        <v>0.77400000000000002</v>
      </c>
      <c r="K22">
        <v>0.6</v>
      </c>
      <c r="L22">
        <f t="shared" si="7"/>
        <v>1.29</v>
      </c>
      <c r="M22">
        <f t="shared" si="0"/>
        <v>0.17400000000000004</v>
      </c>
      <c r="N22">
        <v>9.2666666666666675</v>
      </c>
      <c r="O22">
        <v>0.11666666666666667</v>
      </c>
      <c r="P22">
        <f t="shared" si="4"/>
        <v>9.15</v>
      </c>
      <c r="Q22">
        <v>0</v>
      </c>
      <c r="R22">
        <f t="shared" si="1"/>
        <v>15.766666666666666</v>
      </c>
      <c r="S22">
        <f t="shared" si="2"/>
        <v>5.8426666666666645</v>
      </c>
    </row>
    <row r="23" spans="1:19" x14ac:dyDescent="0.2">
      <c r="A23" s="3">
        <v>42792</v>
      </c>
      <c r="B23" s="2" t="s">
        <v>15</v>
      </c>
      <c r="C23">
        <v>9.4333333333333336</v>
      </c>
      <c r="D23">
        <v>6.333333333333333</v>
      </c>
      <c r="F23">
        <f t="shared" si="3"/>
        <v>8.8999999999999986</v>
      </c>
      <c r="G23" s="1"/>
      <c r="J23">
        <f t="shared" si="6"/>
        <v>1.29</v>
      </c>
      <c r="K23">
        <v>1</v>
      </c>
      <c r="L23">
        <f t="shared" si="7"/>
        <v>1.29</v>
      </c>
      <c r="M23">
        <f t="shared" si="0"/>
        <v>0.29000000000000004</v>
      </c>
      <c r="N23">
        <v>4</v>
      </c>
      <c r="O23">
        <v>0.26666666666666666</v>
      </c>
      <c r="P23">
        <f t="shared" si="4"/>
        <v>3.7333333333333334</v>
      </c>
      <c r="Q23">
        <v>0</v>
      </c>
      <c r="R23">
        <f t="shared" si="1"/>
        <v>16.783333333333335</v>
      </c>
      <c r="S23">
        <f t="shared" si="2"/>
        <v>11.760000000000002</v>
      </c>
    </row>
    <row r="24" spans="1:19" x14ac:dyDescent="0.2">
      <c r="A24" s="3">
        <v>42793</v>
      </c>
      <c r="B24" s="2" t="s">
        <v>16</v>
      </c>
      <c r="C24">
        <v>11.116666666666667</v>
      </c>
      <c r="D24">
        <v>6.6</v>
      </c>
      <c r="F24">
        <f t="shared" si="3"/>
        <v>7.4833333333333343</v>
      </c>
      <c r="G24" s="1">
        <v>1.8833333333333333</v>
      </c>
      <c r="H24">
        <v>7.7</v>
      </c>
      <c r="I24">
        <f t="shared" ref="I24:I56" si="8">H24-D24</f>
        <v>1.1000000000000005</v>
      </c>
      <c r="J24">
        <v>8.5</v>
      </c>
      <c r="K24">
        <v>7.4</v>
      </c>
      <c r="L24">
        <f t="shared" si="7"/>
        <v>1.1486486486486487</v>
      </c>
      <c r="M24">
        <f t="shared" si="0"/>
        <v>1.0999999999999996</v>
      </c>
      <c r="N24">
        <v>5.1833333333333336</v>
      </c>
      <c r="O24">
        <v>1</v>
      </c>
      <c r="P24">
        <f t="shared" si="4"/>
        <v>4.1833333333333336</v>
      </c>
      <c r="Q24">
        <v>0</v>
      </c>
      <c r="R24">
        <f t="shared" si="1"/>
        <v>16.18333333333333</v>
      </c>
      <c r="S24">
        <f t="shared" si="2"/>
        <v>2.3999999999999959</v>
      </c>
    </row>
    <row r="25" spans="1:19" x14ac:dyDescent="0.2">
      <c r="A25" s="3">
        <v>42794</v>
      </c>
      <c r="B25" s="2" t="s">
        <v>17</v>
      </c>
      <c r="C25">
        <v>10.783333333333333</v>
      </c>
      <c r="D25">
        <v>6.9833333333333334</v>
      </c>
      <c r="F25">
        <f t="shared" si="3"/>
        <v>8.2000000000000011</v>
      </c>
      <c r="G25" s="1">
        <v>2.0333333333333332</v>
      </c>
      <c r="H25">
        <v>7.85</v>
      </c>
      <c r="I25">
        <f t="shared" si="8"/>
        <v>0.86666666666666625</v>
      </c>
      <c r="J25">
        <v>10.35</v>
      </c>
      <c r="K25">
        <v>6.52</v>
      </c>
      <c r="L25">
        <f t="shared" si="7"/>
        <v>1.5874233128834356</v>
      </c>
      <c r="M25">
        <f t="shared" si="0"/>
        <v>3.83</v>
      </c>
      <c r="N25">
        <v>7.4333333333333336</v>
      </c>
      <c r="O25">
        <v>1.0166666666666666</v>
      </c>
      <c r="P25">
        <f t="shared" si="4"/>
        <v>6.416666666666667</v>
      </c>
      <c r="Q25">
        <v>0</v>
      </c>
      <c r="R25">
        <f t="shared" si="1"/>
        <v>16.100000000000001</v>
      </c>
      <c r="S25">
        <f t="shared" si="2"/>
        <v>-1.5333333333333314</v>
      </c>
    </row>
    <row r="26" spans="1:19" x14ac:dyDescent="0.2">
      <c r="A26" s="3">
        <v>42795</v>
      </c>
      <c r="B26" s="2" t="s">
        <v>18</v>
      </c>
      <c r="C26">
        <v>11.083333333333334</v>
      </c>
      <c r="D26">
        <v>6.5166666666666666</v>
      </c>
      <c r="F26">
        <f t="shared" si="3"/>
        <v>7.4333333333333318</v>
      </c>
      <c r="G26" s="1">
        <v>2.2999999999999998</v>
      </c>
      <c r="H26">
        <v>7.6833333333333336</v>
      </c>
      <c r="I26">
        <f t="shared" si="8"/>
        <v>1.166666666666667</v>
      </c>
      <c r="J26">
        <v>9.2100000000000009</v>
      </c>
      <c r="K26">
        <v>5.69</v>
      </c>
      <c r="L26">
        <f t="shared" si="7"/>
        <v>1.6186291739894552</v>
      </c>
      <c r="M26">
        <f t="shared" si="0"/>
        <v>3.5200000000000005</v>
      </c>
      <c r="N26">
        <v>5.8833333333333337</v>
      </c>
      <c r="O26">
        <v>0.46666666666666667</v>
      </c>
      <c r="P26">
        <f t="shared" si="4"/>
        <v>5.416666666666667</v>
      </c>
      <c r="Q26">
        <v>0</v>
      </c>
      <c r="R26">
        <f t="shared" si="1"/>
        <v>16.81666666666667</v>
      </c>
      <c r="S26">
        <f t="shared" si="2"/>
        <v>1.0233333333333352</v>
      </c>
    </row>
    <row r="27" spans="1:19" x14ac:dyDescent="0.2">
      <c r="A27" s="3">
        <v>42796</v>
      </c>
      <c r="B27" s="2" t="s">
        <v>13</v>
      </c>
      <c r="C27">
        <v>11.333333333333334</v>
      </c>
      <c r="D27">
        <v>6.1</v>
      </c>
      <c r="F27">
        <f t="shared" si="3"/>
        <v>6.7666666666666675</v>
      </c>
      <c r="G27" s="1">
        <v>0.95</v>
      </c>
      <c r="H27">
        <v>6.9</v>
      </c>
      <c r="I27">
        <f t="shared" si="8"/>
        <v>0.80000000000000071</v>
      </c>
      <c r="J27">
        <v>8.77</v>
      </c>
      <c r="K27">
        <v>7.51</v>
      </c>
      <c r="L27">
        <f t="shared" si="7"/>
        <v>1.1677762982689748</v>
      </c>
      <c r="M27">
        <f t="shared" si="0"/>
        <v>1.2599999999999998</v>
      </c>
      <c r="N27">
        <v>3.7666666666666666</v>
      </c>
      <c r="O27">
        <v>1.85</v>
      </c>
      <c r="P27">
        <f t="shared" si="4"/>
        <v>1.9166666666666665</v>
      </c>
      <c r="Q27">
        <v>0</v>
      </c>
      <c r="R27">
        <f t="shared" si="1"/>
        <v>16.93333333333333</v>
      </c>
      <c r="S27">
        <f t="shared" si="2"/>
        <v>5.4466666666666637</v>
      </c>
    </row>
    <row r="28" spans="1:19" x14ac:dyDescent="0.2">
      <c r="A28" s="3">
        <v>42797</v>
      </c>
      <c r="B28" s="2" t="s">
        <v>11</v>
      </c>
      <c r="C28">
        <v>11.033333333333333</v>
      </c>
      <c r="D28">
        <v>6.083333333333333</v>
      </c>
      <c r="F28">
        <f t="shared" si="3"/>
        <v>7.0499999999999989</v>
      </c>
      <c r="G28" s="1">
        <v>2.4</v>
      </c>
      <c r="H28">
        <v>7.0666666666666664</v>
      </c>
      <c r="I28">
        <f t="shared" si="8"/>
        <v>0.98333333333333339</v>
      </c>
      <c r="J28">
        <v>7.58</v>
      </c>
      <c r="K28">
        <v>6.37</v>
      </c>
      <c r="L28">
        <f t="shared" si="7"/>
        <v>1.1899529042386185</v>
      </c>
      <c r="M28">
        <f t="shared" si="0"/>
        <v>1.21</v>
      </c>
      <c r="N28">
        <v>6.7166666666666668</v>
      </c>
      <c r="O28">
        <v>1.3666666666666667</v>
      </c>
      <c r="P28">
        <f t="shared" si="4"/>
        <v>5.35</v>
      </c>
      <c r="Q28">
        <v>0</v>
      </c>
      <c r="R28">
        <f t="shared" si="1"/>
        <v>18.283333333333335</v>
      </c>
      <c r="S28">
        <f t="shared" si="2"/>
        <v>4.3700000000000028</v>
      </c>
    </row>
    <row r="29" spans="1:19" x14ac:dyDescent="0.2">
      <c r="A29" s="3">
        <v>42798</v>
      </c>
      <c r="B29" s="2" t="s">
        <v>19</v>
      </c>
      <c r="C29">
        <v>12.366666666666667</v>
      </c>
      <c r="D29">
        <v>6.9</v>
      </c>
      <c r="F29">
        <f t="shared" si="3"/>
        <v>6.5333333333333314</v>
      </c>
      <c r="G29" s="1">
        <v>1.1333333333333333</v>
      </c>
      <c r="H29">
        <v>9.9833333333333325</v>
      </c>
      <c r="I29">
        <f t="shared" si="8"/>
        <v>3.0833333333333321</v>
      </c>
      <c r="J29">
        <v>3.36</v>
      </c>
      <c r="K29">
        <v>2.9750000000000001</v>
      </c>
      <c r="L29">
        <f t="shared" si="7"/>
        <v>1.1294117647058823</v>
      </c>
      <c r="M29">
        <f t="shared" si="0"/>
        <v>0.38499999999999979</v>
      </c>
      <c r="N29">
        <v>9.9333333333333336</v>
      </c>
      <c r="O29">
        <v>0.56666666666666665</v>
      </c>
      <c r="P29">
        <f t="shared" si="4"/>
        <v>9.3666666666666671</v>
      </c>
      <c r="Q29">
        <v>0</v>
      </c>
      <c r="R29">
        <f t="shared" si="1"/>
        <v>15.85</v>
      </c>
      <c r="S29">
        <f t="shared" si="2"/>
        <v>4.0000000000000924E-2</v>
      </c>
    </row>
    <row r="30" spans="1:19" x14ac:dyDescent="0.2">
      <c r="A30" s="3">
        <v>42799</v>
      </c>
      <c r="B30" s="2" t="s">
        <v>15</v>
      </c>
      <c r="C30">
        <v>10.75</v>
      </c>
      <c r="D30">
        <v>9.4</v>
      </c>
      <c r="E30">
        <v>19</v>
      </c>
      <c r="F30">
        <f t="shared" si="3"/>
        <v>10.333333333333332</v>
      </c>
      <c r="G30" s="1">
        <v>2.7833333333333332</v>
      </c>
      <c r="H30">
        <v>13.466666666666667</v>
      </c>
      <c r="I30">
        <f t="shared" si="8"/>
        <v>4.0666666666666664</v>
      </c>
      <c r="J30">
        <v>3.32</v>
      </c>
      <c r="K30">
        <v>2.88</v>
      </c>
      <c r="L30">
        <f t="shared" si="7"/>
        <v>1.1527777777777777</v>
      </c>
      <c r="M30">
        <f t="shared" si="0"/>
        <v>0.43999999999999995</v>
      </c>
      <c r="N30">
        <v>7.8</v>
      </c>
      <c r="O30">
        <v>0.2</v>
      </c>
      <c r="P30">
        <f t="shared" si="4"/>
        <v>7.6</v>
      </c>
      <c r="Q30">
        <v>0</v>
      </c>
      <c r="R30">
        <f t="shared" si="1"/>
        <v>13.299999999999999</v>
      </c>
      <c r="S30">
        <f t="shared" si="2"/>
        <v>-1.6866666666666674</v>
      </c>
    </row>
    <row r="31" spans="1:19" x14ac:dyDescent="0.2">
      <c r="A31" s="3">
        <v>42800</v>
      </c>
      <c r="B31" s="2" t="s">
        <v>16</v>
      </c>
      <c r="C31">
        <v>10.7</v>
      </c>
      <c r="D31">
        <v>7.1333333333333337</v>
      </c>
      <c r="F31">
        <f t="shared" si="3"/>
        <v>8.4333333333333336</v>
      </c>
      <c r="G31" s="1">
        <v>2.9166666666666665</v>
      </c>
      <c r="H31">
        <v>7.8833333333333329</v>
      </c>
      <c r="I31">
        <f t="shared" si="8"/>
        <v>0.74999999999999911</v>
      </c>
      <c r="J31">
        <v>8.61</v>
      </c>
      <c r="K31">
        <v>6.35</v>
      </c>
      <c r="L31">
        <f t="shared" si="7"/>
        <v>1.3559055118110237</v>
      </c>
      <c r="M31">
        <f t="shared" si="0"/>
        <v>2.2599999999999998</v>
      </c>
      <c r="N31">
        <v>4.75</v>
      </c>
      <c r="O31">
        <v>1.25</v>
      </c>
      <c r="P31">
        <f t="shared" si="4"/>
        <v>3.5</v>
      </c>
      <c r="Q31">
        <v>0</v>
      </c>
      <c r="R31">
        <f t="shared" si="1"/>
        <v>15.483333333333334</v>
      </c>
      <c r="S31">
        <f t="shared" si="2"/>
        <v>2.6233333333333357</v>
      </c>
    </row>
    <row r="32" spans="1:19" x14ac:dyDescent="0.2">
      <c r="A32" s="3">
        <v>42801</v>
      </c>
      <c r="B32" s="2" t="s">
        <v>17</v>
      </c>
      <c r="C32">
        <v>10.616666666666667</v>
      </c>
      <c r="D32">
        <v>7</v>
      </c>
      <c r="F32">
        <f t="shared" si="3"/>
        <v>8.3833333333333329</v>
      </c>
      <c r="G32" s="1">
        <v>3.0666666666666669</v>
      </c>
      <c r="H32">
        <v>7.8833333333333329</v>
      </c>
      <c r="I32">
        <f t="shared" si="8"/>
        <v>0.88333333333333286</v>
      </c>
      <c r="J32">
        <v>7.83</v>
      </c>
      <c r="K32">
        <v>5.53</v>
      </c>
      <c r="L32">
        <f t="shared" si="7"/>
        <v>1.4159132007233273</v>
      </c>
      <c r="M32">
        <f t="shared" si="0"/>
        <v>2.2999999999999998</v>
      </c>
      <c r="N32">
        <v>7.4</v>
      </c>
      <c r="O32">
        <v>1.2833333333333334</v>
      </c>
      <c r="P32">
        <f t="shared" si="4"/>
        <v>6.1166666666666671</v>
      </c>
      <c r="Q32">
        <v>0</v>
      </c>
      <c r="R32">
        <f t="shared" si="1"/>
        <v>16.866666666666667</v>
      </c>
      <c r="S32">
        <f t="shared" si="2"/>
        <v>2.0366666666666671</v>
      </c>
    </row>
    <row r="33" spans="1:19" x14ac:dyDescent="0.2">
      <c r="A33" s="3">
        <v>42802</v>
      </c>
      <c r="B33" s="2" t="s">
        <v>18</v>
      </c>
      <c r="C33">
        <v>11.866666666666667</v>
      </c>
      <c r="D33">
        <v>6.8166666666666664</v>
      </c>
      <c r="F33">
        <f t="shared" si="3"/>
        <v>6.9499999999999993</v>
      </c>
      <c r="G33" s="1">
        <f>2+34/60</f>
        <v>2.5666666666666664</v>
      </c>
      <c r="H33">
        <v>7.5333333333333332</v>
      </c>
      <c r="I33">
        <f t="shared" si="8"/>
        <v>0.71666666666666679</v>
      </c>
      <c r="J33">
        <v>8.1</v>
      </c>
      <c r="K33">
        <v>6.77</v>
      </c>
      <c r="L33">
        <f t="shared" si="7"/>
        <v>1.1964549483013294</v>
      </c>
      <c r="M33">
        <f t="shared" si="0"/>
        <v>1.33</v>
      </c>
      <c r="N33">
        <v>4.2166666666666668</v>
      </c>
      <c r="O33">
        <v>1.1000000000000001</v>
      </c>
      <c r="P33">
        <f t="shared" si="4"/>
        <v>3.1166666666666667</v>
      </c>
      <c r="Q33">
        <v>0</v>
      </c>
      <c r="R33">
        <f t="shared" si="1"/>
        <v>16.333333333333332</v>
      </c>
      <c r="S33">
        <f t="shared" si="2"/>
        <v>4.3999999999999986</v>
      </c>
    </row>
    <row r="34" spans="1:19" x14ac:dyDescent="0.2">
      <c r="A34" s="3">
        <v>42803</v>
      </c>
      <c r="B34" s="2" t="s">
        <v>13</v>
      </c>
      <c r="C34">
        <v>11.15</v>
      </c>
      <c r="D34">
        <v>6.6166666666666671</v>
      </c>
      <c r="F34">
        <f t="shared" si="3"/>
        <v>7.4666666666666668</v>
      </c>
      <c r="G34" s="1">
        <f>1+47/60</f>
        <v>1.7833333333333332</v>
      </c>
      <c r="H34">
        <v>7.3666666666666663</v>
      </c>
      <c r="I34">
        <f t="shared" si="8"/>
        <v>0.74999999999999911</v>
      </c>
      <c r="J34">
        <v>8.6300000000000008</v>
      </c>
      <c r="K34">
        <v>7.125</v>
      </c>
      <c r="L34">
        <f t="shared" si="7"/>
        <v>1.2112280701754388</v>
      </c>
      <c r="M34">
        <f t="shared" si="0"/>
        <v>1.5050000000000008</v>
      </c>
      <c r="N34">
        <v>1.8166666666666667</v>
      </c>
      <c r="O34">
        <v>0.75</v>
      </c>
      <c r="P34">
        <f t="shared" si="4"/>
        <v>1.0666666666666667</v>
      </c>
      <c r="Q34">
        <v>0</v>
      </c>
      <c r="R34">
        <f t="shared" si="1"/>
        <v>16.816666666666666</v>
      </c>
      <c r="S34">
        <f t="shared" si="2"/>
        <v>6.37</v>
      </c>
    </row>
    <row r="35" spans="1:19" x14ac:dyDescent="0.2">
      <c r="A35" s="3">
        <v>42804</v>
      </c>
      <c r="B35" s="2" t="s">
        <v>11</v>
      </c>
      <c r="C35">
        <v>11.433333333333334</v>
      </c>
      <c r="D35">
        <v>6.2166666666666668</v>
      </c>
      <c r="E35">
        <v>16</v>
      </c>
      <c r="F35">
        <f t="shared" si="3"/>
        <v>6.5166666666666684</v>
      </c>
      <c r="G35" s="1">
        <f>1+3/60</f>
        <v>1.05</v>
      </c>
      <c r="H35">
        <v>7.1</v>
      </c>
      <c r="I35">
        <f t="shared" si="8"/>
        <v>0.88333333333333286</v>
      </c>
      <c r="J35">
        <v>10.38</v>
      </c>
      <c r="K35">
        <v>7.25</v>
      </c>
      <c r="L35">
        <f t="shared" si="7"/>
        <v>1.4317241379310346</v>
      </c>
      <c r="M35">
        <f t="shared" si="0"/>
        <v>3.1300000000000008</v>
      </c>
      <c r="N35">
        <v>6.333333333333333</v>
      </c>
      <c r="O35">
        <v>0.93333333333333335</v>
      </c>
      <c r="P35">
        <f t="shared" si="4"/>
        <v>5.3999999999999995</v>
      </c>
      <c r="Q35">
        <v>0</v>
      </c>
      <c r="R35">
        <f t="shared" si="1"/>
        <v>17.93333333333333</v>
      </c>
      <c r="S35">
        <f t="shared" si="2"/>
        <v>1.2699999999999969</v>
      </c>
    </row>
    <row r="36" spans="1:19" x14ac:dyDescent="0.2">
      <c r="A36" s="3">
        <v>42805</v>
      </c>
      <c r="B36" s="2" t="s">
        <v>19</v>
      </c>
      <c r="C36">
        <v>12.15</v>
      </c>
      <c r="D36">
        <v>7.3833333333333337</v>
      </c>
      <c r="F36">
        <f t="shared" si="3"/>
        <v>7.2333333333333325</v>
      </c>
      <c r="G36" s="1">
        <f>1+55/60</f>
        <v>1.9166666666666665</v>
      </c>
      <c r="H36">
        <v>8.4</v>
      </c>
      <c r="I36">
        <f t="shared" si="8"/>
        <v>1.0166666666666666</v>
      </c>
      <c r="J36">
        <v>4</v>
      </c>
      <c r="K36">
        <v>3.75</v>
      </c>
      <c r="L36">
        <f t="shared" si="7"/>
        <v>1.0666666666666667</v>
      </c>
      <c r="M36">
        <f t="shared" si="0"/>
        <v>0.25</v>
      </c>
      <c r="N36">
        <v>3.2666666666666666</v>
      </c>
      <c r="O36">
        <v>1.6666666666666666E-2</v>
      </c>
      <c r="P36">
        <f t="shared" si="4"/>
        <v>3.25</v>
      </c>
      <c r="Q36">
        <v>0</v>
      </c>
      <c r="R36">
        <f t="shared" si="1"/>
        <v>18.283333333333331</v>
      </c>
      <c r="S36">
        <f t="shared" si="2"/>
        <v>10.016666666666666</v>
      </c>
    </row>
    <row r="37" spans="1:19" x14ac:dyDescent="0.2">
      <c r="A37" s="3">
        <v>42806</v>
      </c>
      <c r="B37" s="2" t="s">
        <v>15</v>
      </c>
      <c r="C37">
        <v>13.666666666666666</v>
      </c>
      <c r="D37">
        <v>7.916666666666667</v>
      </c>
      <c r="F37">
        <f t="shared" si="3"/>
        <v>6.2500000000000018</v>
      </c>
      <c r="G37" s="1">
        <f>1+22/60</f>
        <v>1.3666666666666667</v>
      </c>
      <c r="H37">
        <v>8.9333333333333336</v>
      </c>
      <c r="I37">
        <f t="shared" si="8"/>
        <v>1.0166666666666666</v>
      </c>
      <c r="J37">
        <v>4.9000000000000004</v>
      </c>
      <c r="K37">
        <v>3.4</v>
      </c>
      <c r="L37">
        <f t="shared" si="7"/>
        <v>1.4411764705882355</v>
      </c>
      <c r="M37">
        <f t="shared" si="0"/>
        <v>1.5000000000000004</v>
      </c>
      <c r="N37">
        <v>6.7666666666666666</v>
      </c>
      <c r="O37">
        <v>0.43333333333333335</v>
      </c>
      <c r="P37">
        <f t="shared" si="4"/>
        <v>6.333333333333333</v>
      </c>
      <c r="Q37">
        <v>0</v>
      </c>
      <c r="R37">
        <f t="shared" si="1"/>
        <v>15.033333333333331</v>
      </c>
      <c r="S37">
        <f t="shared" si="2"/>
        <v>2.7833333333333306</v>
      </c>
    </row>
    <row r="38" spans="1:19" x14ac:dyDescent="0.2">
      <c r="A38" s="3">
        <v>42807</v>
      </c>
      <c r="B38" s="2" t="s">
        <v>16</v>
      </c>
      <c r="C38">
        <v>10.95</v>
      </c>
      <c r="D38">
        <v>6.7166666666666668</v>
      </c>
      <c r="E38">
        <v>16</v>
      </c>
      <c r="F38">
        <f t="shared" si="3"/>
        <v>7.5000000000000027</v>
      </c>
      <c r="G38" s="1">
        <v>2.1333333333333333</v>
      </c>
      <c r="H38">
        <v>7.5666666666666664</v>
      </c>
      <c r="I38">
        <f t="shared" si="8"/>
        <v>0.84999999999999964</v>
      </c>
      <c r="J38">
        <v>9.8800000000000008</v>
      </c>
      <c r="K38">
        <v>7.9580000000000002</v>
      </c>
      <c r="L38">
        <v>1.2415179693390299</v>
      </c>
      <c r="M38">
        <f t="shared" si="0"/>
        <v>1.9220000000000006</v>
      </c>
      <c r="N38">
        <v>4.55</v>
      </c>
      <c r="O38">
        <v>2.0666666666666669</v>
      </c>
      <c r="P38">
        <f t="shared" si="4"/>
        <v>2.4833333333333329</v>
      </c>
      <c r="Q38">
        <v>0</v>
      </c>
      <c r="R38">
        <f t="shared" si="1"/>
        <v>15.566666666666665</v>
      </c>
      <c r="S38">
        <f t="shared" si="2"/>
        <v>2.3533333333333313</v>
      </c>
    </row>
    <row r="39" spans="1:19" x14ac:dyDescent="0.2">
      <c r="A39" s="3">
        <v>42808</v>
      </c>
      <c r="B39" s="2" t="s">
        <v>17</v>
      </c>
      <c r="C39">
        <v>10.283333333333333</v>
      </c>
      <c r="D39">
        <v>6.2166666666666668</v>
      </c>
      <c r="E39">
        <v>0</v>
      </c>
      <c r="F39">
        <f t="shared" si="3"/>
        <v>7.9333333333333353</v>
      </c>
      <c r="G39" s="1">
        <v>2.75</v>
      </c>
      <c r="H39">
        <v>7.5</v>
      </c>
      <c r="I39">
        <f t="shared" si="8"/>
        <v>1.2833333333333332</v>
      </c>
      <c r="J39">
        <v>8.27</v>
      </c>
      <c r="K39">
        <v>4.367</v>
      </c>
      <c r="L39">
        <v>1.893748568811541</v>
      </c>
      <c r="M39">
        <f t="shared" si="0"/>
        <v>3.9029999999999996</v>
      </c>
      <c r="N39">
        <v>7.833333333333333</v>
      </c>
      <c r="O39">
        <v>1.1000000000000001</v>
      </c>
      <c r="P39">
        <f t="shared" si="4"/>
        <v>6.7333333333333325</v>
      </c>
      <c r="Q39">
        <v>0</v>
      </c>
      <c r="R39">
        <f t="shared" si="1"/>
        <v>16.266666666666666</v>
      </c>
      <c r="S39">
        <f t="shared" si="2"/>
        <v>-1.9999999999999574E-2</v>
      </c>
    </row>
    <row r="40" spans="1:19" x14ac:dyDescent="0.2">
      <c r="A40" s="3">
        <v>42809</v>
      </c>
      <c r="B40" s="2" t="s">
        <v>18</v>
      </c>
      <c r="C40">
        <v>10.483333333333333</v>
      </c>
      <c r="D40">
        <v>6.35</v>
      </c>
      <c r="E40">
        <v>0</v>
      </c>
      <c r="F40">
        <f t="shared" si="3"/>
        <v>7.8666666666666689</v>
      </c>
      <c r="G40" s="1">
        <v>2.5833333333333335</v>
      </c>
      <c r="H40">
        <v>6.9833333333333334</v>
      </c>
      <c r="I40">
        <f t="shared" si="8"/>
        <v>0.63333333333333375</v>
      </c>
      <c r="J40">
        <v>7.03</v>
      </c>
      <c r="K40">
        <v>5.18</v>
      </c>
      <c r="L40">
        <v>1.3571428571428572</v>
      </c>
      <c r="M40">
        <f t="shared" si="0"/>
        <v>1.8500000000000005</v>
      </c>
      <c r="N40">
        <v>4.6333333333333337</v>
      </c>
      <c r="O40">
        <v>1.2333333333333334</v>
      </c>
      <c r="P40">
        <f t="shared" si="4"/>
        <v>3.4000000000000004</v>
      </c>
      <c r="Q40">
        <v>0</v>
      </c>
      <c r="R40">
        <f t="shared" si="1"/>
        <v>17.916666666666664</v>
      </c>
      <c r="S40">
        <f t="shared" si="2"/>
        <v>6.8533333333333299</v>
      </c>
    </row>
    <row r="41" spans="1:19" x14ac:dyDescent="0.2">
      <c r="A41" s="3">
        <v>42810</v>
      </c>
      <c r="B41" s="2" t="s">
        <v>13</v>
      </c>
      <c r="C41">
        <v>12.266666666666667</v>
      </c>
      <c r="D41">
        <v>6.5666666666666664</v>
      </c>
      <c r="E41">
        <v>15</v>
      </c>
      <c r="F41">
        <f t="shared" si="3"/>
        <v>6.0499999999999989</v>
      </c>
      <c r="G41" s="1">
        <v>1.2166666666666668</v>
      </c>
      <c r="H41">
        <v>7.35</v>
      </c>
      <c r="I41">
        <f t="shared" si="8"/>
        <v>0.78333333333333321</v>
      </c>
      <c r="J41">
        <v>10.16</v>
      </c>
      <c r="K41">
        <v>7.79</v>
      </c>
      <c r="L41">
        <v>1.3042362002567394</v>
      </c>
      <c r="M41">
        <f t="shared" si="0"/>
        <v>2.37</v>
      </c>
      <c r="N41">
        <v>4.7666666666666666</v>
      </c>
      <c r="O41">
        <v>0.6</v>
      </c>
      <c r="P41">
        <f t="shared" si="4"/>
        <v>4.166666666666667</v>
      </c>
      <c r="Q41">
        <v>0</v>
      </c>
      <c r="R41">
        <f t="shared" si="1"/>
        <v>17.333333333333332</v>
      </c>
      <c r="S41">
        <f t="shared" si="2"/>
        <v>2.2233333333333318</v>
      </c>
    </row>
    <row r="42" spans="1:19" x14ac:dyDescent="0.2">
      <c r="A42" s="3">
        <v>42811</v>
      </c>
      <c r="B42" s="2" t="s">
        <v>11</v>
      </c>
      <c r="C42">
        <v>11.9</v>
      </c>
      <c r="D42">
        <v>6.65</v>
      </c>
      <c r="E42">
        <v>0</v>
      </c>
      <c r="F42">
        <f t="shared" si="3"/>
        <v>6.7499999999999982</v>
      </c>
      <c r="G42" s="1">
        <v>1.8833333333333333</v>
      </c>
      <c r="H42">
        <v>7.5666666666666664</v>
      </c>
      <c r="I42">
        <f t="shared" si="8"/>
        <v>0.91666666666666607</v>
      </c>
      <c r="J42">
        <v>10.130000000000001</v>
      </c>
      <c r="K42">
        <v>7.67</v>
      </c>
      <c r="L42">
        <v>1.320730117340287</v>
      </c>
      <c r="M42">
        <f t="shared" si="0"/>
        <v>2.4600000000000009</v>
      </c>
      <c r="N42">
        <v>2.8833333333333333</v>
      </c>
      <c r="O42">
        <v>0.15</v>
      </c>
      <c r="P42">
        <f t="shared" si="4"/>
        <v>2.7333333333333334</v>
      </c>
      <c r="Q42">
        <v>0</v>
      </c>
      <c r="R42">
        <f t="shared" si="1"/>
        <v>17.200000000000003</v>
      </c>
      <c r="S42">
        <f t="shared" si="2"/>
        <v>3.4200000000000026</v>
      </c>
    </row>
    <row r="43" spans="1:19" x14ac:dyDescent="0.2">
      <c r="A43" s="3">
        <v>42812</v>
      </c>
      <c r="B43" s="2" t="s">
        <v>19</v>
      </c>
      <c r="C43">
        <v>11.85</v>
      </c>
      <c r="D43">
        <v>7.0333333333333332</v>
      </c>
      <c r="E43">
        <v>0</v>
      </c>
      <c r="F43">
        <f t="shared" si="3"/>
        <v>7.1833333333333318</v>
      </c>
      <c r="G43">
        <v>2.3333333333333335</v>
      </c>
      <c r="H43">
        <v>8.0666666666666664</v>
      </c>
      <c r="I43">
        <f t="shared" si="8"/>
        <v>1.0333333333333332</v>
      </c>
      <c r="J43">
        <v>6.5170000000000003</v>
      </c>
      <c r="K43">
        <v>5.28</v>
      </c>
      <c r="L43">
        <v>1.2342803030303031</v>
      </c>
      <c r="M43">
        <f t="shared" si="0"/>
        <v>1.2370000000000001</v>
      </c>
      <c r="N43">
        <v>6.9666666666666668</v>
      </c>
      <c r="O43">
        <v>0.05</v>
      </c>
      <c r="P43">
        <f t="shared" si="4"/>
        <v>6.916666666666667</v>
      </c>
      <c r="Q43">
        <v>0</v>
      </c>
      <c r="R43">
        <f t="shared" si="1"/>
        <v>19.550000000000004</v>
      </c>
      <c r="S43">
        <f t="shared" si="2"/>
        <v>5.0830000000000046</v>
      </c>
    </row>
    <row r="44" spans="1:19" x14ac:dyDescent="0.2">
      <c r="A44" s="3">
        <v>42813</v>
      </c>
      <c r="B44" s="2" t="s">
        <v>15</v>
      </c>
      <c r="C44">
        <v>14.583333333333334</v>
      </c>
      <c r="D44">
        <v>8.1833333333333336</v>
      </c>
      <c r="E44">
        <v>0</v>
      </c>
      <c r="F44">
        <f t="shared" si="3"/>
        <v>5.6</v>
      </c>
      <c r="G44">
        <v>1.7666666666666666</v>
      </c>
      <c r="H44">
        <v>8.8000000000000007</v>
      </c>
      <c r="I44">
        <f t="shared" si="8"/>
        <v>0.61666666666666714</v>
      </c>
      <c r="J44">
        <v>6.1669999999999998</v>
      </c>
      <c r="K44">
        <v>5.0999999999999996</v>
      </c>
      <c r="L44">
        <v>1.2092156862745098</v>
      </c>
      <c r="M44">
        <f t="shared" si="0"/>
        <v>1.0670000000000002</v>
      </c>
      <c r="N44">
        <v>6</v>
      </c>
      <c r="O44">
        <v>0.16666666666666666</v>
      </c>
      <c r="P44">
        <f t="shared" si="4"/>
        <v>5.833333333333333</v>
      </c>
      <c r="Q44">
        <v>0</v>
      </c>
      <c r="R44">
        <f t="shared" si="1"/>
        <v>14.833333333333332</v>
      </c>
      <c r="S44">
        <f t="shared" si="2"/>
        <v>2.2163333333333322</v>
      </c>
    </row>
    <row r="45" spans="1:19" x14ac:dyDescent="0.2">
      <c r="A45" s="3">
        <v>42814</v>
      </c>
      <c r="B45" s="2" t="s">
        <v>16</v>
      </c>
      <c r="C45">
        <v>11.016666666666667</v>
      </c>
      <c r="D45">
        <v>6.85</v>
      </c>
      <c r="E45">
        <v>0</v>
      </c>
      <c r="F45">
        <f t="shared" si="3"/>
        <v>7.8333333333333339</v>
      </c>
      <c r="G45">
        <v>1.9</v>
      </c>
      <c r="H45">
        <v>7.65</v>
      </c>
      <c r="I45">
        <f t="shared" si="8"/>
        <v>0.80000000000000071</v>
      </c>
      <c r="J45">
        <v>11.14</v>
      </c>
      <c r="K45">
        <v>7.57</v>
      </c>
      <c r="L45">
        <v>1.4715984147952443</v>
      </c>
      <c r="M45">
        <f t="shared" si="0"/>
        <v>3.5700000000000003</v>
      </c>
      <c r="N45">
        <v>5.9333333333333336</v>
      </c>
      <c r="O45">
        <v>1.2166666666666666</v>
      </c>
      <c r="P45">
        <f t="shared" si="4"/>
        <v>4.7166666666666668</v>
      </c>
      <c r="Q45">
        <v>0</v>
      </c>
      <c r="R45">
        <f t="shared" si="1"/>
        <v>17.116666666666667</v>
      </c>
      <c r="S45">
        <f t="shared" si="2"/>
        <v>0.45999999999999908</v>
      </c>
    </row>
    <row r="46" spans="1:19" x14ac:dyDescent="0.2">
      <c r="A46" s="3">
        <v>42815</v>
      </c>
      <c r="B46" s="2" t="s">
        <v>17</v>
      </c>
      <c r="C46">
        <v>11.966666666666667</v>
      </c>
      <c r="D46">
        <v>6.833333333333333</v>
      </c>
      <c r="E46">
        <v>0</v>
      </c>
      <c r="F46">
        <f t="shared" si="3"/>
        <v>6.8666666666666654</v>
      </c>
      <c r="G46">
        <v>2.4</v>
      </c>
      <c r="H46">
        <v>8.1166666666666671</v>
      </c>
      <c r="I46">
        <f t="shared" si="8"/>
        <v>1.2833333333333341</v>
      </c>
      <c r="J46">
        <v>3</v>
      </c>
      <c r="K46">
        <v>2.0249999999999999</v>
      </c>
      <c r="L46">
        <v>1.4814814814814816</v>
      </c>
      <c r="M46">
        <f t="shared" si="0"/>
        <v>0.97500000000000009</v>
      </c>
      <c r="N46">
        <v>6.35</v>
      </c>
      <c r="O46">
        <v>0</v>
      </c>
      <c r="P46">
        <f t="shared" si="4"/>
        <v>6.35</v>
      </c>
      <c r="Q46">
        <v>2.83</v>
      </c>
      <c r="R46">
        <f t="shared" si="1"/>
        <v>15.533333333333335</v>
      </c>
      <c r="S46">
        <f t="shared" si="2"/>
        <v>2.0700000000000003</v>
      </c>
    </row>
    <row r="47" spans="1:19" x14ac:dyDescent="0.2">
      <c r="A47" s="3">
        <v>42816</v>
      </c>
      <c r="B47" s="2" t="s">
        <v>18</v>
      </c>
      <c r="C47">
        <v>10.366666666666667</v>
      </c>
      <c r="D47">
        <v>6.8</v>
      </c>
      <c r="E47">
        <v>0</v>
      </c>
      <c r="F47">
        <f t="shared" si="3"/>
        <v>8.4333333333333336</v>
      </c>
      <c r="G47">
        <v>2.6666666666666665</v>
      </c>
      <c r="H47">
        <v>7.9</v>
      </c>
      <c r="I47">
        <f t="shared" si="8"/>
        <v>1.1000000000000005</v>
      </c>
      <c r="J47">
        <v>5.25</v>
      </c>
      <c r="K47">
        <v>4.25</v>
      </c>
      <c r="L47">
        <v>1.2352941176470589</v>
      </c>
      <c r="M47">
        <f t="shared" si="0"/>
        <v>1</v>
      </c>
      <c r="N47">
        <v>5.3</v>
      </c>
      <c r="O47">
        <v>0</v>
      </c>
      <c r="P47">
        <f t="shared" si="4"/>
        <v>5.3</v>
      </c>
      <c r="Q47">
        <v>0</v>
      </c>
      <c r="R47">
        <f t="shared" si="1"/>
        <v>15.649999999999999</v>
      </c>
      <c r="S47">
        <f t="shared" si="2"/>
        <v>3.9999999999999973</v>
      </c>
    </row>
    <row r="48" spans="1:19" x14ac:dyDescent="0.2">
      <c r="A48" s="3">
        <v>42817</v>
      </c>
      <c r="B48" s="2" t="s">
        <v>13</v>
      </c>
      <c r="C48">
        <v>10.45</v>
      </c>
      <c r="D48">
        <v>6.4833333333333334</v>
      </c>
      <c r="E48">
        <v>0</v>
      </c>
      <c r="F48">
        <f t="shared" si="3"/>
        <v>8.033333333333335</v>
      </c>
      <c r="G48">
        <v>2.1666666666666665</v>
      </c>
      <c r="H48">
        <v>8.35</v>
      </c>
      <c r="I48">
        <f t="shared" si="8"/>
        <v>1.8666666666666663</v>
      </c>
      <c r="J48">
        <v>9.82</v>
      </c>
      <c r="K48">
        <v>8.6</v>
      </c>
      <c r="L48">
        <v>1.1418604651162791</v>
      </c>
      <c r="M48">
        <f t="shared" si="0"/>
        <v>1.2200000000000006</v>
      </c>
      <c r="N48">
        <v>4.6500000000000004</v>
      </c>
      <c r="O48">
        <v>1.5333333333333334</v>
      </c>
      <c r="P48">
        <f t="shared" si="4"/>
        <v>3.1166666666666671</v>
      </c>
      <c r="Q48">
        <v>0</v>
      </c>
      <c r="R48">
        <f t="shared" si="1"/>
        <v>16.799999999999997</v>
      </c>
      <c r="S48">
        <f t="shared" si="2"/>
        <v>1.9966666666666635</v>
      </c>
    </row>
    <row r="49" spans="1:19" x14ac:dyDescent="0.2">
      <c r="A49" s="3">
        <v>42818</v>
      </c>
      <c r="B49" s="2" t="s">
        <v>11</v>
      </c>
      <c r="C49">
        <v>11.283333333333333</v>
      </c>
      <c r="D49">
        <v>6.3833333333333337</v>
      </c>
      <c r="E49">
        <v>0</v>
      </c>
      <c r="F49">
        <f t="shared" si="3"/>
        <v>7.1</v>
      </c>
      <c r="G49">
        <v>2.5</v>
      </c>
      <c r="H49">
        <v>7.2333333333333334</v>
      </c>
      <c r="I49">
        <f t="shared" si="8"/>
        <v>0.84999999999999964</v>
      </c>
      <c r="J49">
        <v>8.7799999999999994</v>
      </c>
      <c r="K49">
        <v>5.86</v>
      </c>
      <c r="L49">
        <v>1.4982935153583616</v>
      </c>
      <c r="M49">
        <f t="shared" si="0"/>
        <v>2.919999999999999</v>
      </c>
      <c r="N49">
        <v>5.833333333333333</v>
      </c>
      <c r="O49">
        <v>1.3333333333333333</v>
      </c>
      <c r="P49">
        <f t="shared" si="4"/>
        <v>4.5</v>
      </c>
      <c r="Q49">
        <v>0</v>
      </c>
      <c r="R49">
        <f t="shared" si="1"/>
        <v>16.816666666666666</v>
      </c>
      <c r="S49">
        <f t="shared" si="2"/>
        <v>2.6866666666666674</v>
      </c>
    </row>
    <row r="50" spans="1:19" x14ac:dyDescent="0.2">
      <c r="A50" s="3">
        <v>42819</v>
      </c>
      <c r="B50" s="2" t="s">
        <v>19</v>
      </c>
      <c r="C50">
        <v>11.2</v>
      </c>
      <c r="D50">
        <v>7.2333333333333334</v>
      </c>
      <c r="E50">
        <v>0</v>
      </c>
      <c r="F50">
        <f t="shared" si="3"/>
        <v>8.033333333333335</v>
      </c>
      <c r="G50">
        <v>2.5</v>
      </c>
      <c r="H50">
        <v>8.4166666666666661</v>
      </c>
      <c r="I50">
        <f t="shared" si="8"/>
        <v>1.1833333333333327</v>
      </c>
      <c r="J50">
        <v>8</v>
      </c>
      <c r="K50">
        <v>5.6</v>
      </c>
      <c r="L50">
        <v>1.4285714285714286</v>
      </c>
      <c r="M50">
        <f t="shared" si="0"/>
        <v>2.4000000000000004</v>
      </c>
      <c r="N50">
        <v>6.916666666666667</v>
      </c>
      <c r="O50">
        <v>0.66666666666666663</v>
      </c>
      <c r="P50">
        <f t="shared" si="4"/>
        <v>6.25</v>
      </c>
      <c r="Q50">
        <v>0</v>
      </c>
      <c r="R50">
        <f t="shared" si="1"/>
        <v>18.299999999999997</v>
      </c>
      <c r="S50">
        <f t="shared" si="2"/>
        <v>2.8666666666666636</v>
      </c>
    </row>
    <row r="51" spans="1:19" x14ac:dyDescent="0.2">
      <c r="A51" s="3">
        <v>42820</v>
      </c>
      <c r="B51" s="2" t="s">
        <v>15</v>
      </c>
      <c r="C51">
        <v>13.533333333333333</v>
      </c>
      <c r="D51">
        <v>7.05</v>
      </c>
      <c r="E51">
        <v>2</v>
      </c>
      <c r="F51">
        <f t="shared" si="3"/>
        <v>5.4833333333333343</v>
      </c>
      <c r="G51">
        <v>1.6666666666666665</v>
      </c>
      <c r="H51">
        <v>8.3333333333333339</v>
      </c>
      <c r="I51">
        <f t="shared" si="8"/>
        <v>1.2833333333333341</v>
      </c>
      <c r="J51">
        <v>6.88</v>
      </c>
      <c r="K51">
        <v>5.2249999999999996</v>
      </c>
      <c r="L51">
        <v>1.3167464114832537</v>
      </c>
      <c r="M51">
        <f t="shared" si="0"/>
        <v>1.6550000000000002</v>
      </c>
      <c r="N51">
        <v>6.3833333333333337</v>
      </c>
      <c r="O51">
        <v>6.6666666666666666E-2</v>
      </c>
      <c r="P51">
        <f t="shared" si="4"/>
        <v>6.3166666666666673</v>
      </c>
      <c r="Q51">
        <v>2.77</v>
      </c>
      <c r="R51">
        <f t="shared" si="1"/>
        <v>16.283333333333335</v>
      </c>
      <c r="S51">
        <f t="shared" si="2"/>
        <v>-0.96666666666666634</v>
      </c>
    </row>
    <row r="52" spans="1:19" x14ac:dyDescent="0.2">
      <c r="A52" s="3">
        <v>42821</v>
      </c>
      <c r="B52" s="2" t="s">
        <v>16</v>
      </c>
      <c r="C52">
        <v>11.333333333333334</v>
      </c>
      <c r="D52">
        <v>7</v>
      </c>
      <c r="E52">
        <v>0</v>
      </c>
      <c r="F52">
        <f t="shared" si="3"/>
        <v>7.6666666666666661</v>
      </c>
      <c r="G52">
        <v>2.6833333333333336</v>
      </c>
      <c r="H52">
        <v>7.6333333333333329</v>
      </c>
      <c r="I52">
        <f t="shared" si="8"/>
        <v>0.63333333333333286</v>
      </c>
      <c r="J52">
        <v>9.18</v>
      </c>
      <c r="K52">
        <v>7.7050000000000001</v>
      </c>
      <c r="L52">
        <v>1.191434133679429</v>
      </c>
      <c r="M52">
        <f t="shared" si="0"/>
        <v>1.4749999999999996</v>
      </c>
      <c r="N52">
        <v>4.5166666666666666</v>
      </c>
      <c r="O52">
        <v>1.35</v>
      </c>
      <c r="P52">
        <f t="shared" si="4"/>
        <v>3.1666666666666665</v>
      </c>
      <c r="Q52">
        <v>1.37</v>
      </c>
      <c r="R52">
        <f t="shared" si="1"/>
        <v>16</v>
      </c>
      <c r="S52">
        <f t="shared" si="2"/>
        <v>1.6500000000000008</v>
      </c>
    </row>
    <row r="53" spans="1:19" x14ac:dyDescent="0.2">
      <c r="A53" s="3">
        <v>42822</v>
      </c>
      <c r="B53" s="2" t="s">
        <v>17</v>
      </c>
      <c r="C53">
        <v>11</v>
      </c>
      <c r="D53">
        <v>6.7666666666666666</v>
      </c>
      <c r="E53">
        <v>0</v>
      </c>
      <c r="F53">
        <f t="shared" si="3"/>
        <v>7.7666666666666657</v>
      </c>
      <c r="G53">
        <v>2.6333333333333333</v>
      </c>
      <c r="H53">
        <v>8</v>
      </c>
      <c r="I53">
        <f t="shared" si="8"/>
        <v>1.2333333333333334</v>
      </c>
      <c r="J53">
        <v>3</v>
      </c>
      <c r="K53">
        <v>1.4624999999999999</v>
      </c>
      <c r="L53">
        <v>2.0512820512820515</v>
      </c>
      <c r="M53">
        <f t="shared" si="0"/>
        <v>1.5375000000000001</v>
      </c>
      <c r="N53">
        <v>8.7333333333333325</v>
      </c>
      <c r="O53">
        <v>0</v>
      </c>
      <c r="P53">
        <f t="shared" si="4"/>
        <v>8.7333333333333325</v>
      </c>
      <c r="Q53">
        <v>6</v>
      </c>
      <c r="R53">
        <f t="shared" si="1"/>
        <v>17.783333333333335</v>
      </c>
      <c r="S53">
        <f t="shared" si="2"/>
        <v>-1.1833333333333318</v>
      </c>
    </row>
    <row r="54" spans="1:19" x14ac:dyDescent="0.2">
      <c r="A54" s="3">
        <v>42823</v>
      </c>
      <c r="B54" s="2" t="s">
        <v>18</v>
      </c>
      <c r="C54">
        <v>12.55</v>
      </c>
      <c r="D54">
        <v>7.083333333333333</v>
      </c>
      <c r="E54">
        <v>0</v>
      </c>
      <c r="F54">
        <f t="shared" si="3"/>
        <v>6.5333333333333314</v>
      </c>
      <c r="G54">
        <v>3.05</v>
      </c>
      <c r="H54">
        <v>8</v>
      </c>
      <c r="I54">
        <f t="shared" si="8"/>
        <v>0.91666666666666696</v>
      </c>
      <c r="J54">
        <v>7.4169999999999998</v>
      </c>
      <c r="K54">
        <v>6.2539999999999996</v>
      </c>
      <c r="L54">
        <v>1.1859609849696195</v>
      </c>
      <c r="M54">
        <f t="shared" si="0"/>
        <v>1.1630000000000003</v>
      </c>
      <c r="N54">
        <v>6.3166666666666664</v>
      </c>
      <c r="O54">
        <v>1.1833333333333333</v>
      </c>
      <c r="P54">
        <f t="shared" si="4"/>
        <v>5.1333333333333329</v>
      </c>
      <c r="Q54">
        <v>0</v>
      </c>
      <c r="R54">
        <f t="shared" si="1"/>
        <v>16.150000000000002</v>
      </c>
      <c r="S54">
        <f t="shared" si="2"/>
        <v>2.6830000000000025</v>
      </c>
    </row>
    <row r="55" spans="1:19" x14ac:dyDescent="0.2">
      <c r="A55" s="3">
        <v>42824</v>
      </c>
      <c r="B55" s="2" t="s">
        <v>14</v>
      </c>
      <c r="C55">
        <v>11.233333333333333</v>
      </c>
      <c r="D55">
        <v>6.6333333333333329</v>
      </c>
      <c r="E55">
        <v>0</v>
      </c>
      <c r="F55">
        <f t="shared" si="3"/>
        <v>7.4</v>
      </c>
      <c r="G55">
        <v>2.2999999999999998</v>
      </c>
      <c r="H55">
        <v>7.4833333333333334</v>
      </c>
      <c r="I55">
        <f t="shared" si="8"/>
        <v>0.85000000000000053</v>
      </c>
      <c r="J55">
        <v>9.7829999999999995</v>
      </c>
      <c r="K55">
        <v>7.6</v>
      </c>
      <c r="L55">
        <v>1.2872368421052631</v>
      </c>
      <c r="M55">
        <f t="shared" si="0"/>
        <v>2.1829999999999998</v>
      </c>
      <c r="N55">
        <v>4.2333333333333334</v>
      </c>
      <c r="O55">
        <v>1.1833333333333333</v>
      </c>
      <c r="P55">
        <f t="shared" si="4"/>
        <v>3.05</v>
      </c>
      <c r="Q55">
        <v>1.5</v>
      </c>
      <c r="R55">
        <f t="shared" si="1"/>
        <v>16.366666666666667</v>
      </c>
      <c r="S55">
        <f t="shared" si="2"/>
        <v>1.1836666666666673</v>
      </c>
    </row>
    <row r="56" spans="1:19" x14ac:dyDescent="0.2">
      <c r="A56" s="3">
        <v>42825</v>
      </c>
      <c r="B56" s="2" t="s">
        <v>12</v>
      </c>
      <c r="C56">
        <v>11</v>
      </c>
      <c r="D56">
        <v>6.9666666666666668</v>
      </c>
      <c r="E56">
        <v>0</v>
      </c>
      <c r="F56">
        <f t="shared" si="3"/>
        <v>7.9666666666666686</v>
      </c>
      <c r="G56">
        <v>2.0666666666666669</v>
      </c>
      <c r="H56">
        <v>7.9833333333333334</v>
      </c>
      <c r="I56">
        <f t="shared" si="8"/>
        <v>1.0166666666666666</v>
      </c>
      <c r="J56">
        <v>7.5170000000000003</v>
      </c>
      <c r="K56">
        <v>5.95</v>
      </c>
      <c r="L56">
        <v>1.2633613445378151</v>
      </c>
      <c r="M56">
        <f t="shared" si="0"/>
        <v>1.5670000000000002</v>
      </c>
      <c r="N56">
        <v>4.166666666666667</v>
      </c>
      <c r="O56">
        <v>1.6666666666666666E-2</v>
      </c>
      <c r="P56">
        <f t="shared" si="4"/>
        <v>4.1500000000000004</v>
      </c>
      <c r="Q56">
        <v>2.1</v>
      </c>
      <c r="R56">
        <f t="shared" si="1"/>
        <v>17.483333333333334</v>
      </c>
      <c r="S56">
        <f t="shared" si="2"/>
        <v>2.6996666666666687</v>
      </c>
    </row>
    <row r="57" spans="1:19" x14ac:dyDescent="0.2">
      <c r="C57">
        <f>12+27/60</f>
        <v>12.45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pane ySplit="1" topLeftCell="A20" activePane="bottomLeft" state="frozen"/>
      <selection pane="bottomLeft" activeCell="J27" sqref="J27:K32"/>
    </sheetView>
  </sheetViews>
  <sheetFormatPr defaultRowHeight="14.25" x14ac:dyDescent="0.2"/>
  <cols>
    <col min="1" max="1" width="5.25" style="3" bestFit="1" customWidth="1"/>
    <col min="11" max="11" width="9" style="1"/>
  </cols>
  <sheetData>
    <row r="1" spans="1:7" x14ac:dyDescent="0.2">
      <c r="B1" t="s">
        <v>31</v>
      </c>
      <c r="C1" t="s">
        <v>28</v>
      </c>
      <c r="D1" t="s">
        <v>21</v>
      </c>
      <c r="E1" t="s">
        <v>30</v>
      </c>
      <c r="F1" t="s">
        <v>29</v>
      </c>
      <c r="G1" t="s">
        <v>26</v>
      </c>
    </row>
    <row r="2" spans="1:7" x14ac:dyDescent="0.2">
      <c r="A2" s="3">
        <v>42771</v>
      </c>
      <c r="C2">
        <v>3.8</v>
      </c>
      <c r="D2">
        <v>1.4000000000000004</v>
      </c>
      <c r="E2">
        <v>8.2666666666666675</v>
      </c>
      <c r="F2">
        <v>0</v>
      </c>
      <c r="G2">
        <v>3.6833333333333318</v>
      </c>
    </row>
    <row r="3" spans="1:7" x14ac:dyDescent="0.2">
      <c r="A3" s="3">
        <v>42772</v>
      </c>
      <c r="C3">
        <v>0</v>
      </c>
      <c r="D3">
        <v>0</v>
      </c>
      <c r="E3">
        <v>7.1333333333333337</v>
      </c>
      <c r="F3">
        <v>0</v>
      </c>
      <c r="G3">
        <v>8.7666666666666693</v>
      </c>
    </row>
    <row r="4" spans="1:7" x14ac:dyDescent="0.2">
      <c r="A4" s="3">
        <v>42773</v>
      </c>
      <c r="C4">
        <v>4.5</v>
      </c>
      <c r="D4">
        <v>3.5</v>
      </c>
      <c r="E4">
        <v>6.4833333333333334</v>
      </c>
      <c r="F4">
        <v>0</v>
      </c>
      <c r="G4">
        <v>2.299999999999998</v>
      </c>
    </row>
    <row r="5" spans="1:7" x14ac:dyDescent="0.2">
      <c r="A5" s="3">
        <v>42774</v>
      </c>
      <c r="C5">
        <v>0</v>
      </c>
      <c r="D5">
        <v>0</v>
      </c>
      <c r="E5">
        <v>11.216666666666667</v>
      </c>
      <c r="F5">
        <v>0</v>
      </c>
      <c r="G5">
        <v>10.833333333333334</v>
      </c>
    </row>
    <row r="6" spans="1:7" x14ac:dyDescent="0.2">
      <c r="A6" s="3">
        <v>42775</v>
      </c>
      <c r="C6">
        <v>0</v>
      </c>
      <c r="D6">
        <v>0</v>
      </c>
      <c r="E6">
        <v>12.683333333333334</v>
      </c>
      <c r="F6">
        <v>0</v>
      </c>
      <c r="G6">
        <v>0.90000000000000213</v>
      </c>
    </row>
    <row r="7" spans="1:7" x14ac:dyDescent="0.2">
      <c r="A7" s="3">
        <v>42776</v>
      </c>
      <c r="C7">
        <v>2.5</v>
      </c>
      <c r="D7">
        <v>0.72500000000000009</v>
      </c>
      <c r="E7">
        <v>9.0666666666666664</v>
      </c>
      <c r="F7">
        <v>0</v>
      </c>
      <c r="G7">
        <v>3.1083333333333325</v>
      </c>
    </row>
    <row r="8" spans="1:7" x14ac:dyDescent="0.2">
      <c r="A8" s="3">
        <v>42777</v>
      </c>
      <c r="C8">
        <v>0</v>
      </c>
      <c r="D8">
        <v>0</v>
      </c>
      <c r="E8">
        <v>11.35</v>
      </c>
      <c r="F8">
        <v>0</v>
      </c>
      <c r="G8">
        <v>6.7999999999999989</v>
      </c>
    </row>
    <row r="9" spans="1:7" x14ac:dyDescent="0.2">
      <c r="A9" s="3">
        <v>42778</v>
      </c>
      <c r="C9">
        <v>0</v>
      </c>
      <c r="D9">
        <v>0</v>
      </c>
      <c r="E9">
        <v>9.1</v>
      </c>
      <c r="F9">
        <v>0</v>
      </c>
      <c r="G9">
        <v>4.3333333333333339</v>
      </c>
    </row>
    <row r="10" spans="1:7" x14ac:dyDescent="0.2">
      <c r="A10" s="3">
        <v>42779</v>
      </c>
      <c r="C10">
        <v>1.67</v>
      </c>
      <c r="D10">
        <v>0.33000000000000007</v>
      </c>
      <c r="E10">
        <v>7.8</v>
      </c>
      <c r="F10">
        <v>0</v>
      </c>
      <c r="G10">
        <v>4.866666666666668</v>
      </c>
    </row>
    <row r="11" spans="1:7" x14ac:dyDescent="0.2">
      <c r="A11" s="3">
        <v>42780</v>
      </c>
      <c r="C11">
        <v>3.33</v>
      </c>
      <c r="D11">
        <v>0.66999999999999993</v>
      </c>
      <c r="E11">
        <v>4.1833333333333336</v>
      </c>
      <c r="F11">
        <v>0</v>
      </c>
      <c r="G11">
        <v>7.3166666666666664</v>
      </c>
    </row>
    <row r="12" spans="1:7" x14ac:dyDescent="0.2">
      <c r="A12" s="3">
        <v>42781</v>
      </c>
      <c r="C12">
        <v>1.7</v>
      </c>
      <c r="D12">
        <v>0.46666666666666656</v>
      </c>
      <c r="E12">
        <v>6.8166666666666664</v>
      </c>
      <c r="F12">
        <v>0</v>
      </c>
      <c r="G12">
        <v>4.9333333333333353</v>
      </c>
    </row>
    <row r="13" spans="1:7" x14ac:dyDescent="0.2">
      <c r="A13" s="3">
        <v>42782</v>
      </c>
      <c r="C13">
        <v>2.5</v>
      </c>
      <c r="D13">
        <v>0.5</v>
      </c>
      <c r="E13">
        <v>9.5500000000000007</v>
      </c>
      <c r="F13">
        <v>0</v>
      </c>
      <c r="G13">
        <v>3.7833333333333314</v>
      </c>
    </row>
    <row r="14" spans="1:7" x14ac:dyDescent="0.2">
      <c r="A14" s="3">
        <v>42783</v>
      </c>
      <c r="C14">
        <v>2.92</v>
      </c>
      <c r="D14">
        <v>0.58000000000000007</v>
      </c>
      <c r="E14">
        <v>5.75</v>
      </c>
      <c r="F14">
        <v>0</v>
      </c>
      <c r="G14">
        <v>6.4166666666666643</v>
      </c>
    </row>
    <row r="15" spans="1:7" x14ac:dyDescent="0.2">
      <c r="A15" s="3">
        <v>42784</v>
      </c>
      <c r="C15">
        <v>1.5</v>
      </c>
      <c r="D15">
        <v>0.43500000000000005</v>
      </c>
      <c r="E15">
        <v>6.5</v>
      </c>
      <c r="F15">
        <v>0</v>
      </c>
      <c r="G15">
        <v>9.6483333333333334</v>
      </c>
    </row>
    <row r="16" spans="1:7" x14ac:dyDescent="0.2">
      <c r="A16" s="3">
        <v>42785</v>
      </c>
      <c r="C16">
        <v>0</v>
      </c>
      <c r="D16">
        <v>0</v>
      </c>
      <c r="E16">
        <v>5.4666666666666668</v>
      </c>
      <c r="F16">
        <v>0</v>
      </c>
      <c r="G16">
        <v>10.366666666666665</v>
      </c>
    </row>
    <row r="17" spans="1:11" x14ac:dyDescent="0.2">
      <c r="A17" s="3">
        <v>42786</v>
      </c>
      <c r="C17">
        <v>7.375</v>
      </c>
      <c r="D17">
        <v>2.1387499999999999</v>
      </c>
      <c r="E17">
        <v>4.5666666666666664</v>
      </c>
      <c r="F17">
        <v>0</v>
      </c>
      <c r="G17">
        <v>2.2529166666666693</v>
      </c>
    </row>
    <row r="18" spans="1:11" x14ac:dyDescent="0.2">
      <c r="A18" s="3">
        <v>42787</v>
      </c>
      <c r="C18">
        <v>6.8150000000000004</v>
      </c>
      <c r="D18">
        <v>1.9763500000000009</v>
      </c>
      <c r="E18">
        <v>5.1333333333333329</v>
      </c>
      <c r="F18">
        <v>0</v>
      </c>
      <c r="G18">
        <v>3.8253166666666658</v>
      </c>
    </row>
    <row r="19" spans="1:11" x14ac:dyDescent="0.2">
      <c r="A19" s="3">
        <v>42788</v>
      </c>
      <c r="C19">
        <v>7.7750000000000004</v>
      </c>
      <c r="D19">
        <v>2.2547499999999996</v>
      </c>
      <c r="E19">
        <v>3.5000000000000004</v>
      </c>
      <c r="F19">
        <v>0</v>
      </c>
      <c r="G19">
        <v>3.3035833333333318</v>
      </c>
    </row>
    <row r="20" spans="1:11" x14ac:dyDescent="0.2">
      <c r="A20" s="3">
        <v>42789</v>
      </c>
      <c r="C20">
        <v>7.2</v>
      </c>
      <c r="D20">
        <v>2.0880000000000001</v>
      </c>
      <c r="E20">
        <v>3.6499999999999995</v>
      </c>
      <c r="F20">
        <v>0</v>
      </c>
      <c r="G20">
        <v>3.0619999999999967</v>
      </c>
    </row>
    <row r="21" spans="1:11" x14ac:dyDescent="0.2">
      <c r="A21" s="3">
        <v>42790</v>
      </c>
      <c r="C21">
        <v>7.2750000000000004</v>
      </c>
      <c r="D21">
        <v>2.10975</v>
      </c>
      <c r="E21">
        <v>6.3166666666666664</v>
      </c>
      <c r="F21">
        <v>0</v>
      </c>
      <c r="G21">
        <v>1.3152499999999989</v>
      </c>
    </row>
    <row r="22" spans="1:11" x14ac:dyDescent="0.2">
      <c r="A22" s="3">
        <v>42791</v>
      </c>
      <c r="C22">
        <v>0.6</v>
      </c>
      <c r="D22">
        <v>0.17400000000000004</v>
      </c>
      <c r="E22">
        <v>9.15</v>
      </c>
      <c r="F22">
        <v>0</v>
      </c>
      <c r="G22">
        <v>5.8426666666666645</v>
      </c>
    </row>
    <row r="23" spans="1:11" x14ac:dyDescent="0.2">
      <c r="A23" s="3">
        <v>42792</v>
      </c>
      <c r="C23">
        <v>1</v>
      </c>
      <c r="D23">
        <v>0.29000000000000004</v>
      </c>
      <c r="E23">
        <v>3.7333333333333334</v>
      </c>
      <c r="F23">
        <v>0</v>
      </c>
      <c r="G23">
        <v>11.760000000000002</v>
      </c>
    </row>
    <row r="24" spans="1:11" x14ac:dyDescent="0.2">
      <c r="A24" s="3">
        <v>42793</v>
      </c>
      <c r="B24">
        <v>1.1000000000000005</v>
      </c>
      <c r="C24">
        <v>7.4</v>
      </c>
      <c r="D24">
        <v>1.0999999999999996</v>
      </c>
      <c r="E24">
        <v>4.1833333333333336</v>
      </c>
      <c r="F24">
        <v>0</v>
      </c>
      <c r="G24">
        <v>2.3999999999999959</v>
      </c>
    </row>
    <row r="25" spans="1:11" x14ac:dyDescent="0.2">
      <c r="A25" s="3">
        <v>42794</v>
      </c>
      <c r="B25">
        <v>0.86666666666666625</v>
      </c>
      <c r="C25">
        <v>6.52</v>
      </c>
      <c r="D25">
        <v>3.83</v>
      </c>
      <c r="E25">
        <v>6.416666666666667</v>
      </c>
      <c r="F25">
        <v>0</v>
      </c>
      <c r="G25">
        <v>-1.5333333333333314</v>
      </c>
    </row>
    <row r="26" spans="1:11" x14ac:dyDescent="0.2">
      <c r="A26" s="3">
        <v>42795</v>
      </c>
      <c r="B26">
        <v>1.166666666666667</v>
      </c>
      <c r="C26">
        <v>5.69</v>
      </c>
      <c r="D26">
        <v>3.5200000000000005</v>
      </c>
      <c r="E26">
        <v>5.416666666666667</v>
      </c>
      <c r="F26">
        <v>0</v>
      </c>
      <c r="G26">
        <v>1.0233333333333352</v>
      </c>
    </row>
    <row r="27" spans="1:11" x14ac:dyDescent="0.2">
      <c r="A27" s="3">
        <v>42796</v>
      </c>
      <c r="B27">
        <v>0.80000000000000071</v>
      </c>
      <c r="C27">
        <v>7.51</v>
      </c>
      <c r="D27">
        <v>1.2599999999999998</v>
      </c>
      <c r="E27">
        <v>1.9166666666666665</v>
      </c>
      <c r="F27">
        <v>0</v>
      </c>
      <c r="G27">
        <v>5.4466666666666637</v>
      </c>
      <c r="J27" t="s">
        <v>28</v>
      </c>
      <c r="K27" s="1">
        <v>5.7868636363636359</v>
      </c>
    </row>
    <row r="28" spans="1:11" x14ac:dyDescent="0.2">
      <c r="A28" s="3">
        <v>42797</v>
      </c>
      <c r="B28">
        <v>0.98333333333333339</v>
      </c>
      <c r="C28">
        <v>6.37</v>
      </c>
      <c r="D28">
        <v>1.21</v>
      </c>
      <c r="E28">
        <v>5.35</v>
      </c>
      <c r="F28">
        <v>0</v>
      </c>
      <c r="G28">
        <v>4.3700000000000028</v>
      </c>
      <c r="J28" t="s">
        <v>30</v>
      </c>
      <c r="K28" s="1">
        <v>4.9116161616161618</v>
      </c>
    </row>
    <row r="29" spans="1:11" x14ac:dyDescent="0.2">
      <c r="A29" s="3">
        <v>42798</v>
      </c>
      <c r="B29">
        <v>3.0833333333333321</v>
      </c>
      <c r="C29">
        <v>2.9750000000000001</v>
      </c>
      <c r="D29">
        <v>0.38499999999999979</v>
      </c>
      <c r="E29">
        <v>9.3666666666666671</v>
      </c>
      <c r="F29">
        <v>0</v>
      </c>
      <c r="G29">
        <v>4.0000000000000924E-2</v>
      </c>
      <c r="J29" t="s">
        <v>26</v>
      </c>
      <c r="K29" s="1">
        <v>2.4798686868686874</v>
      </c>
    </row>
    <row r="30" spans="1:11" x14ac:dyDescent="0.2">
      <c r="A30" s="3">
        <v>42799</v>
      </c>
      <c r="B30">
        <v>4.0666666666666664</v>
      </c>
      <c r="C30">
        <v>2.88</v>
      </c>
      <c r="D30">
        <v>0.43999999999999995</v>
      </c>
      <c r="E30">
        <v>7.6</v>
      </c>
      <c r="F30">
        <v>0</v>
      </c>
      <c r="G30">
        <v>-1.6866666666666674</v>
      </c>
      <c r="J30" t="s">
        <v>21</v>
      </c>
      <c r="K30" s="1">
        <v>1.8331666666666671</v>
      </c>
    </row>
    <row r="31" spans="1:11" x14ac:dyDescent="0.2">
      <c r="A31" s="3">
        <v>42800</v>
      </c>
      <c r="B31">
        <v>0.74999999999999911</v>
      </c>
      <c r="C31">
        <v>6.35</v>
      </c>
      <c r="D31">
        <v>2.2599999999999998</v>
      </c>
      <c r="E31">
        <v>3.5</v>
      </c>
      <c r="F31">
        <v>0</v>
      </c>
      <c r="G31">
        <v>2.6233333333333357</v>
      </c>
      <c r="J31" t="s">
        <v>31</v>
      </c>
      <c r="K31" s="1">
        <v>1.1277777777777775</v>
      </c>
    </row>
    <row r="32" spans="1:11" x14ac:dyDescent="0.2">
      <c r="A32" s="3">
        <v>42801</v>
      </c>
      <c r="B32">
        <v>0.88333333333333286</v>
      </c>
      <c r="C32">
        <v>5.53</v>
      </c>
      <c r="D32">
        <v>2.2999999999999998</v>
      </c>
      <c r="E32">
        <v>6.1166666666666671</v>
      </c>
      <c r="F32">
        <v>0</v>
      </c>
      <c r="G32">
        <v>2.0366666666666671</v>
      </c>
      <c r="J32" t="s">
        <v>29</v>
      </c>
      <c r="K32" s="1">
        <v>0.50212121212121208</v>
      </c>
    </row>
    <row r="33" spans="1:7" x14ac:dyDescent="0.2">
      <c r="A33" s="3">
        <v>42802</v>
      </c>
      <c r="B33">
        <v>0.71666666666666679</v>
      </c>
      <c r="C33">
        <v>6.77</v>
      </c>
      <c r="D33">
        <v>1.33</v>
      </c>
      <c r="E33">
        <v>3.1166666666666667</v>
      </c>
      <c r="F33">
        <v>0</v>
      </c>
      <c r="G33">
        <v>4.3999999999999986</v>
      </c>
    </row>
    <row r="34" spans="1:7" x14ac:dyDescent="0.2">
      <c r="A34" s="3">
        <v>42803</v>
      </c>
      <c r="B34">
        <v>0.74999999999999911</v>
      </c>
      <c r="C34">
        <v>7.125</v>
      </c>
      <c r="D34">
        <v>1.5050000000000008</v>
      </c>
      <c r="E34">
        <v>1.0666666666666667</v>
      </c>
      <c r="F34">
        <v>0</v>
      </c>
      <c r="G34">
        <v>6.37</v>
      </c>
    </row>
    <row r="35" spans="1:7" x14ac:dyDescent="0.2">
      <c r="A35" s="3">
        <v>42804</v>
      </c>
      <c r="B35">
        <v>0.88333333333333286</v>
      </c>
      <c r="C35">
        <v>7.25</v>
      </c>
      <c r="D35">
        <v>3.1300000000000008</v>
      </c>
      <c r="E35">
        <v>5.3999999999999995</v>
      </c>
      <c r="F35">
        <v>0</v>
      </c>
      <c r="G35">
        <v>1.2699999999999969</v>
      </c>
    </row>
    <row r="36" spans="1:7" x14ac:dyDescent="0.2">
      <c r="A36" s="3">
        <v>42805</v>
      </c>
      <c r="B36">
        <v>1.0166666666666666</v>
      </c>
      <c r="C36">
        <v>3.75</v>
      </c>
      <c r="D36">
        <v>0.25</v>
      </c>
      <c r="E36">
        <v>3.25</v>
      </c>
      <c r="F36">
        <v>0</v>
      </c>
      <c r="G36">
        <v>10.016666666666666</v>
      </c>
    </row>
    <row r="37" spans="1:7" x14ac:dyDescent="0.2">
      <c r="A37" s="3">
        <v>42806</v>
      </c>
      <c r="B37">
        <v>1.0166666666666666</v>
      </c>
      <c r="C37">
        <v>3.4</v>
      </c>
      <c r="D37">
        <v>1.5000000000000004</v>
      </c>
      <c r="E37">
        <v>6.333333333333333</v>
      </c>
      <c r="F37">
        <v>0</v>
      </c>
      <c r="G37">
        <v>2.7833333333333306</v>
      </c>
    </row>
    <row r="38" spans="1:7" x14ac:dyDescent="0.2">
      <c r="A38" s="3">
        <v>42807</v>
      </c>
      <c r="B38">
        <v>0.84999999999999964</v>
      </c>
      <c r="C38">
        <v>7.9580000000000002</v>
      </c>
      <c r="D38">
        <v>1.9220000000000006</v>
      </c>
      <c r="E38">
        <v>2.4833333333333329</v>
      </c>
      <c r="F38">
        <v>0</v>
      </c>
      <c r="G38">
        <v>2.3533333333333313</v>
      </c>
    </row>
    <row r="39" spans="1:7" x14ac:dyDescent="0.2">
      <c r="A39" s="3">
        <v>42808</v>
      </c>
      <c r="B39">
        <v>1.2833333333333332</v>
      </c>
      <c r="C39">
        <v>4.367</v>
      </c>
      <c r="D39">
        <v>3.9029999999999996</v>
      </c>
      <c r="E39">
        <v>6.7333333333333325</v>
      </c>
      <c r="F39">
        <v>0</v>
      </c>
      <c r="G39">
        <v>-1.9999999999999574E-2</v>
      </c>
    </row>
    <row r="40" spans="1:7" x14ac:dyDescent="0.2">
      <c r="A40" s="3">
        <v>42809</v>
      </c>
      <c r="B40">
        <v>0.63333333333333375</v>
      </c>
      <c r="C40">
        <v>5.18</v>
      </c>
      <c r="D40">
        <v>1.8500000000000005</v>
      </c>
      <c r="E40">
        <v>3.4000000000000004</v>
      </c>
      <c r="F40">
        <v>0</v>
      </c>
      <c r="G40">
        <v>6.8533333333333299</v>
      </c>
    </row>
    <row r="41" spans="1:7" x14ac:dyDescent="0.2">
      <c r="A41" s="3">
        <v>42810</v>
      </c>
      <c r="B41">
        <v>0.78333333333333321</v>
      </c>
      <c r="C41">
        <v>7.79</v>
      </c>
      <c r="D41">
        <v>2.37</v>
      </c>
      <c r="E41">
        <v>4.166666666666667</v>
      </c>
      <c r="F41">
        <v>0</v>
      </c>
      <c r="G41">
        <v>2.2233333333333318</v>
      </c>
    </row>
    <row r="42" spans="1:7" x14ac:dyDescent="0.2">
      <c r="A42" s="3">
        <v>42811</v>
      </c>
      <c r="B42">
        <v>0.91666666666666607</v>
      </c>
      <c r="C42">
        <v>7.67</v>
      </c>
      <c r="D42">
        <v>2.4600000000000009</v>
      </c>
      <c r="E42">
        <v>2.7333333333333334</v>
      </c>
      <c r="F42">
        <v>0</v>
      </c>
      <c r="G42">
        <v>3.4200000000000026</v>
      </c>
    </row>
    <row r="43" spans="1:7" x14ac:dyDescent="0.2">
      <c r="A43" s="3">
        <v>42812</v>
      </c>
      <c r="B43">
        <v>1.0333333333333332</v>
      </c>
      <c r="C43">
        <v>5.28</v>
      </c>
      <c r="D43">
        <v>1.2370000000000001</v>
      </c>
      <c r="E43">
        <v>6.916666666666667</v>
      </c>
      <c r="F43">
        <v>0</v>
      </c>
      <c r="G43">
        <v>5.0830000000000046</v>
      </c>
    </row>
    <row r="44" spans="1:7" x14ac:dyDescent="0.2">
      <c r="A44" s="3">
        <v>42813</v>
      </c>
      <c r="B44">
        <v>0.61666666666666714</v>
      </c>
      <c r="C44">
        <v>5.0999999999999996</v>
      </c>
      <c r="D44">
        <v>1.0670000000000002</v>
      </c>
      <c r="E44">
        <v>5.833333333333333</v>
      </c>
      <c r="F44">
        <v>0</v>
      </c>
      <c r="G44">
        <v>2.2163333333333322</v>
      </c>
    </row>
    <row r="45" spans="1:7" x14ac:dyDescent="0.2">
      <c r="A45" s="3">
        <v>42814</v>
      </c>
      <c r="B45">
        <v>0.80000000000000071</v>
      </c>
      <c r="C45">
        <v>7.57</v>
      </c>
      <c r="D45">
        <v>3.5700000000000003</v>
      </c>
      <c r="E45">
        <v>4.7166666666666668</v>
      </c>
      <c r="F45">
        <v>0</v>
      </c>
      <c r="G45">
        <v>0.45999999999999908</v>
      </c>
    </row>
    <row r="46" spans="1:7" x14ac:dyDescent="0.2">
      <c r="A46" s="3">
        <v>42815</v>
      </c>
      <c r="B46">
        <v>1.2833333333333341</v>
      </c>
      <c r="C46">
        <v>2.0249999999999999</v>
      </c>
      <c r="D46">
        <v>0.97500000000000009</v>
      </c>
      <c r="E46">
        <v>6.35</v>
      </c>
      <c r="F46">
        <v>2.83</v>
      </c>
      <c r="G46">
        <v>2.0700000000000003</v>
      </c>
    </row>
    <row r="47" spans="1:7" x14ac:dyDescent="0.2">
      <c r="A47" s="3">
        <v>42816</v>
      </c>
      <c r="B47">
        <v>1.1000000000000005</v>
      </c>
      <c r="C47">
        <v>4.25</v>
      </c>
      <c r="D47">
        <v>1</v>
      </c>
      <c r="E47">
        <v>5.3</v>
      </c>
      <c r="F47">
        <v>0</v>
      </c>
      <c r="G47">
        <v>3.9999999999999973</v>
      </c>
    </row>
    <row r="48" spans="1:7" x14ac:dyDescent="0.2">
      <c r="A48" s="3">
        <v>42817</v>
      </c>
      <c r="B48">
        <v>1.8666666666666663</v>
      </c>
      <c r="C48">
        <v>8.6</v>
      </c>
      <c r="D48">
        <v>1.2200000000000006</v>
      </c>
      <c r="E48">
        <v>3.1166666666666671</v>
      </c>
      <c r="F48">
        <v>0</v>
      </c>
      <c r="G48">
        <v>1.9966666666666635</v>
      </c>
    </row>
    <row r="49" spans="1:11" x14ac:dyDescent="0.2">
      <c r="A49" s="3">
        <v>42818</v>
      </c>
      <c r="B49">
        <v>0.84999999999999964</v>
      </c>
      <c r="C49">
        <v>5.86</v>
      </c>
      <c r="D49">
        <v>2.919999999999999</v>
      </c>
      <c r="E49">
        <v>4.5</v>
      </c>
      <c r="F49">
        <v>0</v>
      </c>
      <c r="G49">
        <v>2.6866666666666674</v>
      </c>
    </row>
    <row r="50" spans="1:11" x14ac:dyDescent="0.2">
      <c r="A50" s="3">
        <v>42819</v>
      </c>
      <c r="B50">
        <v>1.1833333333333327</v>
      </c>
      <c r="C50">
        <v>5.6</v>
      </c>
      <c r="D50">
        <v>2.4000000000000004</v>
      </c>
      <c r="E50">
        <v>6.25</v>
      </c>
      <c r="F50">
        <v>0</v>
      </c>
      <c r="G50">
        <v>2.8666666666666636</v>
      </c>
    </row>
    <row r="51" spans="1:11" x14ac:dyDescent="0.2">
      <c r="A51" s="3">
        <v>42820</v>
      </c>
      <c r="B51">
        <v>1.2833333333333341</v>
      </c>
      <c r="C51">
        <v>5.2249999999999996</v>
      </c>
      <c r="D51">
        <v>1.6550000000000002</v>
      </c>
      <c r="E51">
        <v>6.3166666666666673</v>
      </c>
      <c r="F51">
        <v>2.77</v>
      </c>
      <c r="G51">
        <v>-0.96666666666666634</v>
      </c>
    </row>
    <row r="52" spans="1:11" x14ac:dyDescent="0.2">
      <c r="A52" s="3">
        <v>42821</v>
      </c>
      <c r="B52">
        <v>0.63333333333333286</v>
      </c>
      <c r="C52">
        <v>7.7050000000000001</v>
      </c>
      <c r="D52">
        <v>1.4749999999999996</v>
      </c>
      <c r="E52">
        <v>3.1666666666666665</v>
      </c>
      <c r="F52">
        <v>1.37</v>
      </c>
      <c r="G52">
        <v>1.6500000000000008</v>
      </c>
    </row>
    <row r="53" spans="1:11" x14ac:dyDescent="0.2">
      <c r="A53" s="3">
        <v>42822</v>
      </c>
      <c r="B53">
        <v>1.2333333333333334</v>
      </c>
      <c r="C53">
        <v>1.4624999999999999</v>
      </c>
      <c r="D53">
        <v>1.5375000000000001</v>
      </c>
      <c r="E53">
        <v>8.7333333333333325</v>
      </c>
      <c r="F53">
        <v>6</v>
      </c>
      <c r="G53">
        <v>-1.1833333333333318</v>
      </c>
    </row>
    <row r="54" spans="1:11" x14ac:dyDescent="0.2">
      <c r="A54" s="3">
        <v>42823</v>
      </c>
      <c r="B54">
        <v>0.91666666666666696</v>
      </c>
      <c r="C54">
        <v>6.2539999999999996</v>
      </c>
      <c r="D54">
        <v>1.1630000000000003</v>
      </c>
      <c r="E54">
        <v>5.1333333333333329</v>
      </c>
      <c r="F54">
        <v>0</v>
      </c>
      <c r="G54">
        <v>2.6830000000000025</v>
      </c>
    </row>
    <row r="55" spans="1:11" x14ac:dyDescent="0.2">
      <c r="A55" s="3">
        <v>42824</v>
      </c>
      <c r="B55">
        <v>0.85000000000000053</v>
      </c>
      <c r="C55">
        <v>7.6</v>
      </c>
      <c r="D55">
        <v>2.1829999999999998</v>
      </c>
      <c r="E55">
        <v>3.05</v>
      </c>
      <c r="F55">
        <v>1.5</v>
      </c>
      <c r="G55">
        <v>1.1836666666666673</v>
      </c>
    </row>
    <row r="56" spans="1:11" x14ac:dyDescent="0.2">
      <c r="A56" s="3">
        <v>42825</v>
      </c>
      <c r="B56">
        <v>1.0166666666666666</v>
      </c>
      <c r="C56">
        <v>5.95</v>
      </c>
      <c r="D56">
        <v>1.5670000000000002</v>
      </c>
      <c r="E56">
        <v>4.1500000000000004</v>
      </c>
      <c r="F56">
        <v>2.1</v>
      </c>
      <c r="G56">
        <v>2.6996666666666687</v>
      </c>
    </row>
    <row r="57" spans="1:11" x14ac:dyDescent="0.2">
      <c r="B57">
        <f t="shared" ref="B57:G57" si="0">SUM(B2:B56)</f>
        <v>37.216666666666661</v>
      </c>
      <c r="C57">
        <f t="shared" si="0"/>
        <v>253.42649999999995</v>
      </c>
      <c r="D57">
        <f t="shared" si="0"/>
        <v>80.132766666666669</v>
      </c>
      <c r="E57">
        <f t="shared" si="0"/>
        <v>319.49999999999994</v>
      </c>
      <c r="F57">
        <f t="shared" si="0"/>
        <v>16.57</v>
      </c>
      <c r="G57">
        <f t="shared" si="0"/>
        <v>201.25406666666666</v>
      </c>
    </row>
    <row r="58" spans="1:11" s="1" customFormat="1" x14ac:dyDescent="0.2">
      <c r="B58" s="1">
        <f t="shared" ref="B58:G58" si="1">AVERAGE(B24:B56)</f>
        <v>1.1277777777777775</v>
      </c>
      <c r="C58" s="1">
        <f t="shared" si="1"/>
        <v>5.7868636363636359</v>
      </c>
      <c r="D58" s="1">
        <f t="shared" si="1"/>
        <v>1.8331666666666671</v>
      </c>
      <c r="E58" s="1">
        <f t="shared" si="1"/>
        <v>4.9116161616161618</v>
      </c>
      <c r="F58" s="1">
        <f t="shared" si="1"/>
        <v>0.50212121212121208</v>
      </c>
      <c r="G58" s="1">
        <f t="shared" si="1"/>
        <v>2.4798686868686874</v>
      </c>
    </row>
    <row r="62" spans="1:11" x14ac:dyDescent="0.2">
      <c r="F62">
        <v>1.1277777777777775</v>
      </c>
      <c r="G62">
        <v>5.7868636363636359</v>
      </c>
      <c r="H62">
        <v>1.8331666666666671</v>
      </c>
      <c r="I62">
        <v>4.9116161616161618</v>
      </c>
      <c r="J62">
        <v>0.50212121212121208</v>
      </c>
      <c r="K62" s="1">
        <v>2.4798686868686874</v>
      </c>
    </row>
  </sheetData>
  <sortState ref="J27:K32">
    <sortCondition descending="1" ref="K27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E1" sqref="E1:E1048576"/>
    </sheetView>
  </sheetViews>
  <sheetFormatPr defaultRowHeight="14.25" x14ac:dyDescent="0.2"/>
  <cols>
    <col min="1" max="1" width="5.25" style="3" customWidth="1"/>
    <col min="2" max="2" width="10" customWidth="1"/>
  </cols>
  <sheetData>
    <row r="1" spans="1:8" x14ac:dyDescent="0.2">
      <c r="C1" t="s">
        <v>9</v>
      </c>
      <c r="D1" t="s">
        <v>32</v>
      </c>
      <c r="E1" t="s">
        <v>33</v>
      </c>
      <c r="F1" t="s">
        <v>0</v>
      </c>
      <c r="G1" s="1" t="s">
        <v>1</v>
      </c>
      <c r="H1" s="1" t="s">
        <v>2</v>
      </c>
    </row>
    <row r="2" spans="1:8" x14ac:dyDescent="0.2">
      <c r="A2" s="3">
        <v>42771</v>
      </c>
      <c r="B2" s="2" t="s">
        <v>15</v>
      </c>
      <c r="C2">
        <v>11.55</v>
      </c>
      <c r="D2">
        <f>C2-12</f>
        <v>-0.44999999999999929</v>
      </c>
      <c r="E2">
        <v>7.416666666666667</v>
      </c>
      <c r="G2">
        <f t="shared" ref="G2:G33" si="0">E2+12-C2-F2/60</f>
        <v>7.8666666666666671</v>
      </c>
      <c r="H2" s="1"/>
    </row>
    <row r="3" spans="1:8" x14ac:dyDescent="0.2">
      <c r="A3" s="3">
        <v>42772</v>
      </c>
      <c r="B3" s="2" t="s">
        <v>16</v>
      </c>
      <c r="C3">
        <v>12.566666666666666</v>
      </c>
      <c r="D3">
        <f t="shared" ref="D3:D56" si="1">C3-12</f>
        <v>0.56666666666666643</v>
      </c>
      <c r="E3">
        <v>7.583333333333333</v>
      </c>
      <c r="G3">
        <f t="shared" si="0"/>
        <v>7.0166666666666657</v>
      </c>
      <c r="H3" s="1"/>
    </row>
    <row r="4" spans="1:8" x14ac:dyDescent="0.2">
      <c r="A4" s="3">
        <v>42773</v>
      </c>
      <c r="B4" s="2" t="s">
        <v>17</v>
      </c>
      <c r="C4">
        <v>11.483333333333333</v>
      </c>
      <c r="D4">
        <f t="shared" si="1"/>
        <v>-0.5166666666666675</v>
      </c>
      <c r="E4">
        <v>6.7166666666666668</v>
      </c>
      <c r="G4">
        <f t="shared" si="0"/>
        <v>7.2333333333333361</v>
      </c>
      <c r="H4" s="1"/>
    </row>
    <row r="5" spans="1:8" x14ac:dyDescent="0.2">
      <c r="A5" s="3">
        <v>42774</v>
      </c>
      <c r="B5" s="2" t="s">
        <v>18</v>
      </c>
      <c r="C5">
        <v>11.5</v>
      </c>
      <c r="D5">
        <f t="shared" si="1"/>
        <v>-0.5</v>
      </c>
      <c r="E5">
        <v>7.45</v>
      </c>
      <c r="G5">
        <f t="shared" si="0"/>
        <v>7.9499999999999993</v>
      </c>
      <c r="H5" s="1"/>
    </row>
    <row r="6" spans="1:8" x14ac:dyDescent="0.2">
      <c r="A6" s="3">
        <v>42775</v>
      </c>
      <c r="B6" s="2" t="s">
        <v>13</v>
      </c>
      <c r="C6">
        <v>17.5</v>
      </c>
      <c r="D6">
        <f t="shared" si="1"/>
        <v>5.5</v>
      </c>
      <c r="E6">
        <v>9</v>
      </c>
      <c r="G6">
        <f t="shared" si="0"/>
        <v>3.5</v>
      </c>
      <c r="H6" s="1"/>
    </row>
    <row r="7" spans="1:8" x14ac:dyDescent="0.2">
      <c r="A7" s="3">
        <v>42776</v>
      </c>
      <c r="B7" s="2" t="s">
        <v>11</v>
      </c>
      <c r="C7">
        <v>10.583333333333334</v>
      </c>
      <c r="D7">
        <f t="shared" si="1"/>
        <v>-1.4166666666666661</v>
      </c>
      <c r="E7">
        <v>7.5</v>
      </c>
      <c r="G7">
        <f t="shared" si="0"/>
        <v>8.9166666666666661</v>
      </c>
      <c r="H7" s="1"/>
    </row>
    <row r="8" spans="1:8" x14ac:dyDescent="0.2">
      <c r="A8" s="3">
        <v>42777</v>
      </c>
      <c r="B8" s="2" t="s">
        <v>19</v>
      </c>
      <c r="C8">
        <v>10.9</v>
      </c>
      <c r="D8">
        <f t="shared" si="1"/>
        <v>-1.0999999999999996</v>
      </c>
      <c r="E8">
        <v>7.416666666666667</v>
      </c>
      <c r="G8">
        <f t="shared" si="0"/>
        <v>8.5166666666666675</v>
      </c>
      <c r="H8" s="1"/>
    </row>
    <row r="9" spans="1:8" x14ac:dyDescent="0.2">
      <c r="A9" s="3">
        <v>42778</v>
      </c>
      <c r="B9" s="2" t="s">
        <v>15</v>
      </c>
      <c r="C9">
        <v>13.566666666666666</v>
      </c>
      <c r="D9">
        <f t="shared" si="1"/>
        <v>1.5666666666666664</v>
      </c>
      <c r="E9">
        <v>7.75</v>
      </c>
      <c r="G9">
        <f t="shared" si="0"/>
        <v>6.1833333333333336</v>
      </c>
      <c r="H9" s="1"/>
    </row>
    <row r="10" spans="1:8" x14ac:dyDescent="0.2">
      <c r="A10" s="3">
        <v>42779</v>
      </c>
      <c r="B10" s="2" t="s">
        <v>16</v>
      </c>
      <c r="C10">
        <v>9.1833333333333336</v>
      </c>
      <c r="D10">
        <f t="shared" si="1"/>
        <v>-2.8166666666666664</v>
      </c>
      <c r="E10">
        <v>6.833333333333333</v>
      </c>
      <c r="G10">
        <f t="shared" si="0"/>
        <v>9.6499999999999986</v>
      </c>
      <c r="H10" s="1"/>
    </row>
    <row r="11" spans="1:8" x14ac:dyDescent="0.2">
      <c r="A11" s="3">
        <v>42780</v>
      </c>
      <c r="B11" s="2" t="s">
        <v>17</v>
      </c>
      <c r="C11">
        <v>9.5</v>
      </c>
      <c r="D11">
        <f t="shared" si="1"/>
        <v>-2.5</v>
      </c>
      <c r="E11">
        <v>6.5</v>
      </c>
      <c r="G11">
        <f t="shared" si="0"/>
        <v>9</v>
      </c>
      <c r="H11" s="1"/>
    </row>
    <row r="12" spans="1:8" x14ac:dyDescent="0.2">
      <c r="A12" s="3">
        <v>42781</v>
      </c>
      <c r="B12" s="2" t="s">
        <v>18</v>
      </c>
      <c r="C12">
        <v>10</v>
      </c>
      <c r="D12">
        <f t="shared" si="1"/>
        <v>-2</v>
      </c>
      <c r="E12">
        <v>7.333333333333333</v>
      </c>
      <c r="G12">
        <f t="shared" si="0"/>
        <v>9.3333333333333321</v>
      </c>
      <c r="H12" s="1"/>
    </row>
    <row r="13" spans="1:8" x14ac:dyDescent="0.2">
      <c r="A13" s="3">
        <v>42782</v>
      </c>
      <c r="B13" s="2" t="s">
        <v>13</v>
      </c>
      <c r="C13">
        <v>9.25</v>
      </c>
      <c r="D13">
        <f t="shared" si="1"/>
        <v>-2.75</v>
      </c>
      <c r="E13">
        <v>6.666666666666667</v>
      </c>
      <c r="G13">
        <f t="shared" si="0"/>
        <v>9.4166666666666679</v>
      </c>
      <c r="H13" s="1"/>
    </row>
    <row r="14" spans="1:8" x14ac:dyDescent="0.2">
      <c r="A14" s="3">
        <v>42783</v>
      </c>
      <c r="B14" s="2" t="s">
        <v>11</v>
      </c>
      <c r="C14">
        <v>11</v>
      </c>
      <c r="D14">
        <f t="shared" si="1"/>
        <v>-1</v>
      </c>
      <c r="E14">
        <v>5.75</v>
      </c>
      <c r="G14">
        <f t="shared" si="0"/>
        <v>6.75</v>
      </c>
      <c r="H14" s="1"/>
    </row>
    <row r="15" spans="1:8" x14ac:dyDescent="0.2">
      <c r="A15" s="3">
        <v>42784</v>
      </c>
      <c r="B15" s="2" t="s">
        <v>19</v>
      </c>
      <c r="C15">
        <v>9.4166666666666661</v>
      </c>
      <c r="D15">
        <f t="shared" si="1"/>
        <v>-2.5833333333333339</v>
      </c>
      <c r="E15">
        <v>4.666666666666667</v>
      </c>
      <c r="G15">
        <f t="shared" si="0"/>
        <v>7.2500000000000018</v>
      </c>
      <c r="H15" s="1"/>
    </row>
    <row r="16" spans="1:8" x14ac:dyDescent="0.2">
      <c r="A16" s="3">
        <v>42785</v>
      </c>
      <c r="B16" s="2" t="s">
        <v>15</v>
      </c>
      <c r="C16">
        <v>10.75</v>
      </c>
      <c r="D16">
        <f t="shared" si="1"/>
        <v>-1.25</v>
      </c>
      <c r="E16">
        <v>6.666666666666667</v>
      </c>
      <c r="G16">
        <f t="shared" si="0"/>
        <v>7.9166666666666679</v>
      </c>
      <c r="H16" s="1"/>
    </row>
    <row r="17" spans="1:9" x14ac:dyDescent="0.2">
      <c r="A17" s="3">
        <v>42786</v>
      </c>
      <c r="B17" s="2" t="s">
        <v>16</v>
      </c>
      <c r="C17">
        <v>10.5</v>
      </c>
      <c r="D17">
        <f t="shared" si="1"/>
        <v>-1.5</v>
      </c>
      <c r="E17">
        <v>6.5</v>
      </c>
      <c r="G17">
        <f t="shared" si="0"/>
        <v>8</v>
      </c>
      <c r="H17" s="1"/>
    </row>
    <row r="18" spans="1:9" x14ac:dyDescent="0.2">
      <c r="A18" s="3">
        <v>42787</v>
      </c>
      <c r="B18" s="2" t="s">
        <v>17</v>
      </c>
      <c r="C18">
        <v>10.833333333333334</v>
      </c>
      <c r="D18">
        <f t="shared" si="1"/>
        <v>-1.1666666666666661</v>
      </c>
      <c r="E18">
        <v>5.5</v>
      </c>
      <c r="G18">
        <f t="shared" si="0"/>
        <v>6.6666666666666661</v>
      </c>
      <c r="H18" s="1"/>
    </row>
    <row r="19" spans="1:9" x14ac:dyDescent="0.2">
      <c r="A19" s="3">
        <v>42788</v>
      </c>
      <c r="B19" s="2" t="s">
        <v>18</v>
      </c>
      <c r="C19">
        <v>11.25</v>
      </c>
      <c r="D19">
        <f t="shared" si="1"/>
        <v>-0.75</v>
      </c>
      <c r="E19">
        <v>6.333333333333333</v>
      </c>
      <c r="G19">
        <f t="shared" si="0"/>
        <v>7.0833333333333321</v>
      </c>
      <c r="H19" s="1"/>
    </row>
    <row r="20" spans="1:9" x14ac:dyDescent="0.2">
      <c r="A20" s="3">
        <v>42789</v>
      </c>
      <c r="B20" s="2" t="s">
        <v>13</v>
      </c>
      <c r="C20">
        <v>11.166666666666666</v>
      </c>
      <c r="D20">
        <f t="shared" si="1"/>
        <v>-0.83333333333333393</v>
      </c>
      <c r="E20">
        <v>7.166666666666667</v>
      </c>
      <c r="G20">
        <f t="shared" si="0"/>
        <v>8.0000000000000018</v>
      </c>
      <c r="H20" s="1"/>
    </row>
    <row r="21" spans="1:9" x14ac:dyDescent="0.2">
      <c r="A21" s="3">
        <v>42790</v>
      </c>
      <c r="B21" s="2" t="s">
        <v>11</v>
      </c>
      <c r="C21">
        <v>11.166666666666666</v>
      </c>
      <c r="D21">
        <f t="shared" si="1"/>
        <v>-0.83333333333333393</v>
      </c>
      <c r="E21">
        <v>6.25</v>
      </c>
      <c r="G21">
        <f t="shared" si="0"/>
        <v>7.0833333333333339</v>
      </c>
      <c r="H21" s="1"/>
    </row>
    <row r="22" spans="1:9" x14ac:dyDescent="0.2">
      <c r="A22" s="3">
        <v>42791</v>
      </c>
      <c r="B22" s="2" t="s">
        <v>19</v>
      </c>
      <c r="C22">
        <v>11.266666666666667</v>
      </c>
      <c r="D22">
        <f t="shared" si="1"/>
        <v>-0.7333333333333325</v>
      </c>
      <c r="E22">
        <v>5.666666666666667</v>
      </c>
      <c r="G22">
        <f t="shared" si="0"/>
        <v>6.4</v>
      </c>
      <c r="H22" s="1"/>
    </row>
    <row r="23" spans="1:9" x14ac:dyDescent="0.2">
      <c r="A23" s="3">
        <v>42792</v>
      </c>
      <c r="B23" s="2" t="s">
        <v>15</v>
      </c>
      <c r="C23">
        <v>9.4333333333333336</v>
      </c>
      <c r="D23">
        <f t="shared" si="1"/>
        <v>-2.5666666666666664</v>
      </c>
      <c r="E23">
        <v>6.333333333333333</v>
      </c>
      <c r="G23">
        <f t="shared" si="0"/>
        <v>8.8999999999999986</v>
      </c>
      <c r="H23" s="1"/>
    </row>
    <row r="24" spans="1:9" x14ac:dyDescent="0.2">
      <c r="A24" s="3">
        <v>42793</v>
      </c>
      <c r="B24" s="2" t="s">
        <v>16</v>
      </c>
      <c r="C24">
        <v>11.116666666666667</v>
      </c>
      <c r="D24">
        <f t="shared" si="1"/>
        <v>-0.88333333333333286</v>
      </c>
      <c r="E24">
        <v>6.6</v>
      </c>
      <c r="G24">
        <f t="shared" si="0"/>
        <v>7.4833333333333343</v>
      </c>
      <c r="H24" s="1">
        <v>1.8833333333333333</v>
      </c>
      <c r="I24">
        <f>H24/G24</f>
        <v>0.25167037861915365</v>
      </c>
    </row>
    <row r="25" spans="1:9" x14ac:dyDescent="0.2">
      <c r="A25" s="3">
        <v>42794</v>
      </c>
      <c r="B25" s="2" t="s">
        <v>17</v>
      </c>
      <c r="C25">
        <v>10.783333333333333</v>
      </c>
      <c r="D25">
        <f t="shared" si="1"/>
        <v>-1.2166666666666668</v>
      </c>
      <c r="E25">
        <v>6.9833333333333334</v>
      </c>
      <c r="G25">
        <f t="shared" si="0"/>
        <v>8.2000000000000011</v>
      </c>
      <c r="H25" s="1">
        <v>2.0333333333333332</v>
      </c>
      <c r="I25">
        <f t="shared" ref="I25:I56" si="2">H25/G25</f>
        <v>0.24796747967479671</v>
      </c>
    </row>
    <row r="26" spans="1:9" x14ac:dyDescent="0.2">
      <c r="A26" s="3">
        <v>42795</v>
      </c>
      <c r="B26" s="2" t="s">
        <v>18</v>
      </c>
      <c r="C26">
        <v>11.083333333333334</v>
      </c>
      <c r="D26">
        <f t="shared" si="1"/>
        <v>-0.91666666666666607</v>
      </c>
      <c r="E26">
        <v>6.5166666666666666</v>
      </c>
      <c r="G26">
        <f t="shared" si="0"/>
        <v>7.4333333333333318</v>
      </c>
      <c r="H26" s="1">
        <v>2.2999999999999998</v>
      </c>
      <c r="I26">
        <f t="shared" si="2"/>
        <v>0.30941704035874446</v>
      </c>
    </row>
    <row r="27" spans="1:9" x14ac:dyDescent="0.2">
      <c r="A27" s="3">
        <v>42796</v>
      </c>
      <c r="B27" s="2" t="s">
        <v>13</v>
      </c>
      <c r="C27">
        <v>11.333333333333334</v>
      </c>
      <c r="D27">
        <f t="shared" si="1"/>
        <v>-0.66666666666666607</v>
      </c>
      <c r="E27">
        <v>6.1</v>
      </c>
      <c r="G27">
        <f t="shared" si="0"/>
        <v>6.7666666666666675</v>
      </c>
      <c r="H27" s="1">
        <v>0.95</v>
      </c>
      <c r="I27">
        <f t="shared" si="2"/>
        <v>0.14039408866995071</v>
      </c>
    </row>
    <row r="28" spans="1:9" x14ac:dyDescent="0.2">
      <c r="A28" s="3">
        <v>42797</v>
      </c>
      <c r="B28" s="2" t="s">
        <v>11</v>
      </c>
      <c r="C28">
        <v>11.033333333333333</v>
      </c>
      <c r="D28">
        <f t="shared" si="1"/>
        <v>-0.96666666666666679</v>
      </c>
      <c r="E28">
        <v>6.083333333333333</v>
      </c>
      <c r="G28">
        <f t="shared" si="0"/>
        <v>7.0499999999999989</v>
      </c>
      <c r="H28" s="1">
        <v>2.4</v>
      </c>
      <c r="I28">
        <f t="shared" si="2"/>
        <v>0.34042553191489366</v>
      </c>
    </row>
    <row r="29" spans="1:9" x14ac:dyDescent="0.2">
      <c r="A29" s="3">
        <v>42798</v>
      </c>
      <c r="B29" s="2" t="s">
        <v>19</v>
      </c>
      <c r="C29">
        <v>12.366666666666667</v>
      </c>
      <c r="D29">
        <f t="shared" si="1"/>
        <v>0.36666666666666714</v>
      </c>
      <c r="E29">
        <v>6.9</v>
      </c>
      <c r="G29">
        <f t="shared" si="0"/>
        <v>6.5333333333333314</v>
      </c>
      <c r="H29" s="1">
        <v>1.1333333333333333</v>
      </c>
      <c r="I29">
        <f t="shared" si="2"/>
        <v>0.17346938775510209</v>
      </c>
    </row>
    <row r="30" spans="1:9" x14ac:dyDescent="0.2">
      <c r="A30" s="3">
        <v>42799</v>
      </c>
      <c r="B30" s="2" t="s">
        <v>15</v>
      </c>
      <c r="C30">
        <v>10.75</v>
      </c>
      <c r="D30">
        <f t="shared" si="1"/>
        <v>-1.25</v>
      </c>
      <c r="E30">
        <v>9.4</v>
      </c>
      <c r="F30">
        <v>19</v>
      </c>
      <c r="G30">
        <f t="shared" si="0"/>
        <v>10.333333333333332</v>
      </c>
      <c r="H30" s="1">
        <v>2.7833333333333332</v>
      </c>
      <c r="I30">
        <f t="shared" si="2"/>
        <v>0.26935483870967741</v>
      </c>
    </row>
    <row r="31" spans="1:9" x14ac:dyDescent="0.2">
      <c r="A31" s="3">
        <v>42800</v>
      </c>
      <c r="B31" s="2" t="s">
        <v>16</v>
      </c>
      <c r="C31">
        <v>10.7</v>
      </c>
      <c r="D31">
        <f t="shared" si="1"/>
        <v>-1.3000000000000007</v>
      </c>
      <c r="E31">
        <v>7.1333333333333337</v>
      </c>
      <c r="G31">
        <f t="shared" si="0"/>
        <v>8.4333333333333336</v>
      </c>
      <c r="H31" s="1">
        <v>2.9166666666666665</v>
      </c>
      <c r="I31">
        <f t="shared" si="2"/>
        <v>0.34584980237154145</v>
      </c>
    </row>
    <row r="32" spans="1:9" x14ac:dyDescent="0.2">
      <c r="A32" s="3">
        <v>42801</v>
      </c>
      <c r="B32" s="2" t="s">
        <v>17</v>
      </c>
      <c r="C32">
        <v>10.616666666666667</v>
      </c>
      <c r="D32">
        <f t="shared" si="1"/>
        <v>-1.3833333333333329</v>
      </c>
      <c r="E32">
        <v>7</v>
      </c>
      <c r="G32">
        <f t="shared" si="0"/>
        <v>8.3833333333333329</v>
      </c>
      <c r="H32" s="1">
        <v>3.0666666666666669</v>
      </c>
      <c r="I32">
        <f t="shared" si="2"/>
        <v>0.36580516898608356</v>
      </c>
    </row>
    <row r="33" spans="1:9" x14ac:dyDescent="0.2">
      <c r="A33" s="3">
        <v>42802</v>
      </c>
      <c r="B33" s="2" t="s">
        <v>18</v>
      </c>
      <c r="C33">
        <v>11.866666666666667</v>
      </c>
      <c r="D33">
        <f t="shared" si="1"/>
        <v>-0.13333333333333286</v>
      </c>
      <c r="E33">
        <v>6.8166666666666664</v>
      </c>
      <c r="G33">
        <f t="shared" si="0"/>
        <v>6.9499999999999993</v>
      </c>
      <c r="H33" s="1">
        <f>2+34/60</f>
        <v>2.5666666666666664</v>
      </c>
      <c r="I33">
        <f t="shared" si="2"/>
        <v>0.36930455635491605</v>
      </c>
    </row>
    <row r="34" spans="1:9" x14ac:dyDescent="0.2">
      <c r="A34" s="3">
        <v>42803</v>
      </c>
      <c r="B34" s="2" t="s">
        <v>13</v>
      </c>
      <c r="C34">
        <v>11.15</v>
      </c>
      <c r="D34">
        <f t="shared" si="1"/>
        <v>-0.84999999999999964</v>
      </c>
      <c r="E34">
        <v>6.6166666666666671</v>
      </c>
      <c r="G34">
        <f t="shared" ref="G34:G56" si="3">E34+12-C34-F34/60</f>
        <v>7.4666666666666668</v>
      </c>
      <c r="H34" s="1">
        <f>1+47/60</f>
        <v>1.7833333333333332</v>
      </c>
      <c r="I34">
        <f t="shared" si="2"/>
        <v>0.2388392857142857</v>
      </c>
    </row>
    <row r="35" spans="1:9" x14ac:dyDescent="0.2">
      <c r="A35" s="3">
        <v>42804</v>
      </c>
      <c r="B35" s="2" t="s">
        <v>11</v>
      </c>
      <c r="C35">
        <v>11.433333333333334</v>
      </c>
      <c r="D35">
        <f t="shared" si="1"/>
        <v>-0.56666666666666643</v>
      </c>
      <c r="E35">
        <v>6.2166666666666668</v>
      </c>
      <c r="F35">
        <v>16</v>
      </c>
      <c r="G35">
        <f t="shared" si="3"/>
        <v>6.5166666666666684</v>
      </c>
      <c r="H35" s="1">
        <f>1+3/60</f>
        <v>1.05</v>
      </c>
      <c r="I35">
        <f t="shared" si="2"/>
        <v>0.1611253196930946</v>
      </c>
    </row>
    <row r="36" spans="1:9" x14ac:dyDescent="0.2">
      <c r="A36" s="3">
        <v>42805</v>
      </c>
      <c r="B36" s="2" t="s">
        <v>19</v>
      </c>
      <c r="C36">
        <v>12.15</v>
      </c>
      <c r="D36">
        <f t="shared" si="1"/>
        <v>0.15000000000000036</v>
      </c>
      <c r="E36">
        <v>7.3833333333333337</v>
      </c>
      <c r="G36">
        <f t="shared" si="3"/>
        <v>7.2333333333333325</v>
      </c>
      <c r="H36" s="1">
        <f>1+55/60</f>
        <v>1.9166666666666665</v>
      </c>
      <c r="I36">
        <f t="shared" si="2"/>
        <v>0.26497695852534564</v>
      </c>
    </row>
    <row r="37" spans="1:9" x14ac:dyDescent="0.2">
      <c r="A37" s="3">
        <v>42806</v>
      </c>
      <c r="B37" s="2" t="s">
        <v>15</v>
      </c>
      <c r="C37">
        <v>13.666666666666666</v>
      </c>
      <c r="D37">
        <f t="shared" si="1"/>
        <v>1.6666666666666661</v>
      </c>
      <c r="E37">
        <v>7.916666666666667</v>
      </c>
      <c r="G37">
        <f t="shared" si="3"/>
        <v>6.2500000000000018</v>
      </c>
      <c r="H37" s="1">
        <f>1+22/60</f>
        <v>1.3666666666666667</v>
      </c>
      <c r="I37">
        <f t="shared" si="2"/>
        <v>0.21866666666666662</v>
      </c>
    </row>
    <row r="38" spans="1:9" x14ac:dyDescent="0.2">
      <c r="A38" s="3">
        <v>42807</v>
      </c>
      <c r="B38" s="2" t="s">
        <v>16</v>
      </c>
      <c r="C38">
        <v>10.95</v>
      </c>
      <c r="D38">
        <f t="shared" si="1"/>
        <v>-1.0500000000000007</v>
      </c>
      <c r="E38">
        <v>6.7166666666666668</v>
      </c>
      <c r="F38">
        <v>16</v>
      </c>
      <c r="G38">
        <f t="shared" si="3"/>
        <v>7.5000000000000027</v>
      </c>
      <c r="H38" s="1">
        <v>2.1333333333333333</v>
      </c>
      <c r="I38">
        <f t="shared" si="2"/>
        <v>0.28444444444444433</v>
      </c>
    </row>
    <row r="39" spans="1:9" x14ac:dyDescent="0.2">
      <c r="A39" s="3">
        <v>42808</v>
      </c>
      <c r="B39" s="2" t="s">
        <v>17</v>
      </c>
      <c r="C39">
        <v>10.283333333333333</v>
      </c>
      <c r="D39">
        <f t="shared" si="1"/>
        <v>-1.7166666666666668</v>
      </c>
      <c r="E39">
        <v>6.2166666666666668</v>
      </c>
      <c r="F39">
        <v>0</v>
      </c>
      <c r="G39">
        <f t="shared" si="3"/>
        <v>7.9333333333333353</v>
      </c>
      <c r="H39" s="1">
        <v>2.75</v>
      </c>
      <c r="I39">
        <f t="shared" si="2"/>
        <v>0.34663865546218481</v>
      </c>
    </row>
    <row r="40" spans="1:9" x14ac:dyDescent="0.2">
      <c r="A40" s="3">
        <v>42809</v>
      </c>
      <c r="B40" s="2" t="s">
        <v>18</v>
      </c>
      <c r="C40">
        <v>10.483333333333333</v>
      </c>
      <c r="D40">
        <f t="shared" si="1"/>
        <v>-1.5166666666666675</v>
      </c>
      <c r="E40">
        <v>6.35</v>
      </c>
      <c r="F40">
        <v>0</v>
      </c>
      <c r="G40">
        <f t="shared" si="3"/>
        <v>7.8666666666666689</v>
      </c>
      <c r="H40" s="1">
        <v>2.5833333333333335</v>
      </c>
      <c r="I40">
        <f t="shared" si="2"/>
        <v>0.32838983050847448</v>
      </c>
    </row>
    <row r="41" spans="1:9" x14ac:dyDescent="0.2">
      <c r="A41" s="3">
        <v>42810</v>
      </c>
      <c r="B41" s="2" t="s">
        <v>13</v>
      </c>
      <c r="C41">
        <v>12.266666666666667</v>
      </c>
      <c r="D41">
        <f t="shared" si="1"/>
        <v>0.2666666666666675</v>
      </c>
      <c r="E41">
        <v>6.5666666666666664</v>
      </c>
      <c r="F41">
        <v>15</v>
      </c>
      <c r="G41">
        <f t="shared" si="3"/>
        <v>6.0499999999999989</v>
      </c>
      <c r="H41" s="1">
        <v>1.2166666666666668</v>
      </c>
      <c r="I41">
        <f t="shared" si="2"/>
        <v>0.20110192837465571</v>
      </c>
    </row>
    <row r="42" spans="1:9" x14ac:dyDescent="0.2">
      <c r="A42" s="3">
        <v>42811</v>
      </c>
      <c r="B42" s="2" t="s">
        <v>11</v>
      </c>
      <c r="C42">
        <v>11.9</v>
      </c>
      <c r="D42">
        <f t="shared" si="1"/>
        <v>-9.9999999999999645E-2</v>
      </c>
      <c r="E42">
        <v>6.65</v>
      </c>
      <c r="F42">
        <v>0</v>
      </c>
      <c r="G42">
        <f t="shared" si="3"/>
        <v>6.7499999999999982</v>
      </c>
      <c r="H42" s="1">
        <v>1.8833333333333333</v>
      </c>
      <c r="I42">
        <f t="shared" si="2"/>
        <v>0.2790123456790124</v>
      </c>
    </row>
    <row r="43" spans="1:9" x14ac:dyDescent="0.2">
      <c r="A43" s="3">
        <v>42812</v>
      </c>
      <c r="B43" s="2" t="s">
        <v>19</v>
      </c>
      <c r="C43">
        <v>11.85</v>
      </c>
      <c r="D43">
        <f t="shared" si="1"/>
        <v>-0.15000000000000036</v>
      </c>
      <c r="E43">
        <v>7.0333333333333332</v>
      </c>
      <c r="F43">
        <v>0</v>
      </c>
      <c r="G43">
        <f t="shared" si="3"/>
        <v>7.1833333333333318</v>
      </c>
      <c r="H43">
        <v>2.3333333333333335</v>
      </c>
      <c r="I43">
        <f t="shared" si="2"/>
        <v>0.32482598607888641</v>
      </c>
    </row>
    <row r="44" spans="1:9" x14ac:dyDescent="0.2">
      <c r="A44" s="3">
        <v>42813</v>
      </c>
      <c r="B44" s="2" t="s">
        <v>15</v>
      </c>
      <c r="C44">
        <v>14.583333333333334</v>
      </c>
      <c r="D44">
        <f t="shared" si="1"/>
        <v>2.5833333333333339</v>
      </c>
      <c r="E44">
        <v>8.1833333333333336</v>
      </c>
      <c r="F44">
        <v>0</v>
      </c>
      <c r="G44">
        <f t="shared" si="3"/>
        <v>5.6</v>
      </c>
      <c r="H44">
        <v>1.7666666666666666</v>
      </c>
      <c r="I44">
        <f t="shared" si="2"/>
        <v>0.31547619047619047</v>
      </c>
    </row>
    <row r="45" spans="1:9" x14ac:dyDescent="0.2">
      <c r="A45" s="3">
        <v>42814</v>
      </c>
      <c r="B45" s="2" t="s">
        <v>16</v>
      </c>
      <c r="C45">
        <v>11.016666666666667</v>
      </c>
      <c r="D45">
        <f t="shared" si="1"/>
        <v>-0.9833333333333325</v>
      </c>
      <c r="E45">
        <v>6.85</v>
      </c>
      <c r="F45">
        <v>0</v>
      </c>
      <c r="G45">
        <f t="shared" si="3"/>
        <v>7.8333333333333339</v>
      </c>
      <c r="H45">
        <v>1.9</v>
      </c>
      <c r="I45">
        <f t="shared" si="2"/>
        <v>0.24255319148936166</v>
      </c>
    </row>
    <row r="46" spans="1:9" x14ac:dyDescent="0.2">
      <c r="A46" s="3">
        <v>42815</v>
      </c>
      <c r="B46" s="2" t="s">
        <v>17</v>
      </c>
      <c r="C46">
        <v>11.966666666666667</v>
      </c>
      <c r="D46">
        <f t="shared" si="1"/>
        <v>-3.3333333333333215E-2</v>
      </c>
      <c r="E46">
        <v>6.833333333333333</v>
      </c>
      <c r="F46">
        <v>0</v>
      </c>
      <c r="G46">
        <f t="shared" si="3"/>
        <v>6.8666666666666654</v>
      </c>
      <c r="H46">
        <v>2.4</v>
      </c>
      <c r="I46">
        <f t="shared" si="2"/>
        <v>0.34951456310679618</v>
      </c>
    </row>
    <row r="47" spans="1:9" x14ac:dyDescent="0.2">
      <c r="A47" s="3">
        <v>42816</v>
      </c>
      <c r="B47" s="2" t="s">
        <v>18</v>
      </c>
      <c r="C47">
        <v>10.366666666666667</v>
      </c>
      <c r="D47">
        <f t="shared" si="1"/>
        <v>-1.6333333333333329</v>
      </c>
      <c r="E47">
        <v>6.8</v>
      </c>
      <c r="F47">
        <v>0</v>
      </c>
      <c r="G47">
        <f t="shared" si="3"/>
        <v>8.4333333333333336</v>
      </c>
      <c r="H47">
        <v>2.6666666666666665</v>
      </c>
      <c r="I47">
        <f t="shared" si="2"/>
        <v>0.3162055335968379</v>
      </c>
    </row>
    <row r="48" spans="1:9" x14ac:dyDescent="0.2">
      <c r="A48" s="3">
        <v>42817</v>
      </c>
      <c r="B48" s="2" t="s">
        <v>13</v>
      </c>
      <c r="C48">
        <v>10.45</v>
      </c>
      <c r="D48">
        <f t="shared" si="1"/>
        <v>-1.5500000000000007</v>
      </c>
      <c r="E48">
        <v>6.4833333333333334</v>
      </c>
      <c r="F48">
        <v>0</v>
      </c>
      <c r="G48">
        <f t="shared" si="3"/>
        <v>8.033333333333335</v>
      </c>
      <c r="H48">
        <v>2.1666666666666665</v>
      </c>
      <c r="I48">
        <f t="shared" si="2"/>
        <v>0.26970954356846466</v>
      </c>
    </row>
    <row r="49" spans="1:9" x14ac:dyDescent="0.2">
      <c r="A49" s="3">
        <v>42818</v>
      </c>
      <c r="B49" s="2" t="s">
        <v>11</v>
      </c>
      <c r="C49">
        <v>11.283333333333333</v>
      </c>
      <c r="D49">
        <f t="shared" si="1"/>
        <v>-0.71666666666666679</v>
      </c>
      <c r="E49">
        <v>6.3833333333333337</v>
      </c>
      <c r="F49">
        <v>0</v>
      </c>
      <c r="G49">
        <f t="shared" si="3"/>
        <v>7.1</v>
      </c>
      <c r="H49">
        <v>2.5</v>
      </c>
      <c r="I49">
        <f t="shared" si="2"/>
        <v>0.35211267605633806</v>
      </c>
    </row>
    <row r="50" spans="1:9" x14ac:dyDescent="0.2">
      <c r="A50" s="3">
        <v>42819</v>
      </c>
      <c r="B50" s="2" t="s">
        <v>19</v>
      </c>
      <c r="C50">
        <v>11.2</v>
      </c>
      <c r="D50">
        <f t="shared" si="1"/>
        <v>-0.80000000000000071</v>
      </c>
      <c r="E50">
        <v>7.2333333333333334</v>
      </c>
      <c r="F50">
        <v>0</v>
      </c>
      <c r="G50">
        <f t="shared" si="3"/>
        <v>8.033333333333335</v>
      </c>
      <c r="H50">
        <v>2.5</v>
      </c>
      <c r="I50">
        <f t="shared" si="2"/>
        <v>0.31120331950207464</v>
      </c>
    </row>
    <row r="51" spans="1:9" x14ac:dyDescent="0.2">
      <c r="A51" s="3">
        <v>42820</v>
      </c>
      <c r="B51" s="2" t="s">
        <v>15</v>
      </c>
      <c r="C51">
        <v>13.533333333333333</v>
      </c>
      <c r="D51">
        <f t="shared" si="1"/>
        <v>1.5333333333333332</v>
      </c>
      <c r="E51">
        <v>7.05</v>
      </c>
      <c r="F51">
        <v>2</v>
      </c>
      <c r="G51">
        <f t="shared" si="3"/>
        <v>5.4833333333333343</v>
      </c>
      <c r="H51">
        <v>1.6666666666666665</v>
      </c>
      <c r="I51">
        <f t="shared" si="2"/>
        <v>0.30395136778115495</v>
      </c>
    </row>
    <row r="52" spans="1:9" x14ac:dyDescent="0.2">
      <c r="A52" s="3">
        <v>42821</v>
      </c>
      <c r="B52" s="2" t="s">
        <v>16</v>
      </c>
      <c r="C52">
        <v>11.333333333333334</v>
      </c>
      <c r="D52">
        <f t="shared" si="1"/>
        <v>-0.66666666666666607</v>
      </c>
      <c r="E52">
        <v>7</v>
      </c>
      <c r="F52">
        <v>0</v>
      </c>
      <c r="G52">
        <f t="shared" si="3"/>
        <v>7.6666666666666661</v>
      </c>
      <c r="H52">
        <v>2.6833333333333336</v>
      </c>
      <c r="I52">
        <f t="shared" si="2"/>
        <v>0.35000000000000003</v>
      </c>
    </row>
    <row r="53" spans="1:9" x14ac:dyDescent="0.2">
      <c r="A53" s="3">
        <v>42822</v>
      </c>
      <c r="B53" s="2" t="s">
        <v>17</v>
      </c>
      <c r="C53">
        <v>11</v>
      </c>
      <c r="D53">
        <f t="shared" si="1"/>
        <v>-1</v>
      </c>
      <c r="E53">
        <v>6.7666666666666666</v>
      </c>
      <c r="F53">
        <v>0</v>
      </c>
      <c r="G53">
        <f t="shared" si="3"/>
        <v>7.7666666666666657</v>
      </c>
      <c r="H53">
        <v>2.6333333333333333</v>
      </c>
      <c r="I53">
        <f t="shared" si="2"/>
        <v>0.33905579399141633</v>
      </c>
    </row>
    <row r="54" spans="1:9" x14ac:dyDescent="0.2">
      <c r="A54" s="3">
        <v>42823</v>
      </c>
      <c r="B54" s="2" t="s">
        <v>18</v>
      </c>
      <c r="C54">
        <v>12.55</v>
      </c>
      <c r="D54">
        <f t="shared" si="1"/>
        <v>0.55000000000000071</v>
      </c>
      <c r="E54">
        <v>7.083333333333333</v>
      </c>
      <c r="F54">
        <v>0</v>
      </c>
      <c r="G54">
        <f t="shared" si="3"/>
        <v>6.5333333333333314</v>
      </c>
      <c r="H54">
        <v>3.05</v>
      </c>
      <c r="I54">
        <f t="shared" si="2"/>
        <v>0.46683673469387765</v>
      </c>
    </row>
    <row r="55" spans="1:9" x14ac:dyDescent="0.2">
      <c r="A55" s="3">
        <v>42824</v>
      </c>
      <c r="B55" s="2" t="s">
        <v>14</v>
      </c>
      <c r="C55">
        <v>11.233333333333333</v>
      </c>
      <c r="D55">
        <f t="shared" si="1"/>
        <v>-0.7666666666666675</v>
      </c>
      <c r="E55">
        <v>6.6333333333333329</v>
      </c>
      <c r="F55">
        <v>0</v>
      </c>
      <c r="G55">
        <f t="shared" si="3"/>
        <v>7.4</v>
      </c>
      <c r="H55">
        <v>2.2999999999999998</v>
      </c>
      <c r="I55">
        <f t="shared" si="2"/>
        <v>0.31081081081081074</v>
      </c>
    </row>
    <row r="56" spans="1:9" x14ac:dyDescent="0.2">
      <c r="A56" s="3">
        <v>42825</v>
      </c>
      <c r="B56" s="2" t="s">
        <v>12</v>
      </c>
      <c r="C56">
        <v>11</v>
      </c>
      <c r="D56">
        <f t="shared" si="1"/>
        <v>-1</v>
      </c>
      <c r="E56">
        <v>6.9666666666666668</v>
      </c>
      <c r="F56">
        <v>0</v>
      </c>
      <c r="G56">
        <f t="shared" si="3"/>
        <v>7.9666666666666686</v>
      </c>
      <c r="H56">
        <v>2.0666666666666669</v>
      </c>
      <c r="I56">
        <f t="shared" si="2"/>
        <v>0.25941422594142255</v>
      </c>
    </row>
    <row r="57" spans="1:9" x14ac:dyDescent="0.2">
      <c r="C57">
        <f>12+27/60</f>
        <v>12.45</v>
      </c>
      <c r="D57">
        <f>STDEV($D$2:$D$56)</f>
        <v>1.3627101855335297</v>
      </c>
      <c r="E57">
        <f>STDEV(E2:E56)</f>
        <v>0.76092774708824984</v>
      </c>
    </row>
    <row r="58" spans="1:9" x14ac:dyDescent="0.2">
      <c r="D58">
        <f>AVERAGE($D$2:$D$56)</f>
        <v>-0.66060606060606031</v>
      </c>
      <c r="E58">
        <f>AVERAGE($E$2:$E$56)</f>
        <v>6.8448484848484847</v>
      </c>
    </row>
    <row r="59" spans="1:9" x14ac:dyDescent="0.2">
      <c r="D59">
        <f>24+D58</f>
        <v>23.33939393939394</v>
      </c>
      <c r="E59">
        <f>(E58-6)*60</f>
        <v>50.690909090909088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ySplit="1" topLeftCell="A2" activePane="bottomLeft" state="frozen"/>
      <selection pane="bottomLeft" activeCell="G1" activeCellId="2" sqref="B1:B1048576 E1:E1048576 G1:G1048576"/>
    </sheetView>
  </sheetViews>
  <sheetFormatPr defaultRowHeight="14.25" x14ac:dyDescent="0.2"/>
  <cols>
    <col min="1" max="1" width="5.25" style="3" customWidth="1"/>
  </cols>
  <sheetData>
    <row r="1" spans="1:7" x14ac:dyDescent="0.2">
      <c r="B1" t="s">
        <v>34</v>
      </c>
      <c r="C1" t="s">
        <v>3</v>
      </c>
      <c r="D1" t="s">
        <v>4</v>
      </c>
      <c r="E1" t="s">
        <v>5</v>
      </c>
      <c r="F1" t="s">
        <v>22</v>
      </c>
      <c r="G1" t="s">
        <v>33</v>
      </c>
    </row>
    <row r="2" spans="1:7" x14ac:dyDescent="0.2">
      <c r="A2" s="3">
        <v>42771</v>
      </c>
      <c r="C2">
        <v>5.2</v>
      </c>
      <c r="D2">
        <v>3.8</v>
      </c>
      <c r="E2">
        <f>C2/D2</f>
        <v>1.368421052631579</v>
      </c>
      <c r="F2">
        <f>C2-D2</f>
        <v>1.4000000000000004</v>
      </c>
      <c r="G2">
        <v>7.416666666666667</v>
      </c>
    </row>
    <row r="3" spans="1:7" x14ac:dyDescent="0.2">
      <c r="A3" s="3">
        <v>42772</v>
      </c>
      <c r="C3">
        <v>0</v>
      </c>
      <c r="D3">
        <v>0</v>
      </c>
      <c r="F3">
        <f t="shared" ref="F3:F56" si="0">C3-D3</f>
        <v>0</v>
      </c>
      <c r="G3">
        <v>7.583333333333333</v>
      </c>
    </row>
    <row r="4" spans="1:7" x14ac:dyDescent="0.2">
      <c r="A4" s="3">
        <v>42773</v>
      </c>
      <c r="C4">
        <v>8</v>
      </c>
      <c r="D4">
        <v>4.5</v>
      </c>
      <c r="E4">
        <f>C4/D4</f>
        <v>1.7777777777777777</v>
      </c>
      <c r="F4">
        <f t="shared" si="0"/>
        <v>3.5</v>
      </c>
      <c r="G4">
        <v>6.7166666666666668</v>
      </c>
    </row>
    <row r="5" spans="1:7" x14ac:dyDescent="0.2">
      <c r="A5" s="3">
        <v>42774</v>
      </c>
      <c r="C5">
        <v>0</v>
      </c>
      <c r="D5">
        <v>0</v>
      </c>
      <c r="F5">
        <f t="shared" si="0"/>
        <v>0</v>
      </c>
      <c r="G5">
        <v>7.45</v>
      </c>
    </row>
    <row r="6" spans="1:7" x14ac:dyDescent="0.2">
      <c r="A6" s="3">
        <v>42775</v>
      </c>
      <c r="C6">
        <v>0</v>
      </c>
      <c r="D6">
        <v>0</v>
      </c>
      <c r="F6">
        <f t="shared" si="0"/>
        <v>0</v>
      </c>
      <c r="G6">
        <v>9</v>
      </c>
    </row>
    <row r="7" spans="1:7" x14ac:dyDescent="0.2">
      <c r="A7" s="3">
        <v>42776</v>
      </c>
      <c r="C7">
        <f>D7*1.29</f>
        <v>3.2250000000000001</v>
      </c>
      <c r="D7">
        <v>2.5</v>
      </c>
      <c r="E7">
        <f>C7/D7</f>
        <v>1.29</v>
      </c>
      <c r="F7">
        <f t="shared" si="0"/>
        <v>0.72500000000000009</v>
      </c>
      <c r="G7">
        <v>7.5</v>
      </c>
    </row>
    <row r="8" spans="1:7" x14ac:dyDescent="0.2">
      <c r="A8" s="3">
        <v>42777</v>
      </c>
      <c r="C8">
        <v>0</v>
      </c>
      <c r="D8">
        <v>0</v>
      </c>
      <c r="F8">
        <f t="shared" si="0"/>
        <v>0</v>
      </c>
      <c r="G8">
        <v>7.416666666666667</v>
      </c>
    </row>
    <row r="9" spans="1:7" x14ac:dyDescent="0.2">
      <c r="A9" s="3">
        <v>42778</v>
      </c>
      <c r="C9">
        <v>0</v>
      </c>
      <c r="D9">
        <v>0</v>
      </c>
      <c r="F9">
        <f t="shared" si="0"/>
        <v>0</v>
      </c>
      <c r="G9">
        <v>7.75</v>
      </c>
    </row>
    <row r="10" spans="1:7" x14ac:dyDescent="0.2">
      <c r="A10" s="3">
        <v>42779</v>
      </c>
      <c r="C10">
        <v>2</v>
      </c>
      <c r="D10">
        <v>1.67</v>
      </c>
      <c r="E10">
        <f t="shared" ref="E10:E15" si="1">C10/D10</f>
        <v>1.1976047904191618</v>
      </c>
      <c r="F10">
        <f t="shared" si="0"/>
        <v>0.33000000000000007</v>
      </c>
      <c r="G10">
        <v>6.833333333333333</v>
      </c>
    </row>
    <row r="11" spans="1:7" x14ac:dyDescent="0.2">
      <c r="A11" s="3">
        <v>42780</v>
      </c>
      <c r="C11">
        <v>4</v>
      </c>
      <c r="D11">
        <v>3.33</v>
      </c>
      <c r="E11">
        <f t="shared" si="1"/>
        <v>1.2012012012012012</v>
      </c>
      <c r="F11">
        <f t="shared" si="0"/>
        <v>0.66999999999999993</v>
      </c>
      <c r="G11">
        <v>6.5</v>
      </c>
    </row>
    <row r="12" spans="1:7" x14ac:dyDescent="0.2">
      <c r="A12" s="3">
        <v>42781</v>
      </c>
      <c r="C12">
        <f>2+10/60</f>
        <v>2.1666666666666665</v>
      </c>
      <c r="D12">
        <v>1.7</v>
      </c>
      <c r="E12">
        <f t="shared" si="1"/>
        <v>1.2745098039215685</v>
      </c>
      <c r="F12">
        <f t="shared" si="0"/>
        <v>0.46666666666666656</v>
      </c>
      <c r="G12">
        <v>7.333333333333333</v>
      </c>
    </row>
    <row r="13" spans="1:7" x14ac:dyDescent="0.2">
      <c r="A13" s="3">
        <v>42782</v>
      </c>
      <c r="C13">
        <v>3</v>
      </c>
      <c r="D13">
        <v>2.5</v>
      </c>
      <c r="E13">
        <f t="shared" si="1"/>
        <v>1.2</v>
      </c>
      <c r="F13">
        <f t="shared" si="0"/>
        <v>0.5</v>
      </c>
      <c r="G13">
        <v>6.666666666666667</v>
      </c>
    </row>
    <row r="14" spans="1:7" x14ac:dyDescent="0.2">
      <c r="A14" s="3">
        <v>42783</v>
      </c>
      <c r="C14">
        <v>3.5</v>
      </c>
      <c r="D14">
        <v>2.92</v>
      </c>
      <c r="E14">
        <f t="shared" si="1"/>
        <v>1.1986301369863015</v>
      </c>
      <c r="F14">
        <f t="shared" si="0"/>
        <v>0.58000000000000007</v>
      </c>
      <c r="G14">
        <v>5.75</v>
      </c>
    </row>
    <row r="15" spans="1:7" x14ac:dyDescent="0.2">
      <c r="A15" s="3">
        <v>42784</v>
      </c>
      <c r="C15">
        <f>D15*1.29</f>
        <v>1.9350000000000001</v>
      </c>
      <c r="D15">
        <v>1.5</v>
      </c>
      <c r="E15">
        <f t="shared" si="1"/>
        <v>1.29</v>
      </c>
      <c r="F15">
        <f t="shared" si="0"/>
        <v>0.43500000000000005</v>
      </c>
      <c r="G15">
        <v>4.666666666666667</v>
      </c>
    </row>
    <row r="16" spans="1:7" x14ac:dyDescent="0.2">
      <c r="A16" s="3">
        <v>42785</v>
      </c>
      <c r="C16">
        <f t="shared" ref="C16:C23" si="2">D16*1.29</f>
        <v>0</v>
      </c>
      <c r="D16">
        <v>0</v>
      </c>
      <c r="F16">
        <f t="shared" si="0"/>
        <v>0</v>
      </c>
      <c r="G16">
        <v>6.666666666666667</v>
      </c>
    </row>
    <row r="17" spans="1:7" x14ac:dyDescent="0.2">
      <c r="A17" s="3">
        <v>42786</v>
      </c>
      <c r="C17">
        <f t="shared" si="2"/>
        <v>9.5137499999999999</v>
      </c>
      <c r="D17">
        <v>7.375</v>
      </c>
      <c r="E17">
        <f t="shared" ref="E17:E37" si="3">C17/D17</f>
        <v>1.29</v>
      </c>
      <c r="F17">
        <f t="shared" si="0"/>
        <v>2.1387499999999999</v>
      </c>
      <c r="G17">
        <v>6.5</v>
      </c>
    </row>
    <row r="18" spans="1:7" x14ac:dyDescent="0.2">
      <c r="A18" s="3">
        <v>42787</v>
      </c>
      <c r="C18">
        <f t="shared" si="2"/>
        <v>8.7913500000000013</v>
      </c>
      <c r="D18">
        <v>6.8150000000000004</v>
      </c>
      <c r="E18">
        <f t="shared" si="3"/>
        <v>1.29</v>
      </c>
      <c r="F18">
        <f t="shared" si="0"/>
        <v>1.9763500000000009</v>
      </c>
      <c r="G18">
        <v>5.5</v>
      </c>
    </row>
    <row r="19" spans="1:7" x14ac:dyDescent="0.2">
      <c r="A19" s="3">
        <v>42788</v>
      </c>
      <c r="C19">
        <f t="shared" si="2"/>
        <v>10.02975</v>
      </c>
      <c r="D19">
        <v>7.7750000000000004</v>
      </c>
      <c r="E19">
        <f t="shared" si="3"/>
        <v>1.29</v>
      </c>
      <c r="F19">
        <f t="shared" si="0"/>
        <v>2.2547499999999996</v>
      </c>
      <c r="G19">
        <v>6.333333333333333</v>
      </c>
    </row>
    <row r="20" spans="1:7" x14ac:dyDescent="0.2">
      <c r="A20" s="3">
        <v>42789</v>
      </c>
      <c r="C20">
        <f t="shared" si="2"/>
        <v>9.2880000000000003</v>
      </c>
      <c r="D20">
        <v>7.2</v>
      </c>
      <c r="E20">
        <f t="shared" si="3"/>
        <v>1.29</v>
      </c>
      <c r="F20">
        <f t="shared" si="0"/>
        <v>2.0880000000000001</v>
      </c>
      <c r="G20">
        <v>7.166666666666667</v>
      </c>
    </row>
    <row r="21" spans="1:7" x14ac:dyDescent="0.2">
      <c r="A21" s="3">
        <v>42790</v>
      </c>
      <c r="C21">
        <f t="shared" si="2"/>
        <v>9.3847500000000004</v>
      </c>
      <c r="D21">
        <v>7.2750000000000004</v>
      </c>
      <c r="E21">
        <f t="shared" si="3"/>
        <v>1.29</v>
      </c>
      <c r="F21">
        <f t="shared" si="0"/>
        <v>2.10975</v>
      </c>
      <c r="G21">
        <v>6.25</v>
      </c>
    </row>
    <row r="22" spans="1:7" x14ac:dyDescent="0.2">
      <c r="A22" s="3">
        <v>42791</v>
      </c>
      <c r="C22">
        <f t="shared" si="2"/>
        <v>0.77400000000000002</v>
      </c>
      <c r="D22">
        <v>0.6</v>
      </c>
      <c r="E22">
        <f t="shared" si="3"/>
        <v>1.29</v>
      </c>
      <c r="F22">
        <f t="shared" si="0"/>
        <v>0.17400000000000004</v>
      </c>
      <c r="G22">
        <v>5.666666666666667</v>
      </c>
    </row>
    <row r="23" spans="1:7" x14ac:dyDescent="0.2">
      <c r="A23" s="3">
        <v>42792</v>
      </c>
      <c r="C23">
        <f t="shared" si="2"/>
        <v>1.29</v>
      </c>
      <c r="D23">
        <v>1</v>
      </c>
      <c r="E23">
        <f t="shared" si="3"/>
        <v>1.29</v>
      </c>
      <c r="F23">
        <f t="shared" si="0"/>
        <v>0.29000000000000004</v>
      </c>
      <c r="G23">
        <v>6.333333333333333</v>
      </c>
    </row>
    <row r="24" spans="1:7" x14ac:dyDescent="0.2">
      <c r="A24" s="3">
        <v>42793</v>
      </c>
      <c r="B24">
        <v>1.1000000000000005</v>
      </c>
      <c r="C24">
        <v>8.5</v>
      </c>
      <c r="D24">
        <v>7.4</v>
      </c>
      <c r="E24">
        <f t="shared" si="3"/>
        <v>1.1486486486486487</v>
      </c>
      <c r="F24">
        <f t="shared" si="0"/>
        <v>1.0999999999999996</v>
      </c>
      <c r="G24">
        <v>6.6</v>
      </c>
    </row>
    <row r="25" spans="1:7" x14ac:dyDescent="0.2">
      <c r="A25" s="3">
        <v>42794</v>
      </c>
      <c r="B25">
        <v>0.86666666666666625</v>
      </c>
      <c r="C25">
        <v>10.35</v>
      </c>
      <c r="D25">
        <v>6.52</v>
      </c>
      <c r="E25">
        <f t="shared" si="3"/>
        <v>1.5874233128834356</v>
      </c>
      <c r="F25">
        <f t="shared" si="0"/>
        <v>3.83</v>
      </c>
      <c r="G25">
        <v>6.9833333333333334</v>
      </c>
    </row>
    <row r="26" spans="1:7" x14ac:dyDescent="0.2">
      <c r="A26" s="3">
        <v>42795</v>
      </c>
      <c r="B26">
        <v>1.166666666666667</v>
      </c>
      <c r="C26">
        <v>9.2100000000000009</v>
      </c>
      <c r="D26">
        <v>5.69</v>
      </c>
      <c r="E26">
        <f t="shared" si="3"/>
        <v>1.6186291739894552</v>
      </c>
      <c r="F26">
        <f t="shared" si="0"/>
        <v>3.5200000000000005</v>
      </c>
      <c r="G26">
        <v>6.5166666666666666</v>
      </c>
    </row>
    <row r="27" spans="1:7" x14ac:dyDescent="0.2">
      <c r="A27" s="3">
        <v>42796</v>
      </c>
      <c r="B27">
        <v>0.80000000000000071</v>
      </c>
      <c r="C27">
        <v>8.77</v>
      </c>
      <c r="D27">
        <v>7.51</v>
      </c>
      <c r="E27">
        <f t="shared" si="3"/>
        <v>1.1677762982689748</v>
      </c>
      <c r="F27">
        <f t="shared" si="0"/>
        <v>1.2599999999999998</v>
      </c>
      <c r="G27">
        <v>6.1</v>
      </c>
    </row>
    <row r="28" spans="1:7" x14ac:dyDescent="0.2">
      <c r="A28" s="3">
        <v>42797</v>
      </c>
      <c r="B28">
        <v>0.98333333333333339</v>
      </c>
      <c r="C28">
        <v>7.58</v>
      </c>
      <c r="D28">
        <v>6.37</v>
      </c>
      <c r="E28">
        <f t="shared" si="3"/>
        <v>1.1899529042386185</v>
      </c>
      <c r="F28">
        <f t="shared" si="0"/>
        <v>1.21</v>
      </c>
      <c r="G28">
        <v>6.083333333333333</v>
      </c>
    </row>
    <row r="29" spans="1:7" x14ac:dyDescent="0.2">
      <c r="A29" s="3">
        <v>42798</v>
      </c>
      <c r="B29">
        <v>3.0833333333333321</v>
      </c>
      <c r="C29">
        <v>3.36</v>
      </c>
      <c r="D29">
        <v>2.9750000000000001</v>
      </c>
      <c r="E29">
        <f t="shared" si="3"/>
        <v>1.1294117647058823</v>
      </c>
      <c r="F29">
        <f t="shared" si="0"/>
        <v>0.38499999999999979</v>
      </c>
      <c r="G29">
        <v>6.9</v>
      </c>
    </row>
    <row r="30" spans="1:7" x14ac:dyDescent="0.2">
      <c r="A30" s="3">
        <v>42799</v>
      </c>
      <c r="B30">
        <v>4.0666666666666664</v>
      </c>
      <c r="C30">
        <v>3.32</v>
      </c>
      <c r="D30">
        <v>2.88</v>
      </c>
      <c r="E30">
        <f t="shared" si="3"/>
        <v>1.1527777777777777</v>
      </c>
      <c r="F30">
        <f t="shared" si="0"/>
        <v>0.43999999999999995</v>
      </c>
      <c r="G30">
        <v>9.4</v>
      </c>
    </row>
    <row r="31" spans="1:7" x14ac:dyDescent="0.2">
      <c r="A31" s="3">
        <v>42800</v>
      </c>
      <c r="B31">
        <v>0.74999999999999911</v>
      </c>
      <c r="C31">
        <v>8.61</v>
      </c>
      <c r="D31">
        <v>6.35</v>
      </c>
      <c r="E31">
        <f t="shared" si="3"/>
        <v>1.3559055118110237</v>
      </c>
      <c r="F31">
        <f t="shared" si="0"/>
        <v>2.2599999999999998</v>
      </c>
      <c r="G31">
        <v>7.1333333333333337</v>
      </c>
    </row>
    <row r="32" spans="1:7" x14ac:dyDescent="0.2">
      <c r="A32" s="3">
        <v>42801</v>
      </c>
      <c r="B32">
        <v>0.88333333333333286</v>
      </c>
      <c r="C32">
        <v>7.83</v>
      </c>
      <c r="D32">
        <v>5.53</v>
      </c>
      <c r="E32">
        <f t="shared" si="3"/>
        <v>1.4159132007233273</v>
      </c>
      <c r="F32">
        <f t="shared" si="0"/>
        <v>2.2999999999999998</v>
      </c>
      <c r="G32">
        <v>7</v>
      </c>
    </row>
    <row r="33" spans="1:12" x14ac:dyDescent="0.2">
      <c r="A33" s="3">
        <v>42802</v>
      </c>
      <c r="B33">
        <v>0.71666666666666679</v>
      </c>
      <c r="C33">
        <v>8.1</v>
      </c>
      <c r="D33">
        <v>6.77</v>
      </c>
      <c r="E33">
        <f t="shared" si="3"/>
        <v>1.1964549483013294</v>
      </c>
      <c r="F33">
        <f t="shared" si="0"/>
        <v>1.33</v>
      </c>
      <c r="G33">
        <v>6.8166666666666664</v>
      </c>
      <c r="L33">
        <f>0.0013*60*60</f>
        <v>4.68</v>
      </c>
    </row>
    <row r="34" spans="1:12" x14ac:dyDescent="0.2">
      <c r="A34" s="3">
        <v>42803</v>
      </c>
      <c r="B34">
        <v>0.74999999999999911</v>
      </c>
      <c r="C34">
        <v>8.6300000000000008</v>
      </c>
      <c r="D34">
        <v>7.125</v>
      </c>
      <c r="E34">
        <f t="shared" si="3"/>
        <v>1.2112280701754388</v>
      </c>
      <c r="F34">
        <f t="shared" si="0"/>
        <v>1.5050000000000008</v>
      </c>
      <c r="G34">
        <v>6.6166666666666671</v>
      </c>
      <c r="L34">
        <f>0.0026*60*60</f>
        <v>9.36</v>
      </c>
    </row>
    <row r="35" spans="1:12" x14ac:dyDescent="0.2">
      <c r="A35" s="3">
        <v>42804</v>
      </c>
      <c r="B35">
        <v>0.88333333333333286</v>
      </c>
      <c r="C35">
        <v>10.38</v>
      </c>
      <c r="D35">
        <v>7.25</v>
      </c>
      <c r="E35">
        <f t="shared" si="3"/>
        <v>1.4317241379310346</v>
      </c>
      <c r="F35">
        <f t="shared" si="0"/>
        <v>3.1300000000000008</v>
      </c>
      <c r="G35">
        <v>6.2166666666666668</v>
      </c>
    </row>
    <row r="36" spans="1:12" x14ac:dyDescent="0.2">
      <c r="A36" s="3">
        <v>42805</v>
      </c>
      <c r="B36">
        <v>1.0166666666666666</v>
      </c>
      <c r="C36">
        <v>4</v>
      </c>
      <c r="D36">
        <v>3.75</v>
      </c>
      <c r="E36">
        <f t="shared" si="3"/>
        <v>1.0666666666666667</v>
      </c>
      <c r="F36">
        <f t="shared" si="0"/>
        <v>0.25</v>
      </c>
      <c r="G36">
        <v>7.3833333333333337</v>
      </c>
    </row>
    <row r="37" spans="1:12" x14ac:dyDescent="0.2">
      <c r="A37" s="3">
        <v>42806</v>
      </c>
      <c r="B37">
        <v>1.0166666666666666</v>
      </c>
      <c r="C37">
        <v>4.9000000000000004</v>
      </c>
      <c r="D37">
        <v>3.4</v>
      </c>
      <c r="E37">
        <f t="shared" si="3"/>
        <v>1.4411764705882355</v>
      </c>
      <c r="F37">
        <f t="shared" si="0"/>
        <v>1.5000000000000004</v>
      </c>
      <c r="G37">
        <v>7.916666666666667</v>
      </c>
    </row>
    <row r="38" spans="1:12" x14ac:dyDescent="0.2">
      <c r="A38" s="3">
        <v>42807</v>
      </c>
      <c r="B38">
        <v>0.84999999999999964</v>
      </c>
      <c r="C38">
        <v>9.8800000000000008</v>
      </c>
      <c r="D38">
        <v>7.9580000000000002</v>
      </c>
      <c r="E38">
        <v>1.2415179693390299</v>
      </c>
      <c r="F38">
        <f t="shared" si="0"/>
        <v>1.9220000000000006</v>
      </c>
      <c r="G38">
        <v>6.7166666666666668</v>
      </c>
    </row>
    <row r="39" spans="1:12" x14ac:dyDescent="0.2">
      <c r="A39" s="3">
        <v>42808</v>
      </c>
      <c r="B39">
        <v>1.2833333333333332</v>
      </c>
      <c r="C39">
        <v>8.27</v>
      </c>
      <c r="D39">
        <v>4.367</v>
      </c>
      <c r="E39">
        <v>1.893748568811541</v>
      </c>
      <c r="F39">
        <f t="shared" si="0"/>
        <v>3.9029999999999996</v>
      </c>
      <c r="G39">
        <v>6.2166666666666668</v>
      </c>
    </row>
    <row r="40" spans="1:12" x14ac:dyDescent="0.2">
      <c r="A40" s="3">
        <v>42809</v>
      </c>
      <c r="B40">
        <v>0.63333333333333375</v>
      </c>
      <c r="C40">
        <v>7.03</v>
      </c>
      <c r="D40">
        <v>5.18</v>
      </c>
      <c r="E40">
        <v>1.3571428571428572</v>
      </c>
      <c r="F40">
        <f t="shared" si="0"/>
        <v>1.8500000000000005</v>
      </c>
      <c r="G40">
        <v>6.35</v>
      </c>
    </row>
    <row r="41" spans="1:12" x14ac:dyDescent="0.2">
      <c r="A41" s="3">
        <v>42810</v>
      </c>
      <c r="B41">
        <v>0.78333333333333321</v>
      </c>
      <c r="C41">
        <v>10.16</v>
      </c>
      <c r="D41">
        <v>7.79</v>
      </c>
      <c r="E41">
        <v>1.3042362002567394</v>
      </c>
      <c r="F41">
        <f t="shared" si="0"/>
        <v>2.37</v>
      </c>
      <c r="G41">
        <v>6.5666666666666664</v>
      </c>
    </row>
    <row r="42" spans="1:12" x14ac:dyDescent="0.2">
      <c r="A42" s="3">
        <v>42811</v>
      </c>
      <c r="B42">
        <v>0.91666666666666607</v>
      </c>
      <c r="C42">
        <v>10.130000000000001</v>
      </c>
      <c r="D42">
        <v>7.67</v>
      </c>
      <c r="E42">
        <v>1.320730117340287</v>
      </c>
      <c r="F42">
        <f t="shared" si="0"/>
        <v>2.4600000000000009</v>
      </c>
      <c r="G42">
        <v>6.65</v>
      </c>
    </row>
    <row r="43" spans="1:12" x14ac:dyDescent="0.2">
      <c r="A43" s="3">
        <v>42812</v>
      </c>
      <c r="B43">
        <v>1.0333333333333332</v>
      </c>
      <c r="C43">
        <v>6.5170000000000003</v>
      </c>
      <c r="D43">
        <v>5.28</v>
      </c>
      <c r="E43">
        <v>1.2342803030303031</v>
      </c>
      <c r="F43">
        <f t="shared" si="0"/>
        <v>1.2370000000000001</v>
      </c>
      <c r="G43">
        <v>7.0333333333333332</v>
      </c>
    </row>
    <row r="44" spans="1:12" x14ac:dyDescent="0.2">
      <c r="A44" s="3">
        <v>42813</v>
      </c>
      <c r="B44">
        <v>0.61666666666666714</v>
      </c>
      <c r="C44">
        <v>6.1669999999999998</v>
      </c>
      <c r="D44">
        <v>5.0999999999999996</v>
      </c>
      <c r="E44">
        <v>1.2092156862745098</v>
      </c>
      <c r="F44">
        <f t="shared" si="0"/>
        <v>1.0670000000000002</v>
      </c>
      <c r="G44">
        <v>8.1833333333333336</v>
      </c>
    </row>
    <row r="45" spans="1:12" x14ac:dyDescent="0.2">
      <c r="A45" s="3">
        <v>42814</v>
      </c>
      <c r="B45">
        <v>0.80000000000000071</v>
      </c>
      <c r="C45">
        <v>11.14</v>
      </c>
      <c r="D45">
        <v>7.57</v>
      </c>
      <c r="E45">
        <v>1.4715984147952443</v>
      </c>
      <c r="F45">
        <f t="shared" si="0"/>
        <v>3.5700000000000003</v>
      </c>
      <c r="G45">
        <v>6.85</v>
      </c>
    </row>
    <row r="46" spans="1:12" x14ac:dyDescent="0.2">
      <c r="A46" s="3">
        <v>42815</v>
      </c>
      <c r="B46">
        <v>1.2833333333333341</v>
      </c>
      <c r="C46">
        <v>3</v>
      </c>
      <c r="D46">
        <v>2.0249999999999999</v>
      </c>
      <c r="E46">
        <v>1.4814814814814816</v>
      </c>
      <c r="F46">
        <f t="shared" si="0"/>
        <v>0.97500000000000009</v>
      </c>
      <c r="G46">
        <v>6.833333333333333</v>
      </c>
    </row>
    <row r="47" spans="1:12" x14ac:dyDescent="0.2">
      <c r="A47" s="3">
        <v>42816</v>
      </c>
      <c r="B47">
        <v>1.1000000000000005</v>
      </c>
      <c r="C47">
        <v>5.25</v>
      </c>
      <c r="D47">
        <v>4.25</v>
      </c>
      <c r="E47">
        <v>1.2352941176470589</v>
      </c>
      <c r="F47">
        <f t="shared" si="0"/>
        <v>1</v>
      </c>
      <c r="G47">
        <v>6.8</v>
      </c>
    </row>
    <row r="48" spans="1:12" x14ac:dyDescent="0.2">
      <c r="A48" s="3">
        <v>42817</v>
      </c>
      <c r="B48">
        <v>1.8666666666666663</v>
      </c>
      <c r="C48">
        <v>9.82</v>
      </c>
      <c r="D48">
        <v>8.6</v>
      </c>
      <c r="E48">
        <v>1.1418604651162791</v>
      </c>
      <c r="F48">
        <f t="shared" si="0"/>
        <v>1.2200000000000006</v>
      </c>
      <c r="G48">
        <v>6.4833333333333334</v>
      </c>
    </row>
    <row r="49" spans="1:7" x14ac:dyDescent="0.2">
      <c r="A49" s="3">
        <v>42818</v>
      </c>
      <c r="B49">
        <v>0.84999999999999964</v>
      </c>
      <c r="C49">
        <v>8.7799999999999994</v>
      </c>
      <c r="D49">
        <v>5.86</v>
      </c>
      <c r="E49">
        <v>1.4982935153583616</v>
      </c>
      <c r="F49">
        <f t="shared" si="0"/>
        <v>2.919999999999999</v>
      </c>
      <c r="G49">
        <v>6.3833333333333337</v>
      </c>
    </row>
    <row r="50" spans="1:7" x14ac:dyDescent="0.2">
      <c r="A50" s="3">
        <v>42819</v>
      </c>
      <c r="B50">
        <v>1.1833333333333327</v>
      </c>
      <c r="C50">
        <v>8</v>
      </c>
      <c r="D50">
        <v>5.6</v>
      </c>
      <c r="E50">
        <v>1.4285714285714286</v>
      </c>
      <c r="F50">
        <f t="shared" si="0"/>
        <v>2.4000000000000004</v>
      </c>
      <c r="G50">
        <v>7.2333333333333334</v>
      </c>
    </row>
    <row r="51" spans="1:7" x14ac:dyDescent="0.2">
      <c r="A51" s="3">
        <v>42820</v>
      </c>
      <c r="B51">
        <v>1.2833333333333341</v>
      </c>
      <c r="C51">
        <v>6.88</v>
      </c>
      <c r="D51">
        <v>5.2249999999999996</v>
      </c>
      <c r="E51">
        <v>1.3167464114832537</v>
      </c>
      <c r="F51">
        <f t="shared" si="0"/>
        <v>1.6550000000000002</v>
      </c>
      <c r="G51">
        <v>7.05</v>
      </c>
    </row>
    <row r="52" spans="1:7" x14ac:dyDescent="0.2">
      <c r="A52" s="3">
        <v>42821</v>
      </c>
      <c r="B52">
        <v>0.63333333333333286</v>
      </c>
      <c r="C52">
        <v>9.18</v>
      </c>
      <c r="D52">
        <v>7.7050000000000001</v>
      </c>
      <c r="E52">
        <v>1.191434133679429</v>
      </c>
      <c r="F52">
        <f t="shared" si="0"/>
        <v>1.4749999999999996</v>
      </c>
      <c r="G52">
        <v>7</v>
      </c>
    </row>
    <row r="53" spans="1:7" x14ac:dyDescent="0.2">
      <c r="A53" s="3">
        <v>42822</v>
      </c>
      <c r="B53">
        <v>1.2333333333333334</v>
      </c>
      <c r="C53">
        <v>3</v>
      </c>
      <c r="D53">
        <v>1.4624999999999999</v>
      </c>
      <c r="E53">
        <v>2.0512820512820515</v>
      </c>
      <c r="F53">
        <f t="shared" si="0"/>
        <v>1.5375000000000001</v>
      </c>
      <c r="G53">
        <v>6.7666666666666666</v>
      </c>
    </row>
    <row r="54" spans="1:7" x14ac:dyDescent="0.2">
      <c r="A54" s="3">
        <v>42823</v>
      </c>
      <c r="B54">
        <v>0.91666666666666696</v>
      </c>
      <c r="C54">
        <v>7.4169999999999998</v>
      </c>
      <c r="D54">
        <v>6.2539999999999996</v>
      </c>
      <c r="E54">
        <v>1.1859609849696195</v>
      </c>
      <c r="F54">
        <f t="shared" si="0"/>
        <v>1.1630000000000003</v>
      </c>
      <c r="G54">
        <v>7.083333333333333</v>
      </c>
    </row>
    <row r="55" spans="1:7" x14ac:dyDescent="0.2">
      <c r="A55" s="3">
        <v>42824</v>
      </c>
      <c r="B55">
        <v>0.85000000000000053</v>
      </c>
      <c r="C55">
        <v>9.7829999999999995</v>
      </c>
      <c r="D55">
        <v>7.6</v>
      </c>
      <c r="E55">
        <v>1.2872368421052631</v>
      </c>
      <c r="F55">
        <f t="shared" si="0"/>
        <v>2.1829999999999998</v>
      </c>
      <c r="G55">
        <v>6.6333333333333329</v>
      </c>
    </row>
    <row r="56" spans="1:7" x14ac:dyDescent="0.2">
      <c r="A56" s="3">
        <v>42825</v>
      </c>
      <c r="B56">
        <v>1.0166666666666666</v>
      </c>
      <c r="C56">
        <v>7.5170000000000003</v>
      </c>
      <c r="D56">
        <v>5.95</v>
      </c>
      <c r="E56">
        <v>1.2633613445378151</v>
      </c>
      <c r="F56">
        <f t="shared" si="0"/>
        <v>1.5670000000000002</v>
      </c>
      <c r="G56">
        <v>6.9666666666666668</v>
      </c>
    </row>
    <row r="57" spans="1:7" x14ac:dyDescent="0.2">
      <c r="C57">
        <f>AVERAGE(C2:C56)</f>
        <v>6.0647139393939389</v>
      </c>
      <c r="D57">
        <f>AVERAGE(D2:D56)</f>
        <v>4.6077545454545445</v>
      </c>
      <c r="E57">
        <f>AVERAGE(E2:E56)</f>
        <v>1.3276699294463263</v>
      </c>
      <c r="F57">
        <f>AVERAGE(F2:F56)</f>
        <v>1.4569593939393939</v>
      </c>
      <c r="G57">
        <f>STDEV(G2:G56)</f>
        <v>0.76092774708824984</v>
      </c>
    </row>
    <row r="58" spans="1:7" x14ac:dyDescent="0.2">
      <c r="C58">
        <f>AVERAGE(C20:C56)</f>
        <v>7.3566959459459458</v>
      </c>
      <c r="D58">
        <f>AVERAGE(D20:D56)</f>
        <v>5.595716216216216</v>
      </c>
      <c r="E58">
        <f>AVERAGE(E20:E56)</f>
        <v>1.3348022102684431</v>
      </c>
      <c r="F58">
        <f>AVERAGE(F20:F56)</f>
        <v>1.76097972972973</v>
      </c>
      <c r="G58">
        <f>AVERAGE($E$2:$E$56)</f>
        <v>1.3276699294463263</v>
      </c>
    </row>
    <row r="59" spans="1:7" x14ac:dyDescent="0.2">
      <c r="G59">
        <f>(G58-6)*60</f>
        <v>-280.33980423322043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opLeftCell="G1" workbookViewId="0">
      <selection activeCell="N1" sqref="N1:N1048576"/>
    </sheetView>
  </sheetViews>
  <sheetFormatPr defaultRowHeight="14.25" x14ac:dyDescent="0.2"/>
  <cols>
    <col min="1" max="1" width="8.25" style="5" bestFit="1" customWidth="1"/>
    <col min="6" max="6" width="8.25" style="5" customWidth="1"/>
    <col min="9" max="9" width="9" style="4"/>
    <col min="11" max="11" width="8.25" style="5" customWidth="1"/>
    <col min="14" max="14" width="8.25" style="5" customWidth="1"/>
  </cols>
  <sheetData>
    <row r="1" spans="1:18" s="4" customFormat="1" x14ac:dyDescent="0.2">
      <c r="A1" s="5"/>
      <c r="B1" s="4" t="s">
        <v>35</v>
      </c>
      <c r="C1" s="4" t="s">
        <v>38</v>
      </c>
      <c r="D1" s="4" t="s">
        <v>36</v>
      </c>
      <c r="E1" s="4" t="s">
        <v>44</v>
      </c>
      <c r="F1" s="5"/>
      <c r="G1" s="4" t="s">
        <v>37</v>
      </c>
      <c r="H1" s="4" t="s">
        <v>45</v>
      </c>
      <c r="I1" s="4" t="s">
        <v>39</v>
      </c>
      <c r="J1" s="4" t="s">
        <v>46</v>
      </c>
      <c r="K1" s="5"/>
      <c r="L1" s="4" t="s">
        <v>47</v>
      </c>
      <c r="M1" s="4" t="s">
        <v>51</v>
      </c>
      <c r="N1" s="5"/>
      <c r="O1" s="4" t="s">
        <v>58</v>
      </c>
      <c r="P1" s="4" t="s">
        <v>42</v>
      </c>
      <c r="Q1" s="4" t="s">
        <v>43</v>
      </c>
      <c r="R1" s="4" t="s">
        <v>41</v>
      </c>
    </row>
    <row r="2" spans="1:18" s="4" customFormat="1" x14ac:dyDescent="0.2">
      <c r="A2" s="5">
        <v>42776</v>
      </c>
      <c r="B2" s="4">
        <v>2.8</v>
      </c>
      <c r="D2" s="4">
        <v>3</v>
      </c>
      <c r="F2" s="5">
        <v>42776</v>
      </c>
      <c r="G2" s="4">
        <v>4</v>
      </c>
      <c r="H2" s="4">
        <v>2</v>
      </c>
      <c r="I2" s="4">
        <v>0</v>
      </c>
      <c r="K2" s="5">
        <v>42776</v>
      </c>
      <c r="N2" s="5">
        <v>42776</v>
      </c>
    </row>
    <row r="3" spans="1:18" s="4" customFormat="1" x14ac:dyDescent="0.2">
      <c r="A3" s="5">
        <v>42783</v>
      </c>
      <c r="B3" s="4">
        <v>6.375</v>
      </c>
      <c r="D3" s="4">
        <v>1.2749999999999999</v>
      </c>
      <c r="F3" s="5">
        <v>42783</v>
      </c>
      <c r="G3" s="4">
        <v>1.2749999999999999</v>
      </c>
      <c r="H3" s="4">
        <v>1</v>
      </c>
      <c r="I3" s="4">
        <v>3.8250000000000002</v>
      </c>
      <c r="J3" s="4" t="s">
        <v>69</v>
      </c>
      <c r="K3" s="5">
        <v>42783</v>
      </c>
      <c r="N3" s="5">
        <v>42783</v>
      </c>
    </row>
    <row r="4" spans="1:18" s="4" customFormat="1" x14ac:dyDescent="0.2">
      <c r="A4" s="5">
        <v>42790</v>
      </c>
      <c r="B4" s="4">
        <v>9.7750000000000004</v>
      </c>
      <c r="C4" s="4" t="s">
        <v>40</v>
      </c>
      <c r="D4" s="4">
        <v>4.6740000000000004</v>
      </c>
      <c r="E4" s="4" t="s">
        <v>48</v>
      </c>
      <c r="F4" s="5">
        <v>42790</v>
      </c>
      <c r="G4" s="4">
        <v>3.4</v>
      </c>
      <c r="H4" s="4">
        <v>2</v>
      </c>
      <c r="I4" s="4">
        <v>1.87</v>
      </c>
      <c r="J4" s="4" t="s">
        <v>70</v>
      </c>
      <c r="K4" s="5">
        <v>42790</v>
      </c>
      <c r="L4" s="4">
        <v>0.45829999999999999</v>
      </c>
      <c r="N4" s="5">
        <v>42790</v>
      </c>
      <c r="O4" s="4">
        <v>7.9050000000000002</v>
      </c>
      <c r="P4" s="4">
        <v>1</v>
      </c>
      <c r="Q4" s="4">
        <v>1.7</v>
      </c>
      <c r="R4" s="4">
        <v>0.85</v>
      </c>
    </row>
    <row r="5" spans="1:18" s="4" customFormat="1" x14ac:dyDescent="0.2">
      <c r="A5" s="5">
        <v>42797</v>
      </c>
      <c r="B5" s="4">
        <v>9.35</v>
      </c>
      <c r="C5" s="4" t="s">
        <v>49</v>
      </c>
      <c r="D5" s="4">
        <v>3.85</v>
      </c>
      <c r="E5" s="4" t="s">
        <v>50</v>
      </c>
      <c r="F5" s="5">
        <v>42797</v>
      </c>
      <c r="G5" s="4">
        <v>3.4</v>
      </c>
      <c r="H5" s="4">
        <v>2</v>
      </c>
      <c r="I5" s="4">
        <v>0</v>
      </c>
      <c r="K5" s="5">
        <v>42797</v>
      </c>
      <c r="L5" s="4">
        <v>1.2749999999999999</v>
      </c>
      <c r="M5" s="4">
        <v>2.4580000000000002</v>
      </c>
      <c r="N5" s="5">
        <v>42797</v>
      </c>
      <c r="O5" s="4">
        <v>7.6375000000000002</v>
      </c>
      <c r="P5" s="4">
        <v>1.5669999999999999</v>
      </c>
      <c r="Q5" s="4">
        <v>2.7166999999999999</v>
      </c>
      <c r="R5" s="4">
        <v>1.95</v>
      </c>
    </row>
    <row r="6" spans="1:18" x14ac:dyDescent="0.2">
      <c r="A6" s="5">
        <v>42804</v>
      </c>
      <c r="B6" s="4">
        <v>12.067</v>
      </c>
      <c r="C6" s="4" t="s">
        <v>55</v>
      </c>
      <c r="D6" s="4">
        <v>4.37</v>
      </c>
      <c r="E6" s="4" t="s">
        <v>52</v>
      </c>
      <c r="F6" s="5">
        <v>42804</v>
      </c>
      <c r="G6" s="4">
        <v>3.4</v>
      </c>
      <c r="H6" s="4">
        <v>2</v>
      </c>
      <c r="I6" s="4">
        <v>2.5499999999999998</v>
      </c>
      <c r="J6" s="4" t="s">
        <v>53</v>
      </c>
      <c r="K6" s="5">
        <v>42804</v>
      </c>
      <c r="L6">
        <v>2.4580000000000002</v>
      </c>
      <c r="M6">
        <v>0.89</v>
      </c>
      <c r="N6" s="5">
        <v>42804</v>
      </c>
      <c r="O6">
        <v>7.5</v>
      </c>
      <c r="P6">
        <v>0.85</v>
      </c>
      <c r="Q6">
        <v>2.9750000000000001</v>
      </c>
      <c r="R6">
        <v>1.458</v>
      </c>
    </row>
    <row r="7" spans="1:18" x14ac:dyDescent="0.2">
      <c r="A7" s="5">
        <v>42811</v>
      </c>
      <c r="B7">
        <v>7.3661000000000003</v>
      </c>
      <c r="C7" s="4" t="s">
        <v>54</v>
      </c>
      <c r="D7">
        <v>5.9230833333333335</v>
      </c>
      <c r="E7" s="4" t="s">
        <v>56</v>
      </c>
      <c r="F7" s="5">
        <v>42811</v>
      </c>
      <c r="G7">
        <v>1.9124999999999999</v>
      </c>
      <c r="H7" s="4">
        <v>2</v>
      </c>
      <c r="I7" s="4">
        <v>0.85</v>
      </c>
      <c r="J7" s="4" t="s">
        <v>57</v>
      </c>
      <c r="K7" s="5">
        <v>42811</v>
      </c>
      <c r="L7">
        <v>3.96</v>
      </c>
      <c r="M7">
        <v>1.2749999999999999</v>
      </c>
      <c r="N7" s="5">
        <v>42811</v>
      </c>
      <c r="O7">
        <v>7.1639999999999997</v>
      </c>
      <c r="P7">
        <v>3.2087499999999998</v>
      </c>
      <c r="Q7">
        <v>1.6064999999999998</v>
      </c>
      <c r="R7">
        <v>1.65</v>
      </c>
    </row>
    <row r="8" spans="1:18" x14ac:dyDescent="0.2">
      <c r="A8" s="5">
        <v>42818</v>
      </c>
      <c r="B8">
        <v>5.18</v>
      </c>
      <c r="C8" s="4" t="s">
        <v>59</v>
      </c>
      <c r="D8">
        <v>3.4416666666666669</v>
      </c>
      <c r="E8" t="s">
        <v>62</v>
      </c>
      <c r="F8" s="5">
        <v>42818</v>
      </c>
      <c r="G8">
        <v>3.875</v>
      </c>
      <c r="H8" s="4">
        <v>2</v>
      </c>
      <c r="I8" s="4">
        <v>1.2749999999999999</v>
      </c>
      <c r="J8" s="4" t="s">
        <v>60</v>
      </c>
      <c r="K8" s="5">
        <v>42818</v>
      </c>
      <c r="L8">
        <v>2.883</v>
      </c>
      <c r="M8">
        <v>0.85</v>
      </c>
      <c r="N8" s="5">
        <v>42818</v>
      </c>
      <c r="O8">
        <v>18.742350000000002</v>
      </c>
      <c r="P8">
        <v>0</v>
      </c>
      <c r="Q8">
        <v>2.125</v>
      </c>
      <c r="R8">
        <v>0</v>
      </c>
    </row>
    <row r="9" spans="1:18" x14ac:dyDescent="0.2">
      <c r="A9" s="5">
        <v>42825</v>
      </c>
      <c r="B9">
        <v>5.0999999999999996</v>
      </c>
      <c r="C9" s="4" t="s">
        <v>61</v>
      </c>
      <c r="D9">
        <v>3.0169999999999999</v>
      </c>
      <c r="E9" t="s">
        <v>63</v>
      </c>
      <c r="F9" s="5">
        <v>42825</v>
      </c>
      <c r="G9">
        <v>3.5</v>
      </c>
      <c r="H9" s="4">
        <v>2.5</v>
      </c>
      <c r="I9" s="4">
        <v>3.3250000000000002</v>
      </c>
      <c r="J9" s="4" t="s">
        <v>64</v>
      </c>
      <c r="K9" s="5">
        <v>42825</v>
      </c>
      <c r="L9">
        <v>2.6</v>
      </c>
      <c r="M9">
        <v>0.85</v>
      </c>
      <c r="N9" s="5">
        <v>42825</v>
      </c>
      <c r="O9">
        <v>17.295000000000002</v>
      </c>
      <c r="P9">
        <v>2.2170000000000001</v>
      </c>
      <c r="Q9">
        <v>0</v>
      </c>
      <c r="R9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3" workbookViewId="0">
      <selection activeCell="F1" activeCellId="1" sqref="A1:A1048576 F1:F1048576"/>
    </sheetView>
  </sheetViews>
  <sheetFormatPr defaultRowHeight="14.25" x14ac:dyDescent="0.2"/>
  <cols>
    <col min="1" max="1" width="5.25" style="3" customWidth="1"/>
  </cols>
  <sheetData>
    <row r="1" spans="1:6" x14ac:dyDescent="0.2">
      <c r="B1" t="s">
        <v>65</v>
      </c>
      <c r="C1" t="s">
        <v>66</v>
      </c>
      <c r="D1" t="s">
        <v>67</v>
      </c>
      <c r="E1" t="s">
        <v>68</v>
      </c>
    </row>
    <row r="2" spans="1:6" x14ac:dyDescent="0.2">
      <c r="A2" s="3">
        <v>42771</v>
      </c>
      <c r="B2">
        <v>8.3000000000000007</v>
      </c>
      <c r="C2">
        <v>3.3333333333333333E-2</v>
      </c>
      <c r="D2">
        <v>8.2666666666666675</v>
      </c>
      <c r="F2">
        <f>D2+E2</f>
        <v>8.2666666666666675</v>
      </c>
    </row>
    <row r="3" spans="1:6" x14ac:dyDescent="0.2">
      <c r="A3" s="3">
        <v>42772</v>
      </c>
      <c r="B3">
        <v>7.1333333333333337</v>
      </c>
      <c r="C3">
        <v>0</v>
      </c>
      <c r="D3">
        <v>7.1333333333333337</v>
      </c>
      <c r="F3">
        <f t="shared" ref="F3:F56" si="0">D3+E3</f>
        <v>7.1333333333333337</v>
      </c>
    </row>
    <row r="4" spans="1:6" x14ac:dyDescent="0.2">
      <c r="A4" s="3">
        <v>42773</v>
      </c>
      <c r="B4">
        <v>6.4833333333333334</v>
      </c>
      <c r="C4">
        <v>0</v>
      </c>
      <c r="D4">
        <v>6.4833333333333334</v>
      </c>
      <c r="F4">
        <f t="shared" si="0"/>
        <v>6.4833333333333334</v>
      </c>
    </row>
    <row r="5" spans="1:6" x14ac:dyDescent="0.2">
      <c r="A5" s="3">
        <v>42774</v>
      </c>
      <c r="B5">
        <v>11.216666666666667</v>
      </c>
      <c r="C5">
        <v>0</v>
      </c>
      <c r="D5">
        <v>11.216666666666667</v>
      </c>
      <c r="F5">
        <f t="shared" si="0"/>
        <v>11.216666666666667</v>
      </c>
    </row>
    <row r="6" spans="1:6" x14ac:dyDescent="0.2">
      <c r="A6" s="3">
        <v>42775</v>
      </c>
      <c r="B6">
        <v>12.9</v>
      </c>
      <c r="C6">
        <v>0.21666666666666667</v>
      </c>
      <c r="D6">
        <v>12.683333333333334</v>
      </c>
      <c r="F6">
        <f t="shared" si="0"/>
        <v>12.683333333333334</v>
      </c>
    </row>
    <row r="7" spans="1:6" x14ac:dyDescent="0.2">
      <c r="A7" s="3">
        <v>42776</v>
      </c>
      <c r="B7">
        <v>10.416666666666666</v>
      </c>
      <c r="C7">
        <v>1.35</v>
      </c>
      <c r="D7">
        <v>9.0666666666666664</v>
      </c>
      <c r="F7">
        <f t="shared" si="0"/>
        <v>9.0666666666666664</v>
      </c>
    </row>
    <row r="8" spans="1:6" x14ac:dyDescent="0.2">
      <c r="A8" s="3">
        <v>42777</v>
      </c>
      <c r="B8">
        <v>11.35</v>
      </c>
      <c r="C8">
        <v>0</v>
      </c>
      <c r="D8">
        <v>11.35</v>
      </c>
      <c r="F8">
        <f t="shared" si="0"/>
        <v>11.35</v>
      </c>
    </row>
    <row r="9" spans="1:6" x14ac:dyDescent="0.2">
      <c r="A9" s="3">
        <v>42778</v>
      </c>
      <c r="B9">
        <v>9.1</v>
      </c>
      <c r="C9">
        <v>0</v>
      </c>
      <c r="D9">
        <v>9.1</v>
      </c>
      <c r="F9">
        <f t="shared" si="0"/>
        <v>9.1</v>
      </c>
    </row>
    <row r="10" spans="1:6" x14ac:dyDescent="0.2">
      <c r="A10" s="3">
        <v>42779</v>
      </c>
      <c r="B10">
        <v>9.2833333333333332</v>
      </c>
      <c r="C10">
        <v>1.4833333333333334</v>
      </c>
      <c r="D10">
        <v>7.8</v>
      </c>
      <c r="F10">
        <f t="shared" si="0"/>
        <v>7.8</v>
      </c>
    </row>
    <row r="11" spans="1:6" x14ac:dyDescent="0.2">
      <c r="A11" s="3">
        <v>42780</v>
      </c>
      <c r="B11">
        <v>7.2833333333333332</v>
      </c>
      <c r="C11">
        <v>3.1</v>
      </c>
      <c r="D11">
        <v>4.1833333333333336</v>
      </c>
      <c r="F11">
        <f t="shared" si="0"/>
        <v>4.1833333333333336</v>
      </c>
    </row>
    <row r="12" spans="1:6" x14ac:dyDescent="0.2">
      <c r="A12" s="3">
        <v>42781</v>
      </c>
      <c r="B12">
        <v>7.4833333333333334</v>
      </c>
      <c r="C12">
        <v>0.66666666666666663</v>
      </c>
      <c r="D12">
        <v>6.8166666666666664</v>
      </c>
      <c r="F12">
        <f t="shared" si="0"/>
        <v>6.8166666666666664</v>
      </c>
    </row>
    <row r="13" spans="1:6" x14ac:dyDescent="0.2">
      <c r="A13" s="3">
        <v>42782</v>
      </c>
      <c r="B13">
        <v>12.35</v>
      </c>
      <c r="C13">
        <v>2.8</v>
      </c>
      <c r="D13">
        <v>9.5500000000000007</v>
      </c>
      <c r="F13">
        <f t="shared" si="0"/>
        <v>9.5500000000000007</v>
      </c>
    </row>
    <row r="14" spans="1:6" x14ac:dyDescent="0.2">
      <c r="A14" s="3">
        <v>42783</v>
      </c>
      <c r="B14">
        <v>9.1666666666666661</v>
      </c>
      <c r="C14">
        <v>3.4166666666666665</v>
      </c>
      <c r="D14">
        <v>5.75</v>
      </c>
      <c r="F14">
        <f t="shared" si="0"/>
        <v>5.75</v>
      </c>
    </row>
    <row r="15" spans="1:6" x14ac:dyDescent="0.2">
      <c r="A15" s="3">
        <v>42784</v>
      </c>
      <c r="B15">
        <v>6.95</v>
      </c>
      <c r="C15">
        <v>0.45</v>
      </c>
      <c r="D15">
        <v>6.5</v>
      </c>
      <c r="F15">
        <f t="shared" si="0"/>
        <v>6.5</v>
      </c>
    </row>
    <row r="16" spans="1:6" x14ac:dyDescent="0.2">
      <c r="A16" s="3">
        <v>42785</v>
      </c>
      <c r="B16">
        <v>5.583333333333333</v>
      </c>
      <c r="C16">
        <v>0.11666666666666667</v>
      </c>
      <c r="D16">
        <v>5.4666666666666668</v>
      </c>
      <c r="F16">
        <f t="shared" si="0"/>
        <v>5.4666666666666668</v>
      </c>
    </row>
    <row r="17" spans="1:6" x14ac:dyDescent="0.2">
      <c r="A17" s="3">
        <v>42786</v>
      </c>
      <c r="B17">
        <v>5.4666666666666668</v>
      </c>
      <c r="C17">
        <v>0.9</v>
      </c>
      <c r="D17">
        <v>4.5666666666666664</v>
      </c>
      <c r="F17">
        <f t="shared" si="0"/>
        <v>4.5666666666666664</v>
      </c>
    </row>
    <row r="18" spans="1:6" x14ac:dyDescent="0.2">
      <c r="A18" s="3">
        <v>42787</v>
      </c>
      <c r="B18">
        <v>6.35</v>
      </c>
      <c r="C18">
        <v>1.2166666666666666</v>
      </c>
      <c r="D18">
        <v>5.1333333333333329</v>
      </c>
      <c r="F18">
        <f t="shared" si="0"/>
        <v>5.1333333333333329</v>
      </c>
    </row>
    <row r="19" spans="1:6" x14ac:dyDescent="0.2">
      <c r="A19" s="3">
        <v>42788</v>
      </c>
      <c r="B19">
        <v>4.416666666666667</v>
      </c>
      <c r="C19">
        <v>0.91666666666666663</v>
      </c>
      <c r="D19">
        <v>3.5000000000000004</v>
      </c>
      <c r="F19">
        <f t="shared" si="0"/>
        <v>3.5000000000000004</v>
      </c>
    </row>
    <row r="20" spans="1:6" x14ac:dyDescent="0.2">
      <c r="A20" s="3">
        <v>42789</v>
      </c>
      <c r="B20">
        <v>4.6166666666666663</v>
      </c>
      <c r="C20">
        <v>0.96666666666666667</v>
      </c>
      <c r="D20">
        <v>3.6499999999999995</v>
      </c>
      <c r="F20">
        <f t="shared" si="0"/>
        <v>3.6499999999999995</v>
      </c>
    </row>
    <row r="21" spans="1:6" x14ac:dyDescent="0.2">
      <c r="A21" s="3">
        <v>42790</v>
      </c>
      <c r="B21">
        <v>7.2333333333333334</v>
      </c>
      <c r="C21">
        <v>0.91666666666666663</v>
      </c>
      <c r="D21">
        <v>6.3166666666666664</v>
      </c>
      <c r="F21">
        <f t="shared" si="0"/>
        <v>6.3166666666666664</v>
      </c>
    </row>
    <row r="22" spans="1:6" x14ac:dyDescent="0.2">
      <c r="A22" s="3">
        <v>42791</v>
      </c>
      <c r="B22">
        <v>9.2666666666666675</v>
      </c>
      <c r="C22">
        <v>0.11666666666666667</v>
      </c>
      <c r="D22">
        <v>9.15</v>
      </c>
      <c r="F22">
        <f t="shared" si="0"/>
        <v>9.15</v>
      </c>
    </row>
    <row r="23" spans="1:6" x14ac:dyDescent="0.2">
      <c r="A23" s="3">
        <v>42792</v>
      </c>
      <c r="B23">
        <v>4</v>
      </c>
      <c r="C23">
        <v>0.26666666666666666</v>
      </c>
      <c r="D23">
        <v>3.7333333333333334</v>
      </c>
      <c r="F23">
        <f t="shared" si="0"/>
        <v>3.7333333333333334</v>
      </c>
    </row>
    <row r="24" spans="1:6" x14ac:dyDescent="0.2">
      <c r="A24" s="3">
        <v>42793</v>
      </c>
      <c r="B24">
        <v>5.1833333333333336</v>
      </c>
      <c r="C24">
        <v>1</v>
      </c>
      <c r="D24">
        <v>4.1833333333333336</v>
      </c>
      <c r="F24">
        <f t="shared" si="0"/>
        <v>4.1833333333333336</v>
      </c>
    </row>
    <row r="25" spans="1:6" x14ac:dyDescent="0.2">
      <c r="A25" s="3">
        <v>42794</v>
      </c>
      <c r="B25">
        <v>7.4333333333333336</v>
      </c>
      <c r="C25">
        <v>1.0166666666666666</v>
      </c>
      <c r="D25">
        <v>6.416666666666667</v>
      </c>
      <c r="F25">
        <f t="shared" si="0"/>
        <v>6.416666666666667</v>
      </c>
    </row>
    <row r="26" spans="1:6" x14ac:dyDescent="0.2">
      <c r="A26" s="3">
        <v>42795</v>
      </c>
      <c r="B26">
        <v>5.8833333333333337</v>
      </c>
      <c r="C26">
        <v>0.46666666666666667</v>
      </c>
      <c r="D26">
        <v>5.416666666666667</v>
      </c>
      <c r="F26">
        <f t="shared" si="0"/>
        <v>5.416666666666667</v>
      </c>
    </row>
    <row r="27" spans="1:6" x14ac:dyDescent="0.2">
      <c r="A27" s="3">
        <v>42796</v>
      </c>
      <c r="B27">
        <v>3.7666666666666666</v>
      </c>
      <c r="C27">
        <v>1.85</v>
      </c>
      <c r="D27">
        <v>1.9166666666666665</v>
      </c>
      <c r="F27">
        <f t="shared" si="0"/>
        <v>1.9166666666666665</v>
      </c>
    </row>
    <row r="28" spans="1:6" x14ac:dyDescent="0.2">
      <c r="A28" s="3">
        <v>42797</v>
      </c>
      <c r="B28">
        <v>6.7166666666666668</v>
      </c>
      <c r="C28">
        <v>1.3666666666666667</v>
      </c>
      <c r="D28">
        <v>5.35</v>
      </c>
      <c r="F28">
        <f t="shared" si="0"/>
        <v>5.35</v>
      </c>
    </row>
    <row r="29" spans="1:6" x14ac:dyDescent="0.2">
      <c r="A29" s="3">
        <v>42798</v>
      </c>
      <c r="B29">
        <v>9.9333333333333336</v>
      </c>
      <c r="C29">
        <v>0.56666666666666665</v>
      </c>
      <c r="D29">
        <v>9.3666666666666671</v>
      </c>
      <c r="F29">
        <f t="shared" si="0"/>
        <v>9.3666666666666671</v>
      </c>
    </row>
    <row r="30" spans="1:6" x14ac:dyDescent="0.2">
      <c r="A30" s="3">
        <v>42799</v>
      </c>
      <c r="B30">
        <v>7.8</v>
      </c>
      <c r="C30">
        <v>0.2</v>
      </c>
      <c r="D30">
        <v>7.6</v>
      </c>
      <c r="F30">
        <f t="shared" si="0"/>
        <v>7.6</v>
      </c>
    </row>
    <row r="31" spans="1:6" x14ac:dyDescent="0.2">
      <c r="A31" s="3">
        <v>42800</v>
      </c>
      <c r="B31">
        <v>4.75</v>
      </c>
      <c r="C31">
        <v>1.25</v>
      </c>
      <c r="D31">
        <v>3.5</v>
      </c>
      <c r="F31">
        <f t="shared" si="0"/>
        <v>3.5</v>
      </c>
    </row>
    <row r="32" spans="1:6" x14ac:dyDescent="0.2">
      <c r="A32" s="3">
        <v>42801</v>
      </c>
      <c r="B32">
        <v>7.4</v>
      </c>
      <c r="C32">
        <v>1.2833333333333334</v>
      </c>
      <c r="D32">
        <v>6.1166666666666671</v>
      </c>
      <c r="F32">
        <f t="shared" si="0"/>
        <v>6.1166666666666671</v>
      </c>
    </row>
    <row r="33" spans="1:6" x14ac:dyDescent="0.2">
      <c r="A33" s="3">
        <v>42802</v>
      </c>
      <c r="B33">
        <v>4.2166666666666668</v>
      </c>
      <c r="C33">
        <v>1.1000000000000001</v>
      </c>
      <c r="D33">
        <v>3.1166666666666667</v>
      </c>
      <c r="F33">
        <f t="shared" si="0"/>
        <v>3.1166666666666667</v>
      </c>
    </row>
    <row r="34" spans="1:6" x14ac:dyDescent="0.2">
      <c r="A34" s="3">
        <v>42803</v>
      </c>
      <c r="B34">
        <v>1.8166666666666667</v>
      </c>
      <c r="C34">
        <v>0.75</v>
      </c>
      <c r="D34">
        <v>1.0666666666666667</v>
      </c>
      <c r="F34">
        <f t="shared" si="0"/>
        <v>1.0666666666666667</v>
      </c>
    </row>
    <row r="35" spans="1:6" x14ac:dyDescent="0.2">
      <c r="A35" s="3">
        <v>42804</v>
      </c>
      <c r="B35">
        <v>6.333333333333333</v>
      </c>
      <c r="C35">
        <v>0.93333333333333335</v>
      </c>
      <c r="D35">
        <v>5.3999999999999995</v>
      </c>
      <c r="F35">
        <f t="shared" si="0"/>
        <v>5.3999999999999995</v>
      </c>
    </row>
    <row r="36" spans="1:6" x14ac:dyDescent="0.2">
      <c r="A36" s="3">
        <v>42805</v>
      </c>
      <c r="B36">
        <v>3.2666666666666666</v>
      </c>
      <c r="C36">
        <v>1.6666666666666666E-2</v>
      </c>
      <c r="D36">
        <v>3.25</v>
      </c>
      <c r="F36">
        <f t="shared" si="0"/>
        <v>3.25</v>
      </c>
    </row>
    <row r="37" spans="1:6" x14ac:dyDescent="0.2">
      <c r="A37" s="3">
        <v>42806</v>
      </c>
      <c r="B37">
        <v>6.7666666666666666</v>
      </c>
      <c r="C37">
        <v>0.43333333333333335</v>
      </c>
      <c r="D37">
        <v>6.333333333333333</v>
      </c>
      <c r="F37">
        <f t="shared" si="0"/>
        <v>6.333333333333333</v>
      </c>
    </row>
    <row r="38" spans="1:6" x14ac:dyDescent="0.2">
      <c r="A38" s="3">
        <v>42807</v>
      </c>
      <c r="B38">
        <v>4.55</v>
      </c>
      <c r="C38">
        <v>2.0666666666666669</v>
      </c>
      <c r="D38">
        <v>2.4833333333333329</v>
      </c>
      <c r="F38">
        <f t="shared" si="0"/>
        <v>2.4833333333333329</v>
      </c>
    </row>
    <row r="39" spans="1:6" x14ac:dyDescent="0.2">
      <c r="A39" s="3">
        <v>42808</v>
      </c>
      <c r="B39">
        <v>7.833333333333333</v>
      </c>
      <c r="C39">
        <v>1.1000000000000001</v>
      </c>
      <c r="D39">
        <v>6.7333333333333325</v>
      </c>
      <c r="F39">
        <f t="shared" si="0"/>
        <v>6.7333333333333325</v>
      </c>
    </row>
    <row r="40" spans="1:6" x14ac:dyDescent="0.2">
      <c r="A40" s="3">
        <v>42809</v>
      </c>
      <c r="B40">
        <v>4.6333333333333337</v>
      </c>
      <c r="C40">
        <v>1.2333333333333334</v>
      </c>
      <c r="D40">
        <v>3.4000000000000004</v>
      </c>
      <c r="F40">
        <f t="shared" si="0"/>
        <v>3.4000000000000004</v>
      </c>
    </row>
    <row r="41" spans="1:6" x14ac:dyDescent="0.2">
      <c r="A41" s="3">
        <v>42810</v>
      </c>
      <c r="B41">
        <v>4.7666666666666666</v>
      </c>
      <c r="C41">
        <v>0.6</v>
      </c>
      <c r="D41">
        <v>4.166666666666667</v>
      </c>
      <c r="F41">
        <f t="shared" si="0"/>
        <v>4.166666666666667</v>
      </c>
    </row>
    <row r="42" spans="1:6" x14ac:dyDescent="0.2">
      <c r="A42" s="3">
        <v>42811</v>
      </c>
      <c r="B42">
        <v>2.8833333333333333</v>
      </c>
      <c r="C42">
        <v>0.15</v>
      </c>
      <c r="D42">
        <v>2.7333333333333334</v>
      </c>
      <c r="F42">
        <f t="shared" si="0"/>
        <v>2.7333333333333334</v>
      </c>
    </row>
    <row r="43" spans="1:6" x14ac:dyDescent="0.2">
      <c r="A43" s="3">
        <v>42812</v>
      </c>
      <c r="B43">
        <v>6.9666666666666668</v>
      </c>
      <c r="C43">
        <v>0.05</v>
      </c>
      <c r="D43">
        <v>6.916666666666667</v>
      </c>
      <c r="F43">
        <f t="shared" si="0"/>
        <v>6.916666666666667</v>
      </c>
    </row>
    <row r="44" spans="1:6" x14ac:dyDescent="0.2">
      <c r="A44" s="3">
        <v>42813</v>
      </c>
      <c r="B44">
        <v>6</v>
      </c>
      <c r="C44">
        <v>0.16666666666666666</v>
      </c>
      <c r="D44">
        <v>5.833333333333333</v>
      </c>
      <c r="F44">
        <f t="shared" si="0"/>
        <v>5.833333333333333</v>
      </c>
    </row>
    <row r="45" spans="1:6" x14ac:dyDescent="0.2">
      <c r="A45" s="3">
        <v>42814</v>
      </c>
      <c r="B45">
        <v>5.9333333333333336</v>
      </c>
      <c r="C45">
        <v>1.2166666666666666</v>
      </c>
      <c r="D45">
        <v>4.7166666666666668</v>
      </c>
      <c r="F45">
        <f t="shared" si="0"/>
        <v>4.7166666666666668</v>
      </c>
    </row>
    <row r="46" spans="1:6" x14ac:dyDescent="0.2">
      <c r="A46" s="3">
        <v>42815</v>
      </c>
      <c r="B46">
        <v>6.35</v>
      </c>
      <c r="C46">
        <v>0</v>
      </c>
      <c r="D46">
        <v>6.35</v>
      </c>
      <c r="E46">
        <v>2.83</v>
      </c>
      <c r="F46">
        <f t="shared" si="0"/>
        <v>9.18</v>
      </c>
    </row>
    <row r="47" spans="1:6" x14ac:dyDescent="0.2">
      <c r="A47" s="3">
        <v>42816</v>
      </c>
      <c r="B47">
        <v>5.3</v>
      </c>
      <c r="C47">
        <v>0</v>
      </c>
      <c r="D47">
        <v>5.3</v>
      </c>
      <c r="E47">
        <v>0</v>
      </c>
      <c r="F47">
        <f t="shared" si="0"/>
        <v>5.3</v>
      </c>
    </row>
    <row r="48" spans="1:6" x14ac:dyDescent="0.2">
      <c r="A48" s="3">
        <v>42817</v>
      </c>
      <c r="B48">
        <v>4.6500000000000004</v>
      </c>
      <c r="C48">
        <v>1.5333333333333334</v>
      </c>
      <c r="D48">
        <v>3.1166666666666671</v>
      </c>
      <c r="E48">
        <v>0</v>
      </c>
      <c r="F48">
        <f t="shared" si="0"/>
        <v>3.1166666666666671</v>
      </c>
    </row>
    <row r="49" spans="1:6" x14ac:dyDescent="0.2">
      <c r="A49" s="3">
        <v>42818</v>
      </c>
      <c r="B49">
        <v>5.833333333333333</v>
      </c>
      <c r="C49">
        <v>1.3333333333333333</v>
      </c>
      <c r="D49">
        <v>4.5</v>
      </c>
      <c r="E49">
        <v>0</v>
      </c>
      <c r="F49">
        <f t="shared" si="0"/>
        <v>4.5</v>
      </c>
    </row>
    <row r="50" spans="1:6" x14ac:dyDescent="0.2">
      <c r="A50" s="3">
        <v>42819</v>
      </c>
      <c r="B50">
        <v>6.916666666666667</v>
      </c>
      <c r="C50">
        <v>0.66666666666666663</v>
      </c>
      <c r="D50">
        <v>6.25</v>
      </c>
      <c r="E50">
        <v>0</v>
      </c>
      <c r="F50">
        <f t="shared" si="0"/>
        <v>6.25</v>
      </c>
    </row>
    <row r="51" spans="1:6" x14ac:dyDescent="0.2">
      <c r="A51" s="3">
        <v>42820</v>
      </c>
      <c r="B51">
        <v>6.3833333333333337</v>
      </c>
      <c r="C51">
        <v>6.6666666666666666E-2</v>
      </c>
      <c r="D51">
        <v>6.3166666666666673</v>
      </c>
      <c r="E51">
        <v>2.77</v>
      </c>
      <c r="F51">
        <f t="shared" si="0"/>
        <v>9.0866666666666678</v>
      </c>
    </row>
    <row r="52" spans="1:6" x14ac:dyDescent="0.2">
      <c r="A52" s="3">
        <v>42821</v>
      </c>
      <c r="B52">
        <v>4.5166666666666666</v>
      </c>
      <c r="C52">
        <v>1.35</v>
      </c>
      <c r="D52">
        <v>3.1666666666666665</v>
      </c>
      <c r="E52">
        <v>1.37</v>
      </c>
      <c r="F52">
        <f t="shared" si="0"/>
        <v>4.5366666666666671</v>
      </c>
    </row>
    <row r="53" spans="1:6" x14ac:dyDescent="0.2">
      <c r="A53" s="3">
        <v>42822</v>
      </c>
      <c r="B53">
        <v>8.7333333333333325</v>
      </c>
      <c r="C53">
        <v>0</v>
      </c>
      <c r="D53">
        <v>8.7333333333333325</v>
      </c>
      <c r="E53">
        <v>6</v>
      </c>
      <c r="F53">
        <f t="shared" si="0"/>
        <v>14.733333333333333</v>
      </c>
    </row>
    <row r="54" spans="1:6" x14ac:dyDescent="0.2">
      <c r="A54" s="3">
        <v>42823</v>
      </c>
      <c r="B54">
        <v>6.3166666666666664</v>
      </c>
      <c r="C54">
        <v>1.1833333333333333</v>
      </c>
      <c r="D54">
        <v>5.1333333333333329</v>
      </c>
      <c r="E54">
        <v>0</v>
      </c>
      <c r="F54">
        <f t="shared" si="0"/>
        <v>5.1333333333333329</v>
      </c>
    </row>
    <row r="55" spans="1:6" x14ac:dyDescent="0.2">
      <c r="A55" s="3">
        <v>42824</v>
      </c>
      <c r="B55">
        <v>4.2333333333333334</v>
      </c>
      <c r="C55">
        <v>1.1833333333333333</v>
      </c>
      <c r="D55">
        <v>3.05</v>
      </c>
      <c r="E55">
        <v>1.5</v>
      </c>
      <c r="F55">
        <f t="shared" si="0"/>
        <v>4.55</v>
      </c>
    </row>
    <row r="56" spans="1:6" x14ac:dyDescent="0.2">
      <c r="A56" s="3">
        <v>42825</v>
      </c>
      <c r="B56">
        <v>4.166666666666667</v>
      </c>
      <c r="C56">
        <v>1.6666666666666666E-2</v>
      </c>
      <c r="D56">
        <v>4.1500000000000004</v>
      </c>
      <c r="E56">
        <v>2.1</v>
      </c>
      <c r="F56">
        <f t="shared" si="0"/>
        <v>6.25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睡眠</vt:lpstr>
      <vt:lpstr>学习、工作</vt:lpstr>
      <vt:lpstr>具体项目</vt:lpstr>
      <vt:lpstr>主要娱乐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2017-04-03T05:50:32Z</dcterms:modified>
</cp:coreProperties>
</file>