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bdfc36004c40ccb0/Documents/Excel Specialization/"/>
    </mc:Choice>
  </mc:AlternateContent>
  <xr:revisionPtr revIDLastSave="179" documentId="8_{D28CB050-C9BE-4511-A6F0-8D59BC248C7A}" xr6:coauthVersionLast="47" xr6:coauthVersionMax="47" xr10:uidLastSave="{F4E82090-7D37-424D-AA9C-A3D21191039F}"/>
  <bookViews>
    <workbookView xWindow="-110" yWindow="-110" windowWidth="22780" windowHeight="14540" xr2:uid="{00000000-000D-0000-FFFF-FFFF00000000}"/>
  </bookViews>
  <sheets>
    <sheet name="Instructions" sheetId="2" r:id="rId1"/>
    <sheet name="HR" sheetId="1" r:id="rId2"/>
  </sheets>
  <definedNames>
    <definedName name="_xlnm._FilterDatabase" localSheetId="1" hidden="1">HR!$A$4:$J$24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4" i="1"/>
  <c r="D5" i="1"/>
  <c r="D6" i="1"/>
  <c r="D7" i="1"/>
  <c r="D8" i="1"/>
  <c r="D9" i="1"/>
  <c r="D10" i="1"/>
  <c r="D11" i="1"/>
  <c r="D12" i="1"/>
  <c r="D13" i="1"/>
  <c r="D14" i="1"/>
  <c r="D15" i="1"/>
  <c r="D16" i="1"/>
  <c r="D17" i="1"/>
  <c r="D18" i="1"/>
  <c r="D19" i="1"/>
  <c r="D20" i="1"/>
  <c r="D21" i="1"/>
  <c r="D23" i="1"/>
  <c r="D24" i="1"/>
  <c r="D25" i="1"/>
  <c r="D26" i="1"/>
  <c r="D27" i="1"/>
  <c r="D28" i="1"/>
  <c r="D29" i="1"/>
  <c r="D30" i="1"/>
  <c r="D31" i="1"/>
  <c r="D32" i="1"/>
  <c r="D33" i="1"/>
  <c r="D34" i="1"/>
  <c r="D35" i="1"/>
  <c r="D36" i="1"/>
  <c r="D37" i="1"/>
  <c r="D38" i="1"/>
  <c r="D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4" i="1"/>
  <c r="N1" i="1"/>
  <c r="G5" i="1" s="1"/>
  <c r="D22" i="1" l="1"/>
  <c r="G18" i="1"/>
  <c r="G26" i="1"/>
  <c r="G36" i="1"/>
  <c r="G28" i="1"/>
  <c r="G20" i="1"/>
  <c r="G12" i="1"/>
  <c r="G35" i="1"/>
  <c r="G27" i="1"/>
  <c r="G19" i="1"/>
  <c r="G11" i="1"/>
  <c r="G17" i="1"/>
  <c r="G32" i="1"/>
  <c r="G24" i="1"/>
  <c r="G16" i="1"/>
  <c r="G8" i="1"/>
  <c r="G33" i="1"/>
  <c r="G4" i="1"/>
  <c r="G31" i="1"/>
  <c r="G23" i="1"/>
  <c r="G15" i="1"/>
  <c r="G7" i="1"/>
  <c r="G10" i="1"/>
  <c r="G9" i="1"/>
  <c r="G38" i="1"/>
  <c r="G30" i="1"/>
  <c r="G22" i="1"/>
  <c r="G14" i="1"/>
  <c r="G6" i="1"/>
  <c r="G34" i="1"/>
  <c r="G25" i="1"/>
  <c r="G37" i="1"/>
  <c r="G29" i="1"/>
  <c r="G21" i="1"/>
  <c r="G13" i="1"/>
</calcChain>
</file>

<file path=xl/sharedStrings.xml><?xml version="1.0" encoding="utf-8"?>
<sst xmlns="http://schemas.openxmlformats.org/spreadsheetml/2006/main" count="221" uniqueCount="188">
  <si>
    <t>Emp ID</t>
  </si>
  <si>
    <t>Last</t>
  </si>
  <si>
    <t>First</t>
  </si>
  <si>
    <t>Full Name</t>
  </si>
  <si>
    <t>Email</t>
  </si>
  <si>
    <t>Date of Hire</t>
  </si>
  <si>
    <t>Department</t>
  </si>
  <si>
    <t>Location</t>
  </si>
  <si>
    <t>Extension</t>
  </si>
  <si>
    <t>E1001</t>
  </si>
  <si>
    <t>BARRY</t>
  </si>
  <si>
    <t>E1003</t>
  </si>
  <si>
    <t>COLE</t>
  </si>
  <si>
    <t>Daniel</t>
  </si>
  <si>
    <t>E1004</t>
  </si>
  <si>
    <t>CHAFFEE</t>
  </si>
  <si>
    <t>Adam</t>
  </si>
  <si>
    <t>Facilities</t>
  </si>
  <si>
    <t>DONNELL</t>
  </si>
  <si>
    <t>Susan</t>
  </si>
  <si>
    <t>Accounting</t>
  </si>
  <si>
    <t>Elizabeth</t>
  </si>
  <si>
    <t>Human Resources</t>
  </si>
  <si>
    <t>ELLIS</t>
  </si>
  <si>
    <t>Janet</t>
  </si>
  <si>
    <t>CHUNG</t>
  </si>
  <si>
    <t>Bob</t>
  </si>
  <si>
    <t>FLANDERS</t>
  </si>
  <si>
    <t>Sabrina</t>
  </si>
  <si>
    <t>CLARK</t>
  </si>
  <si>
    <t>BOLLER</t>
  </si>
  <si>
    <t>Mary</t>
  </si>
  <si>
    <t>CAROL</t>
  </si>
  <si>
    <t>Executive</t>
  </si>
  <si>
    <t>Joe</t>
  </si>
  <si>
    <t>Customer Service</t>
  </si>
  <si>
    <t>COMUNTZIS</t>
  </si>
  <si>
    <t>Mark</t>
  </si>
  <si>
    <t>FILOSA</t>
  </si>
  <si>
    <t>Alexandra</t>
  </si>
  <si>
    <t>FERRIS</t>
  </si>
  <si>
    <t>Jim</t>
  </si>
  <si>
    <t>CHU</t>
  </si>
  <si>
    <t>Barbara</t>
  </si>
  <si>
    <t>Tina</t>
  </si>
  <si>
    <t>Carlton</t>
  </si>
  <si>
    <t>Samantha</t>
  </si>
  <si>
    <t>Chairs</t>
  </si>
  <si>
    <t>Mihael</t>
  </si>
  <si>
    <t>Khan</t>
  </si>
  <si>
    <t>Phoebe</t>
  </si>
  <si>
    <t>Gour</t>
  </si>
  <si>
    <t>Leighton</t>
  </si>
  <si>
    <t>Forrest</t>
  </si>
  <si>
    <t>Natasha</t>
  </si>
  <si>
    <t>Aanya</t>
  </si>
  <si>
    <t>Zhang</t>
  </si>
  <si>
    <t>Connor</t>
  </si>
  <si>
    <t>Betts</t>
  </si>
  <si>
    <t>Yvette</t>
  </si>
  <si>
    <t>Biti</t>
  </si>
  <si>
    <t>Charlie</t>
  </si>
  <si>
    <t>Bui</t>
  </si>
  <si>
    <t>Stevie</t>
  </si>
  <si>
    <t>Bacata</t>
  </si>
  <si>
    <t>Nicholas</t>
  </si>
  <si>
    <t>Fernandes</t>
  </si>
  <si>
    <t>Radhya</t>
  </si>
  <si>
    <t>Staples</t>
  </si>
  <si>
    <t>Senome</t>
  </si>
  <si>
    <t>Sales</t>
  </si>
  <si>
    <t>Eric</t>
  </si>
  <si>
    <t>Mei</t>
  </si>
  <si>
    <t>WANG</t>
  </si>
  <si>
    <t>ANNA</t>
  </si>
  <si>
    <t>Sean</t>
  </si>
  <si>
    <t>SANDERS</t>
  </si>
  <si>
    <t>elizabeth</t>
  </si>
  <si>
    <t>IT</t>
  </si>
  <si>
    <t>Floor</t>
  </si>
  <si>
    <t>Uma</t>
  </si>
  <si>
    <t>CHAUDRI</t>
  </si>
  <si>
    <t>Years Service</t>
  </si>
  <si>
    <t>E1110</t>
  </si>
  <si>
    <t>E1134</t>
  </si>
  <si>
    <t>E1150</t>
  </si>
  <si>
    <t>E1162</t>
  </si>
  <si>
    <t>E1172</t>
  </si>
  <si>
    <t>E1180</t>
  </si>
  <si>
    <t>E1186</t>
  </si>
  <si>
    <t>E1192</t>
  </si>
  <si>
    <t>E1198</t>
  </si>
  <si>
    <t>E1203</t>
  </si>
  <si>
    <t>E1207</t>
  </si>
  <si>
    <t>E1211</t>
  </si>
  <si>
    <t>E1215</t>
  </si>
  <si>
    <t>E1218</t>
  </si>
  <si>
    <t>E1221</t>
  </si>
  <si>
    <t>E1224</t>
  </si>
  <si>
    <t>E1227</t>
  </si>
  <si>
    <t>E1230</t>
  </si>
  <si>
    <t>E1232</t>
  </si>
  <si>
    <t>E1235</t>
  </si>
  <si>
    <t>E1237</t>
  </si>
  <si>
    <t>E1239</t>
  </si>
  <si>
    <t>E1241</t>
  </si>
  <si>
    <t>E1243</t>
  </si>
  <si>
    <t>E1244</t>
  </si>
  <si>
    <t>E1245</t>
  </si>
  <si>
    <t>E1246</t>
  </si>
  <si>
    <t>E1248</t>
  </si>
  <si>
    <t>E1249</t>
  </si>
  <si>
    <t>E1250</t>
  </si>
  <si>
    <t>E1252</t>
  </si>
  <si>
    <t>E1253</t>
  </si>
  <si>
    <t>Pushpin HR Database</t>
  </si>
  <si>
    <t>Date:</t>
  </si>
  <si>
    <t>02-West 2635</t>
  </si>
  <si>
    <t>02-West 2018</t>
  </si>
  <si>
    <t>02-West 2347</t>
  </si>
  <si>
    <t>03-West 2764</t>
  </si>
  <si>
    <t>02-West 2589</t>
  </si>
  <si>
    <t>02-West 2699</t>
  </si>
  <si>
    <t>03-West 2432</t>
  </si>
  <si>
    <t>02-West 2962</t>
  </si>
  <si>
    <t>01-West 2425</t>
  </si>
  <si>
    <t>03-West 2796</t>
  </si>
  <si>
    <t>03-West 2601</t>
  </si>
  <si>
    <t>02-West 2414</t>
  </si>
  <si>
    <t>02-West 2537</t>
  </si>
  <si>
    <t>02-West 2286</t>
  </si>
  <si>
    <t>03-West 2082</t>
  </si>
  <si>
    <t>03-West 2482</t>
  </si>
  <si>
    <t>02-West 2279</t>
  </si>
  <si>
    <t>03-West 2765</t>
  </si>
  <si>
    <t>01-West 2783</t>
  </si>
  <si>
    <t>Wing</t>
  </si>
  <si>
    <t>Peter</t>
  </si>
  <si>
    <t>03-North 2318</t>
  </si>
  <si>
    <t>02-North 2694</t>
  </si>
  <si>
    <t>01-North 2321</t>
  </si>
  <si>
    <t>03-North 2134</t>
  </si>
  <si>
    <t>01-North 2086</t>
  </si>
  <si>
    <t>01-North 2358</t>
  </si>
  <si>
    <t>02-North 2372</t>
  </si>
  <si>
    <t>03-North 2392</t>
  </si>
  <si>
    <t>02-North 2639</t>
  </si>
  <si>
    <t>02-North 2284</t>
  </si>
  <si>
    <t>02-North 2910</t>
  </si>
  <si>
    <t>02-North 2294</t>
  </si>
  <si>
    <t>02-North 2260</t>
  </si>
  <si>
    <t>02-North 2654</t>
  </si>
  <si>
    <t>02-North 2793</t>
  </si>
  <si>
    <t>Last Review</t>
  </si>
  <si>
    <t>Next Review</t>
  </si>
  <si>
    <t>02-West 2578</t>
  </si>
  <si>
    <t>martinez</t>
  </si>
  <si>
    <t>carlos</t>
  </si>
  <si>
    <t>DECKER_x0001_</t>
  </si>
  <si>
    <t>DE SIATO</t>
  </si>
  <si>
    <t>Son van  Burg</t>
  </si>
  <si>
    <t>Excel Skills for Data Analytics and Visualization</t>
  </si>
  <si>
    <t>Course 1 — Excel Fundamentals for Data Analysis</t>
  </si>
  <si>
    <t>Instructions</t>
  </si>
  <si>
    <t>3a)</t>
  </si>
  <si>
    <t>b)</t>
  </si>
  <si>
    <t>4a)</t>
  </si>
  <si>
    <t>5a)</t>
  </si>
  <si>
    <t>Week 1 Quiz</t>
  </si>
  <si>
    <t>1a)</t>
  </si>
  <si>
    <t>c)</t>
  </si>
  <si>
    <r>
      <t xml:space="preserve">All the following instructions are to be carried out in the </t>
    </r>
    <r>
      <rPr>
        <b/>
        <sz val="11"/>
        <color theme="1"/>
        <rFont val="Calibri"/>
        <family val="2"/>
        <scheme val="minor"/>
      </rPr>
      <t xml:space="preserve">HR </t>
    </r>
    <r>
      <rPr>
        <sz val="11"/>
        <color theme="1"/>
        <rFont val="Calibri"/>
        <family val="2"/>
        <scheme val="minor"/>
      </rPr>
      <t xml:space="preserve">sheet. </t>
    </r>
  </si>
  <si>
    <r>
      <t xml:space="preserve">Using </t>
    </r>
    <r>
      <rPr>
        <b/>
        <sz val="11"/>
        <color theme="1"/>
        <rFont val="Calibri"/>
        <family val="2"/>
        <scheme val="minor"/>
      </rPr>
      <t>N1</t>
    </r>
    <r>
      <rPr>
        <sz val="11"/>
        <color theme="1"/>
        <rFont val="Calibri"/>
        <family val="2"/>
        <scheme val="minor"/>
      </rPr>
      <t xml:space="preserve"> and the </t>
    </r>
    <r>
      <rPr>
        <b/>
        <sz val="11"/>
        <color theme="1"/>
        <rFont val="Calibri"/>
        <family val="2"/>
        <scheme val="minor"/>
      </rPr>
      <t>Date of Hire</t>
    </r>
    <r>
      <rPr>
        <sz val="11"/>
        <color theme="1"/>
        <rFont val="Calibri"/>
        <family val="2"/>
        <scheme val="minor"/>
      </rPr>
      <t xml:space="preserve"> columns, calcuate the </t>
    </r>
    <r>
      <rPr>
        <b/>
        <sz val="11"/>
        <color theme="1"/>
        <rFont val="Calibri"/>
        <family val="2"/>
        <scheme val="minor"/>
      </rPr>
      <t>Years Service</t>
    </r>
    <r>
      <rPr>
        <sz val="11"/>
        <color theme="1"/>
        <rFont val="Calibri"/>
        <family val="2"/>
        <scheme val="minor"/>
      </rPr>
      <t xml:space="preserve"> for each staff member</t>
    </r>
  </si>
  <si>
    <t>6)</t>
  </si>
  <si>
    <t>2a)</t>
  </si>
  <si>
    <t>2b)</t>
  </si>
  <si>
    <r>
      <t xml:space="preserve">It would be convenient to see each employee's full name. In </t>
    </r>
    <r>
      <rPr>
        <b/>
        <sz val="11"/>
        <color theme="1"/>
        <rFont val="Calibri"/>
        <family val="2"/>
        <scheme val="minor"/>
      </rPr>
      <t>D4</t>
    </r>
    <r>
      <rPr>
        <sz val="11"/>
        <color theme="1"/>
        <rFont val="Calibri"/>
        <family val="2"/>
        <scheme val="minor"/>
      </rPr>
      <t>, generate the full name for each staff member by joining the first name, a space, and the surname.</t>
    </r>
  </si>
  <si>
    <r>
      <t xml:space="preserve">After performing the calculation, you notiice the names are not in their proper form. Add another function to the calculation in </t>
    </r>
    <r>
      <rPr>
        <b/>
        <sz val="11"/>
        <color theme="1"/>
        <rFont val="Calibri"/>
        <family val="2"/>
        <scheme val="minor"/>
      </rPr>
      <t>D4</t>
    </r>
    <r>
      <rPr>
        <sz val="11"/>
        <color theme="1"/>
        <rFont val="Calibri"/>
        <family val="2"/>
        <scheme val="minor"/>
      </rPr>
      <t xml:space="preserve"> so that all the names show in Proper case and then copy the calculation down.</t>
    </r>
  </si>
  <si>
    <r>
      <t>Scenario:</t>
    </r>
    <r>
      <rPr>
        <sz val="11"/>
        <color theme="1"/>
        <rFont val="Calibri"/>
        <family val="2"/>
        <scheme val="minor"/>
      </rPr>
      <t xml:space="preserve"> We are an intern for the HR department at Pushpin, who recently merged with a smaller company. We need to clean up the HR database of this new company to help integrate the new employees into Pushpin's system.</t>
    </r>
  </si>
  <si>
    <r>
      <t xml:space="preserve">Everyone in the spreadsheet is to be given a personalized Pushpin email. Fill in the </t>
    </r>
    <r>
      <rPr>
        <b/>
        <sz val="11"/>
        <color theme="1"/>
        <rFont val="Calibri"/>
        <family val="2"/>
        <scheme val="minor"/>
      </rPr>
      <t>Email</t>
    </r>
    <r>
      <rPr>
        <sz val="11"/>
        <color theme="1"/>
        <rFont val="Calibri"/>
        <family val="2"/>
        <scheme val="minor"/>
      </rPr>
      <t xml:space="preserve"> column. The format for the email address is </t>
    </r>
    <r>
      <rPr>
        <b/>
        <sz val="11"/>
        <color theme="1"/>
        <rFont val="Calibri"/>
        <family val="2"/>
        <scheme val="minor"/>
      </rPr>
      <t>First Name</t>
    </r>
    <r>
      <rPr>
        <sz val="11"/>
        <color theme="1"/>
        <rFont val="Calibri"/>
        <family val="2"/>
        <scheme val="minor"/>
      </rPr>
      <t>, a "</t>
    </r>
    <r>
      <rPr>
        <b/>
        <sz val="11"/>
        <color theme="1"/>
        <rFont val="Calibri"/>
        <family val="2"/>
        <scheme val="minor"/>
      </rPr>
      <t>.</t>
    </r>
    <r>
      <rPr>
        <sz val="11"/>
        <color theme="1"/>
        <rFont val="Calibri"/>
        <family val="2"/>
        <scheme val="minor"/>
      </rPr>
      <t xml:space="preserve">", </t>
    </r>
    <r>
      <rPr>
        <b/>
        <sz val="11"/>
        <color theme="1"/>
        <rFont val="Calibri"/>
        <family val="2"/>
        <scheme val="minor"/>
      </rPr>
      <t>Last Name</t>
    </r>
    <r>
      <rPr>
        <sz val="11"/>
        <color theme="1"/>
        <rFont val="Calibri"/>
        <family val="2"/>
        <scheme val="minor"/>
      </rPr>
      <t xml:space="preserve">, followed by </t>
    </r>
    <r>
      <rPr>
        <b/>
        <sz val="11"/>
        <color theme="1"/>
        <rFont val="Calibri"/>
        <family val="2"/>
        <scheme val="minor"/>
      </rPr>
      <t>@pushpin.com</t>
    </r>
    <r>
      <rPr>
        <sz val="11"/>
        <color theme="1"/>
        <rFont val="Calibri"/>
        <family val="2"/>
        <scheme val="minor"/>
      </rPr>
      <t>. It should all be in lower case.</t>
    </r>
  </si>
  <si>
    <t>You notice that some of the emails have unusual characters, like their names did. Adjust the formula so that these unusual characters are removed.</t>
  </si>
  <si>
    <r>
      <t xml:space="preserve">Each employee will have an office, represented by the </t>
    </r>
    <r>
      <rPr>
        <b/>
        <sz val="11"/>
        <color theme="1"/>
        <rFont val="Calibri"/>
        <family val="2"/>
        <scheme val="minor"/>
      </rPr>
      <t>Location</t>
    </r>
    <r>
      <rPr>
        <sz val="11"/>
        <color theme="1"/>
        <rFont val="Calibri"/>
        <family val="2"/>
        <scheme val="minor"/>
      </rPr>
      <t xml:space="preserve"> field, which contains the 2-digit floor number followed by a hypen, then the wind followed by a space and then the four-digit extension.</t>
    </r>
  </si>
  <si>
    <r>
      <t xml:space="preserve">To understand the general distribution of where these employees will be located in the building, in </t>
    </r>
    <r>
      <rPr>
        <b/>
        <sz val="11"/>
        <color theme="1"/>
        <rFont val="Calibri"/>
        <family val="2"/>
        <scheme val="minor"/>
      </rPr>
      <t>L4</t>
    </r>
    <r>
      <rPr>
        <sz val="11"/>
        <color theme="1"/>
        <rFont val="Calibri"/>
        <family val="2"/>
        <scheme val="minor"/>
      </rPr>
      <t>, extract the 2-digit floor number (no need to convert to a number) for each staff member. Copy the calculation down.</t>
    </r>
  </si>
  <si>
    <r>
      <t xml:space="preserve">Similarly, return the extension (room) number of each employee. In </t>
    </r>
    <r>
      <rPr>
        <b/>
        <sz val="11"/>
        <color theme="1"/>
        <rFont val="Calibri"/>
        <family val="2"/>
        <scheme val="minor"/>
      </rPr>
      <t>M4</t>
    </r>
    <r>
      <rPr>
        <sz val="11"/>
        <color theme="1"/>
        <rFont val="Calibri"/>
        <family val="2"/>
        <scheme val="minor"/>
      </rPr>
      <t>, extract the extension number (no need to convert to a number) for each staff member. Copy the calculation down.</t>
    </r>
  </si>
  <si>
    <r>
      <t xml:space="preserve">The corporation's HQ is huge, and divided into separate wings. We want to find the wing each employee will be located in. Find the first letter of the wing and indicate it in </t>
    </r>
    <r>
      <rPr>
        <b/>
        <sz val="11"/>
        <color theme="1"/>
        <rFont val="Calibri"/>
        <family val="2"/>
        <scheme val="minor"/>
      </rPr>
      <t>Column N</t>
    </r>
    <r>
      <rPr>
        <sz val="11"/>
        <color theme="1"/>
        <rFont val="Calibri"/>
        <family val="2"/>
        <scheme val="minor"/>
      </rPr>
      <t xml:space="preserve">. </t>
    </r>
  </si>
  <si>
    <t>You realize that it looks funky. Adjust the calculation so that the full word of the wing is returned.</t>
  </si>
  <si>
    <r>
      <t xml:space="preserve">HR is interested in knowing the length of time each of these employees was employed in the smaller company. To begin, in </t>
    </r>
    <r>
      <rPr>
        <b/>
        <sz val="11"/>
        <color theme="1"/>
        <rFont val="Calibri"/>
        <family val="2"/>
        <scheme val="minor"/>
      </rPr>
      <t>N1</t>
    </r>
    <r>
      <rPr>
        <sz val="11"/>
        <color theme="1"/>
        <rFont val="Calibri"/>
        <family val="2"/>
        <scheme val="minor"/>
      </rPr>
      <t>, calculate the current date and time .</t>
    </r>
  </si>
  <si>
    <r>
      <t xml:space="preserve">Per Pushpin policy, each staff member is to be reviewed 180 workdays after their previous review. Using the </t>
    </r>
    <r>
      <rPr>
        <b/>
        <sz val="11"/>
        <color theme="1"/>
        <rFont val="Calibri"/>
        <family val="2"/>
        <scheme val="minor"/>
      </rPr>
      <t>Last Review</t>
    </r>
    <r>
      <rPr>
        <sz val="11"/>
        <color theme="1"/>
        <rFont val="Calibri"/>
        <family val="2"/>
        <scheme val="minor"/>
      </rPr>
      <t xml:space="preserve"> column, calculate the </t>
    </r>
    <r>
      <rPr>
        <b/>
        <sz val="11"/>
        <color theme="1"/>
        <rFont val="Calibri"/>
        <family val="2"/>
        <scheme val="minor"/>
      </rPr>
      <t>Next Review</t>
    </r>
    <r>
      <rPr>
        <sz val="11"/>
        <color theme="1"/>
        <rFont val="Calibri"/>
        <family val="2"/>
        <scheme val="minor"/>
      </rPr>
      <t xml:space="preserve"> for each staff member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</si>
</sst>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2"/>
      <color theme="0"/>
      <name val="Calibri"/>
      <family val="2"/>
      <scheme val="minor"/>
    </font>
    <font>
      <sz val="11"/>
      <color rgb="FF000000"/>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0" tint="-4.9989318521683403E-2"/>
        <bgColor indexed="64"/>
      </patternFill>
    </fill>
  </fills>
  <borders count="2">
    <border>
      <left/>
      <right/>
      <top/>
      <bottom/>
      <diagonal/>
    </border>
    <border>
      <left/>
      <right/>
      <top/>
      <bottom style="medium">
        <color indexed="64"/>
      </bottom>
      <diagonal/>
    </border>
  </borders>
  <cellStyleXfs count="4">
    <xf numFmtId="0" fontId="0" fillId="0" borderId="0"/>
    <xf numFmtId="0" fontId="2" fillId="0" borderId="0" applyNumberFormat="0" applyFill="0" applyBorder="0" applyAlignment="0" applyProtection="0"/>
    <xf numFmtId="0" fontId="3" fillId="2" borderId="0" applyNumberFormat="0" applyBorder="0" applyAlignment="0" applyProtection="0"/>
    <xf numFmtId="0" fontId="1" fillId="3" borderId="0" applyNumberFormat="0" applyBorder="0" applyAlignment="0" applyProtection="0"/>
  </cellStyleXfs>
  <cellXfs count="18">
    <xf numFmtId="0" fontId="0" fillId="0" borderId="0" xfId="0"/>
    <xf numFmtId="0" fontId="2" fillId="0" borderId="0" xfId="1"/>
    <xf numFmtId="0" fontId="5" fillId="2" borderId="0" xfId="2" applyFont="1" applyBorder="1" applyAlignment="1">
      <alignment horizontal="left" wrapText="1"/>
    </xf>
    <xf numFmtId="0" fontId="3" fillId="2" borderId="0" xfId="2"/>
    <xf numFmtId="22" fontId="1" fillId="3" borderId="0" xfId="3" applyNumberFormat="1"/>
    <xf numFmtId="0" fontId="6" fillId="0" borderId="0" xfId="0" applyFont="1" applyAlignment="1">
      <alignment wrapText="1"/>
    </xf>
    <xf numFmtId="0" fontId="0" fillId="0" borderId="1" xfId="0" applyBorder="1"/>
    <xf numFmtId="0" fontId="0" fillId="0" borderId="0" xfId="0" applyAlignment="1">
      <alignment horizontal="right"/>
    </xf>
    <xf numFmtId="0" fontId="12" fillId="0" borderId="0" xfId="0" applyFont="1" applyAlignment="1">
      <alignment horizontal="right"/>
    </xf>
    <xf numFmtId="0" fontId="0" fillId="0" borderId="0" xfId="0" applyAlignment="1">
      <alignment horizontal="left"/>
    </xf>
    <xf numFmtId="0" fontId="8" fillId="0" borderId="1" xfId="0" applyFont="1" applyBorder="1" applyAlignment="1">
      <alignment horizontal="left"/>
    </xf>
    <xf numFmtId="0" fontId="4" fillId="0" borderId="0" xfId="0" applyFont="1" applyAlignment="1">
      <alignment horizontal="left" wrapText="1"/>
    </xf>
    <xf numFmtId="14" fontId="0" fillId="0" borderId="0" xfId="0" applyNumberFormat="1"/>
    <xf numFmtId="2" fontId="0" fillId="0" borderId="0" xfId="0" applyNumberFormat="1"/>
    <xf numFmtId="0" fontId="7" fillId="0" borderId="0" xfId="0" applyFont="1" applyAlignment="1">
      <alignment horizontal="left"/>
    </xf>
    <xf numFmtId="0" fontId="11" fillId="4" borderId="0" xfId="0" applyFont="1" applyFill="1" applyAlignment="1">
      <alignment horizontal="center" vertical="center"/>
    </xf>
    <xf numFmtId="0" fontId="10" fillId="0" borderId="0" xfId="0" applyFont="1" applyAlignment="1">
      <alignment horizontal="center"/>
    </xf>
    <xf numFmtId="0" fontId="9" fillId="0" borderId="0" xfId="0" applyFont="1" applyAlignment="1">
      <alignment horizontal="center"/>
    </xf>
  </cellXfs>
  <cellStyles count="4">
    <cellStyle name="20% - Accent1" xfId="3" builtinId="30"/>
    <cellStyle name="Accent1" xfId="2" builtinId="29"/>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1842</xdr:colOff>
      <xdr:row>6</xdr:row>
      <xdr:rowOff>120798</xdr:rowOff>
    </xdr:to>
    <xdr:pic>
      <xdr:nvPicPr>
        <xdr:cNvPr id="3" name="Picture 2" title="Macquarie University Logo">
          <a:extLst>
            <a:ext uri="{FF2B5EF4-FFF2-40B4-BE49-F238E27FC236}">
              <a16:creationId xmlns:a16="http://schemas.microsoft.com/office/drawing/2014/main" id="{C3C3EE8C-15E0-48DF-9A8B-A299590647D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0"/>
          <a:ext cx="4875820" cy="156859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2FA2-9BAF-48CB-AD34-A63C4129A74E}">
  <dimension ref="B2:P31"/>
  <sheetViews>
    <sheetView showGridLines="0" tabSelected="1" zoomScale="90" zoomScaleNormal="90" workbookViewId="0">
      <selection activeCell="C29" sqref="C29"/>
    </sheetView>
  </sheetViews>
  <sheetFormatPr defaultRowHeight="14.5" x14ac:dyDescent="0.35"/>
  <cols>
    <col min="15" max="15" width="25.26953125" customWidth="1"/>
  </cols>
  <sheetData>
    <row r="2" spans="2:16" ht="31" x14ac:dyDescent="0.7">
      <c r="I2" s="16" t="s">
        <v>161</v>
      </c>
      <c r="J2" s="16"/>
      <c r="K2" s="16"/>
      <c r="L2" s="16"/>
      <c r="M2" s="16"/>
      <c r="N2" s="16"/>
      <c r="O2" s="16"/>
      <c r="P2" s="16"/>
    </row>
    <row r="3" spans="2:16" ht="21" x14ac:dyDescent="0.5">
      <c r="I3" s="17" t="s">
        <v>162</v>
      </c>
      <c r="J3" s="17"/>
      <c r="K3" s="17"/>
      <c r="L3" s="17"/>
      <c r="M3" s="17"/>
      <c r="N3" s="17"/>
      <c r="O3" s="17"/>
      <c r="P3" s="17"/>
    </row>
    <row r="5" spans="2:16" ht="18.5" x14ac:dyDescent="0.35">
      <c r="I5" s="15" t="s">
        <v>168</v>
      </c>
      <c r="J5" s="15"/>
      <c r="K5" s="15"/>
      <c r="L5" s="15"/>
      <c r="M5" s="15"/>
      <c r="N5" s="15"/>
      <c r="O5" s="15"/>
      <c r="P5" s="15"/>
    </row>
    <row r="8" spans="2:16" ht="19" thickBot="1" x14ac:dyDescent="0.5">
      <c r="B8" s="10" t="s">
        <v>163</v>
      </c>
      <c r="C8" s="6"/>
      <c r="D8" s="6"/>
      <c r="E8" s="6"/>
      <c r="F8" s="6"/>
      <c r="G8" s="6"/>
      <c r="H8" s="6"/>
      <c r="I8" s="6"/>
      <c r="J8" s="6"/>
      <c r="K8" s="6"/>
      <c r="L8" s="6"/>
      <c r="M8" s="6"/>
      <c r="N8" s="6"/>
      <c r="O8" s="6"/>
      <c r="P8" s="6"/>
    </row>
    <row r="9" spans="2:16" x14ac:dyDescent="0.35">
      <c r="B9" s="14" t="s">
        <v>178</v>
      </c>
    </row>
    <row r="10" spans="2:16" x14ac:dyDescent="0.35">
      <c r="B10" t="s">
        <v>171</v>
      </c>
    </row>
    <row r="12" spans="2:16" x14ac:dyDescent="0.35">
      <c r="B12" s="7" t="s">
        <v>169</v>
      </c>
      <c r="C12" t="s">
        <v>176</v>
      </c>
    </row>
    <row r="13" spans="2:16" x14ac:dyDescent="0.35">
      <c r="B13" s="7" t="s">
        <v>165</v>
      </c>
      <c r="C13" t="s">
        <v>177</v>
      </c>
    </row>
    <row r="15" spans="2:16" x14ac:dyDescent="0.35">
      <c r="B15" s="7" t="s">
        <v>174</v>
      </c>
      <c r="C15" t="s">
        <v>179</v>
      </c>
    </row>
    <row r="16" spans="2:16" x14ac:dyDescent="0.35">
      <c r="B16" s="7" t="s">
        <v>175</v>
      </c>
      <c r="C16" t="s">
        <v>180</v>
      </c>
    </row>
    <row r="18" spans="2:16" x14ac:dyDescent="0.35">
      <c r="B18" s="7" t="s">
        <v>164</v>
      </c>
      <c r="C18" t="s">
        <v>181</v>
      </c>
    </row>
    <row r="19" spans="2:16" x14ac:dyDescent="0.35">
      <c r="B19" s="7" t="s">
        <v>165</v>
      </c>
      <c r="C19" t="s">
        <v>182</v>
      </c>
    </row>
    <row r="20" spans="2:16" x14ac:dyDescent="0.35">
      <c r="B20" s="7" t="s">
        <v>170</v>
      </c>
      <c r="C20" t="s">
        <v>183</v>
      </c>
    </row>
    <row r="21" spans="2:16" x14ac:dyDescent="0.35">
      <c r="B21" s="7"/>
    </row>
    <row r="22" spans="2:16" x14ac:dyDescent="0.35">
      <c r="B22" s="7" t="s">
        <v>166</v>
      </c>
      <c r="C22" t="s">
        <v>184</v>
      </c>
      <c r="P22" s="8"/>
    </row>
    <row r="23" spans="2:16" x14ac:dyDescent="0.35">
      <c r="B23" s="7" t="s">
        <v>165</v>
      </c>
      <c r="C23" t="s">
        <v>185</v>
      </c>
    </row>
    <row r="25" spans="2:16" x14ac:dyDescent="0.35">
      <c r="B25" s="7" t="s">
        <v>167</v>
      </c>
      <c r="C25" t="s">
        <v>186</v>
      </c>
      <c r="P25" s="8"/>
    </row>
    <row r="26" spans="2:16" x14ac:dyDescent="0.35">
      <c r="B26" s="7" t="s">
        <v>165</v>
      </c>
      <c r="C26" t="s">
        <v>172</v>
      </c>
    </row>
    <row r="28" spans="2:16" x14ac:dyDescent="0.35">
      <c r="B28" s="7" t="s">
        <v>173</v>
      </c>
      <c r="C28" t="s">
        <v>187</v>
      </c>
    </row>
    <row r="29" spans="2:16" x14ac:dyDescent="0.35">
      <c r="B29" s="7"/>
      <c r="P29" s="8"/>
    </row>
    <row r="31" spans="2:16" x14ac:dyDescent="0.35">
      <c r="B31" s="9"/>
    </row>
  </sheetData>
  <mergeCells count="3">
    <mergeCell ref="I5:P5"/>
    <mergeCell ref="I2:P2"/>
    <mergeCell ref="I3:P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8"/>
  <sheetViews>
    <sheetView zoomScaleNormal="100" workbookViewId="0"/>
  </sheetViews>
  <sheetFormatPr defaultColWidth="8.81640625" defaultRowHeight="14.5" x14ac:dyDescent="0.35"/>
  <cols>
    <col min="1" max="1" width="10.1796875" customWidth="1"/>
    <col min="2" max="3" width="13" customWidth="1"/>
    <col min="4" max="4" width="18.81640625" customWidth="1"/>
    <col min="5" max="5" width="30.1796875" customWidth="1"/>
    <col min="6" max="6" width="14" customWidth="1"/>
    <col min="7" max="7" width="13.26953125" customWidth="1"/>
    <col min="8" max="9" width="13.7265625" customWidth="1"/>
    <col min="10" max="10" width="17.7265625" customWidth="1"/>
    <col min="11" max="11" width="16" customWidth="1"/>
    <col min="12" max="12" width="10.453125" customWidth="1"/>
    <col min="13" max="13" width="12.81640625" customWidth="1"/>
    <col min="14" max="14" width="16" customWidth="1"/>
  </cols>
  <sheetData>
    <row r="1" spans="1:14" ht="23.5" x14ac:dyDescent="0.55000000000000004">
      <c r="A1" s="1" t="s">
        <v>115</v>
      </c>
      <c r="M1" s="3" t="s">
        <v>116</v>
      </c>
      <c r="N1" s="4">
        <f ca="1">NOW()</f>
        <v>45012.882699074071</v>
      </c>
    </row>
    <row r="3" spans="1:14" ht="15.5" x14ac:dyDescent="0.35">
      <c r="A3" s="2" t="s">
        <v>0</v>
      </c>
      <c r="B3" s="2" t="s">
        <v>1</v>
      </c>
      <c r="C3" s="2" t="s">
        <v>2</v>
      </c>
      <c r="D3" s="2" t="s">
        <v>3</v>
      </c>
      <c r="E3" s="2" t="s">
        <v>4</v>
      </c>
      <c r="F3" s="2" t="s">
        <v>5</v>
      </c>
      <c r="G3" s="2" t="s">
        <v>82</v>
      </c>
      <c r="H3" s="2" t="s">
        <v>153</v>
      </c>
      <c r="I3" s="2" t="s">
        <v>154</v>
      </c>
      <c r="J3" s="2" t="s">
        <v>6</v>
      </c>
      <c r="K3" s="2" t="s">
        <v>7</v>
      </c>
      <c r="L3" s="2" t="s">
        <v>79</v>
      </c>
      <c r="M3" s="2" t="s">
        <v>8</v>
      </c>
      <c r="N3" s="2" t="s">
        <v>136</v>
      </c>
    </row>
    <row r="4" spans="1:14" x14ac:dyDescent="0.35">
      <c r="A4" t="s">
        <v>88</v>
      </c>
      <c r="B4" t="s">
        <v>64</v>
      </c>
      <c r="C4" s="5" t="s">
        <v>63</v>
      </c>
      <c r="D4" t="str">
        <f>PROPER(C4&amp;" "&amp;B4)</f>
        <v>Stevie Bacata</v>
      </c>
      <c r="E4" t="str">
        <f>SUBSTITUTE(SUBSTITUTE(TRIM(LOWER(C4&amp;"."&amp;B4&amp;"@pushpin.com")),_xlfn.UNICHAR(1),"")," ","")</f>
        <v>stevie.bacata@pushpin.com</v>
      </c>
      <c r="F4" s="12">
        <v>39556</v>
      </c>
      <c r="G4" s="13">
        <f ca="1">YEARFRAC(DATE(YEAR($N$1),MONTH($N$1),DAY($N$1)),F4)</f>
        <v>14.941666666666666</v>
      </c>
      <c r="H4" s="12">
        <v>42552</v>
      </c>
      <c r="I4" s="12">
        <f>WORKDAY(H4,180)</f>
        <v>42804</v>
      </c>
      <c r="J4" s="11" t="s">
        <v>70</v>
      </c>
      <c r="K4" s="11" t="s">
        <v>117</v>
      </c>
      <c r="L4" s="12" t="str">
        <f>LEFT(K4,2)</f>
        <v>02</v>
      </c>
      <c r="M4" t="str">
        <f>RIGHT(K4,4)</f>
        <v>2635</v>
      </c>
      <c r="N4" t="str">
        <f>MID(K4,4,LEN(K4)-8)</f>
        <v>West</v>
      </c>
    </row>
    <row r="5" spans="1:14" x14ac:dyDescent="0.35">
      <c r="A5" t="s">
        <v>83</v>
      </c>
      <c r="B5" t="s">
        <v>10</v>
      </c>
      <c r="C5" s="5" t="s">
        <v>16</v>
      </c>
      <c r="D5" t="str">
        <f t="shared" ref="D5:D38" si="0">PROPER(C5&amp;" "&amp;B5)</f>
        <v>Adam Barry</v>
      </c>
      <c r="E5" t="str">
        <f t="shared" ref="E5:E38" si="1">SUBSTITUTE(SUBSTITUTE(TRIM(LOWER(C5&amp;"."&amp;B5&amp;"@pushpin.com")),_xlfn.UNICHAR(1),"")," ","")</f>
        <v>adam.barry@pushpin.com</v>
      </c>
      <c r="F5" s="12">
        <v>38104</v>
      </c>
      <c r="G5" s="13">
        <f t="shared" ref="G5:G38" ca="1" si="2">YEARFRAC(DATE(YEAR($N$1),MONTH($N$1),DAY($N$1)),F5)</f>
        <v>18.916666666666668</v>
      </c>
      <c r="H5" s="12">
        <v>42825</v>
      </c>
      <c r="I5" s="12">
        <f t="shared" ref="I5:I38" si="3">WORKDAY(H5,180)</f>
        <v>43077</v>
      </c>
      <c r="J5" s="11" t="s">
        <v>35</v>
      </c>
      <c r="K5" s="11" t="s">
        <v>118</v>
      </c>
      <c r="L5" s="12" t="str">
        <f t="shared" ref="L5:L38" si="4">LEFT(K5,2)</f>
        <v>02</v>
      </c>
      <c r="M5" t="str">
        <f t="shared" ref="M5:M38" si="5">RIGHT(K5,4)</f>
        <v>2018</v>
      </c>
      <c r="N5" t="str">
        <f t="shared" ref="N5:N38" si="6">MID(K5,4,LEN(K5)-8)</f>
        <v>West</v>
      </c>
    </row>
    <row r="6" spans="1:14" x14ac:dyDescent="0.35">
      <c r="A6" t="s">
        <v>101</v>
      </c>
      <c r="B6" t="s">
        <v>58</v>
      </c>
      <c r="C6" s="5" t="s">
        <v>57</v>
      </c>
      <c r="D6" t="str">
        <f t="shared" si="0"/>
        <v>Connor Betts</v>
      </c>
      <c r="E6" t="str">
        <f t="shared" si="1"/>
        <v>connor.betts@pushpin.com</v>
      </c>
      <c r="F6" s="12">
        <v>41961</v>
      </c>
      <c r="G6" s="13">
        <f t="shared" ca="1" si="2"/>
        <v>8.3583333333333325</v>
      </c>
      <c r="H6" s="12">
        <v>42656</v>
      </c>
      <c r="I6" s="12">
        <f t="shared" si="3"/>
        <v>42908</v>
      </c>
      <c r="J6" s="11" t="s">
        <v>70</v>
      </c>
      <c r="K6" s="11" t="s">
        <v>119</v>
      </c>
      <c r="L6" s="12" t="str">
        <f t="shared" si="4"/>
        <v>02</v>
      </c>
      <c r="M6" t="str">
        <f t="shared" si="5"/>
        <v>2347</v>
      </c>
      <c r="N6" t="str">
        <f t="shared" si="6"/>
        <v>West</v>
      </c>
    </row>
    <row r="7" spans="1:14" x14ac:dyDescent="0.35">
      <c r="A7" t="s">
        <v>106</v>
      </c>
      <c r="B7" t="s">
        <v>156</v>
      </c>
      <c r="C7" s="5" t="s">
        <v>157</v>
      </c>
      <c r="D7" t="str">
        <f t="shared" si="0"/>
        <v>Carlos Martinez</v>
      </c>
      <c r="E7" t="str">
        <f t="shared" si="1"/>
        <v>carlos.martinez@pushpin.com</v>
      </c>
      <c r="F7" s="12">
        <v>42234</v>
      </c>
      <c r="G7" s="13">
        <f t="shared" ca="1" si="2"/>
        <v>7.6083333333333334</v>
      </c>
      <c r="H7" s="12">
        <v>42804</v>
      </c>
      <c r="I7" s="12">
        <f t="shared" si="3"/>
        <v>43056</v>
      </c>
      <c r="J7" s="11" t="s">
        <v>22</v>
      </c>
      <c r="K7" s="11" t="s">
        <v>120</v>
      </c>
      <c r="L7" s="12" t="str">
        <f t="shared" si="4"/>
        <v>03</v>
      </c>
      <c r="M7" t="str">
        <f t="shared" si="5"/>
        <v>2764</v>
      </c>
      <c r="N7" t="str">
        <f t="shared" si="6"/>
        <v>West</v>
      </c>
    </row>
    <row r="8" spans="1:14" x14ac:dyDescent="0.35">
      <c r="A8" t="s">
        <v>110</v>
      </c>
      <c r="B8" t="s">
        <v>60</v>
      </c>
      <c r="C8" s="5" t="s">
        <v>59</v>
      </c>
      <c r="D8" t="str">
        <f t="shared" si="0"/>
        <v>Yvette Biti</v>
      </c>
      <c r="E8" t="str">
        <f t="shared" si="1"/>
        <v>yvette.biti@pushpin.com</v>
      </c>
      <c r="F8" s="12">
        <v>42389</v>
      </c>
      <c r="G8" s="13">
        <f t="shared" ca="1" si="2"/>
        <v>7.1861111111111109</v>
      </c>
      <c r="H8" s="12">
        <v>42566</v>
      </c>
      <c r="I8" s="12">
        <f t="shared" si="3"/>
        <v>42818</v>
      </c>
      <c r="J8" s="11" t="s">
        <v>70</v>
      </c>
      <c r="K8" s="11" t="s">
        <v>121</v>
      </c>
      <c r="L8" s="12" t="str">
        <f t="shared" si="4"/>
        <v>02</v>
      </c>
      <c r="M8" t="str">
        <f t="shared" si="5"/>
        <v>2589</v>
      </c>
      <c r="N8" t="str">
        <f t="shared" si="6"/>
        <v>West</v>
      </c>
    </row>
    <row r="9" spans="1:14" x14ac:dyDescent="0.35">
      <c r="A9" t="s">
        <v>99</v>
      </c>
      <c r="B9" t="s">
        <v>30</v>
      </c>
      <c r="C9" s="5" t="s">
        <v>41</v>
      </c>
      <c r="D9" t="str">
        <f t="shared" si="0"/>
        <v>Jim Boller</v>
      </c>
      <c r="E9" t="str">
        <f t="shared" si="1"/>
        <v>jim.boller@pushpin.com</v>
      </c>
      <c r="F9" s="12">
        <v>41898</v>
      </c>
      <c r="G9" s="13">
        <f t="shared" ca="1" si="2"/>
        <v>8.530555555555555</v>
      </c>
      <c r="H9" s="12">
        <v>42551</v>
      </c>
      <c r="I9" s="12">
        <f t="shared" si="3"/>
        <v>42803</v>
      </c>
      <c r="J9" s="11" t="s">
        <v>20</v>
      </c>
      <c r="K9" s="11" t="s">
        <v>138</v>
      </c>
      <c r="L9" s="12" t="str">
        <f t="shared" si="4"/>
        <v>03</v>
      </c>
      <c r="M9" t="str">
        <f t="shared" si="5"/>
        <v>2318</v>
      </c>
      <c r="N9" t="str">
        <f t="shared" si="6"/>
        <v>North</v>
      </c>
    </row>
    <row r="10" spans="1:14" x14ac:dyDescent="0.35">
      <c r="A10" t="s">
        <v>100</v>
      </c>
      <c r="B10" t="s">
        <v>62</v>
      </c>
      <c r="C10" s="5" t="s">
        <v>61</v>
      </c>
      <c r="D10" t="str">
        <f t="shared" si="0"/>
        <v>Charlie Bui</v>
      </c>
      <c r="E10" t="str">
        <f t="shared" si="1"/>
        <v>charlie.bui@pushpin.com</v>
      </c>
      <c r="F10" s="12">
        <v>41908</v>
      </c>
      <c r="G10" s="13">
        <f t="shared" ca="1" si="2"/>
        <v>8.5027777777777782</v>
      </c>
      <c r="H10" s="12">
        <v>42619</v>
      </c>
      <c r="I10" s="12">
        <f t="shared" si="3"/>
        <v>42871</v>
      </c>
      <c r="J10" s="11" t="s">
        <v>70</v>
      </c>
      <c r="K10" s="11" t="s">
        <v>139</v>
      </c>
      <c r="L10" s="12" t="str">
        <f t="shared" si="4"/>
        <v>02</v>
      </c>
      <c r="M10" t="str">
        <f t="shared" si="5"/>
        <v>2694</v>
      </c>
      <c r="N10" t="str">
        <f t="shared" si="6"/>
        <v>North</v>
      </c>
    </row>
    <row r="11" spans="1:14" x14ac:dyDescent="0.35">
      <c r="A11" t="s">
        <v>86</v>
      </c>
      <c r="B11" t="s">
        <v>45</v>
      </c>
      <c r="C11" s="5" t="s">
        <v>43</v>
      </c>
      <c r="D11" t="str">
        <f t="shared" si="0"/>
        <v>Barbara Carlton</v>
      </c>
      <c r="E11" t="str">
        <f t="shared" si="1"/>
        <v>barbara.carlton@pushpin.com</v>
      </c>
      <c r="F11" s="12">
        <v>38803</v>
      </c>
      <c r="G11" s="13">
        <f t="shared" ca="1" si="2"/>
        <v>17</v>
      </c>
      <c r="H11" s="12">
        <v>42761</v>
      </c>
      <c r="I11" s="12">
        <f t="shared" si="3"/>
        <v>43013</v>
      </c>
      <c r="J11" s="11" t="s">
        <v>70</v>
      </c>
      <c r="K11" s="11" t="s">
        <v>122</v>
      </c>
      <c r="L11" s="12" t="str">
        <f t="shared" si="4"/>
        <v>02</v>
      </c>
      <c r="M11" t="str">
        <f t="shared" si="5"/>
        <v>2699</v>
      </c>
      <c r="N11" t="str">
        <f t="shared" si="6"/>
        <v>West</v>
      </c>
    </row>
    <row r="12" spans="1:14" x14ac:dyDescent="0.35">
      <c r="A12" t="s">
        <v>9</v>
      </c>
      <c r="B12" t="s">
        <v>32</v>
      </c>
      <c r="C12" s="5" t="s">
        <v>34</v>
      </c>
      <c r="D12" t="str">
        <f t="shared" si="0"/>
        <v>Joe Carol</v>
      </c>
      <c r="E12" t="str">
        <f t="shared" si="1"/>
        <v>joe.carol@pushpin.com</v>
      </c>
      <c r="F12" s="12">
        <v>36928</v>
      </c>
      <c r="G12" s="13">
        <f t="shared" ca="1" si="2"/>
        <v>22.141666666666666</v>
      </c>
      <c r="H12" s="12">
        <v>42596</v>
      </c>
      <c r="I12" s="12">
        <f t="shared" si="3"/>
        <v>42846</v>
      </c>
      <c r="J12" s="11" t="s">
        <v>33</v>
      </c>
      <c r="K12" s="11" t="s">
        <v>140</v>
      </c>
      <c r="L12" s="12" t="str">
        <f t="shared" si="4"/>
        <v>01</v>
      </c>
      <c r="M12" t="str">
        <f t="shared" si="5"/>
        <v>2321</v>
      </c>
      <c r="N12" t="str">
        <f t="shared" si="6"/>
        <v>North</v>
      </c>
    </row>
    <row r="13" spans="1:14" x14ac:dyDescent="0.35">
      <c r="A13" t="s">
        <v>98</v>
      </c>
      <c r="B13" t="s">
        <v>15</v>
      </c>
      <c r="C13" s="5" t="s">
        <v>41</v>
      </c>
      <c r="D13" t="str">
        <f t="shared" si="0"/>
        <v>Jim Chaffee</v>
      </c>
      <c r="E13" t="str">
        <f t="shared" si="1"/>
        <v>jim.chaffee@pushpin.com</v>
      </c>
      <c r="F13" s="12">
        <v>41792</v>
      </c>
      <c r="G13" s="13">
        <f t="shared" ca="1" si="2"/>
        <v>8.8194444444444446</v>
      </c>
      <c r="H13" s="12">
        <v>42544</v>
      </c>
      <c r="I13" s="12">
        <f t="shared" si="3"/>
        <v>42796</v>
      </c>
      <c r="J13" s="11" t="s">
        <v>17</v>
      </c>
      <c r="K13" s="11" t="s">
        <v>123</v>
      </c>
      <c r="L13" s="12" t="str">
        <f t="shared" si="4"/>
        <v>03</v>
      </c>
      <c r="M13" t="str">
        <f t="shared" si="5"/>
        <v>2432</v>
      </c>
      <c r="N13" t="str">
        <f t="shared" si="6"/>
        <v>West</v>
      </c>
    </row>
    <row r="14" spans="1:14" x14ac:dyDescent="0.35">
      <c r="A14" t="s">
        <v>92</v>
      </c>
      <c r="B14" t="s">
        <v>47</v>
      </c>
      <c r="C14" s="5" t="s">
        <v>46</v>
      </c>
      <c r="D14" t="str">
        <f t="shared" si="0"/>
        <v>Samantha Chairs</v>
      </c>
      <c r="E14" t="str">
        <f t="shared" si="1"/>
        <v>samantha.chairs@pushpin.com</v>
      </c>
      <c r="F14" s="12">
        <v>40595</v>
      </c>
      <c r="G14" s="13">
        <f t="shared" ca="1" si="2"/>
        <v>12.1</v>
      </c>
      <c r="H14" s="12">
        <v>42629</v>
      </c>
      <c r="I14" s="12">
        <f t="shared" si="3"/>
        <v>42881</v>
      </c>
      <c r="J14" s="11" t="s">
        <v>70</v>
      </c>
      <c r="K14" s="11" t="s">
        <v>124</v>
      </c>
      <c r="L14" s="12" t="str">
        <f t="shared" si="4"/>
        <v>02</v>
      </c>
      <c r="M14" t="str">
        <f t="shared" si="5"/>
        <v>2962</v>
      </c>
      <c r="N14" t="str">
        <f t="shared" si="6"/>
        <v>West</v>
      </c>
    </row>
    <row r="15" spans="1:14" x14ac:dyDescent="0.35">
      <c r="A15" t="s">
        <v>94</v>
      </c>
      <c r="B15" t="s">
        <v>81</v>
      </c>
      <c r="C15" s="5" t="s">
        <v>80</v>
      </c>
      <c r="D15" t="str">
        <f t="shared" si="0"/>
        <v>Uma Chaudri</v>
      </c>
      <c r="E15" t="str">
        <f t="shared" si="1"/>
        <v>uma.chaudri@pushpin.com</v>
      </c>
      <c r="F15" s="12">
        <v>40994</v>
      </c>
      <c r="G15" s="13">
        <f t="shared" ca="1" si="2"/>
        <v>11.002777777777778</v>
      </c>
      <c r="H15" s="12">
        <v>42848</v>
      </c>
      <c r="I15" s="12">
        <f t="shared" si="3"/>
        <v>43098</v>
      </c>
      <c r="J15" s="11" t="s">
        <v>22</v>
      </c>
      <c r="K15" s="11" t="s">
        <v>141</v>
      </c>
      <c r="L15" s="12" t="str">
        <f t="shared" si="4"/>
        <v>03</v>
      </c>
      <c r="M15" t="str">
        <f t="shared" si="5"/>
        <v>2134</v>
      </c>
      <c r="N15" t="str">
        <f t="shared" si="6"/>
        <v>North</v>
      </c>
    </row>
    <row r="16" spans="1:14" x14ac:dyDescent="0.35">
      <c r="A16" t="s">
        <v>91</v>
      </c>
      <c r="B16" t="s">
        <v>42</v>
      </c>
      <c r="C16" s="5" t="s">
        <v>21</v>
      </c>
      <c r="D16" t="str">
        <f t="shared" si="0"/>
        <v>Elizabeth Chu</v>
      </c>
      <c r="E16" t="str">
        <f t="shared" si="1"/>
        <v>elizabeth.chu@pushpin.com</v>
      </c>
      <c r="F16" s="12">
        <v>40225</v>
      </c>
      <c r="G16" s="13">
        <f t="shared" ca="1" si="2"/>
        <v>13.113888888888889</v>
      </c>
      <c r="H16" s="12">
        <v>42860</v>
      </c>
      <c r="I16" s="12">
        <f t="shared" si="3"/>
        <v>43112</v>
      </c>
      <c r="J16" s="11" t="s">
        <v>78</v>
      </c>
      <c r="K16" s="11" t="s">
        <v>125</v>
      </c>
      <c r="L16" s="12" t="str">
        <f t="shared" si="4"/>
        <v>01</v>
      </c>
      <c r="M16" t="str">
        <f t="shared" si="5"/>
        <v>2425</v>
      </c>
      <c r="N16" t="str">
        <f t="shared" si="6"/>
        <v>West</v>
      </c>
    </row>
    <row r="17" spans="1:14" x14ac:dyDescent="0.35">
      <c r="A17" t="s">
        <v>11</v>
      </c>
      <c r="B17" t="s">
        <v>25</v>
      </c>
      <c r="C17" s="5" t="s">
        <v>71</v>
      </c>
      <c r="D17" t="str">
        <f t="shared" si="0"/>
        <v>Eric Chung</v>
      </c>
      <c r="E17" t="str">
        <f t="shared" si="1"/>
        <v>eric.chung@pushpin.com</v>
      </c>
      <c r="F17" s="12">
        <v>36955</v>
      </c>
      <c r="G17" s="13">
        <f t="shared" ca="1" si="2"/>
        <v>22.06111111111111</v>
      </c>
      <c r="H17" s="12">
        <v>42540</v>
      </c>
      <c r="I17" s="12">
        <f t="shared" si="3"/>
        <v>42790</v>
      </c>
      <c r="J17" s="11" t="s">
        <v>78</v>
      </c>
      <c r="K17" s="11" t="s">
        <v>126</v>
      </c>
      <c r="L17" s="12" t="str">
        <f t="shared" si="4"/>
        <v>03</v>
      </c>
      <c r="M17" t="str">
        <f t="shared" si="5"/>
        <v>2796</v>
      </c>
      <c r="N17" t="str">
        <f t="shared" si="6"/>
        <v>West</v>
      </c>
    </row>
    <row r="18" spans="1:14" x14ac:dyDescent="0.35">
      <c r="A18" t="s">
        <v>114</v>
      </c>
      <c r="B18" t="s">
        <v>29</v>
      </c>
      <c r="C18" s="5" t="s">
        <v>77</v>
      </c>
      <c r="D18" t="str">
        <f t="shared" si="0"/>
        <v>Elizabeth Clark</v>
      </c>
      <c r="E18" t="str">
        <f t="shared" si="1"/>
        <v>elizabeth.clark@pushpin.com</v>
      </c>
      <c r="F18" s="12">
        <v>42912</v>
      </c>
      <c r="G18" s="13">
        <f t="shared" ca="1" si="2"/>
        <v>5.7527777777777782</v>
      </c>
      <c r="H18" s="12">
        <v>42828</v>
      </c>
      <c r="I18" s="12">
        <f t="shared" si="3"/>
        <v>43080</v>
      </c>
      <c r="J18" s="11" t="s">
        <v>35</v>
      </c>
      <c r="K18" s="11" t="s">
        <v>128</v>
      </c>
      <c r="L18" s="12" t="str">
        <f t="shared" si="4"/>
        <v>02</v>
      </c>
      <c r="M18" t="str">
        <f t="shared" si="5"/>
        <v>2414</v>
      </c>
      <c r="N18" t="str">
        <f t="shared" si="6"/>
        <v>West</v>
      </c>
    </row>
    <row r="19" spans="1:14" x14ac:dyDescent="0.35">
      <c r="A19" t="s">
        <v>102</v>
      </c>
      <c r="B19" t="s">
        <v>29</v>
      </c>
      <c r="C19" s="5" t="s">
        <v>74</v>
      </c>
      <c r="D19" t="str">
        <f t="shared" si="0"/>
        <v>Anna Clark</v>
      </c>
      <c r="E19" t="str">
        <f t="shared" si="1"/>
        <v>anna.clark@pushpin.com</v>
      </c>
      <c r="F19" s="12">
        <v>41995</v>
      </c>
      <c r="G19" s="13">
        <f t="shared" ca="1" si="2"/>
        <v>8.2638888888888893</v>
      </c>
      <c r="H19" s="12">
        <v>42731</v>
      </c>
      <c r="I19" s="12">
        <f t="shared" si="3"/>
        <v>42983</v>
      </c>
      <c r="J19" s="11" t="s">
        <v>20</v>
      </c>
      <c r="K19" s="11" t="s">
        <v>127</v>
      </c>
      <c r="L19" s="12" t="str">
        <f t="shared" si="4"/>
        <v>03</v>
      </c>
      <c r="M19" t="str">
        <f t="shared" si="5"/>
        <v>2601</v>
      </c>
      <c r="N19" t="str">
        <f t="shared" si="6"/>
        <v>West</v>
      </c>
    </row>
    <row r="20" spans="1:14" x14ac:dyDescent="0.35">
      <c r="A20" t="s">
        <v>97</v>
      </c>
      <c r="B20" t="s">
        <v>12</v>
      </c>
      <c r="C20" s="5" t="s">
        <v>28</v>
      </c>
      <c r="D20" t="str">
        <f t="shared" si="0"/>
        <v>Sabrina Cole</v>
      </c>
      <c r="E20" t="str">
        <f t="shared" si="1"/>
        <v>sabrina.cole@pushpin.com</v>
      </c>
      <c r="F20" s="12">
        <v>41407</v>
      </c>
      <c r="G20" s="13">
        <f t="shared" ca="1" si="2"/>
        <v>9.8722222222222218</v>
      </c>
      <c r="H20" s="12">
        <v>42720</v>
      </c>
      <c r="I20" s="12">
        <f t="shared" si="3"/>
        <v>42972</v>
      </c>
      <c r="J20" s="11" t="s">
        <v>35</v>
      </c>
      <c r="K20" s="11" t="s">
        <v>129</v>
      </c>
      <c r="L20" s="12" t="str">
        <f t="shared" si="4"/>
        <v>02</v>
      </c>
      <c r="M20" t="str">
        <f t="shared" si="5"/>
        <v>2537</v>
      </c>
      <c r="N20" t="str">
        <f t="shared" si="6"/>
        <v>West</v>
      </c>
    </row>
    <row r="21" spans="1:14" x14ac:dyDescent="0.35">
      <c r="A21" t="s">
        <v>89</v>
      </c>
      <c r="B21" t="s">
        <v>36</v>
      </c>
      <c r="C21" s="5" t="s">
        <v>24</v>
      </c>
      <c r="D21" t="str">
        <f t="shared" si="0"/>
        <v>Janet Comuntzis</v>
      </c>
      <c r="E21" t="str">
        <f t="shared" si="1"/>
        <v>janet.comuntzis@pushpin.com</v>
      </c>
      <c r="F21" s="12">
        <v>39692</v>
      </c>
      <c r="G21" s="13">
        <f t="shared" ca="1" si="2"/>
        <v>14.572222222222223</v>
      </c>
      <c r="H21" s="12">
        <v>42598</v>
      </c>
      <c r="I21" s="12">
        <f t="shared" si="3"/>
        <v>42850</v>
      </c>
      <c r="J21" s="11" t="s">
        <v>35</v>
      </c>
      <c r="K21" s="11" t="s">
        <v>130</v>
      </c>
      <c r="L21" s="12" t="str">
        <f t="shared" si="4"/>
        <v>02</v>
      </c>
      <c r="M21" t="str">
        <f t="shared" si="5"/>
        <v>2286</v>
      </c>
      <c r="N21" t="str">
        <f t="shared" si="6"/>
        <v>West</v>
      </c>
    </row>
    <row r="22" spans="1:14" x14ac:dyDescent="0.35">
      <c r="A22" t="s">
        <v>96</v>
      </c>
      <c r="B22" t="s">
        <v>158</v>
      </c>
      <c r="C22" s="5" t="s">
        <v>26</v>
      </c>
      <c r="D22" t="str">
        <f t="shared" si="0"/>
        <v>Bob Decker_x0001_</v>
      </c>
      <c r="E22" t="str">
        <f t="shared" si="1"/>
        <v>bob.decker@pushpin.com</v>
      </c>
      <c r="F22" s="12">
        <v>41214</v>
      </c>
      <c r="G22" s="13">
        <f t="shared" ca="1" si="2"/>
        <v>10.405555555555555</v>
      </c>
      <c r="H22" s="12">
        <v>42566</v>
      </c>
      <c r="I22" s="12">
        <f t="shared" si="3"/>
        <v>42818</v>
      </c>
      <c r="J22" s="11" t="s">
        <v>78</v>
      </c>
      <c r="K22" s="11" t="s">
        <v>142</v>
      </c>
      <c r="L22" s="12" t="str">
        <f t="shared" si="4"/>
        <v>01</v>
      </c>
      <c r="M22" t="str">
        <f t="shared" si="5"/>
        <v>2086</v>
      </c>
      <c r="N22" t="str">
        <f t="shared" si="6"/>
        <v>North</v>
      </c>
    </row>
    <row r="23" spans="1:14" x14ac:dyDescent="0.35">
      <c r="A23" t="s">
        <v>95</v>
      </c>
      <c r="B23" t="s">
        <v>159</v>
      </c>
      <c r="C23" s="5" t="s">
        <v>44</v>
      </c>
      <c r="D23" t="str">
        <f t="shared" si="0"/>
        <v>Tina De Siato</v>
      </c>
      <c r="E23" t="str">
        <f t="shared" si="1"/>
        <v>tina.desiato@pushpin.com</v>
      </c>
      <c r="F23" s="12">
        <v>41176</v>
      </c>
      <c r="G23" s="13">
        <f t="shared" ca="1" si="2"/>
        <v>10.508333333333333</v>
      </c>
      <c r="H23" s="12">
        <v>42835</v>
      </c>
      <c r="I23" s="12">
        <f t="shared" si="3"/>
        <v>43087</v>
      </c>
      <c r="J23" t="s">
        <v>78</v>
      </c>
      <c r="K23" s="11" t="s">
        <v>143</v>
      </c>
      <c r="L23" s="12" t="str">
        <f t="shared" si="4"/>
        <v>01</v>
      </c>
      <c r="M23" t="str">
        <f t="shared" si="5"/>
        <v>2358</v>
      </c>
      <c r="N23" t="str">
        <f t="shared" si="6"/>
        <v>North</v>
      </c>
    </row>
    <row r="24" spans="1:14" x14ac:dyDescent="0.35">
      <c r="A24" t="s">
        <v>105</v>
      </c>
      <c r="B24" t="s">
        <v>18</v>
      </c>
      <c r="C24" s="5" t="s">
        <v>39</v>
      </c>
      <c r="D24" t="str">
        <f t="shared" si="0"/>
        <v>Alexandra Donnell</v>
      </c>
      <c r="E24" t="str">
        <f t="shared" si="1"/>
        <v>alexandra.donnell@pushpin.com</v>
      </c>
      <c r="F24" s="12">
        <v>42233</v>
      </c>
      <c r="G24" s="13">
        <f t="shared" ca="1" si="2"/>
        <v>7.6111111111111107</v>
      </c>
      <c r="H24" s="12">
        <v>42658</v>
      </c>
      <c r="I24" s="12">
        <f t="shared" si="3"/>
        <v>42909</v>
      </c>
      <c r="J24" s="11" t="s">
        <v>20</v>
      </c>
      <c r="K24" s="11" t="s">
        <v>131</v>
      </c>
      <c r="L24" s="12" t="str">
        <f t="shared" si="4"/>
        <v>03</v>
      </c>
      <c r="M24" t="str">
        <f t="shared" si="5"/>
        <v>2082</v>
      </c>
      <c r="N24" t="str">
        <f t="shared" si="6"/>
        <v>West</v>
      </c>
    </row>
    <row r="25" spans="1:14" x14ac:dyDescent="0.35">
      <c r="A25" t="s">
        <v>109</v>
      </c>
      <c r="B25" t="s">
        <v>23</v>
      </c>
      <c r="C25" s="5" t="s">
        <v>37</v>
      </c>
      <c r="D25" t="str">
        <f t="shared" si="0"/>
        <v>Mark Ellis</v>
      </c>
      <c r="E25" t="str">
        <f t="shared" si="1"/>
        <v>mark.ellis@pushpin.com</v>
      </c>
      <c r="F25" s="12">
        <v>42376</v>
      </c>
      <c r="G25" s="13">
        <f t="shared" ca="1" si="2"/>
        <v>7.2222222222222223</v>
      </c>
      <c r="H25" s="12">
        <v>42614</v>
      </c>
      <c r="I25" s="12">
        <f t="shared" si="3"/>
        <v>42866</v>
      </c>
      <c r="J25" s="11" t="s">
        <v>78</v>
      </c>
      <c r="K25" s="11" t="s">
        <v>132</v>
      </c>
      <c r="L25" s="12" t="str">
        <f t="shared" si="4"/>
        <v>03</v>
      </c>
      <c r="M25" t="str">
        <f t="shared" si="5"/>
        <v>2482</v>
      </c>
      <c r="N25" t="str">
        <f t="shared" si="6"/>
        <v>West</v>
      </c>
    </row>
    <row r="26" spans="1:14" x14ac:dyDescent="0.35">
      <c r="A26" t="s">
        <v>87</v>
      </c>
      <c r="B26" t="s">
        <v>66</v>
      </c>
      <c r="C26" s="5" t="s">
        <v>65</v>
      </c>
      <c r="D26" t="str">
        <f t="shared" si="0"/>
        <v>Nicholas Fernandes</v>
      </c>
      <c r="E26" t="str">
        <f t="shared" si="1"/>
        <v>nicholas.fernandes@pushpin.com</v>
      </c>
      <c r="F26" s="12">
        <v>39028</v>
      </c>
      <c r="G26" s="13">
        <f t="shared" ca="1" si="2"/>
        <v>16.388888888888889</v>
      </c>
      <c r="H26" s="12">
        <v>42817</v>
      </c>
      <c r="I26" s="12">
        <f t="shared" si="3"/>
        <v>43069</v>
      </c>
      <c r="J26" s="11" t="s">
        <v>20</v>
      </c>
      <c r="K26" s="11" t="s">
        <v>144</v>
      </c>
      <c r="L26" s="12" t="str">
        <f t="shared" si="4"/>
        <v>02</v>
      </c>
      <c r="M26" t="str">
        <f t="shared" si="5"/>
        <v>2372</v>
      </c>
      <c r="N26" t="str">
        <f t="shared" si="6"/>
        <v>North</v>
      </c>
    </row>
    <row r="27" spans="1:14" x14ac:dyDescent="0.35">
      <c r="A27" t="s">
        <v>84</v>
      </c>
      <c r="B27" t="s">
        <v>40</v>
      </c>
      <c r="C27" s="5" t="s">
        <v>31</v>
      </c>
      <c r="D27" t="str">
        <f t="shared" si="0"/>
        <v>Mary Ferris</v>
      </c>
      <c r="E27" t="str">
        <f t="shared" si="1"/>
        <v>mary.ferris@pushpin.com</v>
      </c>
      <c r="F27" s="12">
        <v>38553</v>
      </c>
      <c r="G27" s="13">
        <f t="shared" ca="1" si="2"/>
        <v>17.68611111111111</v>
      </c>
      <c r="H27" s="12">
        <v>42845</v>
      </c>
      <c r="I27" s="12">
        <f t="shared" si="3"/>
        <v>43097</v>
      </c>
      <c r="J27" s="11" t="s">
        <v>70</v>
      </c>
      <c r="K27" s="11" t="s">
        <v>145</v>
      </c>
      <c r="L27" s="12" t="str">
        <f t="shared" si="4"/>
        <v>03</v>
      </c>
      <c r="M27" t="str">
        <f t="shared" si="5"/>
        <v>2392</v>
      </c>
      <c r="N27" t="str">
        <f t="shared" si="6"/>
        <v>North</v>
      </c>
    </row>
    <row r="28" spans="1:14" x14ac:dyDescent="0.35">
      <c r="A28" t="s">
        <v>85</v>
      </c>
      <c r="B28" t="s">
        <v>38</v>
      </c>
      <c r="C28" s="5" t="s">
        <v>19</v>
      </c>
      <c r="D28" t="str">
        <f t="shared" si="0"/>
        <v>Susan Filosa</v>
      </c>
      <c r="E28" t="str">
        <f t="shared" si="1"/>
        <v>susan.filosa@pushpin.com</v>
      </c>
      <c r="F28" s="12">
        <v>38749</v>
      </c>
      <c r="G28" s="13">
        <f t="shared" ca="1" si="2"/>
        <v>17.155555555555555</v>
      </c>
      <c r="H28" s="12">
        <v>42776</v>
      </c>
      <c r="I28" s="12">
        <f t="shared" si="3"/>
        <v>43028</v>
      </c>
      <c r="J28" s="11" t="s">
        <v>35</v>
      </c>
      <c r="K28" s="11" t="s">
        <v>133</v>
      </c>
      <c r="L28" s="12" t="str">
        <f t="shared" si="4"/>
        <v>02</v>
      </c>
      <c r="M28" t="str">
        <f t="shared" si="5"/>
        <v>2279</v>
      </c>
      <c r="N28" t="str">
        <f t="shared" si="6"/>
        <v>West</v>
      </c>
    </row>
    <row r="29" spans="1:14" x14ac:dyDescent="0.35">
      <c r="A29" t="s">
        <v>14</v>
      </c>
      <c r="B29" t="s">
        <v>27</v>
      </c>
      <c r="C29" s="5" t="s">
        <v>13</v>
      </c>
      <c r="D29" t="str">
        <f t="shared" si="0"/>
        <v>Daniel Flanders</v>
      </c>
      <c r="E29" t="str">
        <f t="shared" si="1"/>
        <v>daniel.flanders@pushpin.com</v>
      </c>
      <c r="F29" s="12">
        <v>37515</v>
      </c>
      <c r="G29" s="13">
        <f t="shared" ca="1" si="2"/>
        <v>20.530555555555555</v>
      </c>
      <c r="H29" s="12">
        <v>42586</v>
      </c>
      <c r="I29" s="12">
        <f t="shared" si="3"/>
        <v>42838</v>
      </c>
      <c r="J29" s="11" t="s">
        <v>70</v>
      </c>
      <c r="K29" s="11" t="s">
        <v>146</v>
      </c>
      <c r="L29" s="12" t="str">
        <f t="shared" si="4"/>
        <v>02</v>
      </c>
      <c r="M29" t="str">
        <f t="shared" si="5"/>
        <v>2639</v>
      </c>
      <c r="N29" t="str">
        <f t="shared" si="6"/>
        <v>North</v>
      </c>
    </row>
    <row r="30" spans="1:14" x14ac:dyDescent="0.35">
      <c r="A30" t="s">
        <v>104</v>
      </c>
      <c r="B30" t="s">
        <v>53</v>
      </c>
      <c r="C30" s="5" t="s">
        <v>52</v>
      </c>
      <c r="D30" t="str">
        <f t="shared" si="0"/>
        <v>Leighton Forrest</v>
      </c>
      <c r="E30" t="str">
        <f t="shared" si="1"/>
        <v>leighton.forrest@pushpin.com</v>
      </c>
      <c r="F30" s="12">
        <v>42125</v>
      </c>
      <c r="G30" s="13">
        <f t="shared" ca="1" si="2"/>
        <v>7.9055555555555559</v>
      </c>
      <c r="H30" s="12">
        <v>42710</v>
      </c>
      <c r="I30" s="12">
        <f t="shared" si="3"/>
        <v>42962</v>
      </c>
      <c r="J30" s="11" t="s">
        <v>70</v>
      </c>
      <c r="K30" s="11" t="s">
        <v>147</v>
      </c>
      <c r="L30" s="12" t="str">
        <f t="shared" si="4"/>
        <v>02</v>
      </c>
      <c r="M30" t="str">
        <f t="shared" si="5"/>
        <v>2284</v>
      </c>
      <c r="N30" t="str">
        <f t="shared" si="6"/>
        <v>North</v>
      </c>
    </row>
    <row r="31" spans="1:14" x14ac:dyDescent="0.35">
      <c r="A31" t="s">
        <v>112</v>
      </c>
      <c r="B31" t="s">
        <v>51</v>
      </c>
      <c r="C31" s="5" t="s">
        <v>50</v>
      </c>
      <c r="D31" t="str">
        <f t="shared" si="0"/>
        <v>Phoebe Gour</v>
      </c>
      <c r="E31" t="str">
        <f t="shared" si="1"/>
        <v>phoebe.gour@pushpin.com</v>
      </c>
      <c r="F31" s="12">
        <v>42726</v>
      </c>
      <c r="G31" s="13">
        <f t="shared" ca="1" si="2"/>
        <v>6.2638888888888893</v>
      </c>
      <c r="H31" s="12">
        <v>42539</v>
      </c>
      <c r="I31" s="12">
        <f t="shared" si="3"/>
        <v>42790</v>
      </c>
      <c r="J31" s="11" t="s">
        <v>70</v>
      </c>
      <c r="K31" s="11" t="s">
        <v>148</v>
      </c>
      <c r="L31" s="12" t="str">
        <f t="shared" si="4"/>
        <v>02</v>
      </c>
      <c r="M31" t="str">
        <f t="shared" si="5"/>
        <v>2910</v>
      </c>
      <c r="N31" t="str">
        <f t="shared" si="6"/>
        <v>North</v>
      </c>
    </row>
    <row r="32" spans="1:14" x14ac:dyDescent="0.35">
      <c r="A32" t="s">
        <v>90</v>
      </c>
      <c r="B32" t="s">
        <v>49</v>
      </c>
      <c r="C32" s="5" t="s">
        <v>48</v>
      </c>
      <c r="D32" t="str">
        <f t="shared" si="0"/>
        <v>Mihael Khan</v>
      </c>
      <c r="E32" t="str">
        <f t="shared" si="1"/>
        <v>mihael.khan@pushpin.com</v>
      </c>
      <c r="F32" s="12">
        <v>40162</v>
      </c>
      <c r="G32" s="13">
        <f t="shared" ca="1" si="2"/>
        <v>13.283333333333333</v>
      </c>
      <c r="H32" s="12">
        <v>42563</v>
      </c>
      <c r="I32" s="12">
        <f t="shared" si="3"/>
        <v>42815</v>
      </c>
      <c r="J32" s="11" t="s">
        <v>70</v>
      </c>
      <c r="K32" s="11" t="s">
        <v>149</v>
      </c>
      <c r="L32" s="12" t="str">
        <f t="shared" si="4"/>
        <v>02</v>
      </c>
      <c r="M32" t="str">
        <f t="shared" si="5"/>
        <v>2294</v>
      </c>
      <c r="N32" t="str">
        <f t="shared" si="6"/>
        <v>North</v>
      </c>
    </row>
    <row r="33" spans="1:14" x14ac:dyDescent="0.35">
      <c r="A33" t="s">
        <v>111</v>
      </c>
      <c r="B33" t="s">
        <v>76</v>
      </c>
      <c r="C33" s="5" t="s">
        <v>75</v>
      </c>
      <c r="D33" t="str">
        <f t="shared" si="0"/>
        <v>Sean Sanders</v>
      </c>
      <c r="E33" t="str">
        <f t="shared" si="1"/>
        <v>sean.sanders@pushpin.com</v>
      </c>
      <c r="F33" s="12">
        <v>42892</v>
      </c>
      <c r="G33" s="13">
        <f t="shared" ca="1" si="2"/>
        <v>5.8083333333333336</v>
      </c>
      <c r="H33" s="12">
        <v>42731</v>
      </c>
      <c r="I33" s="12">
        <f t="shared" si="3"/>
        <v>42983</v>
      </c>
      <c r="J33" s="11" t="s">
        <v>22</v>
      </c>
      <c r="K33" s="11" t="s">
        <v>134</v>
      </c>
      <c r="L33" s="12" t="str">
        <f t="shared" si="4"/>
        <v>03</v>
      </c>
      <c r="M33" t="str">
        <f t="shared" si="5"/>
        <v>2765</v>
      </c>
      <c r="N33" t="str">
        <f t="shared" si="6"/>
        <v>West</v>
      </c>
    </row>
    <row r="34" spans="1:14" x14ac:dyDescent="0.35">
      <c r="A34" t="s">
        <v>108</v>
      </c>
      <c r="B34" t="s">
        <v>69</v>
      </c>
      <c r="C34" s="5" t="s">
        <v>67</v>
      </c>
      <c r="D34" t="str">
        <f t="shared" si="0"/>
        <v>Radhya Senome</v>
      </c>
      <c r="E34" t="str">
        <f t="shared" si="1"/>
        <v>radhya.senome@pushpin.com</v>
      </c>
      <c r="F34" s="12">
        <v>42325</v>
      </c>
      <c r="G34" s="13">
        <f t="shared" ca="1" si="2"/>
        <v>7.3611111111111107</v>
      </c>
      <c r="H34" s="12">
        <v>42590</v>
      </c>
      <c r="I34" s="12">
        <f t="shared" si="3"/>
        <v>42842</v>
      </c>
      <c r="J34" s="11" t="s">
        <v>70</v>
      </c>
      <c r="K34" s="11" t="s">
        <v>150</v>
      </c>
      <c r="L34" s="12" t="str">
        <f t="shared" si="4"/>
        <v>02</v>
      </c>
      <c r="M34" t="str">
        <f t="shared" si="5"/>
        <v>2260</v>
      </c>
      <c r="N34" t="str">
        <f t="shared" si="6"/>
        <v>North</v>
      </c>
    </row>
    <row r="35" spans="1:14" x14ac:dyDescent="0.35">
      <c r="A35" t="s">
        <v>93</v>
      </c>
      <c r="B35" t="s">
        <v>160</v>
      </c>
      <c r="C35" s="5" t="s">
        <v>54</v>
      </c>
      <c r="D35" t="str">
        <f t="shared" si="0"/>
        <v>Natasha Son Van  Burg</v>
      </c>
      <c r="E35" t="str">
        <f t="shared" si="1"/>
        <v>natasha.sonvanburg@pushpin.com</v>
      </c>
      <c r="F35" s="12">
        <v>40714</v>
      </c>
      <c r="G35" s="13">
        <f t="shared" ca="1" si="2"/>
        <v>11.769444444444444</v>
      </c>
      <c r="H35" s="12">
        <v>42507</v>
      </c>
      <c r="I35" s="12">
        <f t="shared" si="3"/>
        <v>42759</v>
      </c>
      <c r="J35" s="11" t="s">
        <v>70</v>
      </c>
      <c r="K35" s="11" t="s">
        <v>155</v>
      </c>
      <c r="L35" s="12" t="str">
        <f t="shared" si="4"/>
        <v>02</v>
      </c>
      <c r="M35" t="str">
        <f t="shared" si="5"/>
        <v>2578</v>
      </c>
      <c r="N35" t="str">
        <f t="shared" si="6"/>
        <v>West</v>
      </c>
    </row>
    <row r="36" spans="1:14" x14ac:dyDescent="0.35">
      <c r="A36" t="s">
        <v>107</v>
      </c>
      <c r="B36" t="s">
        <v>68</v>
      </c>
      <c r="C36" s="5" t="s">
        <v>137</v>
      </c>
      <c r="D36" t="str">
        <f t="shared" si="0"/>
        <v>Peter Staples</v>
      </c>
      <c r="E36" t="str">
        <f t="shared" si="1"/>
        <v>peter.staples@pushpin.com</v>
      </c>
      <c r="F36" s="12">
        <v>42326</v>
      </c>
      <c r="G36" s="13">
        <f t="shared" ca="1" si="2"/>
        <v>7.3583333333333334</v>
      </c>
      <c r="H36" s="12">
        <v>42801</v>
      </c>
      <c r="I36" s="12">
        <f t="shared" si="3"/>
        <v>43053</v>
      </c>
      <c r="J36" s="11" t="s">
        <v>70</v>
      </c>
      <c r="K36" s="11" t="s">
        <v>151</v>
      </c>
      <c r="L36" s="12" t="str">
        <f t="shared" si="4"/>
        <v>02</v>
      </c>
      <c r="M36" t="str">
        <f t="shared" si="5"/>
        <v>2654</v>
      </c>
      <c r="N36" t="str">
        <f t="shared" si="6"/>
        <v>North</v>
      </c>
    </row>
    <row r="37" spans="1:14" x14ac:dyDescent="0.35">
      <c r="A37" t="s">
        <v>113</v>
      </c>
      <c r="B37" t="s">
        <v>73</v>
      </c>
      <c r="C37" s="5" t="s">
        <v>72</v>
      </c>
      <c r="D37" t="str">
        <f t="shared" si="0"/>
        <v>Mei Wang</v>
      </c>
      <c r="E37" t="str">
        <f t="shared" si="1"/>
        <v>mei.wang@pushpin.com</v>
      </c>
      <c r="F37" s="12">
        <v>40189</v>
      </c>
      <c r="G37" s="13">
        <f t="shared" ca="1" si="2"/>
        <v>13.21111111111111</v>
      </c>
      <c r="H37" s="12">
        <v>42839</v>
      </c>
      <c r="I37" s="12">
        <f t="shared" si="3"/>
        <v>43091</v>
      </c>
      <c r="J37" s="11" t="s">
        <v>33</v>
      </c>
      <c r="K37" s="11" t="s">
        <v>135</v>
      </c>
      <c r="L37" s="12" t="str">
        <f t="shared" si="4"/>
        <v>01</v>
      </c>
      <c r="M37" t="str">
        <f t="shared" si="5"/>
        <v>2783</v>
      </c>
      <c r="N37" t="str">
        <f t="shared" si="6"/>
        <v>West</v>
      </c>
    </row>
    <row r="38" spans="1:14" x14ac:dyDescent="0.35">
      <c r="A38" t="s">
        <v>103</v>
      </c>
      <c r="B38" t="s">
        <v>56</v>
      </c>
      <c r="C38" s="5" t="s">
        <v>55</v>
      </c>
      <c r="D38" t="str">
        <f t="shared" si="0"/>
        <v>Aanya Zhang</v>
      </c>
      <c r="E38" t="str">
        <f t="shared" si="1"/>
        <v>aanya.zhang@pushpin.com</v>
      </c>
      <c r="F38" s="12">
        <v>42009</v>
      </c>
      <c r="G38" s="13">
        <f t="shared" ca="1" si="2"/>
        <v>8.2277777777777779</v>
      </c>
      <c r="H38" s="12">
        <v>42652</v>
      </c>
      <c r="I38" s="12">
        <f t="shared" si="3"/>
        <v>42902</v>
      </c>
      <c r="J38" s="11" t="s">
        <v>70</v>
      </c>
      <c r="K38" s="11" t="s">
        <v>152</v>
      </c>
      <c r="L38" s="12" t="str">
        <f t="shared" si="4"/>
        <v>02</v>
      </c>
      <c r="M38" t="str">
        <f t="shared" si="5"/>
        <v>2793</v>
      </c>
      <c r="N38" t="str">
        <f t="shared" si="6"/>
        <v>North</v>
      </c>
    </row>
  </sheetData>
  <sortState xmlns:xlrd2="http://schemas.microsoft.com/office/spreadsheetml/2017/richdata2" ref="A4:M38">
    <sortCondition ref="B6"/>
  </sortState>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Chris Gibson</cp:lastModifiedBy>
  <dcterms:created xsi:type="dcterms:W3CDTF">2017-06-15T06:51:11Z</dcterms:created>
  <dcterms:modified xsi:type="dcterms:W3CDTF">2023-03-28T02:11:26Z</dcterms:modified>
</cp:coreProperties>
</file>