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bdfc36004c40ccb0/Documents/Excel Specialization/"/>
    </mc:Choice>
  </mc:AlternateContent>
  <xr:revisionPtr revIDLastSave="138" documentId="8_{477C79E2-FE23-4732-AF6B-4F8F8603D038}" xr6:coauthVersionLast="47" xr6:coauthVersionMax="47" xr10:uidLastSave="{D2E56C8A-EBD3-4CBB-B4A5-EF910A2C0EDA}"/>
  <bookViews>
    <workbookView xWindow="11190" yWindow="0" windowWidth="11460" windowHeight="14410" xr2:uid="{00000000-000D-0000-FFFF-FFFF00000000}"/>
  </bookViews>
  <sheets>
    <sheet name="Instructions" sheetId="2" r:id="rId1"/>
    <sheet name="HR" sheetId="1" r:id="rId2"/>
  </sheets>
  <definedNames>
    <definedName name="_xlnm._FilterDatabase" localSheetId="1" hidden="1">HR!$A$7:$M$27</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L8" i="1" l="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7" i="1"/>
  <c r="C1" i="1"/>
  <c r="I1" i="1"/>
  <c r="F1" i="1"/>
  <c r="F2" i="1" s="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7" i="1"/>
  <c r="I3" i="1" l="1"/>
  <c r="I2" i="1"/>
  <c r="J14" i="1"/>
  <c r="J13" i="1"/>
  <c r="I39" i="1"/>
  <c r="J36" i="1"/>
  <c r="J28" i="1"/>
  <c r="J20" i="1"/>
  <c r="J12" i="1"/>
  <c r="J27" i="1"/>
  <c r="J19" i="1"/>
  <c r="J11" i="1"/>
  <c r="J23" i="1"/>
  <c r="J22" i="1"/>
  <c r="J37" i="1"/>
  <c r="J35" i="1"/>
  <c r="J7" i="1"/>
  <c r="J34" i="1"/>
  <c r="J26" i="1"/>
  <c r="J18" i="1"/>
  <c r="J10" i="1"/>
  <c r="J39" i="1"/>
  <c r="J15" i="1"/>
  <c r="J38" i="1"/>
  <c r="J29" i="1"/>
  <c r="I31" i="1"/>
  <c r="J41" i="1"/>
  <c r="J33" i="1"/>
  <c r="J25" i="1"/>
  <c r="J17" i="1"/>
  <c r="J9" i="1"/>
  <c r="J31" i="1"/>
  <c r="J30" i="1"/>
  <c r="J21" i="1"/>
  <c r="J40" i="1"/>
  <c r="J32" i="1"/>
  <c r="J24" i="1"/>
  <c r="J16" i="1"/>
  <c r="J8" i="1"/>
  <c r="I23" i="1"/>
  <c r="I15" i="1"/>
  <c r="I30" i="1"/>
  <c r="I10" i="1"/>
  <c r="I22" i="1"/>
  <c r="I34" i="1"/>
  <c r="I26" i="1"/>
  <c r="I41" i="1"/>
  <c r="I33" i="1"/>
  <c r="I25" i="1"/>
  <c r="I17" i="1"/>
  <c r="I9" i="1"/>
  <c r="I38" i="1"/>
  <c r="I14" i="1"/>
  <c r="I37" i="1"/>
  <c r="I29" i="1"/>
  <c r="I21" i="1"/>
  <c r="I13" i="1"/>
  <c r="I36" i="1"/>
  <c r="I28" i="1"/>
  <c r="I20" i="1"/>
  <c r="I12" i="1"/>
  <c r="I35" i="1"/>
  <c r="I27" i="1"/>
  <c r="I19" i="1"/>
  <c r="I11" i="1"/>
  <c r="I18" i="1"/>
  <c r="I40" i="1"/>
  <c r="I32" i="1"/>
  <c r="I24" i="1"/>
  <c r="I16" i="1"/>
  <c r="I8" i="1"/>
  <c r="F4" i="1"/>
  <c r="I7" i="1"/>
  <c r="F3"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7" i="1"/>
  <c r="I4" i="1" l="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8" i="1"/>
  <c r="F7" i="1"/>
  <c r="E7" i="1"/>
  <c r="Q1" i="1" l="1"/>
</calcChain>
</file>

<file path=xl/sharedStrings.xml><?xml version="1.0" encoding="utf-8"?>
<sst xmlns="http://schemas.openxmlformats.org/spreadsheetml/2006/main" count="229" uniqueCount="199">
  <si>
    <t>Emp ID</t>
  </si>
  <si>
    <t>Last</t>
  </si>
  <si>
    <t>First</t>
  </si>
  <si>
    <t>Full Name</t>
  </si>
  <si>
    <t>Email</t>
  </si>
  <si>
    <t>Date of Hire</t>
  </si>
  <si>
    <t>Department</t>
  </si>
  <si>
    <t>Location</t>
  </si>
  <si>
    <t>Extension</t>
  </si>
  <si>
    <t>E1001</t>
  </si>
  <si>
    <t>DECKER</t>
  </si>
  <si>
    <t>BARRY</t>
  </si>
  <si>
    <t>E1003</t>
  </si>
  <si>
    <t>COLE</t>
  </si>
  <si>
    <t>Daniel</t>
  </si>
  <si>
    <t>E1004</t>
  </si>
  <si>
    <t>CHAFFEE</t>
  </si>
  <si>
    <t>Adam</t>
  </si>
  <si>
    <t>Facilities</t>
  </si>
  <si>
    <t>DONNELL</t>
  </si>
  <si>
    <t>Susan</t>
  </si>
  <si>
    <t>Accounting</t>
  </si>
  <si>
    <t>Elizabeth</t>
  </si>
  <si>
    <t>Human Resources</t>
  </si>
  <si>
    <t>ELLIS</t>
  </si>
  <si>
    <t>Janet</t>
  </si>
  <si>
    <t>CHUNG</t>
  </si>
  <si>
    <t>Bob</t>
  </si>
  <si>
    <t>FLANDERS</t>
  </si>
  <si>
    <t>Sabrina</t>
  </si>
  <si>
    <t>CLARK</t>
  </si>
  <si>
    <t>BOLLER</t>
  </si>
  <si>
    <t>Mary</t>
  </si>
  <si>
    <t>CAROL</t>
  </si>
  <si>
    <t>Executive</t>
  </si>
  <si>
    <t>Joe</t>
  </si>
  <si>
    <t>Customer Service</t>
  </si>
  <si>
    <t>COMUNTZIS</t>
  </si>
  <si>
    <t>Mark</t>
  </si>
  <si>
    <t>FILOSA</t>
  </si>
  <si>
    <t>Alexandra</t>
  </si>
  <si>
    <t>FERRIS</t>
  </si>
  <si>
    <t>Jim</t>
  </si>
  <si>
    <t>CHU</t>
  </si>
  <si>
    <t>DESIATO</t>
  </si>
  <si>
    <t>Barbara</t>
  </si>
  <si>
    <t>Tina</t>
  </si>
  <si>
    <t>Carlton</t>
  </si>
  <si>
    <t>Samantha</t>
  </si>
  <si>
    <t>Chairs</t>
  </si>
  <si>
    <t>Mihael</t>
  </si>
  <si>
    <t>Khan</t>
  </si>
  <si>
    <t>Phoebe</t>
  </si>
  <si>
    <t>Gour</t>
  </si>
  <si>
    <t>Leighton</t>
  </si>
  <si>
    <t>Forrest</t>
  </si>
  <si>
    <t>Natasha</t>
  </si>
  <si>
    <t>Song</t>
  </si>
  <si>
    <t>Aanya</t>
  </si>
  <si>
    <t>Zhang</t>
  </si>
  <si>
    <t>Connor</t>
  </si>
  <si>
    <t>Betts</t>
  </si>
  <si>
    <t>Yvette</t>
  </si>
  <si>
    <t>Biti</t>
  </si>
  <si>
    <t>Charlie</t>
  </si>
  <si>
    <t>Bui</t>
  </si>
  <si>
    <t>Stevie</t>
  </si>
  <si>
    <t>Bacata</t>
  </si>
  <si>
    <t>Nicholas</t>
  </si>
  <si>
    <t>Fernandes</t>
  </si>
  <si>
    <t>Radhya</t>
  </si>
  <si>
    <t>Staples</t>
  </si>
  <si>
    <t>Senome</t>
  </si>
  <si>
    <t>Sales</t>
  </si>
  <si>
    <t>Eric</t>
  </si>
  <si>
    <t>Mei</t>
  </si>
  <si>
    <t>WANG</t>
  </si>
  <si>
    <t>ANNA</t>
  </si>
  <si>
    <t>Sean</t>
  </si>
  <si>
    <t>SANDERS</t>
  </si>
  <si>
    <t>elizabeth</t>
  </si>
  <si>
    <t>IT</t>
  </si>
  <si>
    <t>Floor</t>
  </si>
  <si>
    <t>Uma</t>
  </si>
  <si>
    <t>CHAUDRI</t>
  </si>
  <si>
    <t>E1110</t>
  </si>
  <si>
    <t>E1134</t>
  </si>
  <si>
    <t>E1150</t>
  </si>
  <si>
    <t>E1162</t>
  </si>
  <si>
    <t>E1172</t>
  </si>
  <si>
    <t>E1180</t>
  </si>
  <si>
    <t>E1186</t>
  </si>
  <si>
    <t>E1192</t>
  </si>
  <si>
    <t>E1198</t>
  </si>
  <si>
    <t>E1203</t>
  </si>
  <si>
    <t>E1207</t>
  </si>
  <si>
    <t>E1211</t>
  </si>
  <si>
    <t>E1215</t>
  </si>
  <si>
    <t>E1218</t>
  </si>
  <si>
    <t>E1221</t>
  </si>
  <si>
    <t>E1224</t>
  </si>
  <si>
    <t>E1227</t>
  </si>
  <si>
    <t>E1230</t>
  </si>
  <si>
    <t>E1232</t>
  </si>
  <si>
    <t>E1235</t>
  </si>
  <si>
    <t>E1237</t>
  </si>
  <si>
    <t>E1239</t>
  </si>
  <si>
    <t>E1241</t>
  </si>
  <si>
    <t>E1243</t>
  </si>
  <si>
    <t>E1244</t>
  </si>
  <si>
    <t>E1245</t>
  </si>
  <si>
    <t>E1246</t>
  </si>
  <si>
    <t>E1248</t>
  </si>
  <si>
    <t>E1249</t>
  </si>
  <si>
    <t>E1250</t>
  </si>
  <si>
    <t>E1252</t>
  </si>
  <si>
    <t>E1253</t>
  </si>
  <si>
    <t>Pushpin HR Database</t>
  </si>
  <si>
    <t>Date:</t>
  </si>
  <si>
    <t>02-West 2635</t>
  </si>
  <si>
    <t>02-West 2018</t>
  </si>
  <si>
    <t>02-West 2347</t>
  </si>
  <si>
    <t>03-West 2764</t>
  </si>
  <si>
    <t>02-West 2589</t>
  </si>
  <si>
    <t>02-West 2699</t>
  </si>
  <si>
    <t>03-West 2432</t>
  </si>
  <si>
    <t>02-West 2962</t>
  </si>
  <si>
    <t>01-West 2425</t>
  </si>
  <si>
    <t>03-West 2796</t>
  </si>
  <si>
    <t>03-West 2601</t>
  </si>
  <si>
    <t>02-West 2414</t>
  </si>
  <si>
    <t>02-West 2537</t>
  </si>
  <si>
    <t>02-West 2286</t>
  </si>
  <si>
    <t>03-West 2082</t>
  </si>
  <si>
    <t>03-West 2482</t>
  </si>
  <si>
    <t>02-West 2279</t>
  </si>
  <si>
    <t>03-West 2765</t>
  </si>
  <si>
    <t>01-West 2783</t>
  </si>
  <si>
    <t>Wing</t>
  </si>
  <si>
    <t>Peter</t>
  </si>
  <si>
    <t>03-North 2318</t>
  </si>
  <si>
    <t>02-North 2694</t>
  </si>
  <si>
    <t>01-North 2321</t>
  </si>
  <si>
    <t>03-North 2134</t>
  </si>
  <si>
    <t>01-North 2086</t>
  </si>
  <si>
    <t>01-North 2358</t>
  </si>
  <si>
    <t>02-North 2372</t>
  </si>
  <si>
    <t>03-North 2392</t>
  </si>
  <si>
    <t>02-North 2639</t>
  </si>
  <si>
    <t>02-North 2284</t>
  </si>
  <si>
    <t>02-North 2910</t>
  </si>
  <si>
    <t>02-North 2294</t>
  </si>
  <si>
    <t>02-North 2260</t>
  </si>
  <si>
    <t>02-North 2654</t>
  </si>
  <si>
    <t>02-North 2793</t>
  </si>
  <si>
    <t>Last Review</t>
  </si>
  <si>
    <t>Next Review</t>
  </si>
  <si>
    <t>02-West 2578</t>
  </si>
  <si>
    <t>martinez</t>
  </si>
  <si>
    <t>carlos</t>
  </si>
  <si>
    <t>Short ID</t>
  </si>
  <si>
    <t>Date of Hire for certificate</t>
  </si>
  <si>
    <t>Today</t>
  </si>
  <si>
    <t>Time</t>
  </si>
  <si>
    <t>Month</t>
  </si>
  <si>
    <t>Day</t>
  </si>
  <si>
    <t>Year</t>
  </si>
  <si>
    <t>30 days from now</t>
  </si>
  <si>
    <t>1 year from now</t>
  </si>
  <si>
    <t>Days since hired</t>
  </si>
  <si>
    <t>End of month</t>
  </si>
  <si>
    <t>1 month from now</t>
  </si>
  <si>
    <t>Days worked since hired</t>
  </si>
  <si>
    <t>Excel Skills for Data Analytics and Visualization</t>
  </si>
  <si>
    <t>Course 1 — Excel Fundamentals for Data Analysis</t>
  </si>
  <si>
    <t>Instructions</t>
  </si>
  <si>
    <t>1)</t>
  </si>
  <si>
    <t>b)</t>
  </si>
  <si>
    <t>4)</t>
  </si>
  <si>
    <t>6)</t>
  </si>
  <si>
    <t>9)</t>
  </si>
  <si>
    <t>Week 2 Quiz</t>
  </si>
  <si>
    <r>
      <t xml:space="preserve">All the following instructions are to be carried out in the </t>
    </r>
    <r>
      <rPr>
        <b/>
        <sz val="11"/>
        <color theme="1"/>
        <rFont val="Calibri"/>
        <family val="2"/>
        <scheme val="minor"/>
      </rPr>
      <t>HR</t>
    </r>
    <r>
      <rPr>
        <sz val="11"/>
        <color theme="1"/>
        <rFont val="Calibri"/>
        <family val="2"/>
        <scheme val="minor"/>
      </rPr>
      <t xml:space="preserve"> sheet.</t>
    </r>
  </si>
  <si>
    <t>2)</t>
  </si>
  <si>
    <t>3a)</t>
  </si>
  <si>
    <t>5)</t>
  </si>
  <si>
    <t>7)</t>
  </si>
  <si>
    <t>8)</t>
  </si>
  <si>
    <r>
      <t>Scenario</t>
    </r>
    <r>
      <rPr>
        <sz val="11"/>
        <color theme="1"/>
        <rFont val="Calibri"/>
        <family val="2"/>
        <scheme val="minor"/>
      </rPr>
      <t xml:space="preserve">: We are an intern at Pushpin. After cleaning their last HR Database, HR updated it wanting to look at more information. However, they managed to mess things up again, and came back to us asking us to clean it. </t>
    </r>
  </si>
  <si>
    <r>
      <t xml:space="preserve">Each employee is to be given a ID PIN. Populate Column </t>
    </r>
    <r>
      <rPr>
        <b/>
        <sz val="11"/>
        <color theme="1"/>
        <rFont val="Calibri"/>
        <family val="2"/>
        <scheme val="minor"/>
      </rPr>
      <t>B</t>
    </r>
    <r>
      <rPr>
        <sz val="11"/>
        <color theme="1"/>
        <rFont val="Calibri"/>
        <family val="2"/>
        <scheme val="minor"/>
      </rPr>
      <t xml:space="preserve">, </t>
    </r>
    <r>
      <rPr>
        <b/>
        <sz val="11"/>
        <color theme="1"/>
        <rFont val="Calibri"/>
        <family val="2"/>
        <scheme val="minor"/>
      </rPr>
      <t>Short ID</t>
    </r>
    <r>
      <rPr>
        <sz val="11"/>
        <color theme="1"/>
        <rFont val="Calibri"/>
        <family val="2"/>
        <scheme val="minor"/>
      </rPr>
      <t xml:space="preserve">, which is to contain the 4 digits of the </t>
    </r>
    <r>
      <rPr>
        <b/>
        <sz val="11"/>
        <color theme="1"/>
        <rFont val="Calibri"/>
        <family val="2"/>
        <scheme val="minor"/>
      </rPr>
      <t>EmpID</t>
    </r>
    <r>
      <rPr>
        <sz val="11"/>
        <color theme="1"/>
        <rFont val="Calibri"/>
        <family val="2"/>
        <scheme val="minor"/>
      </rPr>
      <t xml:space="preserve"> using the </t>
    </r>
    <r>
      <rPr>
        <b/>
        <sz val="11"/>
        <color theme="1"/>
        <rFont val="Calibri"/>
        <family val="2"/>
        <scheme val="minor"/>
      </rPr>
      <t xml:space="preserve">VALUE </t>
    </r>
    <r>
      <rPr>
        <sz val="11"/>
        <color theme="1"/>
        <rFont val="Calibri"/>
        <family val="2"/>
        <scheme val="minor"/>
      </rPr>
      <t>function.</t>
    </r>
  </si>
  <si>
    <r>
      <t xml:space="preserve">HR wants to track the date of hire for each employee. Populate Column </t>
    </r>
    <r>
      <rPr>
        <b/>
        <sz val="11"/>
        <color theme="1"/>
        <rFont val="Calibri"/>
        <family val="2"/>
        <scheme val="minor"/>
      </rPr>
      <t>H</t>
    </r>
    <r>
      <rPr>
        <sz val="11"/>
        <color theme="1"/>
        <rFont val="Calibri"/>
        <family val="2"/>
        <scheme val="minor"/>
      </rPr>
      <t xml:space="preserve">, </t>
    </r>
    <r>
      <rPr>
        <b/>
        <sz val="11"/>
        <color theme="1"/>
        <rFont val="Calibri"/>
        <family val="2"/>
        <scheme val="minor"/>
      </rPr>
      <t>Date of Hire for Certificate</t>
    </r>
    <r>
      <rPr>
        <sz val="11"/>
        <color theme="1"/>
        <rFont val="Calibri"/>
        <family val="2"/>
        <scheme val="minor"/>
      </rPr>
      <t xml:space="preserve">, with the </t>
    </r>
    <r>
      <rPr>
        <b/>
        <sz val="11"/>
        <color theme="1"/>
        <rFont val="Calibri"/>
        <family val="2"/>
        <scheme val="minor"/>
      </rPr>
      <t xml:space="preserve">Date of Hire </t>
    </r>
    <r>
      <rPr>
        <sz val="11"/>
        <color theme="1"/>
        <rFont val="Calibri"/>
        <family val="2"/>
        <scheme val="minor"/>
      </rPr>
      <t xml:space="preserve">from column E with the following format: </t>
    </r>
    <r>
      <rPr>
        <b/>
        <sz val="11"/>
        <color theme="1"/>
        <rFont val="Calibri"/>
        <family val="2"/>
        <scheme val="minor"/>
      </rPr>
      <t>"DD/MMMM/YY".</t>
    </r>
  </si>
  <si>
    <r>
      <t xml:space="preserve">HR wants to keep track of the current time. Insert today's date in cell </t>
    </r>
    <r>
      <rPr>
        <b/>
        <sz val="11"/>
        <color theme="1"/>
        <rFont val="Calibri"/>
        <family val="2"/>
        <scheme val="minor"/>
      </rPr>
      <t>F1</t>
    </r>
    <r>
      <rPr>
        <sz val="11"/>
        <color theme="1"/>
        <rFont val="Calibri"/>
        <family val="2"/>
        <scheme val="minor"/>
      </rPr>
      <t>.</t>
    </r>
  </si>
  <si>
    <r>
      <t xml:space="preserve">It would be more convenient for HR to list out the individual componets of the date separately. Using cell </t>
    </r>
    <r>
      <rPr>
        <b/>
        <sz val="11"/>
        <color theme="1"/>
        <rFont val="Calibri"/>
        <family val="2"/>
        <scheme val="minor"/>
      </rPr>
      <t xml:space="preserve">F1 </t>
    </r>
    <r>
      <rPr>
        <sz val="11"/>
        <color theme="1"/>
        <rFont val="Calibri"/>
        <family val="2"/>
        <scheme val="minor"/>
      </rPr>
      <t xml:space="preserve">and the </t>
    </r>
    <r>
      <rPr>
        <b/>
        <sz val="11"/>
        <color theme="1"/>
        <rFont val="Calibri"/>
        <family val="2"/>
        <scheme val="minor"/>
      </rPr>
      <t>DAY</t>
    </r>
    <r>
      <rPr>
        <sz val="11"/>
        <color theme="1"/>
        <rFont val="Calibri"/>
        <family val="2"/>
        <scheme val="minor"/>
      </rPr>
      <t xml:space="preserve">, </t>
    </r>
    <r>
      <rPr>
        <b/>
        <sz val="11"/>
        <color theme="1"/>
        <rFont val="Calibri"/>
        <family val="2"/>
        <scheme val="minor"/>
      </rPr>
      <t>MONTH</t>
    </r>
    <r>
      <rPr>
        <sz val="11"/>
        <color theme="1"/>
        <rFont val="Calibri"/>
        <family val="2"/>
        <scheme val="minor"/>
      </rPr>
      <t xml:space="preserve">, and </t>
    </r>
    <r>
      <rPr>
        <b/>
        <sz val="11"/>
        <color theme="1"/>
        <rFont val="Calibri"/>
        <family val="2"/>
        <scheme val="minor"/>
      </rPr>
      <t>YEAR</t>
    </r>
    <r>
      <rPr>
        <sz val="11"/>
        <color theme="1"/>
        <rFont val="Calibri"/>
        <family val="2"/>
        <scheme val="minor"/>
      </rPr>
      <t xml:space="preserve"> functions, fill in cells </t>
    </r>
    <r>
      <rPr>
        <b/>
        <sz val="11"/>
        <color theme="1"/>
        <rFont val="Calibri"/>
        <family val="2"/>
        <scheme val="minor"/>
      </rPr>
      <t>F2</t>
    </r>
    <r>
      <rPr>
        <sz val="11"/>
        <color theme="1"/>
        <rFont val="Calibri"/>
        <family val="2"/>
        <scheme val="minor"/>
      </rPr>
      <t xml:space="preserve">, </t>
    </r>
    <r>
      <rPr>
        <b/>
        <sz val="11"/>
        <color theme="1"/>
        <rFont val="Calibri"/>
        <family val="2"/>
        <scheme val="minor"/>
      </rPr>
      <t>F3</t>
    </r>
    <r>
      <rPr>
        <sz val="11"/>
        <color theme="1"/>
        <rFont val="Calibri"/>
        <family val="2"/>
        <scheme val="minor"/>
      </rPr>
      <t xml:space="preserve">, and </t>
    </r>
    <r>
      <rPr>
        <b/>
        <sz val="11"/>
        <color theme="1"/>
        <rFont val="Calibri"/>
        <family val="2"/>
        <scheme val="minor"/>
      </rPr>
      <t>F4</t>
    </r>
    <r>
      <rPr>
        <sz val="11"/>
        <color theme="1"/>
        <rFont val="Calibri"/>
        <family val="2"/>
        <scheme val="minor"/>
      </rPr>
      <t>.</t>
    </r>
  </si>
  <si>
    <r>
      <t xml:space="preserve">A lot of HR's calculations involves future dates. Populate cells </t>
    </r>
    <r>
      <rPr>
        <b/>
        <sz val="11"/>
        <color theme="1"/>
        <rFont val="Calibri"/>
        <family val="2"/>
        <scheme val="minor"/>
      </rPr>
      <t>I1</t>
    </r>
    <r>
      <rPr>
        <sz val="11"/>
        <color theme="1"/>
        <rFont val="Calibri"/>
        <family val="2"/>
        <scheme val="minor"/>
      </rPr>
      <t xml:space="preserve"> through </t>
    </r>
    <r>
      <rPr>
        <b/>
        <sz val="11"/>
        <color theme="1"/>
        <rFont val="Calibri"/>
        <family val="2"/>
        <scheme val="minor"/>
      </rPr>
      <t>I4</t>
    </r>
    <r>
      <rPr>
        <sz val="11"/>
        <color theme="1"/>
        <rFont val="Calibri"/>
        <family val="2"/>
        <scheme val="minor"/>
      </rPr>
      <t>.</t>
    </r>
  </si>
  <si>
    <r>
      <t xml:space="preserve">For convenience for this spreadsheet's users, using the </t>
    </r>
    <r>
      <rPr>
        <b/>
        <sz val="11"/>
        <color theme="1"/>
        <rFont val="Calibri"/>
        <family val="2"/>
        <scheme val="minor"/>
      </rPr>
      <t>NOW</t>
    </r>
    <r>
      <rPr>
        <sz val="11"/>
        <color theme="1"/>
        <rFont val="Calibri"/>
        <family val="2"/>
        <scheme val="minor"/>
      </rPr>
      <t xml:space="preserve"> function, display the date and time in cell </t>
    </r>
    <r>
      <rPr>
        <b/>
        <sz val="11"/>
        <color theme="1"/>
        <rFont val="Calibri"/>
        <family val="2"/>
        <scheme val="minor"/>
      </rPr>
      <t>C1</t>
    </r>
    <r>
      <rPr>
        <sz val="11"/>
        <color theme="1"/>
        <rFont val="Calibri"/>
        <family val="2"/>
        <scheme val="minor"/>
      </rPr>
      <t>.</t>
    </r>
  </si>
  <si>
    <r>
      <t xml:space="preserve">After a successful past year, the company wants to give out promotions, but it needs to find out how long each employee has spent in the company. Populate cell </t>
    </r>
    <r>
      <rPr>
        <b/>
        <sz val="11"/>
        <color theme="1"/>
        <rFont val="Calibri"/>
        <family val="2"/>
        <scheme val="minor"/>
      </rPr>
      <t>I7</t>
    </r>
    <r>
      <rPr>
        <sz val="11"/>
        <color theme="1"/>
        <rFont val="Calibri"/>
        <family val="2"/>
        <scheme val="minor"/>
      </rPr>
      <t xml:space="preserve"> using the </t>
    </r>
    <r>
      <rPr>
        <b/>
        <sz val="11"/>
        <color theme="1"/>
        <rFont val="Calibri"/>
        <family val="2"/>
        <scheme val="minor"/>
      </rPr>
      <t>DAYS</t>
    </r>
    <r>
      <rPr>
        <sz val="11"/>
        <color theme="1"/>
        <rFont val="Calibri"/>
        <family val="2"/>
        <scheme val="minor"/>
      </rPr>
      <t xml:space="preserve"> function. Copy the formula down.</t>
    </r>
  </si>
  <si>
    <r>
      <t xml:space="preserve">After filling out the previous column, we decide it is a better idea to find the number of days worked at the company. Populate cell </t>
    </r>
    <r>
      <rPr>
        <b/>
        <sz val="11"/>
        <color theme="1"/>
        <rFont val="Calibri"/>
        <family val="2"/>
        <scheme val="minor"/>
      </rPr>
      <t xml:space="preserve">J7 </t>
    </r>
    <r>
      <rPr>
        <sz val="11"/>
        <color theme="1"/>
        <rFont val="Calibri"/>
        <family val="2"/>
        <scheme val="minor"/>
      </rPr>
      <t xml:space="preserve">using the </t>
    </r>
    <r>
      <rPr>
        <b/>
        <sz val="11"/>
        <color theme="1"/>
        <rFont val="Calibri"/>
        <family val="2"/>
        <scheme val="minor"/>
      </rPr>
      <t>NETWORKDAYS</t>
    </r>
    <r>
      <rPr>
        <sz val="11"/>
        <color theme="1"/>
        <rFont val="Calibri"/>
        <family val="2"/>
        <scheme val="minor"/>
      </rPr>
      <t xml:space="preserve"> function. Copy the formula down.</t>
    </r>
  </si>
  <si>
    <r>
      <t xml:space="preserve">HR is tasked to review each employee every 180 days. But as of right now, they do not know when that is.Populate Column </t>
    </r>
    <r>
      <rPr>
        <b/>
        <sz val="11"/>
        <color theme="1"/>
        <rFont val="Calibri"/>
        <family val="2"/>
        <scheme val="minor"/>
      </rPr>
      <t>L</t>
    </r>
    <r>
      <rPr>
        <sz val="11"/>
        <color theme="1"/>
        <rFont val="Calibri"/>
        <family val="2"/>
        <scheme val="minor"/>
      </rPr>
      <t xml:space="preserve">, </t>
    </r>
    <r>
      <rPr>
        <b/>
        <sz val="11"/>
        <color theme="1"/>
        <rFont val="Calibri"/>
        <family val="2"/>
        <scheme val="minor"/>
      </rPr>
      <t>Next Review</t>
    </r>
    <r>
      <rPr>
        <sz val="11"/>
        <color theme="1"/>
        <rFont val="Calibri"/>
        <family val="2"/>
        <scheme val="minor"/>
      </rPr>
      <t xml:space="preserve">, with the next workday after </t>
    </r>
    <r>
      <rPr>
        <b/>
        <sz val="11"/>
        <color theme="1"/>
        <rFont val="Calibri"/>
        <family val="2"/>
        <scheme val="minor"/>
      </rPr>
      <t>180 workdays</t>
    </r>
    <r>
      <rPr>
        <sz val="11"/>
        <color theme="1"/>
        <rFont val="Calibri"/>
        <family val="2"/>
        <scheme val="minor"/>
      </rPr>
      <t xml:space="preserve"> have passed since the </t>
    </r>
    <r>
      <rPr>
        <b/>
        <sz val="11"/>
        <color theme="1"/>
        <rFont val="Calibri"/>
        <family val="2"/>
        <scheme val="minor"/>
      </rPr>
      <t>Last Review</t>
    </r>
    <r>
      <rPr>
        <sz val="11"/>
        <color theme="1"/>
        <rFont val="Calibri"/>
        <family val="2"/>
        <scheme val="minor"/>
      </rPr>
      <t>.</t>
    </r>
  </si>
  <si>
    <r>
      <t xml:space="preserve">Unfortunately, while updating the spreadsheet, HR erased the calculations done to the Location field. Split the </t>
    </r>
    <r>
      <rPr>
        <b/>
        <sz val="11"/>
        <color theme="1"/>
        <rFont val="Calibri"/>
        <family val="2"/>
        <scheme val="minor"/>
      </rPr>
      <t>Location</t>
    </r>
    <r>
      <rPr>
        <sz val="11"/>
        <color theme="1"/>
        <rFont val="Calibri"/>
        <family val="2"/>
        <scheme val="minor"/>
      </rPr>
      <t xml:space="preserve"> field into its three separate columns (Do not convert fields to numbers).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</si>
</sst>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sz val="18"/>
      <color theme="3"/>
      <name val="Calibri Light"/>
      <family val="2"/>
      <scheme val="major"/>
    </font>
    <font>
      <sz val="11"/>
      <color theme="0"/>
      <name val="Calibri"/>
      <family val="2"/>
      <scheme val="minor"/>
    </font>
    <font>
      <sz val="11"/>
      <name val="Calibri"/>
      <family val="2"/>
      <scheme val="minor"/>
    </font>
    <font>
      <sz val="12"/>
      <color theme="0"/>
      <name val="Calibri"/>
      <family val="2"/>
      <scheme val="minor"/>
    </font>
    <font>
      <sz val="11"/>
      <color rgb="FF000000"/>
      <name val="Calibri"/>
      <family val="2"/>
      <scheme val="minor"/>
    </font>
    <font>
      <sz val="11"/>
      <color rgb="FF000000"/>
      <name val="Arial"/>
      <family val="2"/>
    </font>
    <font>
      <b/>
      <sz val="11"/>
      <color theme="1"/>
      <name val="Calibri"/>
      <family val="2"/>
      <scheme val="minor"/>
    </font>
    <font>
      <sz val="24"/>
      <color theme="1"/>
      <name val="Calibri"/>
      <family val="2"/>
      <scheme val="minor"/>
    </font>
    <font>
      <sz val="16"/>
      <color theme="1"/>
      <name val="Calibri"/>
      <family val="2"/>
      <scheme val="minor"/>
    </font>
    <font>
      <b/>
      <sz val="14"/>
      <color theme="1"/>
      <name val="Calibri"/>
      <family val="2"/>
      <scheme val="minor"/>
    </font>
    <font>
      <sz val="14"/>
      <color theme="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3" tint="0.79998168889431442"/>
        <bgColor indexed="64"/>
      </patternFill>
    </fill>
    <fill>
      <patternFill patternType="solid">
        <fgColor theme="0" tint="-4.9989318521683403E-2"/>
        <bgColor indexed="64"/>
      </patternFill>
    </fill>
  </fills>
  <borders count="2">
    <border>
      <left/>
      <right/>
      <top/>
      <bottom/>
      <diagonal/>
    </border>
    <border>
      <left/>
      <right/>
      <top/>
      <bottom style="medium">
        <color indexed="64"/>
      </bottom>
      <diagonal/>
    </border>
  </borders>
  <cellStyleXfs count="4">
    <xf numFmtId="0" fontId="0" fillId="0" borderId="0"/>
    <xf numFmtId="0" fontId="2" fillId="0" borderId="0" applyNumberFormat="0" applyFill="0" applyBorder="0" applyAlignment="0" applyProtection="0"/>
    <xf numFmtId="0" fontId="3" fillId="2" borderId="0" applyNumberFormat="0" applyBorder="0" applyAlignment="0" applyProtection="0"/>
    <xf numFmtId="0" fontId="1" fillId="3" borderId="0" applyNumberFormat="0" applyBorder="0" applyAlignment="0" applyProtection="0"/>
  </cellStyleXfs>
  <cellXfs count="24">
    <xf numFmtId="0" fontId="0" fillId="0" borderId="0" xfId="0"/>
    <xf numFmtId="0" fontId="2" fillId="0" borderId="0" xfId="1"/>
    <xf numFmtId="0" fontId="5" fillId="2" borderId="0" xfId="2" applyFont="1" applyBorder="1" applyAlignment="1">
      <alignment horizontal="left" wrapText="1"/>
    </xf>
    <xf numFmtId="0" fontId="3" fillId="2" borderId="0" xfId="2"/>
    <xf numFmtId="22" fontId="1" fillId="3" borderId="0" xfId="3" applyNumberFormat="1"/>
    <xf numFmtId="0" fontId="0" fillId="0" borderId="0" xfId="0" applyAlignment="1">
      <alignment horizontal="center"/>
    </xf>
    <xf numFmtId="0" fontId="5" fillId="2" borderId="0" xfId="2" applyFont="1" applyBorder="1" applyAlignment="1">
      <alignment horizontal="center" wrapText="1"/>
    </xf>
    <xf numFmtId="0" fontId="8" fillId="4" borderId="0" xfId="0" applyFont="1" applyFill="1" applyAlignment="1">
      <alignment horizontal="center"/>
    </xf>
    <xf numFmtId="14" fontId="0" fillId="4" borderId="0" xfId="0" applyNumberFormat="1" applyFill="1"/>
    <xf numFmtId="0" fontId="8" fillId="4" borderId="0" xfId="0" applyFont="1" applyFill="1"/>
    <xf numFmtId="0" fontId="0" fillId="0" borderId="0" xfId="0" applyAlignment="1">
      <alignment horizontal="right"/>
    </xf>
    <xf numFmtId="0" fontId="12" fillId="0" borderId="1" xfId="0" applyFont="1" applyBorder="1" applyAlignment="1">
      <alignment horizontal="left"/>
    </xf>
    <xf numFmtId="0" fontId="0" fillId="0" borderId="1" xfId="0" applyBorder="1"/>
    <xf numFmtId="0" fontId="0" fillId="0" borderId="0" xfId="0" applyAlignment="1">
      <alignment horizontal="left"/>
    </xf>
    <xf numFmtId="22" fontId="0" fillId="0" borderId="0" xfId="0" applyNumberFormat="1"/>
    <xf numFmtId="14" fontId="0" fillId="0" borderId="0" xfId="0" applyNumberFormat="1"/>
    <xf numFmtId="0" fontId="6" fillId="0" borderId="0" xfId="0" applyFont="1" applyAlignment="1">
      <alignment wrapText="1"/>
    </xf>
    <xf numFmtId="0" fontId="4" fillId="0" borderId="0" xfId="0" applyFont="1" applyAlignment="1">
      <alignment horizontal="left" wrapText="1"/>
    </xf>
    <xf numFmtId="0" fontId="7" fillId="0" borderId="0" xfId="0" applyFont="1"/>
    <xf numFmtId="0" fontId="9" fillId="0" borderId="0" xfId="0" applyFont="1" applyAlignment="1">
      <alignment horizontal="center"/>
    </xf>
    <xf numFmtId="0" fontId="10" fillId="0" borderId="0" xfId="0" applyFont="1" applyAlignment="1">
      <alignment horizontal="center"/>
    </xf>
    <xf numFmtId="0" fontId="11" fillId="5" borderId="0" xfId="0" applyFont="1" applyFill="1" applyAlignment="1">
      <alignment horizontal="center" vertical="center"/>
    </xf>
    <xf numFmtId="0" fontId="0" fillId="0" borderId="0" xfId="0" applyBorder="1"/>
    <xf numFmtId="0" fontId="8" fillId="0" borderId="0" xfId="0" applyFont="1" applyBorder="1" applyAlignment="1">
      <alignment horizontal="left"/>
    </xf>
  </cellXfs>
  <cellStyles count="4">
    <cellStyle name="20% - Accent1" xfId="3" builtinId="30"/>
    <cellStyle name="Accent1" xfId="2" builtinId="29"/>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7</xdr:col>
      <xdr:colOff>835936</xdr:colOff>
      <xdr:row>6</xdr:row>
      <xdr:rowOff>127001</xdr:rowOff>
    </xdr:to>
    <xdr:pic>
      <xdr:nvPicPr>
        <xdr:cNvPr id="2" name="Picture 1">
          <a:extLst>
            <a:ext uri="{FF2B5EF4-FFF2-40B4-BE49-F238E27FC236}">
              <a16:creationId xmlns:a16="http://schemas.microsoft.com/office/drawing/2014/main" id="{87B0574E-0833-4088-9228-9C9D32F826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4563386" cy="16129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D3B66-4BDF-4FE4-BFCD-2A953C190296}">
  <dimension ref="B2:O36"/>
  <sheetViews>
    <sheetView showGridLines="0" tabSelected="1" topLeftCell="A2" workbookViewId="0">
      <selection activeCell="L9" sqref="L9"/>
    </sheetView>
  </sheetViews>
  <sheetFormatPr defaultRowHeight="14.5" x14ac:dyDescent="0.35"/>
  <cols>
    <col min="1" max="1" width="5.26953125" customWidth="1"/>
    <col min="2" max="2" width="4.453125" style="10" customWidth="1"/>
    <col min="8" max="8" width="12.81640625" customWidth="1"/>
    <col min="15" max="15" width="32" customWidth="1"/>
    <col min="16" max="16" width="6.453125" customWidth="1"/>
  </cols>
  <sheetData>
    <row r="2" spans="2:15" ht="31" x14ac:dyDescent="0.7">
      <c r="I2" s="19" t="s">
        <v>173</v>
      </c>
      <c r="J2" s="19"/>
      <c r="K2" s="19"/>
      <c r="L2" s="19"/>
      <c r="M2" s="19"/>
      <c r="N2" s="19"/>
      <c r="O2" s="19"/>
    </row>
    <row r="3" spans="2:15" ht="21" x14ac:dyDescent="0.5">
      <c r="I3" s="20" t="s">
        <v>174</v>
      </c>
      <c r="J3" s="20"/>
      <c r="K3" s="20"/>
      <c r="L3" s="20"/>
      <c r="M3" s="20"/>
      <c r="N3" s="20"/>
      <c r="O3" s="20"/>
    </row>
    <row r="4" spans="2:15" ht="17.649999999999999" customHeight="1" x14ac:dyDescent="0.35"/>
    <row r="5" spans="2:15" ht="18.5" x14ac:dyDescent="0.35">
      <c r="I5" s="21" t="s">
        <v>181</v>
      </c>
      <c r="J5" s="21"/>
      <c r="K5" s="21"/>
      <c r="L5" s="21"/>
      <c r="M5" s="21"/>
      <c r="N5" s="21"/>
      <c r="O5" s="21"/>
    </row>
    <row r="8" spans="2:15" ht="19" thickBot="1" x14ac:dyDescent="0.5">
      <c r="B8" s="11" t="s">
        <v>175</v>
      </c>
      <c r="C8" s="12"/>
      <c r="D8" s="12"/>
      <c r="E8" s="12"/>
      <c r="F8" s="12"/>
      <c r="G8" s="12"/>
      <c r="H8" s="12"/>
      <c r="I8" s="12"/>
      <c r="J8" s="12"/>
      <c r="K8" s="12"/>
      <c r="L8" s="12"/>
      <c r="M8" s="12"/>
      <c r="N8" s="12"/>
      <c r="O8" s="12"/>
    </row>
    <row r="9" spans="2:15" x14ac:dyDescent="0.35">
      <c r="B9" s="23" t="s">
        <v>188</v>
      </c>
      <c r="C9" s="22"/>
      <c r="D9" s="22"/>
      <c r="E9" s="22"/>
      <c r="F9" s="22"/>
      <c r="G9" s="22"/>
      <c r="H9" s="22"/>
      <c r="I9" s="22"/>
      <c r="J9" s="22"/>
      <c r="K9" s="22"/>
      <c r="L9" s="22"/>
      <c r="M9" s="22"/>
      <c r="N9" s="22"/>
      <c r="O9" s="22"/>
    </row>
    <row r="10" spans="2:15" ht="19.399999999999999" customHeight="1" x14ac:dyDescent="0.35">
      <c r="B10" t="s">
        <v>182</v>
      </c>
    </row>
    <row r="11" spans="2:15" ht="8.25" customHeight="1" x14ac:dyDescent="0.35"/>
    <row r="12" spans="2:15" x14ac:dyDescent="0.35">
      <c r="B12" s="10" t="s">
        <v>176</v>
      </c>
      <c r="C12" t="s">
        <v>189</v>
      </c>
    </row>
    <row r="13" spans="2:15" ht="8" customHeight="1" x14ac:dyDescent="0.35"/>
    <row r="14" spans="2:15" x14ac:dyDescent="0.35">
      <c r="B14" s="10" t="s">
        <v>183</v>
      </c>
      <c r="C14" t="s">
        <v>190</v>
      </c>
    </row>
    <row r="15" spans="2:15" ht="8" customHeight="1" x14ac:dyDescent="0.35"/>
    <row r="16" spans="2:15" x14ac:dyDescent="0.35">
      <c r="B16" s="10" t="s">
        <v>184</v>
      </c>
      <c r="C16" t="s">
        <v>191</v>
      </c>
    </row>
    <row r="17" spans="2:3" x14ac:dyDescent="0.35">
      <c r="B17" s="10" t="s">
        <v>177</v>
      </c>
      <c r="C17" t="s">
        <v>192</v>
      </c>
    </row>
    <row r="18" spans="2:3" ht="8" customHeight="1" x14ac:dyDescent="0.35"/>
    <row r="19" spans="2:3" x14ac:dyDescent="0.35">
      <c r="B19" s="10" t="s">
        <v>178</v>
      </c>
      <c r="C19" t="s">
        <v>193</v>
      </c>
    </row>
    <row r="20" spans="2:3" ht="7.5" customHeight="1" x14ac:dyDescent="0.35"/>
    <row r="21" spans="2:3" x14ac:dyDescent="0.35">
      <c r="B21" s="10" t="s">
        <v>185</v>
      </c>
      <c r="C21" t="s">
        <v>194</v>
      </c>
    </row>
    <row r="22" spans="2:3" ht="7" customHeight="1" x14ac:dyDescent="0.35"/>
    <row r="23" spans="2:3" x14ac:dyDescent="0.35">
      <c r="B23" s="10" t="s">
        <v>179</v>
      </c>
      <c r="C23" t="s">
        <v>195</v>
      </c>
    </row>
    <row r="24" spans="2:3" ht="7" customHeight="1" x14ac:dyDescent="0.35"/>
    <row r="25" spans="2:3" x14ac:dyDescent="0.35">
      <c r="B25" s="10" t="s">
        <v>186</v>
      </c>
      <c r="C25" t="s">
        <v>196</v>
      </c>
    </row>
    <row r="26" spans="2:3" ht="7" customHeight="1" x14ac:dyDescent="0.35"/>
    <row r="27" spans="2:3" x14ac:dyDescent="0.35">
      <c r="B27" s="10" t="s">
        <v>187</v>
      </c>
      <c r="C27" t="s">
        <v>197</v>
      </c>
    </row>
    <row r="28" spans="2:3" ht="8" customHeight="1" x14ac:dyDescent="0.35"/>
    <row r="29" spans="2:3" x14ac:dyDescent="0.35">
      <c r="B29" s="10" t="s">
        <v>180</v>
      </c>
      <c r="C29" t="s">
        <v>198</v>
      </c>
    </row>
    <row r="36" spans="2:2" x14ac:dyDescent="0.35">
      <c r="B36" s="13"/>
    </row>
  </sheetData>
  <mergeCells count="3">
    <mergeCell ref="I2:O2"/>
    <mergeCell ref="I3:O3"/>
    <mergeCell ref="I5:O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1"/>
  <sheetViews>
    <sheetView topLeftCell="H1" zoomScale="90" zoomScaleNormal="90" workbookViewId="0">
      <selection activeCell="Q7" sqref="Q7"/>
    </sheetView>
  </sheetViews>
  <sheetFormatPr defaultColWidth="8.81640625" defaultRowHeight="14.5" x14ac:dyDescent="0.35"/>
  <cols>
    <col min="1" max="1" width="28.81640625" bestFit="1" customWidth="1"/>
    <col min="2" max="2" width="10.1796875" customWidth="1"/>
    <col min="3" max="3" width="15.26953125" bestFit="1" customWidth="1"/>
    <col min="4" max="4" width="13" customWidth="1"/>
    <col min="5" max="5" width="18.81640625" customWidth="1"/>
    <col min="6" max="6" width="30.1796875" customWidth="1"/>
    <col min="7" max="7" width="14" customWidth="1"/>
    <col min="8" max="8" width="17" style="5" bestFit="1" customWidth="1"/>
    <col min="9" max="10" width="13.26953125" customWidth="1"/>
    <col min="11" max="12" width="13.7265625" customWidth="1"/>
    <col min="13" max="13" width="17.7265625" customWidth="1"/>
    <col min="14" max="14" width="16" customWidth="1"/>
    <col min="15" max="15" width="10.453125" customWidth="1"/>
    <col min="16" max="16" width="12.81640625" customWidth="1"/>
    <col min="17" max="17" width="16" customWidth="1"/>
    <col min="18" max="18" width="11.26953125" bestFit="1" customWidth="1"/>
  </cols>
  <sheetData>
    <row r="1" spans="1:17" ht="23.5" x14ac:dyDescent="0.55000000000000004">
      <c r="A1" s="1" t="s">
        <v>117</v>
      </c>
      <c r="B1" s="9" t="s">
        <v>163</v>
      </c>
      <c r="C1" s="14">
        <f ca="1">NOW()</f>
        <v>45011.928494791668</v>
      </c>
      <c r="E1" s="9" t="s">
        <v>162</v>
      </c>
      <c r="F1" s="15">
        <f ca="1">TODAY()</f>
        <v>45011</v>
      </c>
      <c r="H1" s="7" t="s">
        <v>167</v>
      </c>
      <c r="I1" s="15">
        <f ca="1">TODAY()+30</f>
        <v>45041</v>
      </c>
      <c r="J1" s="8"/>
      <c r="P1" s="3" t="s">
        <v>118</v>
      </c>
      <c r="Q1" s="4">
        <f ca="1">NOW()</f>
        <v>45011.928494907406</v>
      </c>
    </row>
    <row r="2" spans="1:17" x14ac:dyDescent="0.35">
      <c r="E2" s="9" t="s">
        <v>165</v>
      </c>
      <c r="F2">
        <f ca="1">DAY(F1)</f>
        <v>26</v>
      </c>
      <c r="H2" s="7" t="s">
        <v>170</v>
      </c>
      <c r="I2" s="15">
        <f ca="1">EOMONTH(F1,0)</f>
        <v>45016</v>
      </c>
      <c r="J2" s="8"/>
    </row>
    <row r="3" spans="1:17" x14ac:dyDescent="0.35">
      <c r="E3" s="9" t="s">
        <v>164</v>
      </c>
      <c r="F3">
        <f ca="1">MONTH(F1)</f>
        <v>3</v>
      </c>
      <c r="H3" s="7" t="s">
        <v>171</v>
      </c>
      <c r="I3" s="15">
        <f ca="1">EDATE(F1,1)</f>
        <v>45042</v>
      </c>
      <c r="J3" s="8"/>
    </row>
    <row r="4" spans="1:17" x14ac:dyDescent="0.35">
      <c r="E4" s="9" t="s">
        <v>166</v>
      </c>
      <c r="F4">
        <f ca="1">YEAR(F1)</f>
        <v>2023</v>
      </c>
      <c r="H4" s="7" t="s">
        <v>168</v>
      </c>
      <c r="I4" s="15">
        <f ca="1">DATE(F4+1,F3,F2)</f>
        <v>45377</v>
      </c>
      <c r="J4" s="8"/>
    </row>
    <row r="6" spans="1:17" ht="31" x14ac:dyDescent="0.35">
      <c r="A6" s="2" t="s">
        <v>0</v>
      </c>
      <c r="B6" s="2" t="s">
        <v>160</v>
      </c>
      <c r="C6" s="2" t="s">
        <v>1</v>
      </c>
      <c r="D6" s="2" t="s">
        <v>2</v>
      </c>
      <c r="E6" s="2" t="s">
        <v>3</v>
      </c>
      <c r="F6" s="2" t="s">
        <v>4</v>
      </c>
      <c r="G6" s="2" t="s">
        <v>5</v>
      </c>
      <c r="H6" s="6" t="s">
        <v>161</v>
      </c>
      <c r="I6" s="2" t="s">
        <v>169</v>
      </c>
      <c r="J6" s="2" t="s">
        <v>172</v>
      </c>
      <c r="K6" s="2" t="s">
        <v>155</v>
      </c>
      <c r="L6" s="2" t="s">
        <v>156</v>
      </c>
      <c r="M6" s="2" t="s">
        <v>6</v>
      </c>
      <c r="N6" s="2" t="s">
        <v>7</v>
      </c>
      <c r="O6" s="2" t="s">
        <v>82</v>
      </c>
      <c r="P6" s="2" t="s">
        <v>8</v>
      </c>
      <c r="Q6" s="2" t="s">
        <v>138</v>
      </c>
    </row>
    <row r="7" spans="1:17" x14ac:dyDescent="0.35">
      <c r="A7" t="s">
        <v>90</v>
      </c>
      <c r="B7">
        <f>VALUE(RIGHT(A7,4))</f>
        <v>1180</v>
      </c>
      <c r="C7" t="s">
        <v>67</v>
      </c>
      <c r="D7" s="16" t="s">
        <v>66</v>
      </c>
      <c r="E7" t="str">
        <f>PROPER(CONCATENATE(D7," ",C7))</f>
        <v>Stevie Bacata</v>
      </c>
      <c r="F7" t="str">
        <f>LOWER(D7&amp;"."&amp;C7&amp;"@"&amp;"pushpin.com")</f>
        <v>stevie.bacata@pushpin.com</v>
      </c>
      <c r="G7" s="15">
        <v>39556</v>
      </c>
      <c r="H7" t="str">
        <f>TEXT(G7,"DD/MMMM/YY")</f>
        <v>18/April/08</v>
      </c>
      <c r="I7">
        <f ca="1">_xlfn.DAYS($F$1,G7)</f>
        <v>5455</v>
      </c>
      <c r="J7">
        <f ca="1">NETWORKDAYS(G7,$F$1)</f>
        <v>3896</v>
      </c>
      <c r="K7" s="15">
        <v>42552</v>
      </c>
      <c r="L7" s="15">
        <f>WORKDAY(K7,180)</f>
        <v>42804</v>
      </c>
      <c r="M7" s="17" t="s">
        <v>73</v>
      </c>
      <c r="N7" s="17" t="s">
        <v>119</v>
      </c>
      <c r="O7" s="15" t="str">
        <f>LEFT(N7,2)</f>
        <v>02</v>
      </c>
      <c r="P7" t="str">
        <f>RIGHT(N7,4)</f>
        <v>2635</v>
      </c>
      <c r="Q7" s="18" t="str">
        <f>MID(N7,4,FIND(" ",N7)-4)</f>
        <v>West</v>
      </c>
    </row>
    <row r="8" spans="1:17" x14ac:dyDescent="0.35">
      <c r="A8" t="s">
        <v>85</v>
      </c>
      <c r="B8">
        <f t="shared" ref="B8:B41" si="0">VALUE(RIGHT(A8,4))</f>
        <v>1110</v>
      </c>
      <c r="C8" t="s">
        <v>11</v>
      </c>
      <c r="D8" s="16" t="s">
        <v>17</v>
      </c>
      <c r="E8" t="str">
        <f t="shared" ref="E8:E41" si="1">PROPER(CONCATENATE(D8," ",C8))</f>
        <v>Adam Barry</v>
      </c>
      <c r="F8" t="str">
        <f>LOWER(D8&amp;"."&amp;C8&amp;"@"&amp;"pushpin.com")</f>
        <v>adam.barry@pushpin.com</v>
      </c>
      <c r="G8" s="15">
        <v>38104</v>
      </c>
      <c r="H8" t="str">
        <f t="shared" ref="H8:H41" si="2">TEXT(G8,"DD/MMMM/YY")</f>
        <v>27/April/04</v>
      </c>
      <c r="I8">
        <f t="shared" ref="I8:I41" ca="1" si="3">_xlfn.DAYS($F$1,G8)</f>
        <v>6907</v>
      </c>
      <c r="J8">
        <f t="shared" ref="J8:J41" ca="1" si="4">NETWORKDAYS(G8,$F$1)</f>
        <v>4934</v>
      </c>
      <c r="K8" s="15">
        <v>42825</v>
      </c>
      <c r="L8" s="15">
        <f t="shared" ref="L8:L41" si="5">WORKDAY(K8,180)</f>
        <v>43077</v>
      </c>
      <c r="M8" s="17" t="s">
        <v>36</v>
      </c>
      <c r="N8" s="17" t="s">
        <v>120</v>
      </c>
      <c r="O8" s="15" t="str">
        <f t="shared" ref="O8:O41" si="6">LEFT(N8,2)</f>
        <v>02</v>
      </c>
      <c r="P8" t="str">
        <f t="shared" ref="P8:P41" si="7">RIGHT(N8,4)</f>
        <v>2018</v>
      </c>
      <c r="Q8" s="18" t="str">
        <f t="shared" ref="Q8:Q41" si="8">MID(N8,4,FIND(" ",N8)-4)</f>
        <v>West</v>
      </c>
    </row>
    <row r="9" spans="1:17" x14ac:dyDescent="0.35">
      <c r="A9" t="s">
        <v>103</v>
      </c>
      <c r="B9">
        <f t="shared" si="0"/>
        <v>1232</v>
      </c>
      <c r="C9" t="s">
        <v>61</v>
      </c>
      <c r="D9" s="16" t="s">
        <v>60</v>
      </c>
      <c r="E9" t="str">
        <f t="shared" si="1"/>
        <v>Connor Betts</v>
      </c>
      <c r="F9" t="str">
        <f t="shared" ref="F9:F41" si="9">LOWER(D9&amp;"."&amp;C9&amp;"@"&amp;"pushpin.com")</f>
        <v>connor.betts@pushpin.com</v>
      </c>
      <c r="G9" s="15">
        <v>41961</v>
      </c>
      <c r="H9" t="str">
        <f t="shared" si="2"/>
        <v>18/November/14</v>
      </c>
      <c r="I9">
        <f t="shared" ca="1" si="3"/>
        <v>3050</v>
      </c>
      <c r="J9">
        <f t="shared" ca="1" si="4"/>
        <v>2179</v>
      </c>
      <c r="K9" s="15">
        <v>42656</v>
      </c>
      <c r="L9" s="15">
        <f t="shared" si="5"/>
        <v>42908</v>
      </c>
      <c r="M9" s="17" t="s">
        <v>73</v>
      </c>
      <c r="N9" s="17" t="s">
        <v>121</v>
      </c>
      <c r="O9" s="15" t="str">
        <f t="shared" si="6"/>
        <v>02</v>
      </c>
      <c r="P9" t="str">
        <f t="shared" si="7"/>
        <v>2347</v>
      </c>
      <c r="Q9" s="18" t="str">
        <f t="shared" si="8"/>
        <v>West</v>
      </c>
    </row>
    <row r="10" spans="1:17" x14ac:dyDescent="0.35">
      <c r="A10" t="s">
        <v>108</v>
      </c>
      <c r="B10">
        <f t="shared" si="0"/>
        <v>1243</v>
      </c>
      <c r="C10" t="s">
        <v>158</v>
      </c>
      <c r="D10" s="16" t="s">
        <v>159</v>
      </c>
      <c r="E10" t="str">
        <f t="shared" si="1"/>
        <v>Carlos Martinez</v>
      </c>
      <c r="F10" t="str">
        <f t="shared" si="9"/>
        <v>carlos.martinez@pushpin.com</v>
      </c>
      <c r="G10" s="15">
        <v>42234</v>
      </c>
      <c r="H10" t="str">
        <f t="shared" si="2"/>
        <v>18/August/15</v>
      </c>
      <c r="I10">
        <f t="shared" ca="1" si="3"/>
        <v>2777</v>
      </c>
      <c r="J10">
        <f t="shared" ca="1" si="4"/>
        <v>1984</v>
      </c>
      <c r="K10" s="15">
        <v>42804</v>
      </c>
      <c r="L10" s="15">
        <f t="shared" si="5"/>
        <v>43056</v>
      </c>
      <c r="M10" s="17" t="s">
        <v>23</v>
      </c>
      <c r="N10" s="17" t="s">
        <v>122</v>
      </c>
      <c r="O10" s="15" t="str">
        <f t="shared" si="6"/>
        <v>03</v>
      </c>
      <c r="P10" t="str">
        <f t="shared" si="7"/>
        <v>2764</v>
      </c>
      <c r="Q10" s="18" t="str">
        <f t="shared" si="8"/>
        <v>West</v>
      </c>
    </row>
    <row r="11" spans="1:17" x14ac:dyDescent="0.35">
      <c r="A11" t="s">
        <v>112</v>
      </c>
      <c r="B11">
        <f t="shared" si="0"/>
        <v>1248</v>
      </c>
      <c r="C11" t="s">
        <v>63</v>
      </c>
      <c r="D11" s="16" t="s">
        <v>62</v>
      </c>
      <c r="E11" t="str">
        <f t="shared" si="1"/>
        <v>Yvette Biti</v>
      </c>
      <c r="F11" t="str">
        <f t="shared" si="9"/>
        <v>yvette.biti@pushpin.com</v>
      </c>
      <c r="G11" s="15">
        <v>42389</v>
      </c>
      <c r="H11" t="str">
        <f t="shared" si="2"/>
        <v>20/January/16</v>
      </c>
      <c r="I11">
        <f t="shared" ca="1" si="3"/>
        <v>2622</v>
      </c>
      <c r="J11">
        <f t="shared" ca="1" si="4"/>
        <v>1873</v>
      </c>
      <c r="K11" s="15">
        <v>42566</v>
      </c>
      <c r="L11" s="15">
        <f t="shared" si="5"/>
        <v>42818</v>
      </c>
      <c r="M11" s="17" t="s">
        <v>73</v>
      </c>
      <c r="N11" s="17" t="s">
        <v>123</v>
      </c>
      <c r="O11" s="15" t="str">
        <f t="shared" si="6"/>
        <v>02</v>
      </c>
      <c r="P11" t="str">
        <f t="shared" si="7"/>
        <v>2589</v>
      </c>
      <c r="Q11" s="18" t="str">
        <f t="shared" si="8"/>
        <v>West</v>
      </c>
    </row>
    <row r="12" spans="1:17" x14ac:dyDescent="0.35">
      <c r="A12" t="s">
        <v>101</v>
      </c>
      <c r="B12">
        <f t="shared" si="0"/>
        <v>1227</v>
      </c>
      <c r="C12" t="s">
        <v>31</v>
      </c>
      <c r="D12" s="16" t="s">
        <v>42</v>
      </c>
      <c r="E12" t="str">
        <f t="shared" si="1"/>
        <v>Jim Boller</v>
      </c>
      <c r="F12" t="str">
        <f t="shared" si="9"/>
        <v>jim.boller@pushpin.com</v>
      </c>
      <c r="G12" s="15">
        <v>41898</v>
      </c>
      <c r="H12" t="str">
        <f t="shared" si="2"/>
        <v>16/September/14</v>
      </c>
      <c r="I12">
        <f t="shared" ca="1" si="3"/>
        <v>3113</v>
      </c>
      <c r="J12">
        <f t="shared" ca="1" si="4"/>
        <v>2224</v>
      </c>
      <c r="K12" s="15">
        <v>42551</v>
      </c>
      <c r="L12" s="15">
        <f t="shared" si="5"/>
        <v>42803</v>
      </c>
      <c r="M12" s="17" t="s">
        <v>21</v>
      </c>
      <c r="N12" s="17" t="s">
        <v>140</v>
      </c>
      <c r="O12" s="15" t="str">
        <f t="shared" si="6"/>
        <v>03</v>
      </c>
      <c r="P12" t="str">
        <f t="shared" si="7"/>
        <v>2318</v>
      </c>
      <c r="Q12" s="18" t="str">
        <f t="shared" si="8"/>
        <v>North</v>
      </c>
    </row>
    <row r="13" spans="1:17" x14ac:dyDescent="0.35">
      <c r="A13" t="s">
        <v>102</v>
      </c>
      <c r="B13">
        <f t="shared" si="0"/>
        <v>1230</v>
      </c>
      <c r="C13" t="s">
        <v>65</v>
      </c>
      <c r="D13" s="16" t="s">
        <v>64</v>
      </c>
      <c r="E13" t="str">
        <f t="shared" si="1"/>
        <v>Charlie Bui</v>
      </c>
      <c r="F13" t="str">
        <f t="shared" si="9"/>
        <v>charlie.bui@pushpin.com</v>
      </c>
      <c r="G13" s="15">
        <v>41908</v>
      </c>
      <c r="H13" t="str">
        <f t="shared" si="2"/>
        <v>26/September/14</v>
      </c>
      <c r="I13">
        <f t="shared" ca="1" si="3"/>
        <v>3103</v>
      </c>
      <c r="J13">
        <f t="shared" ca="1" si="4"/>
        <v>2216</v>
      </c>
      <c r="K13" s="15">
        <v>42619</v>
      </c>
      <c r="L13" s="15">
        <f t="shared" si="5"/>
        <v>42871</v>
      </c>
      <c r="M13" s="17" t="s">
        <v>73</v>
      </c>
      <c r="N13" s="17" t="s">
        <v>141</v>
      </c>
      <c r="O13" s="15" t="str">
        <f t="shared" si="6"/>
        <v>02</v>
      </c>
      <c r="P13" t="str">
        <f t="shared" si="7"/>
        <v>2694</v>
      </c>
      <c r="Q13" s="18" t="str">
        <f t="shared" si="8"/>
        <v>North</v>
      </c>
    </row>
    <row r="14" spans="1:17" x14ac:dyDescent="0.35">
      <c r="A14" t="s">
        <v>88</v>
      </c>
      <c r="B14">
        <f t="shared" si="0"/>
        <v>1162</v>
      </c>
      <c r="C14" t="s">
        <v>47</v>
      </c>
      <c r="D14" s="16" t="s">
        <v>45</v>
      </c>
      <c r="E14" t="str">
        <f t="shared" si="1"/>
        <v>Barbara Carlton</v>
      </c>
      <c r="F14" t="str">
        <f t="shared" si="9"/>
        <v>barbara.carlton@pushpin.com</v>
      </c>
      <c r="G14" s="15">
        <v>38803</v>
      </c>
      <c r="H14" t="str">
        <f t="shared" si="2"/>
        <v>27/March/06</v>
      </c>
      <c r="I14">
        <f t="shared" ca="1" si="3"/>
        <v>6208</v>
      </c>
      <c r="J14">
        <f t="shared" ca="1" si="4"/>
        <v>4435</v>
      </c>
      <c r="K14" s="15">
        <v>42761</v>
      </c>
      <c r="L14" s="15">
        <f t="shared" si="5"/>
        <v>43013</v>
      </c>
      <c r="M14" s="17" t="s">
        <v>73</v>
      </c>
      <c r="N14" s="17" t="s">
        <v>124</v>
      </c>
      <c r="O14" s="15" t="str">
        <f t="shared" si="6"/>
        <v>02</v>
      </c>
      <c r="P14" t="str">
        <f t="shared" si="7"/>
        <v>2699</v>
      </c>
      <c r="Q14" s="18" t="str">
        <f t="shared" si="8"/>
        <v>West</v>
      </c>
    </row>
    <row r="15" spans="1:17" x14ac:dyDescent="0.35">
      <c r="A15" t="s">
        <v>9</v>
      </c>
      <c r="B15">
        <f t="shared" si="0"/>
        <v>1001</v>
      </c>
      <c r="C15" t="s">
        <v>33</v>
      </c>
      <c r="D15" s="16" t="s">
        <v>35</v>
      </c>
      <c r="E15" t="str">
        <f t="shared" si="1"/>
        <v>Joe Carol</v>
      </c>
      <c r="F15" t="str">
        <f t="shared" si="9"/>
        <v>joe.carol@pushpin.com</v>
      </c>
      <c r="G15" s="15">
        <v>36928</v>
      </c>
      <c r="H15" t="str">
        <f t="shared" si="2"/>
        <v>06/February/01</v>
      </c>
      <c r="I15">
        <f t="shared" ca="1" si="3"/>
        <v>8083</v>
      </c>
      <c r="J15">
        <f t="shared" ca="1" si="4"/>
        <v>5774</v>
      </c>
      <c r="K15" s="15">
        <v>42596</v>
      </c>
      <c r="L15" s="15">
        <f t="shared" si="5"/>
        <v>42846</v>
      </c>
      <c r="M15" s="17" t="s">
        <v>34</v>
      </c>
      <c r="N15" s="17" t="s">
        <v>142</v>
      </c>
      <c r="O15" s="15" t="str">
        <f t="shared" si="6"/>
        <v>01</v>
      </c>
      <c r="P15" t="str">
        <f t="shared" si="7"/>
        <v>2321</v>
      </c>
      <c r="Q15" s="18" t="str">
        <f t="shared" si="8"/>
        <v>North</v>
      </c>
    </row>
    <row r="16" spans="1:17" x14ac:dyDescent="0.35">
      <c r="A16" t="s">
        <v>100</v>
      </c>
      <c r="B16">
        <f t="shared" si="0"/>
        <v>1224</v>
      </c>
      <c r="C16" t="s">
        <v>16</v>
      </c>
      <c r="D16" s="16" t="s">
        <v>42</v>
      </c>
      <c r="E16" t="str">
        <f t="shared" si="1"/>
        <v>Jim Chaffee</v>
      </c>
      <c r="F16" t="str">
        <f t="shared" si="9"/>
        <v>jim.chaffee@pushpin.com</v>
      </c>
      <c r="G16" s="15">
        <v>41792</v>
      </c>
      <c r="H16" t="str">
        <f t="shared" si="2"/>
        <v>02/June/14</v>
      </c>
      <c r="I16">
        <f t="shared" ca="1" si="3"/>
        <v>3219</v>
      </c>
      <c r="J16">
        <f t="shared" ca="1" si="4"/>
        <v>2300</v>
      </c>
      <c r="K16" s="15">
        <v>42544</v>
      </c>
      <c r="L16" s="15">
        <f t="shared" si="5"/>
        <v>42796</v>
      </c>
      <c r="M16" s="17" t="s">
        <v>18</v>
      </c>
      <c r="N16" s="17" t="s">
        <v>125</v>
      </c>
      <c r="O16" s="15" t="str">
        <f t="shared" si="6"/>
        <v>03</v>
      </c>
      <c r="P16" t="str">
        <f t="shared" si="7"/>
        <v>2432</v>
      </c>
      <c r="Q16" s="18" t="str">
        <f t="shared" si="8"/>
        <v>West</v>
      </c>
    </row>
    <row r="17" spans="1:17" x14ac:dyDescent="0.35">
      <c r="A17" t="s">
        <v>94</v>
      </c>
      <c r="B17">
        <f t="shared" si="0"/>
        <v>1203</v>
      </c>
      <c r="C17" t="s">
        <v>49</v>
      </c>
      <c r="D17" s="16" t="s">
        <v>48</v>
      </c>
      <c r="E17" t="str">
        <f t="shared" si="1"/>
        <v>Samantha Chairs</v>
      </c>
      <c r="F17" t="str">
        <f t="shared" si="9"/>
        <v>samantha.chairs@pushpin.com</v>
      </c>
      <c r="G17" s="15">
        <v>40595</v>
      </c>
      <c r="H17" t="str">
        <f t="shared" si="2"/>
        <v>21/February/11</v>
      </c>
      <c r="I17">
        <f t="shared" ca="1" si="3"/>
        <v>4416</v>
      </c>
      <c r="J17">
        <f t="shared" ca="1" si="4"/>
        <v>3155</v>
      </c>
      <c r="K17" s="15">
        <v>42629</v>
      </c>
      <c r="L17" s="15">
        <f t="shared" si="5"/>
        <v>42881</v>
      </c>
      <c r="M17" s="17" t="s">
        <v>73</v>
      </c>
      <c r="N17" s="17" t="s">
        <v>126</v>
      </c>
      <c r="O17" s="15" t="str">
        <f t="shared" si="6"/>
        <v>02</v>
      </c>
      <c r="P17" t="str">
        <f t="shared" si="7"/>
        <v>2962</v>
      </c>
      <c r="Q17" s="18" t="str">
        <f t="shared" si="8"/>
        <v>West</v>
      </c>
    </row>
    <row r="18" spans="1:17" x14ac:dyDescent="0.35">
      <c r="A18" t="s">
        <v>96</v>
      </c>
      <c r="B18">
        <f t="shared" si="0"/>
        <v>1211</v>
      </c>
      <c r="C18" t="s">
        <v>84</v>
      </c>
      <c r="D18" s="16" t="s">
        <v>83</v>
      </c>
      <c r="E18" t="str">
        <f t="shared" si="1"/>
        <v>Uma Chaudri</v>
      </c>
      <c r="F18" t="str">
        <f t="shared" si="9"/>
        <v>uma.chaudri@pushpin.com</v>
      </c>
      <c r="G18" s="15">
        <v>40994</v>
      </c>
      <c r="H18" t="str">
        <f t="shared" si="2"/>
        <v>26/March/12</v>
      </c>
      <c r="I18">
        <f t="shared" ca="1" si="3"/>
        <v>4017</v>
      </c>
      <c r="J18">
        <f t="shared" ca="1" si="4"/>
        <v>2870</v>
      </c>
      <c r="K18" s="15">
        <v>42848</v>
      </c>
      <c r="L18" s="15">
        <f t="shared" si="5"/>
        <v>43098</v>
      </c>
      <c r="M18" s="17" t="s">
        <v>23</v>
      </c>
      <c r="N18" s="17" t="s">
        <v>143</v>
      </c>
      <c r="O18" s="15" t="str">
        <f t="shared" si="6"/>
        <v>03</v>
      </c>
      <c r="P18" t="str">
        <f t="shared" si="7"/>
        <v>2134</v>
      </c>
      <c r="Q18" s="18" t="str">
        <f t="shared" si="8"/>
        <v>North</v>
      </c>
    </row>
    <row r="19" spans="1:17" x14ac:dyDescent="0.35">
      <c r="A19" t="s">
        <v>93</v>
      </c>
      <c r="B19">
        <f t="shared" si="0"/>
        <v>1198</v>
      </c>
      <c r="C19" t="s">
        <v>43</v>
      </c>
      <c r="D19" s="16" t="s">
        <v>22</v>
      </c>
      <c r="E19" t="str">
        <f t="shared" si="1"/>
        <v>Elizabeth Chu</v>
      </c>
      <c r="F19" t="str">
        <f t="shared" si="9"/>
        <v>elizabeth.chu@pushpin.com</v>
      </c>
      <c r="G19" s="15">
        <v>40225</v>
      </c>
      <c r="H19" t="str">
        <f t="shared" si="2"/>
        <v>16/February/10</v>
      </c>
      <c r="I19">
        <f t="shared" ca="1" si="3"/>
        <v>4786</v>
      </c>
      <c r="J19">
        <f t="shared" ca="1" si="4"/>
        <v>3419</v>
      </c>
      <c r="K19" s="15">
        <v>42860</v>
      </c>
      <c r="L19" s="15">
        <f t="shared" si="5"/>
        <v>43112</v>
      </c>
      <c r="M19" s="17" t="s">
        <v>81</v>
      </c>
      <c r="N19" s="17" t="s">
        <v>127</v>
      </c>
      <c r="O19" s="15" t="str">
        <f t="shared" si="6"/>
        <v>01</v>
      </c>
      <c r="P19" t="str">
        <f t="shared" si="7"/>
        <v>2425</v>
      </c>
      <c r="Q19" s="18" t="str">
        <f t="shared" si="8"/>
        <v>West</v>
      </c>
    </row>
    <row r="20" spans="1:17" x14ac:dyDescent="0.35">
      <c r="A20" t="s">
        <v>12</v>
      </c>
      <c r="B20">
        <f t="shared" si="0"/>
        <v>1003</v>
      </c>
      <c r="C20" t="s">
        <v>26</v>
      </c>
      <c r="D20" s="16" t="s">
        <v>74</v>
      </c>
      <c r="E20" t="str">
        <f t="shared" si="1"/>
        <v>Eric Chung</v>
      </c>
      <c r="F20" t="str">
        <f t="shared" si="9"/>
        <v>eric.chung@pushpin.com</v>
      </c>
      <c r="G20" s="15">
        <v>36955</v>
      </c>
      <c r="H20" t="str">
        <f t="shared" si="2"/>
        <v>05/March/01</v>
      </c>
      <c r="I20">
        <f t="shared" ca="1" si="3"/>
        <v>8056</v>
      </c>
      <c r="J20">
        <f t="shared" ca="1" si="4"/>
        <v>5755</v>
      </c>
      <c r="K20" s="15">
        <v>42540</v>
      </c>
      <c r="L20" s="15">
        <f t="shared" si="5"/>
        <v>42790</v>
      </c>
      <c r="M20" s="17" t="s">
        <v>81</v>
      </c>
      <c r="N20" s="17" t="s">
        <v>128</v>
      </c>
      <c r="O20" s="15" t="str">
        <f t="shared" si="6"/>
        <v>03</v>
      </c>
      <c r="P20" t="str">
        <f t="shared" si="7"/>
        <v>2796</v>
      </c>
      <c r="Q20" s="18" t="str">
        <f t="shared" si="8"/>
        <v>West</v>
      </c>
    </row>
    <row r="21" spans="1:17" x14ac:dyDescent="0.35">
      <c r="A21" t="s">
        <v>116</v>
      </c>
      <c r="B21">
        <f t="shared" si="0"/>
        <v>1253</v>
      </c>
      <c r="C21" t="s">
        <v>30</v>
      </c>
      <c r="D21" s="16" t="s">
        <v>80</v>
      </c>
      <c r="E21" t="str">
        <f t="shared" si="1"/>
        <v>Elizabeth Clark</v>
      </c>
      <c r="F21" t="str">
        <f t="shared" si="9"/>
        <v>elizabeth.clark@pushpin.com</v>
      </c>
      <c r="G21" s="15">
        <v>42912</v>
      </c>
      <c r="H21" t="str">
        <f t="shared" si="2"/>
        <v>26/June/17</v>
      </c>
      <c r="I21">
        <f t="shared" ca="1" si="3"/>
        <v>2099</v>
      </c>
      <c r="J21">
        <f t="shared" ca="1" si="4"/>
        <v>1500</v>
      </c>
      <c r="K21" s="15">
        <v>42828</v>
      </c>
      <c r="L21" s="15">
        <f t="shared" si="5"/>
        <v>43080</v>
      </c>
      <c r="M21" s="17" t="s">
        <v>36</v>
      </c>
      <c r="N21" s="17" t="s">
        <v>130</v>
      </c>
      <c r="O21" s="15" t="str">
        <f t="shared" si="6"/>
        <v>02</v>
      </c>
      <c r="P21" t="str">
        <f t="shared" si="7"/>
        <v>2414</v>
      </c>
      <c r="Q21" s="18" t="str">
        <f t="shared" si="8"/>
        <v>West</v>
      </c>
    </row>
    <row r="22" spans="1:17" x14ac:dyDescent="0.35">
      <c r="A22" t="s">
        <v>104</v>
      </c>
      <c r="B22">
        <f t="shared" si="0"/>
        <v>1235</v>
      </c>
      <c r="C22" t="s">
        <v>30</v>
      </c>
      <c r="D22" s="16" t="s">
        <v>77</v>
      </c>
      <c r="E22" t="str">
        <f t="shared" si="1"/>
        <v>Anna Clark</v>
      </c>
      <c r="F22" t="str">
        <f t="shared" si="9"/>
        <v>anna.clark@pushpin.com</v>
      </c>
      <c r="G22" s="15">
        <v>41995</v>
      </c>
      <c r="H22" t="str">
        <f t="shared" si="2"/>
        <v>22/December/14</v>
      </c>
      <c r="I22">
        <f t="shared" ca="1" si="3"/>
        <v>3016</v>
      </c>
      <c r="J22">
        <f t="shared" ca="1" si="4"/>
        <v>2155</v>
      </c>
      <c r="K22" s="15">
        <v>42731</v>
      </c>
      <c r="L22" s="15">
        <f t="shared" si="5"/>
        <v>42983</v>
      </c>
      <c r="M22" s="17" t="s">
        <v>21</v>
      </c>
      <c r="N22" s="17" t="s">
        <v>129</v>
      </c>
      <c r="O22" s="15" t="str">
        <f t="shared" si="6"/>
        <v>03</v>
      </c>
      <c r="P22" t="str">
        <f t="shared" si="7"/>
        <v>2601</v>
      </c>
      <c r="Q22" s="18" t="str">
        <f t="shared" si="8"/>
        <v>West</v>
      </c>
    </row>
    <row r="23" spans="1:17" x14ac:dyDescent="0.35">
      <c r="A23" t="s">
        <v>99</v>
      </c>
      <c r="B23">
        <f t="shared" si="0"/>
        <v>1221</v>
      </c>
      <c r="C23" t="s">
        <v>13</v>
      </c>
      <c r="D23" s="16" t="s">
        <v>29</v>
      </c>
      <c r="E23" t="str">
        <f t="shared" si="1"/>
        <v>Sabrina Cole</v>
      </c>
      <c r="F23" t="str">
        <f t="shared" si="9"/>
        <v>sabrina.cole@pushpin.com</v>
      </c>
      <c r="G23" s="15">
        <v>41407</v>
      </c>
      <c r="H23" t="str">
        <f t="shared" si="2"/>
        <v>13/May/13</v>
      </c>
      <c r="I23">
        <f t="shared" ca="1" si="3"/>
        <v>3604</v>
      </c>
      <c r="J23">
        <f t="shared" ca="1" si="4"/>
        <v>2575</v>
      </c>
      <c r="K23" s="15">
        <v>42720</v>
      </c>
      <c r="L23" s="15">
        <f t="shared" si="5"/>
        <v>42972</v>
      </c>
      <c r="M23" s="17" t="s">
        <v>36</v>
      </c>
      <c r="N23" s="17" t="s">
        <v>131</v>
      </c>
      <c r="O23" s="15" t="str">
        <f t="shared" si="6"/>
        <v>02</v>
      </c>
      <c r="P23" t="str">
        <f t="shared" si="7"/>
        <v>2537</v>
      </c>
      <c r="Q23" s="18" t="str">
        <f t="shared" si="8"/>
        <v>West</v>
      </c>
    </row>
    <row r="24" spans="1:17" x14ac:dyDescent="0.35">
      <c r="A24" t="s">
        <v>91</v>
      </c>
      <c r="B24">
        <f t="shared" si="0"/>
        <v>1186</v>
      </c>
      <c r="C24" t="s">
        <v>37</v>
      </c>
      <c r="D24" s="16" t="s">
        <v>25</v>
      </c>
      <c r="E24" t="str">
        <f t="shared" si="1"/>
        <v>Janet Comuntzis</v>
      </c>
      <c r="F24" t="str">
        <f t="shared" si="9"/>
        <v>janet.comuntzis@pushpin.com</v>
      </c>
      <c r="G24" s="15">
        <v>39692</v>
      </c>
      <c r="H24" t="str">
        <f t="shared" si="2"/>
        <v>01/September/08</v>
      </c>
      <c r="I24">
        <f t="shared" ca="1" si="3"/>
        <v>5319</v>
      </c>
      <c r="J24">
        <f t="shared" ca="1" si="4"/>
        <v>3800</v>
      </c>
      <c r="K24" s="15">
        <v>42598</v>
      </c>
      <c r="L24" s="15">
        <f t="shared" si="5"/>
        <v>42850</v>
      </c>
      <c r="M24" s="17" t="s">
        <v>36</v>
      </c>
      <c r="N24" s="17" t="s">
        <v>132</v>
      </c>
      <c r="O24" s="15" t="str">
        <f t="shared" si="6"/>
        <v>02</v>
      </c>
      <c r="P24" t="str">
        <f t="shared" si="7"/>
        <v>2286</v>
      </c>
      <c r="Q24" s="18" t="str">
        <f t="shared" si="8"/>
        <v>West</v>
      </c>
    </row>
    <row r="25" spans="1:17" x14ac:dyDescent="0.35">
      <c r="A25" t="s">
        <v>98</v>
      </c>
      <c r="B25">
        <f t="shared" si="0"/>
        <v>1218</v>
      </c>
      <c r="C25" t="s">
        <v>10</v>
      </c>
      <c r="D25" s="16" t="s">
        <v>27</v>
      </c>
      <c r="E25" t="str">
        <f t="shared" si="1"/>
        <v>Bob Decker</v>
      </c>
      <c r="F25" t="str">
        <f t="shared" si="9"/>
        <v>bob.decker@pushpin.com</v>
      </c>
      <c r="G25" s="15">
        <v>41214</v>
      </c>
      <c r="H25" t="str">
        <f t="shared" si="2"/>
        <v>01/November/12</v>
      </c>
      <c r="I25">
        <f t="shared" ca="1" si="3"/>
        <v>3797</v>
      </c>
      <c r="J25">
        <f t="shared" ca="1" si="4"/>
        <v>2712</v>
      </c>
      <c r="K25" s="15">
        <v>42566</v>
      </c>
      <c r="L25" s="15">
        <f t="shared" si="5"/>
        <v>42818</v>
      </c>
      <c r="M25" s="17" t="s">
        <v>81</v>
      </c>
      <c r="N25" s="17" t="s">
        <v>144</v>
      </c>
      <c r="O25" s="15" t="str">
        <f t="shared" si="6"/>
        <v>01</v>
      </c>
      <c r="P25" t="str">
        <f t="shared" si="7"/>
        <v>2086</v>
      </c>
      <c r="Q25" s="18" t="str">
        <f t="shared" si="8"/>
        <v>North</v>
      </c>
    </row>
    <row r="26" spans="1:17" x14ac:dyDescent="0.35">
      <c r="A26" t="s">
        <v>97</v>
      </c>
      <c r="B26">
        <f t="shared" si="0"/>
        <v>1215</v>
      </c>
      <c r="C26" t="s">
        <v>44</v>
      </c>
      <c r="D26" s="16" t="s">
        <v>46</v>
      </c>
      <c r="E26" t="str">
        <f t="shared" si="1"/>
        <v>Tina Desiato</v>
      </c>
      <c r="F26" t="str">
        <f t="shared" si="9"/>
        <v>tina.desiato@pushpin.com</v>
      </c>
      <c r="G26" s="15">
        <v>41176</v>
      </c>
      <c r="H26" t="str">
        <f t="shared" si="2"/>
        <v>24/September/12</v>
      </c>
      <c r="I26">
        <f t="shared" ca="1" si="3"/>
        <v>3835</v>
      </c>
      <c r="J26">
        <f t="shared" ca="1" si="4"/>
        <v>2740</v>
      </c>
      <c r="K26" s="15">
        <v>42835</v>
      </c>
      <c r="L26" s="15">
        <f t="shared" si="5"/>
        <v>43087</v>
      </c>
      <c r="M26" t="s">
        <v>81</v>
      </c>
      <c r="N26" s="17" t="s">
        <v>145</v>
      </c>
      <c r="O26" s="15" t="str">
        <f t="shared" si="6"/>
        <v>01</v>
      </c>
      <c r="P26" t="str">
        <f t="shared" si="7"/>
        <v>2358</v>
      </c>
      <c r="Q26" s="18" t="str">
        <f t="shared" si="8"/>
        <v>North</v>
      </c>
    </row>
    <row r="27" spans="1:17" x14ac:dyDescent="0.35">
      <c r="A27" t="s">
        <v>107</v>
      </c>
      <c r="B27">
        <f t="shared" si="0"/>
        <v>1241</v>
      </c>
      <c r="C27" t="s">
        <v>19</v>
      </c>
      <c r="D27" s="16" t="s">
        <v>40</v>
      </c>
      <c r="E27" t="str">
        <f t="shared" si="1"/>
        <v>Alexandra Donnell</v>
      </c>
      <c r="F27" t="str">
        <f t="shared" si="9"/>
        <v>alexandra.donnell@pushpin.com</v>
      </c>
      <c r="G27" s="15">
        <v>42233</v>
      </c>
      <c r="H27" t="str">
        <f t="shared" si="2"/>
        <v>17/August/15</v>
      </c>
      <c r="I27">
        <f t="shared" ca="1" si="3"/>
        <v>2778</v>
      </c>
      <c r="J27">
        <f t="shared" ca="1" si="4"/>
        <v>1985</v>
      </c>
      <c r="K27" s="15">
        <v>42658</v>
      </c>
      <c r="L27" s="15">
        <f t="shared" si="5"/>
        <v>42909</v>
      </c>
      <c r="M27" s="17" t="s">
        <v>21</v>
      </c>
      <c r="N27" s="17" t="s">
        <v>133</v>
      </c>
      <c r="O27" s="15" t="str">
        <f t="shared" si="6"/>
        <v>03</v>
      </c>
      <c r="P27" t="str">
        <f t="shared" si="7"/>
        <v>2082</v>
      </c>
      <c r="Q27" s="18" t="str">
        <f t="shared" si="8"/>
        <v>West</v>
      </c>
    </row>
    <row r="28" spans="1:17" x14ac:dyDescent="0.35">
      <c r="A28" t="s">
        <v>111</v>
      </c>
      <c r="B28">
        <f t="shared" si="0"/>
        <v>1246</v>
      </c>
      <c r="C28" t="s">
        <v>24</v>
      </c>
      <c r="D28" s="16" t="s">
        <v>38</v>
      </c>
      <c r="E28" t="str">
        <f t="shared" si="1"/>
        <v>Mark Ellis</v>
      </c>
      <c r="F28" t="str">
        <f t="shared" si="9"/>
        <v>mark.ellis@pushpin.com</v>
      </c>
      <c r="G28" s="15">
        <v>42376</v>
      </c>
      <c r="H28" t="str">
        <f t="shared" si="2"/>
        <v>07/January/16</v>
      </c>
      <c r="I28">
        <f t="shared" ca="1" si="3"/>
        <v>2635</v>
      </c>
      <c r="J28">
        <f t="shared" ca="1" si="4"/>
        <v>1882</v>
      </c>
      <c r="K28" s="15">
        <v>42614</v>
      </c>
      <c r="L28" s="15">
        <f t="shared" si="5"/>
        <v>42866</v>
      </c>
      <c r="M28" s="17" t="s">
        <v>81</v>
      </c>
      <c r="N28" s="17" t="s">
        <v>134</v>
      </c>
      <c r="O28" s="15" t="str">
        <f t="shared" si="6"/>
        <v>03</v>
      </c>
      <c r="P28" t="str">
        <f t="shared" si="7"/>
        <v>2482</v>
      </c>
      <c r="Q28" s="18" t="str">
        <f t="shared" si="8"/>
        <v>West</v>
      </c>
    </row>
    <row r="29" spans="1:17" x14ac:dyDescent="0.35">
      <c r="A29" t="s">
        <v>89</v>
      </c>
      <c r="B29">
        <f t="shared" si="0"/>
        <v>1172</v>
      </c>
      <c r="C29" t="s">
        <v>69</v>
      </c>
      <c r="D29" s="16" t="s">
        <v>68</v>
      </c>
      <c r="E29" t="str">
        <f t="shared" si="1"/>
        <v>Nicholas Fernandes</v>
      </c>
      <c r="F29" t="str">
        <f t="shared" si="9"/>
        <v>nicholas.fernandes@pushpin.com</v>
      </c>
      <c r="G29" s="15">
        <v>39028</v>
      </c>
      <c r="H29" t="str">
        <f t="shared" si="2"/>
        <v>07/November/06</v>
      </c>
      <c r="I29">
        <f t="shared" ca="1" si="3"/>
        <v>5983</v>
      </c>
      <c r="J29">
        <f t="shared" ca="1" si="4"/>
        <v>4274</v>
      </c>
      <c r="K29" s="15">
        <v>42817</v>
      </c>
      <c r="L29" s="15">
        <f t="shared" si="5"/>
        <v>43069</v>
      </c>
      <c r="M29" s="17" t="s">
        <v>21</v>
      </c>
      <c r="N29" s="17" t="s">
        <v>146</v>
      </c>
      <c r="O29" s="15" t="str">
        <f t="shared" si="6"/>
        <v>02</v>
      </c>
      <c r="P29" t="str">
        <f t="shared" si="7"/>
        <v>2372</v>
      </c>
      <c r="Q29" s="18" t="str">
        <f t="shared" si="8"/>
        <v>North</v>
      </c>
    </row>
    <row r="30" spans="1:17" x14ac:dyDescent="0.35">
      <c r="A30" t="s">
        <v>86</v>
      </c>
      <c r="B30">
        <f t="shared" si="0"/>
        <v>1134</v>
      </c>
      <c r="C30" t="s">
        <v>41</v>
      </c>
      <c r="D30" s="16" t="s">
        <v>32</v>
      </c>
      <c r="E30" t="str">
        <f t="shared" si="1"/>
        <v>Mary Ferris</v>
      </c>
      <c r="F30" t="str">
        <f t="shared" si="9"/>
        <v>mary.ferris@pushpin.com</v>
      </c>
      <c r="G30" s="15">
        <v>38553</v>
      </c>
      <c r="H30" t="str">
        <f t="shared" si="2"/>
        <v>20/July/05</v>
      </c>
      <c r="I30">
        <f t="shared" ca="1" si="3"/>
        <v>6458</v>
      </c>
      <c r="J30">
        <f t="shared" ca="1" si="4"/>
        <v>4613</v>
      </c>
      <c r="K30" s="15">
        <v>42845</v>
      </c>
      <c r="L30" s="15">
        <f t="shared" si="5"/>
        <v>43097</v>
      </c>
      <c r="M30" s="17" t="s">
        <v>73</v>
      </c>
      <c r="N30" s="17" t="s">
        <v>147</v>
      </c>
      <c r="O30" s="15" t="str">
        <f t="shared" si="6"/>
        <v>03</v>
      </c>
      <c r="P30" t="str">
        <f t="shared" si="7"/>
        <v>2392</v>
      </c>
      <c r="Q30" s="18" t="str">
        <f t="shared" si="8"/>
        <v>North</v>
      </c>
    </row>
    <row r="31" spans="1:17" x14ac:dyDescent="0.35">
      <c r="A31" t="s">
        <v>87</v>
      </c>
      <c r="B31">
        <f t="shared" si="0"/>
        <v>1150</v>
      </c>
      <c r="C31" t="s">
        <v>39</v>
      </c>
      <c r="D31" s="16" t="s">
        <v>20</v>
      </c>
      <c r="E31" t="str">
        <f t="shared" si="1"/>
        <v>Susan Filosa</v>
      </c>
      <c r="F31" t="str">
        <f t="shared" si="9"/>
        <v>susan.filosa@pushpin.com</v>
      </c>
      <c r="G31" s="15">
        <v>38749</v>
      </c>
      <c r="H31" t="str">
        <f t="shared" si="2"/>
        <v>01/February/06</v>
      </c>
      <c r="I31">
        <f t="shared" ca="1" si="3"/>
        <v>6262</v>
      </c>
      <c r="J31">
        <f t="shared" ca="1" si="4"/>
        <v>4473</v>
      </c>
      <c r="K31" s="15">
        <v>42776</v>
      </c>
      <c r="L31" s="15">
        <f t="shared" si="5"/>
        <v>43028</v>
      </c>
      <c r="M31" s="17" t="s">
        <v>36</v>
      </c>
      <c r="N31" s="17" t="s">
        <v>135</v>
      </c>
      <c r="O31" s="15" t="str">
        <f t="shared" si="6"/>
        <v>02</v>
      </c>
      <c r="P31" t="str">
        <f t="shared" si="7"/>
        <v>2279</v>
      </c>
      <c r="Q31" s="18" t="str">
        <f t="shared" si="8"/>
        <v>West</v>
      </c>
    </row>
    <row r="32" spans="1:17" x14ac:dyDescent="0.35">
      <c r="A32" t="s">
        <v>15</v>
      </c>
      <c r="B32">
        <f t="shared" si="0"/>
        <v>1004</v>
      </c>
      <c r="C32" t="s">
        <v>28</v>
      </c>
      <c r="D32" s="16" t="s">
        <v>14</v>
      </c>
      <c r="E32" t="str">
        <f t="shared" si="1"/>
        <v>Daniel Flanders</v>
      </c>
      <c r="F32" t="str">
        <f t="shared" si="9"/>
        <v>daniel.flanders@pushpin.com</v>
      </c>
      <c r="G32" s="15">
        <v>37515</v>
      </c>
      <c r="H32" t="str">
        <f t="shared" si="2"/>
        <v>16/September/02</v>
      </c>
      <c r="I32">
        <f t="shared" ca="1" si="3"/>
        <v>7496</v>
      </c>
      <c r="J32">
        <f t="shared" ca="1" si="4"/>
        <v>5355</v>
      </c>
      <c r="K32" s="15">
        <v>42586</v>
      </c>
      <c r="L32" s="15">
        <f t="shared" si="5"/>
        <v>42838</v>
      </c>
      <c r="M32" s="17" t="s">
        <v>73</v>
      </c>
      <c r="N32" s="17" t="s">
        <v>148</v>
      </c>
      <c r="O32" s="15" t="str">
        <f t="shared" si="6"/>
        <v>02</v>
      </c>
      <c r="P32" t="str">
        <f t="shared" si="7"/>
        <v>2639</v>
      </c>
      <c r="Q32" s="18" t="str">
        <f t="shared" si="8"/>
        <v>North</v>
      </c>
    </row>
    <row r="33" spans="1:17" x14ac:dyDescent="0.35">
      <c r="A33" t="s">
        <v>106</v>
      </c>
      <c r="B33">
        <f t="shared" si="0"/>
        <v>1239</v>
      </c>
      <c r="C33" t="s">
        <v>55</v>
      </c>
      <c r="D33" s="16" t="s">
        <v>54</v>
      </c>
      <c r="E33" t="str">
        <f t="shared" si="1"/>
        <v>Leighton Forrest</v>
      </c>
      <c r="F33" t="str">
        <f t="shared" si="9"/>
        <v>leighton.forrest@pushpin.com</v>
      </c>
      <c r="G33" s="15">
        <v>42125</v>
      </c>
      <c r="H33" t="str">
        <f t="shared" si="2"/>
        <v>01/May/15</v>
      </c>
      <c r="I33">
        <f t="shared" ca="1" si="3"/>
        <v>2886</v>
      </c>
      <c r="J33">
        <f t="shared" ca="1" si="4"/>
        <v>2061</v>
      </c>
      <c r="K33" s="15">
        <v>42710</v>
      </c>
      <c r="L33" s="15">
        <f t="shared" si="5"/>
        <v>42962</v>
      </c>
      <c r="M33" s="17" t="s">
        <v>73</v>
      </c>
      <c r="N33" s="17" t="s">
        <v>149</v>
      </c>
      <c r="O33" s="15" t="str">
        <f t="shared" si="6"/>
        <v>02</v>
      </c>
      <c r="P33" t="str">
        <f t="shared" si="7"/>
        <v>2284</v>
      </c>
      <c r="Q33" s="18" t="str">
        <f t="shared" si="8"/>
        <v>North</v>
      </c>
    </row>
    <row r="34" spans="1:17" x14ac:dyDescent="0.35">
      <c r="A34" t="s">
        <v>114</v>
      </c>
      <c r="B34">
        <f t="shared" si="0"/>
        <v>1250</v>
      </c>
      <c r="C34" t="s">
        <v>53</v>
      </c>
      <c r="D34" s="16" t="s">
        <v>52</v>
      </c>
      <c r="E34" t="str">
        <f t="shared" si="1"/>
        <v>Phoebe Gour</v>
      </c>
      <c r="F34" t="str">
        <f t="shared" si="9"/>
        <v>phoebe.gour@pushpin.com</v>
      </c>
      <c r="G34" s="15">
        <v>42726</v>
      </c>
      <c r="H34" t="str">
        <f t="shared" si="2"/>
        <v>22/December/16</v>
      </c>
      <c r="I34">
        <f t="shared" ca="1" si="3"/>
        <v>2285</v>
      </c>
      <c r="J34">
        <f t="shared" ca="1" si="4"/>
        <v>1632</v>
      </c>
      <c r="K34" s="15">
        <v>42539</v>
      </c>
      <c r="L34" s="15">
        <f t="shared" si="5"/>
        <v>42790</v>
      </c>
      <c r="M34" s="17" t="s">
        <v>73</v>
      </c>
      <c r="N34" s="17" t="s">
        <v>150</v>
      </c>
      <c r="O34" s="15" t="str">
        <f t="shared" si="6"/>
        <v>02</v>
      </c>
      <c r="P34" t="str">
        <f t="shared" si="7"/>
        <v>2910</v>
      </c>
      <c r="Q34" s="18" t="str">
        <f t="shared" si="8"/>
        <v>North</v>
      </c>
    </row>
    <row r="35" spans="1:17" x14ac:dyDescent="0.35">
      <c r="A35" t="s">
        <v>92</v>
      </c>
      <c r="B35">
        <f t="shared" si="0"/>
        <v>1192</v>
      </c>
      <c r="C35" t="s">
        <v>51</v>
      </c>
      <c r="D35" s="16" t="s">
        <v>50</v>
      </c>
      <c r="E35" t="str">
        <f t="shared" si="1"/>
        <v>Mihael Khan</v>
      </c>
      <c r="F35" t="str">
        <f t="shared" si="9"/>
        <v>mihael.khan@pushpin.com</v>
      </c>
      <c r="G35" s="15">
        <v>40162</v>
      </c>
      <c r="H35" t="str">
        <f t="shared" si="2"/>
        <v>15/December/09</v>
      </c>
      <c r="I35">
        <f t="shared" ca="1" si="3"/>
        <v>4849</v>
      </c>
      <c r="J35">
        <f t="shared" ca="1" si="4"/>
        <v>3464</v>
      </c>
      <c r="K35" s="15">
        <v>42563</v>
      </c>
      <c r="L35" s="15">
        <f t="shared" si="5"/>
        <v>42815</v>
      </c>
      <c r="M35" s="17" t="s">
        <v>73</v>
      </c>
      <c r="N35" s="17" t="s">
        <v>151</v>
      </c>
      <c r="O35" s="15" t="str">
        <f t="shared" si="6"/>
        <v>02</v>
      </c>
      <c r="P35" t="str">
        <f t="shared" si="7"/>
        <v>2294</v>
      </c>
      <c r="Q35" s="18" t="str">
        <f t="shared" si="8"/>
        <v>North</v>
      </c>
    </row>
    <row r="36" spans="1:17" x14ac:dyDescent="0.35">
      <c r="A36" t="s">
        <v>113</v>
      </c>
      <c r="B36">
        <f t="shared" si="0"/>
        <v>1249</v>
      </c>
      <c r="C36" t="s">
        <v>79</v>
      </c>
      <c r="D36" s="16" t="s">
        <v>78</v>
      </c>
      <c r="E36" t="str">
        <f t="shared" si="1"/>
        <v>Sean Sanders</v>
      </c>
      <c r="F36" t="str">
        <f t="shared" si="9"/>
        <v>sean.sanders@pushpin.com</v>
      </c>
      <c r="G36" s="15">
        <v>42892</v>
      </c>
      <c r="H36" t="str">
        <f t="shared" si="2"/>
        <v>06/June/17</v>
      </c>
      <c r="I36">
        <f t="shared" ca="1" si="3"/>
        <v>2119</v>
      </c>
      <c r="J36">
        <f t="shared" ca="1" si="4"/>
        <v>1514</v>
      </c>
      <c r="K36" s="15">
        <v>42731</v>
      </c>
      <c r="L36" s="15">
        <f t="shared" si="5"/>
        <v>42983</v>
      </c>
      <c r="M36" s="17" t="s">
        <v>23</v>
      </c>
      <c r="N36" s="17" t="s">
        <v>136</v>
      </c>
      <c r="O36" s="15" t="str">
        <f t="shared" si="6"/>
        <v>03</v>
      </c>
      <c r="P36" t="str">
        <f t="shared" si="7"/>
        <v>2765</v>
      </c>
      <c r="Q36" s="18" t="str">
        <f t="shared" si="8"/>
        <v>West</v>
      </c>
    </row>
    <row r="37" spans="1:17" x14ac:dyDescent="0.35">
      <c r="A37" t="s">
        <v>110</v>
      </c>
      <c r="B37">
        <f t="shared" si="0"/>
        <v>1245</v>
      </c>
      <c r="C37" t="s">
        <v>72</v>
      </c>
      <c r="D37" s="16" t="s">
        <v>70</v>
      </c>
      <c r="E37" t="str">
        <f t="shared" si="1"/>
        <v>Radhya Senome</v>
      </c>
      <c r="F37" t="str">
        <f t="shared" si="9"/>
        <v>radhya.senome@pushpin.com</v>
      </c>
      <c r="G37" s="15">
        <v>42325</v>
      </c>
      <c r="H37" t="str">
        <f t="shared" si="2"/>
        <v>17/November/15</v>
      </c>
      <c r="I37">
        <f t="shared" ca="1" si="3"/>
        <v>2686</v>
      </c>
      <c r="J37">
        <f t="shared" ca="1" si="4"/>
        <v>1919</v>
      </c>
      <c r="K37" s="15">
        <v>42590</v>
      </c>
      <c r="L37" s="15">
        <f t="shared" si="5"/>
        <v>42842</v>
      </c>
      <c r="M37" s="17" t="s">
        <v>73</v>
      </c>
      <c r="N37" s="17" t="s">
        <v>152</v>
      </c>
      <c r="O37" s="15" t="str">
        <f t="shared" si="6"/>
        <v>02</v>
      </c>
      <c r="P37" t="str">
        <f t="shared" si="7"/>
        <v>2260</v>
      </c>
      <c r="Q37" s="18" t="str">
        <f t="shared" si="8"/>
        <v>North</v>
      </c>
    </row>
    <row r="38" spans="1:17" x14ac:dyDescent="0.35">
      <c r="A38" t="s">
        <v>95</v>
      </c>
      <c r="B38">
        <f t="shared" si="0"/>
        <v>1207</v>
      </c>
      <c r="C38" t="s">
        <v>57</v>
      </c>
      <c r="D38" s="16" t="s">
        <v>56</v>
      </c>
      <c r="E38" t="str">
        <f t="shared" si="1"/>
        <v>Natasha Song</v>
      </c>
      <c r="F38" t="str">
        <f t="shared" si="9"/>
        <v>natasha.song@pushpin.com</v>
      </c>
      <c r="G38" s="15">
        <v>40714</v>
      </c>
      <c r="H38" t="str">
        <f t="shared" si="2"/>
        <v>20/June/11</v>
      </c>
      <c r="I38">
        <f t="shared" ca="1" si="3"/>
        <v>4297</v>
      </c>
      <c r="J38">
        <f t="shared" ca="1" si="4"/>
        <v>3070</v>
      </c>
      <c r="K38" s="15">
        <v>42507</v>
      </c>
      <c r="L38" s="15">
        <f t="shared" si="5"/>
        <v>42759</v>
      </c>
      <c r="M38" s="17" t="s">
        <v>73</v>
      </c>
      <c r="N38" s="17" t="s">
        <v>157</v>
      </c>
      <c r="O38" s="15" t="str">
        <f t="shared" si="6"/>
        <v>02</v>
      </c>
      <c r="P38" t="str">
        <f t="shared" si="7"/>
        <v>2578</v>
      </c>
      <c r="Q38" s="18" t="str">
        <f t="shared" si="8"/>
        <v>West</v>
      </c>
    </row>
    <row r="39" spans="1:17" x14ac:dyDescent="0.35">
      <c r="A39" t="s">
        <v>109</v>
      </c>
      <c r="B39">
        <f t="shared" si="0"/>
        <v>1244</v>
      </c>
      <c r="C39" t="s">
        <v>71</v>
      </c>
      <c r="D39" s="16" t="s">
        <v>139</v>
      </c>
      <c r="E39" t="str">
        <f t="shared" si="1"/>
        <v>Peter Staples</v>
      </c>
      <c r="F39" t="str">
        <f t="shared" si="9"/>
        <v>peter.staples@pushpin.com</v>
      </c>
      <c r="G39" s="15">
        <v>42326</v>
      </c>
      <c r="H39" t="str">
        <f t="shared" si="2"/>
        <v>18/November/15</v>
      </c>
      <c r="I39">
        <f t="shared" ca="1" si="3"/>
        <v>2685</v>
      </c>
      <c r="J39">
        <f t="shared" ca="1" si="4"/>
        <v>1918</v>
      </c>
      <c r="K39" s="15">
        <v>42801</v>
      </c>
      <c r="L39" s="15">
        <f t="shared" si="5"/>
        <v>43053</v>
      </c>
      <c r="M39" s="17" t="s">
        <v>73</v>
      </c>
      <c r="N39" s="17" t="s">
        <v>153</v>
      </c>
      <c r="O39" s="15" t="str">
        <f t="shared" si="6"/>
        <v>02</v>
      </c>
      <c r="P39" t="str">
        <f t="shared" si="7"/>
        <v>2654</v>
      </c>
      <c r="Q39" s="18" t="str">
        <f t="shared" si="8"/>
        <v>North</v>
      </c>
    </row>
    <row r="40" spans="1:17" x14ac:dyDescent="0.35">
      <c r="A40" t="s">
        <v>115</v>
      </c>
      <c r="B40">
        <f t="shared" si="0"/>
        <v>1252</v>
      </c>
      <c r="C40" t="s">
        <v>76</v>
      </c>
      <c r="D40" s="16" t="s">
        <v>75</v>
      </c>
      <c r="E40" t="str">
        <f t="shared" si="1"/>
        <v>Mei Wang</v>
      </c>
      <c r="F40" t="str">
        <f t="shared" si="9"/>
        <v>mei.wang@pushpin.com</v>
      </c>
      <c r="G40" s="15">
        <v>40189</v>
      </c>
      <c r="H40" t="str">
        <f t="shared" si="2"/>
        <v>11/January/10</v>
      </c>
      <c r="I40">
        <f t="shared" ca="1" si="3"/>
        <v>4822</v>
      </c>
      <c r="J40">
        <f t="shared" ca="1" si="4"/>
        <v>3445</v>
      </c>
      <c r="K40" s="15">
        <v>42839</v>
      </c>
      <c r="L40" s="15">
        <f t="shared" si="5"/>
        <v>43091</v>
      </c>
      <c r="M40" s="17" t="s">
        <v>34</v>
      </c>
      <c r="N40" s="17" t="s">
        <v>137</v>
      </c>
      <c r="O40" s="15" t="str">
        <f t="shared" si="6"/>
        <v>01</v>
      </c>
      <c r="P40" t="str">
        <f t="shared" si="7"/>
        <v>2783</v>
      </c>
      <c r="Q40" s="18" t="str">
        <f t="shared" si="8"/>
        <v>West</v>
      </c>
    </row>
    <row r="41" spans="1:17" x14ac:dyDescent="0.35">
      <c r="A41" t="s">
        <v>105</v>
      </c>
      <c r="B41">
        <f t="shared" si="0"/>
        <v>1237</v>
      </c>
      <c r="C41" t="s">
        <v>59</v>
      </c>
      <c r="D41" s="16" t="s">
        <v>58</v>
      </c>
      <c r="E41" t="str">
        <f t="shared" si="1"/>
        <v>Aanya Zhang</v>
      </c>
      <c r="F41" t="str">
        <f t="shared" si="9"/>
        <v>aanya.zhang@pushpin.com</v>
      </c>
      <c r="G41" s="15">
        <v>42009</v>
      </c>
      <c r="H41" t="str">
        <f t="shared" si="2"/>
        <v>05/January/15</v>
      </c>
      <c r="I41">
        <f t="shared" ca="1" si="3"/>
        <v>3002</v>
      </c>
      <c r="J41">
        <f t="shared" ca="1" si="4"/>
        <v>2145</v>
      </c>
      <c r="K41" s="15">
        <v>42652</v>
      </c>
      <c r="L41" s="15">
        <f t="shared" si="5"/>
        <v>42902</v>
      </c>
      <c r="M41" s="17" t="s">
        <v>73</v>
      </c>
      <c r="N41" s="17" t="s">
        <v>154</v>
      </c>
      <c r="O41" s="15" t="str">
        <f t="shared" si="6"/>
        <v>02</v>
      </c>
      <c r="P41" t="str">
        <f t="shared" si="7"/>
        <v>2793</v>
      </c>
      <c r="Q41" s="18" t="str">
        <f t="shared" si="8"/>
        <v>North</v>
      </c>
    </row>
  </sheetData>
  <sortState xmlns:xlrd2="http://schemas.microsoft.com/office/spreadsheetml/2017/richdata2" ref="A7:P41">
    <sortCondition ref="C9"/>
  </sortState>
  <pageMargins left="0.7" right="0.7" top="0.75" bottom="0.75" header="0.3" footer="0.3"/>
  <pageSetup paperSize="9" orientation="portrait" horizontalDpi="75" verticalDpi="7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HR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Chris Gibson</cp:lastModifiedBy>
  <dcterms:created xsi:type="dcterms:W3CDTF">2017-06-15T06:51:11Z</dcterms:created>
  <dcterms:modified xsi:type="dcterms:W3CDTF">2023-03-27T03:17:27Z</dcterms:modified>
</cp:coreProperties>
</file>