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bdfc36004c40ccb0/Documents/Excel Specialization/"/>
    </mc:Choice>
  </mc:AlternateContent>
  <xr:revisionPtr revIDLastSave="114" documentId="8_{C0F9F787-11AA-47FE-9E90-84B7726C391F}" xr6:coauthVersionLast="47" xr6:coauthVersionMax="47" xr10:uidLastSave="{4FF47A64-0227-4C87-9C30-E77AFD80CB9F}"/>
  <bookViews>
    <workbookView xWindow="-110" yWindow="-110" windowWidth="22780" windowHeight="14540"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2" i="3"/>
  <c r="B10" i="1" l="1"/>
  <c r="K48" i="1"/>
  <c r="P48" i="3"/>
  <c r="K4" i="1"/>
  <c r="K5" i="1"/>
  <c r="K6" i="1"/>
  <c r="K7" i="1"/>
  <c r="K8" i="1"/>
  <c r="K9" i="1"/>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<sst xmlns="http://schemas.openxmlformats.org/spreadsheetml/2006/main" count="257" uniqueCount="180">
  <si>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</si>
  <si>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</si>
  <si>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</si>
  <si>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</si>
  <si>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</si>
  <si>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</si>
  <si>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</si>
  <si>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</si>
  <si>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</si>
  <si>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</si>
  <si>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</si>
  <si>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</si>
  <si>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</si>
  <si>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</si>
  <si>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</si>
  <si>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</si>
  <si>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</si>
  <si>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</si>
  <si>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</si>
  <si>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</si>
  <si>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</si>
  <si>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</si>
  <si>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</si>
  <si>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</si>
  <si>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</si>
  <si>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</si>
  <si>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</si>
  <si>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</si>
  <si>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</si>
  <si>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</si>
  <si>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</si>
  <si>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</si>
  <si>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</si>
  <si>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</si>
  <si>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</si>
  <si>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</si>
  <si>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</si>
  <si>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</si>
  <si>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</si>
  <si>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</si>
  <si>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</si>
  <si>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</si>
  <si>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</si>
  <si>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</si>
  <si>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</si>
  <si>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</si>
  <si>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</si>
  <si>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</si>
  <si>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</si>
  <si>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</si>
  <si>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</si>
  <si>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</si>
  <si>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</si>
  <si>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</si>
  <si>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</si>
  <si>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</si>
  <si>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</si>
  <si>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</si>
  <si>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</si>
  <si>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</si>
  <si>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</si>
  <si>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</si>
  <si>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</si>
  <si>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</si>
  <si>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</si>
  <si>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</si>
  <si>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</si>
  <si>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</si>
  <si>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</si>
  <si>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</si>
  <si>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</si>
  <si>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</si>
  <si>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</si>
  <si>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</si>
  <si>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</si>
  <si>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</si>
  <si>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</si>
  <si>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</si>
  <si>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</si>
  <si>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</si>
  <si>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</si>
  <si>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</si>
  <si>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</si>
  <si>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</si>
  <si>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</si>
  <si>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</si>
  <si>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</si>
  <si>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</si>
  <si>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</si>
  <si>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</si>
  <si>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</si>
  <si>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</si>
  <si>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</si>
  <si>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</si>
  <si>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</si>
  <si>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</si>
  <si>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</si>
  <si>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</si>
  <si>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</si>
  <si>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</si>
  <si>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</si>
  <si>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</si>
  <si>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</si>
  <si>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</si>
  <si>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</si>
  <si>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</si>
  <si>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</si>
  <si>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</si>
  <si>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</si>
  <si>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</si>
  <si>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</si>
  <si>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</si>
  <si>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</si>
  <si>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</si>
  <si>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</si>
  <si>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</si>
  <si>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</si>
  <si>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</si>
  <si>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</si>
  <si>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</si>
  <si>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</si>
  <si>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</si>
  <si>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</si>
  <si>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</si>
  <si>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</si>
  <si>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</si>
  <si>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</si>
  <si>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</si>
  <si>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</si>
  <si>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</si>
  <si>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</si>
  <si>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</si>
  <si>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</si>
  <si>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</si>
  <si>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</si>
  <si>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</si>
  <si>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6)</t>
  </si>
  <si>
    <t>7a)</t>
  </si>
  <si>
    <t>8a)</t>
  </si>
  <si>
    <t>9)</t>
  </si>
  <si>
    <t>10a)</t>
  </si>
  <si>
    <t>11)</t>
  </si>
  <si>
    <t>12a)</t>
  </si>
  <si>
    <t>c)</t>
  </si>
  <si>
    <t>13a)</t>
  </si>
  <si>
    <t>14)</t>
  </si>
  <si>
    <t>The finished sheet should look something like this:</t>
  </si>
  <si>
    <t>5)</t>
  </si>
  <si>
    <t>Week 4 Practice Challenge</t>
  </si>
  <si>
    <t>Excel Skills for Data Analytics and Visualization</t>
  </si>
  <si>
    <t>Course 1 — Excel Fundamentals for Data Analysis</t>
  </si>
  <si>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</si>
  <si>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</si>
  <si>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t>Total</t>
  </si>
  <si>
    <t>Pay</t>
  </si>
  <si>
    <t>Marketing</t>
  </si>
  <si>
    <t>You realize the information given is better off in tabular form. Click somewhere in the employee data set and insert a table.</t>
  </si>
  <si>
    <r>
      <t xml:space="preserve">To give conetext to the table, rename the table to </t>
    </r>
    <r>
      <rPr>
        <b/>
        <sz val="11"/>
        <color theme="1"/>
        <rFont val="Calibri"/>
        <family val="2"/>
        <scheme val="minor"/>
      </rPr>
      <t>tblStaff</t>
    </r>
    <r>
      <rPr>
        <sz val="11"/>
        <color theme="1"/>
        <rFont val="Calibri"/>
        <family val="2"/>
        <scheme val="minor"/>
      </rPr>
      <t>.</t>
    </r>
  </si>
  <si>
    <r>
      <t xml:space="preserve">Zenco has a preference in the styling of Excel tables. Change the table style to </t>
    </r>
    <r>
      <rPr>
        <b/>
        <sz val="11"/>
        <color theme="1"/>
        <rFont val="Calibri"/>
        <family val="2"/>
        <scheme val="minor"/>
      </rPr>
      <t>Dark Red Table Style Medium 16</t>
    </r>
    <r>
      <rPr>
        <sz val="11"/>
        <color theme="1"/>
        <rFont val="Calibri"/>
        <family val="2"/>
        <scheme val="minor"/>
      </rPr>
      <t>.</t>
    </r>
  </si>
  <si>
    <r>
      <t xml:space="preserve">Continuing with mimicing the company table format, 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</si>
  <si>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HR wants to know how many sick days employees have taken altogether, as well as how many sick days remain. 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</si>
  <si>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HR needs to know how much money needs to be paid this week to each employee. 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</si>
  <si>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Rename the column so it is easily understood by HR. Change the column heading to </t>
    </r>
    <r>
      <rPr>
        <b/>
        <sz val="11"/>
        <color theme="1"/>
        <rFont val="Calibri"/>
        <family val="2"/>
        <scheme val="minor"/>
      </rPr>
      <t>Pay</t>
    </r>
    <r>
      <rPr>
        <sz val="11"/>
        <color theme="1"/>
        <rFont val="Calibri"/>
        <family val="2"/>
        <scheme val="minor"/>
      </rPr>
      <t>.</t>
    </r>
  </si>
  <si>
    <r>
      <t xml:space="preserve">HR needs to determine how much total money has to be allocated to paying the employees. Change the </t>
    </r>
    <r>
      <rPr>
        <b/>
        <sz val="11"/>
        <color theme="1"/>
        <rFont val="Calibri"/>
        <family val="2"/>
        <scheme val="minor"/>
      </rPr>
      <t>Total</t>
    </r>
    <r>
      <rPr>
        <sz val="11"/>
        <color theme="1"/>
        <rFont val="Calibri"/>
        <family val="2"/>
        <scheme val="minor"/>
      </rPr>
      <t xml:space="preserve"> row to include total pay.</t>
    </r>
  </si>
  <si>
    <r>
      <t xml:space="preserve">The total pay needs to be saved, as currently it will change if a filter is applied to the table. 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</si>
  <si>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The Accounting department have requested higher wages. 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</si>
  <si>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To assess their claim, 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</si>
  <si>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 Do this for every department to see if any other department warrants a pay boost.</t>
    </r>
  </si>
  <si>
    <r>
      <t xml:space="preserve">This information would be better off in a table. 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</si>
  <si>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To make the table look more appealing, 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</si>
  <si>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Employees sometimes may switch to other departments. To make changing this information the future easy, 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</si>
  <si>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The company has plans of creating a Marketing department to expand operations in the future. 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</si>
  <si>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Mary Ferris will be getting a promotion, promoting her to the Marketing Lead. 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</si>
  <si>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The company wants to observe the highest paid employees. Use the autofilter button to sort the data by </t>
    </r>
    <r>
      <rPr>
        <b/>
        <sz val="11"/>
        <color theme="1"/>
        <rFont val="Calibri"/>
        <family val="2"/>
        <scheme val="minor"/>
      </rPr>
      <t>Pay</t>
    </r>
    <r>
      <rPr>
        <sz val="11"/>
        <color theme="1"/>
        <rFont val="Calibri"/>
        <family val="2"/>
        <scheme val="minor"/>
      </rPr>
      <t xml:space="preserve"> (Largest to Smallest).</t>
    </r>
  </si>
  <si>
    <t>Reset all the filters, as you have resolved the issue with the part time staff. Clear all filters.</t>
  </si>
  <si>
    <r>
      <t xml:space="preserve">Part time staff have claimed they are not being paid accurately. Filter the data to only show part-time sales staff. Type their total pay into </t>
    </r>
    <r>
      <rPr>
        <b/>
        <sz val="11"/>
        <color theme="1"/>
        <rFont val="Calibri"/>
        <family val="2"/>
        <scheme val="minor"/>
      </rPr>
      <t>O39</t>
    </r>
    <r>
      <rPr>
        <sz val="11"/>
        <color theme="1"/>
        <rFont val="Calibri"/>
        <family val="2"/>
        <scheme val="minor"/>
      </rPr>
      <t xml:space="preserve"> (on this sheet) to check with their number.</t>
    </r>
  </si>
  <si>
    <r>
      <t xml:space="preserve">The plan is to share this spreadsheet with the managers in each department. 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 to allow them to interact further with the table.</t>
    </r>
  </si>
  <si>
    <t>Assimilate the slicers with the styling of the rest of the spreadsheet. Apply styling to each, move them to above the Staff data and adjust the height so they fit nicely.</t>
  </si>
  <si>
    <r>
      <t xml:space="preserve">The IT lead has received requests to increase hourly pay for the IT staff. Use the slicers to show full time </t>
    </r>
    <r>
      <rPr>
        <b/>
        <sz val="11"/>
        <color theme="1"/>
        <rFont val="Calibri"/>
        <family val="2"/>
        <scheme val="minor"/>
      </rPr>
      <t>IT staff</t>
    </r>
    <r>
      <rPr>
        <sz val="11"/>
        <color theme="1"/>
        <rFont val="Calibri"/>
        <family val="2"/>
        <scheme val="minor"/>
      </rPr>
      <t xml:space="preserve">. Type their average hourly rate into </t>
    </r>
    <r>
      <rPr>
        <b/>
        <sz val="11"/>
        <color theme="1"/>
        <rFont val="Calibri"/>
        <family val="2"/>
        <scheme val="minor"/>
      </rPr>
      <t xml:space="preserve">O45, </t>
    </r>
    <r>
      <rPr>
        <sz val="11"/>
        <color theme="1"/>
        <rFont val="Calibri"/>
        <family val="2"/>
        <scheme val="minor"/>
      </rPr>
      <t>to find the number for the IT lead.</t>
    </r>
  </si>
  <si>
    <r>
      <t xml:space="preserve">Scenario: </t>
    </r>
    <r>
      <rPr>
        <sz val="11"/>
        <color theme="1"/>
        <rFont val="Calibri"/>
        <family val="2"/>
        <scheme val="minor"/>
      </rPr>
      <t>You work for the HR department at Zenco. You have been tasked with updating the HR Wages worksheet, as HR needs to worksheet to evaluate how much to pay employees and if some departments need raises.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</si>
</sst>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7">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1" fontId="0" fillId="0" borderId="0" xfId="0"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Border="1"/>
    <xf numFmtId="0" fontId="0" fillId="0" borderId="0" xfId="0" applyBorder="1" applyAlignment="1">
      <alignment horizontal="right"/>
    </xf>
    <xf numFmtId="0" fontId="10" fillId="0" borderId="0" xfId="0" applyFont="1" applyBorder="1" applyAlignment="1">
      <alignment horizontal="left"/>
    </xf>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50</xdr:row>
      <xdr:rowOff>146843</xdr:rowOff>
    </xdr:from>
    <xdr:to>
      <xdr:col>12</xdr:col>
      <xdr:colOff>1023056</xdr:colOff>
      <xdr:row>66</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70859" y="8669954"/>
          <a:ext cx="9824419" cy="29224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660400</xdr:colOff>
      <xdr:row>1</xdr:row>
      <xdr:rowOff>50801</xdr:rowOff>
    </xdr:from>
    <xdr:to>
      <xdr:col>6</xdr:col>
      <xdr:colOff>863600</xdr:colOff>
      <xdr:row>7</xdr:row>
      <xdr:rowOff>19050</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57617A98-27C5-2503-0B18-DFE533445F4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711700" y="393701"/>
              <a:ext cx="2038350" cy="9905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133350</xdr:colOff>
      <xdr:row>1</xdr:row>
      <xdr:rowOff>31751</xdr:rowOff>
    </xdr:from>
    <xdr:to>
      <xdr:col>4</xdr:col>
      <xdr:colOff>609600</xdr:colOff>
      <xdr:row>10</xdr:row>
      <xdr:rowOff>139700</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A77C4DDA-1A8D-DE8A-1C5F-31729566B53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616200" y="374651"/>
              <a:ext cx="2044700" cy="16827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57DB889-FC98-48F2-A229-89C98FD7CCB0}"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D36058-A11B-44AC-A526-4963902EF752}"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0F1D698-924A-47AD-BA62-09F487C57C8E}" cache="Slicer_Status" caption="Status" style="SlicerStyleDark1" rowHeight="241300"/>
  <slicer name="Department" xr10:uid="{081F2715-A0AD-46CD-ABFE-8B0904726FB3}" cache="Slicer_Department" caption="Departmen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2EBE3A-2CEE-42E4-92AA-79B0E00CC1DA}" name="tblStaff" displayName="tblStaff" ref="A12:K48" totalsRowCount="1" headerRowDxfId="27" dataDxfId="26">
  <autoFilter ref="A12:K47" xr:uid="{062EBE3A-2CEE-42E4-92AA-79B0E00CC1DA}">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217D5926-BCC8-483B-835A-5905C178DA40}" name="Emp ID" totalsRowLabel="Total" dataDxfId="25" totalsRowDxfId="24"/>
    <tableColumn id="2" xr3:uid="{6616AB72-3BD7-4621-82F9-E34A6CA3016D}" name="Status" dataDxfId="23" totalsRowDxfId="22"/>
    <tableColumn id="3" xr3:uid="{A04AEEE3-5569-4185-82DC-43C121C056E8}" name="Full Name" dataDxfId="21" totalsRowDxfId="20"/>
    <tableColumn id="4" xr3:uid="{78D86267-928B-4D90-A948-77450FF72F01}" name="Email" dataDxfId="19" totalsRowDxfId="18"/>
    <tableColumn id="5" xr3:uid="{4BBAAA56-E477-421D-BC4E-8071DC728BE5}" name="Department" dataDxfId="17" totalsRowDxfId="16"/>
    <tableColumn id="6" xr3:uid="{5724236F-8DFA-406D-944B-46FD73C29449}" name="Days Sick" totalsRowFunction="sum" dataDxfId="15" totalsRowDxfId="14"/>
    <tableColumn id="7" xr3:uid="{9A057100-78C8-48AE-B349-0AB306E12F54}" name="Leave Taken" dataDxfId="13" totalsRowDxfId="12"/>
    <tableColumn id="8" xr3:uid="{723941C1-83DB-4143-8672-5DD818CE0AC8}" name="Leave Available" totalsRowFunction="sum" dataDxfId="11" totalsRowDxfId="10">
      <calculatedColumnFormula>Leave_Allowance-G13</calculatedColumnFormula>
    </tableColumn>
    <tableColumn id="9" xr3:uid="{95C71423-C2DE-4662-8DF4-531AF4744962}" name="Hours" dataDxfId="9" totalsRowDxfId="8"/>
    <tableColumn id="10" xr3:uid="{3FCC32AB-1663-44DF-A3C8-D6A850F6D84F}" name="Hourly Rate" totalsRowFunction="average" dataDxfId="7" totalsRowDxfId="6"/>
    <tableColumn id="11" xr3:uid="{D2E53CB9-1569-4167-9CFA-042B6BDF5949}" name="Pay" totalsRowFunction="sum" dataDxfId="5" totalsRowDxfId="4">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52588A-B5AF-4E39-88EA-0A20CC666BD3}" name="Table3" displayName="Table3" ref="H3:K10" totalsRowShown="0" headerRowDxfId="3">
  <autoFilter ref="H3:K10" xr:uid="{3252588A-B5AF-4E39-88EA-0A20CC666BD3}"/>
  <tableColumns count="4">
    <tableColumn id="1" xr3:uid="{A42101BD-73D4-486D-AE7E-AF7FA7869E50}" name="Departments"/>
    <tableColumn id="2" xr3:uid="{9BC5791E-2CC3-4837-9BBC-55CFB13C009F}" name="Staff Number" dataDxfId="2">
      <calculatedColumnFormula>COUNTIFS(Department,H4)</calculatedColumnFormula>
    </tableColumn>
    <tableColumn id="3" xr3:uid="{0CBFCBE5-B1C3-4665-9BD6-ECBF9C42D301}" name="Total Days Sick" dataDxfId="1">
      <calculatedColumnFormula>SUMIFS('HR Wages'!$F$13:$F$47,Department,$H4)</calculatedColumnFormula>
    </tableColumn>
    <tableColumn id="4" xr3:uid="{E26ADD5E-BDAA-4331-82C7-C3E027EC84F6}" name="Total Leave Taken" dataDxfId="0">
      <calculatedColumnFormula>SUMIFS('HR Wages'!$G$13:$G$47,Department,$H4)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50"/>
  <sheetViews>
    <sheetView showGridLines="0" tabSelected="1" zoomScale="90" zoomScaleNormal="90" workbookViewId="0">
      <selection activeCell="N64" sqref="N64"/>
    </sheetView>
  </sheetViews>
  <sheetFormatPr defaultRowHeight="14.5" x14ac:dyDescent="0.35"/>
  <cols>
    <col min="1" max="1" width="5.26953125" customWidth="1"/>
    <col min="2" max="2" width="4.453125" style="3" customWidth="1"/>
    <col min="8" max="8" width="12.54296875" customWidth="1"/>
    <col min="11" max="11" width="25.36328125" customWidth="1"/>
    <col min="12" max="12" width="22.90625" customWidth="1"/>
    <col min="13" max="13" width="20.54296875" customWidth="1"/>
    <col min="14" max="14" width="18.36328125" customWidth="1"/>
    <col min="15" max="15" width="28.453125" customWidth="1"/>
    <col min="16" max="16" width="9.26953125" style="3" customWidth="1"/>
  </cols>
  <sheetData>
    <row r="2" spans="2:16" ht="31" x14ac:dyDescent="0.7">
      <c r="I2" s="22" t="s">
        <v>149</v>
      </c>
      <c r="J2" s="22"/>
      <c r="K2" s="22"/>
      <c r="L2" s="22"/>
      <c r="M2" s="22"/>
      <c r="N2" s="22"/>
      <c r="O2" s="22"/>
      <c r="P2" s="22"/>
    </row>
    <row r="3" spans="2:16" ht="21" x14ac:dyDescent="0.5">
      <c r="I3" s="23" t="s">
        <v>150</v>
      </c>
      <c r="J3" s="23"/>
      <c r="K3" s="23"/>
      <c r="L3" s="23"/>
      <c r="M3" s="23"/>
      <c r="N3" s="23"/>
      <c r="O3" s="23"/>
      <c r="P3" s="23"/>
    </row>
    <row r="4" spans="2:16" ht="17.649999999999999" customHeight="1" x14ac:dyDescent="0.35"/>
    <row r="5" spans="2:16" ht="21.4" customHeight="1" x14ac:dyDescent="0.35">
      <c r="I5" s="21" t="s">
        <v>148</v>
      </c>
      <c r="J5" s="21"/>
      <c r="K5" s="21"/>
      <c r="L5" s="21"/>
      <c r="M5" s="21"/>
      <c r="N5" s="21"/>
      <c r="O5" s="21"/>
      <c r="P5" s="21"/>
    </row>
    <row r="8" spans="2:16" ht="19" thickBot="1" x14ac:dyDescent="0.5">
      <c r="B8" s="5" t="s">
        <v>10</v>
      </c>
      <c r="C8" s="2"/>
      <c r="D8" s="2"/>
      <c r="E8" s="2"/>
      <c r="F8" s="2"/>
      <c r="G8" s="2"/>
      <c r="H8" s="2"/>
      <c r="I8" s="2"/>
      <c r="J8" s="2"/>
      <c r="K8" s="2"/>
      <c r="L8" s="2"/>
      <c r="M8" s="2"/>
      <c r="N8" s="2"/>
      <c r="O8" s="2"/>
      <c r="P8" s="17"/>
    </row>
    <row r="9" spans="2:16" x14ac:dyDescent="0.35">
      <c r="B9" s="26" t="s">
        <v>179</v>
      </c>
      <c r="C9" s="24"/>
      <c r="D9" s="24"/>
      <c r="E9" s="24"/>
      <c r="F9" s="24"/>
      <c r="G9" s="24"/>
      <c r="H9" s="24"/>
      <c r="I9" s="24"/>
      <c r="J9" s="24"/>
      <c r="K9" s="24"/>
      <c r="L9" s="24"/>
      <c r="M9" s="24"/>
      <c r="N9" s="24"/>
      <c r="O9" s="24"/>
      <c r="P9" s="25"/>
    </row>
    <row r="10" spans="2:16" ht="19.399999999999999" customHeight="1" x14ac:dyDescent="0.35">
      <c r="B10" t="s">
        <v>151</v>
      </c>
    </row>
    <row r="11" spans="2:16" ht="8.25" customHeight="1" x14ac:dyDescent="0.35"/>
    <row r="12" spans="2:16" x14ac:dyDescent="0.35">
      <c r="B12" s="3" t="s">
        <v>128</v>
      </c>
      <c r="C12" t="s">
        <v>156</v>
      </c>
    </row>
    <row r="13" spans="2:16" x14ac:dyDescent="0.35">
      <c r="B13" s="3" t="s">
        <v>11</v>
      </c>
      <c r="C13" t="s">
        <v>157</v>
      </c>
    </row>
    <row r="14" spans="2:16" ht="8.25" customHeight="1" x14ac:dyDescent="0.35"/>
    <row r="15" spans="2:16" x14ac:dyDescent="0.35">
      <c r="B15" s="3" t="s">
        <v>127</v>
      </c>
      <c r="C15" t="s">
        <v>158</v>
      </c>
    </row>
    <row r="16" spans="2:16" x14ac:dyDescent="0.35">
      <c r="B16" s="3" t="s">
        <v>11</v>
      </c>
      <c r="C16" t="s">
        <v>159</v>
      </c>
    </row>
    <row r="17" spans="2:16" ht="8.25" customHeight="1" x14ac:dyDescent="0.35"/>
    <row r="18" spans="2:16" x14ac:dyDescent="0.35">
      <c r="B18" s="3" t="s">
        <v>118</v>
      </c>
      <c r="C18" t="s">
        <v>160</v>
      </c>
    </row>
    <row r="19" spans="2:16" ht="8.25" customHeight="1" x14ac:dyDescent="0.35"/>
    <row r="20" spans="2:16" x14ac:dyDescent="0.35">
      <c r="B20" s="3" t="s">
        <v>129</v>
      </c>
      <c r="C20" t="s">
        <v>161</v>
      </c>
    </row>
    <row r="21" spans="2:16" x14ac:dyDescent="0.35">
      <c r="B21" s="3" t="s">
        <v>11</v>
      </c>
      <c r="C21" t="s">
        <v>162</v>
      </c>
    </row>
    <row r="22" spans="2:16" x14ac:dyDescent="0.35">
      <c r="B22" s="3" t="s">
        <v>143</v>
      </c>
      <c r="C22" t="s">
        <v>163</v>
      </c>
    </row>
    <row r="23" spans="2:16" ht="8.25" customHeight="1" x14ac:dyDescent="0.35"/>
    <row r="24" spans="2:16" x14ac:dyDescent="0.35">
      <c r="B24" s="3" t="s">
        <v>147</v>
      </c>
      <c r="C24" t="s">
        <v>164</v>
      </c>
    </row>
    <row r="25" spans="2:16" x14ac:dyDescent="0.35">
      <c r="C25" t="s">
        <v>152</v>
      </c>
    </row>
    <row r="26" spans="2:16" ht="8.25" customHeight="1" x14ac:dyDescent="0.35"/>
    <row r="27" spans="2:16" x14ac:dyDescent="0.35">
      <c r="B27" s="3" t="s">
        <v>136</v>
      </c>
      <c r="C27" t="s">
        <v>165</v>
      </c>
      <c r="P27" s="18" t="s">
        <v>12</v>
      </c>
    </row>
    <row r="28" spans="2:16" ht="8.25" customHeight="1" x14ac:dyDescent="0.35"/>
    <row r="29" spans="2:16" x14ac:dyDescent="0.35">
      <c r="B29" s="3" t="s">
        <v>137</v>
      </c>
      <c r="C29" t="s">
        <v>166</v>
      </c>
      <c r="P29" s="18" t="s">
        <v>12</v>
      </c>
    </row>
    <row r="30" spans="2:16" x14ac:dyDescent="0.35">
      <c r="B30" s="3" t="s">
        <v>11</v>
      </c>
      <c r="C30" t="s">
        <v>167</v>
      </c>
      <c r="P30" s="18" t="s">
        <v>12</v>
      </c>
    </row>
    <row r="31" spans="2:16" ht="8.25" customHeight="1" x14ac:dyDescent="0.35"/>
    <row r="32" spans="2:16" x14ac:dyDescent="0.35">
      <c r="B32" s="3" t="s">
        <v>138</v>
      </c>
      <c r="C32" t="s">
        <v>168</v>
      </c>
    </row>
    <row r="33" spans="2:16" x14ac:dyDescent="0.35">
      <c r="B33" s="3" t="s">
        <v>11</v>
      </c>
      <c r="C33" t="s">
        <v>169</v>
      </c>
    </row>
    <row r="34" spans="2:16" ht="8.25" customHeight="1" x14ac:dyDescent="0.35"/>
    <row r="35" spans="2:16" x14ac:dyDescent="0.35">
      <c r="B35" s="3" t="s">
        <v>139</v>
      </c>
      <c r="C35" t="s">
        <v>170</v>
      </c>
    </row>
    <row r="36" spans="2:16" ht="8.25" customHeight="1" x14ac:dyDescent="0.35"/>
    <row r="37" spans="2:16" x14ac:dyDescent="0.35">
      <c r="B37" s="3" t="s">
        <v>140</v>
      </c>
      <c r="C37" t="s">
        <v>171</v>
      </c>
    </row>
    <row r="38" spans="2:16" x14ac:dyDescent="0.35">
      <c r="B38" s="3" t="s">
        <v>11</v>
      </c>
      <c r="C38" t="s">
        <v>172</v>
      </c>
    </row>
    <row r="39" spans="2:16" ht="8.25" customHeight="1" x14ac:dyDescent="0.35"/>
    <row r="40" spans="2:16" x14ac:dyDescent="0.35">
      <c r="B40" s="3" t="s">
        <v>141</v>
      </c>
      <c r="C40" t="s">
        <v>173</v>
      </c>
    </row>
    <row r="41" spans="2:16" ht="8.25" customHeight="1" x14ac:dyDescent="0.35"/>
    <row r="42" spans="2:16" x14ac:dyDescent="0.35">
      <c r="B42" s="3" t="s">
        <v>142</v>
      </c>
      <c r="C42" t="s">
        <v>175</v>
      </c>
      <c r="O42" s="19">
        <v>32853.4</v>
      </c>
      <c r="P42" s="3">
        <f>IF(O42=0,0,IF(O42=32853.4,1,2))</f>
        <v>1</v>
      </c>
    </row>
    <row r="43" spans="2:16" x14ac:dyDescent="0.35">
      <c r="B43" s="3" t="s">
        <v>11</v>
      </c>
      <c r="C43" t="s">
        <v>174</v>
      </c>
    </row>
    <row r="44" spans="2:16" ht="8.25" customHeight="1" x14ac:dyDescent="0.35"/>
    <row r="45" spans="2:16" x14ac:dyDescent="0.35">
      <c r="B45" s="3" t="s">
        <v>144</v>
      </c>
      <c r="C45" t="s">
        <v>176</v>
      </c>
    </row>
    <row r="46" spans="2:16" x14ac:dyDescent="0.35">
      <c r="B46" s="3" t="s">
        <v>11</v>
      </c>
      <c r="C46" t="s">
        <v>177</v>
      </c>
    </row>
    <row r="47" spans="2:16" ht="8.25" customHeight="1" x14ac:dyDescent="0.35"/>
    <row r="48" spans="2:16" x14ac:dyDescent="0.35">
      <c r="B48" s="3" t="s">
        <v>145</v>
      </c>
      <c r="C48" t="s">
        <v>178</v>
      </c>
      <c r="O48" s="19">
        <v>91.47</v>
      </c>
      <c r="P48" s="3">
        <f>IF(O48=0,0,IF(O48=91.47,1,2))</f>
        <v>1</v>
      </c>
    </row>
    <row r="50" spans="2:2" x14ac:dyDescent="0.35">
      <c r="B50" s="4" t="s">
        <v>146</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9" xr:uid="{EF8CA912-7830-4365-8F61-E032F62D694E}"/>
    <dataValidation allowBlank="1" showInputMessage="1" showErrorMessage="1" promptTitle="Hint:" prompt="Use a COUNTIFS function (we looked at this in the previous week)" sqref="P27" xr:uid="{A4D70427-4542-42F4-9424-3C51AB736F77}"/>
    <dataValidation allowBlank="1" showInputMessage="1" showErrorMessage="1" promptTitle="Hint:" prompt="In the formula, place the cursor on H4 and press the F4 key 3 times so that you get $H4" sqref="P30" xr:uid="{4E2AD956-3B43-4B9E-8DD8-EC823261CCD5}"/>
    <dataValidation allowBlank="1" showInputMessage="1" showErrorMessage="1" promptTitle="Answer Cell:" prompt="Type the Answer to 12a) here" sqref="O42" xr:uid="{FCF919A9-2A11-4678-8602-DA3B01A493A8}"/>
    <dataValidation allowBlank="1" showInputMessage="1" showErrorMessage="1" promptTitle="Answer Cell:" prompt="Type the Answer to 14) here" sqref="O48"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P42</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Normal="100" workbookViewId="0">
      <selection activeCell="F9" sqref="F9"/>
    </sheetView>
  </sheetViews>
  <sheetFormatPr defaultColWidth="9" defaultRowHeight="14.5" x14ac:dyDescent="0.35"/>
  <cols>
    <col min="1" max="1" width="8.81640625" style="8" customWidth="1"/>
    <col min="2" max="2" width="10.7265625" style="8" bestFit="1" customWidth="1"/>
    <col min="3" max="3" width="16" style="8" customWidth="1"/>
    <col min="4" max="4" width="22.453125" style="8" customWidth="1"/>
    <col min="5" max="5" width="15.81640625" style="8" customWidth="1"/>
    <col min="6" max="6" width="10.453125" bestFit="1" customWidth="1"/>
    <col min="7" max="7" width="13.08984375" customWidth="1"/>
    <col min="8" max="8" width="16.26953125" style="8" customWidth="1"/>
    <col min="9" max="9" width="14" style="8" customWidth="1"/>
    <col min="10" max="10" width="15.1796875" style="8" customWidth="1"/>
    <col min="11" max="11" width="17.81640625" style="8" customWidth="1"/>
    <col min="12" max="12" width="4.81640625" style="8" customWidth="1"/>
    <col min="13" max="15" width="16.453125" style="8" customWidth="1"/>
    <col min="16" max="16" width="17.1796875" style="8" customWidth="1"/>
    <col min="17" max="17" width="12.7265625" style="8" customWidth="1"/>
    <col min="18" max="18" width="12.1796875" style="8" customWidth="1"/>
    <col min="19" max="16384" width="9" style="8"/>
  </cols>
  <sheetData>
    <row r="1" spans="1:11" ht="27" customHeight="1" x14ac:dyDescent="0.55000000000000004">
      <c r="A1" s="14" t="s">
        <v>135</v>
      </c>
      <c r="B1" s="15"/>
      <c r="C1" s="15"/>
      <c r="D1" s="15"/>
      <c r="E1" s="15"/>
      <c r="F1" s="15"/>
      <c r="G1" s="15"/>
      <c r="H1" s="15"/>
      <c r="I1" s="15"/>
      <c r="J1" s="15"/>
      <c r="K1" s="15"/>
    </row>
    <row r="2" spans="1:11" customFormat="1" ht="4.9000000000000004" customHeight="1" x14ac:dyDescent="0.35">
      <c r="H2" s="12"/>
      <c r="I2" s="12"/>
      <c r="J2" s="12"/>
      <c r="K2" s="12"/>
    </row>
    <row r="3" spans="1:11" customFormat="1" ht="18" customHeight="1" x14ac:dyDescent="0.35">
      <c r="H3" s="12" t="s">
        <v>122</v>
      </c>
      <c r="I3" s="12" t="s">
        <v>130</v>
      </c>
      <c r="J3" s="12" t="s">
        <v>132</v>
      </c>
      <c r="K3" s="12" t="s">
        <v>133</v>
      </c>
    </row>
    <row r="4" spans="1:11" customFormat="1" x14ac:dyDescent="0.35">
      <c r="H4" t="s">
        <v>4</v>
      </c>
      <c r="I4" s="9">
        <f t="shared" ref="I4:I9" si="0">COUNTIFS(Department,H4)</f>
        <v>4</v>
      </c>
      <c r="J4" s="8">
        <f>SUMIFS('HR Wages'!$F$13:$F$47,Department,$H4)</f>
        <v>15</v>
      </c>
      <c r="K4" s="8">
        <f>SUMIFS('HR Wages'!$G$13:$G$47,Department,$H4)</f>
        <v>46</v>
      </c>
    </row>
    <row r="5" spans="1:11" customFormat="1" x14ac:dyDescent="0.35">
      <c r="H5" t="s">
        <v>7</v>
      </c>
      <c r="I5" s="9">
        <f t="shared" si="0"/>
        <v>5</v>
      </c>
      <c r="J5" s="8">
        <f>SUMIFS('HR Wages'!$F$13:$F$47,Department,$H5)</f>
        <v>10</v>
      </c>
      <c r="K5" s="8">
        <f>SUMIFS('HR Wages'!$G$13:$G$47,Department,$H5)</f>
        <v>52</v>
      </c>
    </row>
    <row r="6" spans="1:11" customFormat="1" x14ac:dyDescent="0.35">
      <c r="H6" t="s">
        <v>6</v>
      </c>
      <c r="I6" s="9">
        <f t="shared" si="0"/>
        <v>2</v>
      </c>
      <c r="J6" s="8">
        <f>SUMIFS('HR Wages'!$F$13:$F$47,Department,$H6)</f>
        <v>5</v>
      </c>
      <c r="K6" s="8">
        <f>SUMIFS('HR Wages'!$G$13:$G$47,Department,$H6)</f>
        <v>10</v>
      </c>
    </row>
    <row r="7" spans="1:11" x14ac:dyDescent="0.35">
      <c r="H7" t="s">
        <v>5</v>
      </c>
      <c r="I7" s="9">
        <f t="shared" si="0"/>
        <v>4</v>
      </c>
      <c r="J7" s="8">
        <f>SUMIFS('HR Wages'!$F$13:$F$47,Department,$H7)</f>
        <v>12</v>
      </c>
      <c r="K7" s="8">
        <f>SUMIFS('HR Wages'!$G$13:$G$47,Department,$H7)</f>
        <v>38</v>
      </c>
    </row>
    <row r="8" spans="1:11" x14ac:dyDescent="0.35">
      <c r="H8" t="s">
        <v>9</v>
      </c>
      <c r="I8" s="9">
        <f t="shared" si="0"/>
        <v>5</v>
      </c>
      <c r="J8" s="8">
        <f>SUMIFS('HR Wages'!$F$13:$F$47,Department,$H8)</f>
        <v>18</v>
      </c>
      <c r="K8" s="8">
        <f>SUMIFS('HR Wages'!$G$13:$G$47,Department,$H8)</f>
        <v>83</v>
      </c>
    </row>
    <row r="9" spans="1:11" x14ac:dyDescent="0.35">
      <c r="F9" s="8"/>
      <c r="G9" s="8"/>
      <c r="H9" t="s">
        <v>8</v>
      </c>
      <c r="I9" s="9">
        <f t="shared" si="0"/>
        <v>14</v>
      </c>
      <c r="J9" s="8">
        <f>SUMIFS('HR Wages'!$F$13:$F$47,Department,$H9)</f>
        <v>43</v>
      </c>
      <c r="K9" s="8">
        <f>SUMIFS('HR Wages'!$G$13:$G$47,Department,$H9)</f>
        <v>171</v>
      </c>
    </row>
    <row r="10" spans="1:11" x14ac:dyDescent="0.35">
      <c r="A10" s="11" t="s">
        <v>134</v>
      </c>
      <c r="B10" s="16">
        <f>SUM(tblStaff[Pay])</f>
        <v>104890.20000000001</v>
      </c>
      <c r="F10" s="8"/>
      <c r="G10" s="8"/>
      <c r="H10" t="s">
        <v>155</v>
      </c>
      <c r="I10" s="20">
        <f>COUNTIFS(Department,H10)</f>
        <v>1</v>
      </c>
      <c r="J10">
        <f>SUMIFS('HR Wages'!$F$13:$F$47,Department,$H10)</f>
        <v>3</v>
      </c>
      <c r="K10">
        <f>SUMIFS('HR Wages'!$G$13:$G$47,Department,$H10)</f>
        <v>19</v>
      </c>
    </row>
    <row r="11" spans="1:11" x14ac:dyDescent="0.35">
      <c r="F11" s="8"/>
      <c r="G11" s="8"/>
    </row>
    <row r="12" spans="1:11" s="10" customFormat="1" ht="16.899999999999999" customHeight="1" x14ac:dyDescent="0.35">
      <c r="A12" s="12" t="s">
        <v>0</v>
      </c>
      <c r="B12" s="12" t="s">
        <v>124</v>
      </c>
      <c r="C12" s="12" t="s">
        <v>1</v>
      </c>
      <c r="D12" s="12" t="s">
        <v>2</v>
      </c>
      <c r="E12" s="12" t="s">
        <v>3</v>
      </c>
      <c r="F12" s="13" t="s">
        <v>119</v>
      </c>
      <c r="G12" s="13" t="s">
        <v>121</v>
      </c>
      <c r="H12" s="13" t="s">
        <v>120</v>
      </c>
      <c r="I12" s="12" t="s">
        <v>131</v>
      </c>
      <c r="J12" s="13" t="s">
        <v>123</v>
      </c>
      <c r="K12" s="13" t="s">
        <v>154</v>
      </c>
    </row>
    <row r="13" spans="1:11" hidden="1" x14ac:dyDescent="0.35">
      <c r="A13" s="8" t="s">
        <v>46</v>
      </c>
      <c r="B13" s="8" t="s">
        <v>125</v>
      </c>
      <c r="C13" s="8" t="s">
        <v>81</v>
      </c>
      <c r="D13" s="8" t="s">
        <v>116</v>
      </c>
      <c r="E13" s="1" t="s">
        <v>6</v>
      </c>
      <c r="F13" s="6">
        <v>3</v>
      </c>
      <c r="G13" s="6">
        <v>1</v>
      </c>
      <c r="H13" s="8">
        <f t="shared" ref="H13:H47" si="1">Leave_Allowance-G13</f>
        <v>19</v>
      </c>
      <c r="I13" s="6">
        <v>42</v>
      </c>
      <c r="J13" s="7">
        <v>178.8</v>
      </c>
      <c r="K13" s="7">
        <f>tblStaff[[#This Row],[Hours]]*tblStaff[[#This Row],[Hourly Rate]]</f>
        <v>7509.6</v>
      </c>
    </row>
    <row r="14" spans="1:11" hidden="1" x14ac:dyDescent="0.35">
      <c r="A14" s="8" t="s">
        <v>20</v>
      </c>
      <c r="B14" s="8" t="s">
        <v>125</v>
      </c>
      <c r="C14" s="8" t="s">
        <v>55</v>
      </c>
      <c r="D14" s="8" t="s">
        <v>90</v>
      </c>
      <c r="E14" s="1" t="s">
        <v>8</v>
      </c>
      <c r="F14" s="6">
        <v>6</v>
      </c>
      <c r="G14" s="6">
        <v>20</v>
      </c>
      <c r="H14" s="8">
        <f t="shared" si="1"/>
        <v>0</v>
      </c>
      <c r="I14" s="6">
        <v>34</v>
      </c>
      <c r="J14" s="7">
        <v>186.4</v>
      </c>
      <c r="K14" s="7">
        <f>tblStaff[[#This Row],[Hours]]*tblStaff[[#This Row],[Hourly Rate]]</f>
        <v>6337.6</v>
      </c>
    </row>
    <row r="15" spans="1:11" hidden="1" x14ac:dyDescent="0.35">
      <c r="A15" s="8" t="s">
        <v>39</v>
      </c>
      <c r="B15" s="8" t="s">
        <v>125</v>
      </c>
      <c r="C15" s="8" t="s">
        <v>74</v>
      </c>
      <c r="D15" s="8" t="s">
        <v>109</v>
      </c>
      <c r="E15" s="1" t="s">
        <v>8</v>
      </c>
      <c r="F15" s="6">
        <v>2</v>
      </c>
      <c r="G15" s="6">
        <v>16</v>
      </c>
      <c r="H15" s="8">
        <f t="shared" si="1"/>
        <v>4</v>
      </c>
      <c r="I15" s="6">
        <v>45</v>
      </c>
      <c r="J15" s="7">
        <v>140.5</v>
      </c>
      <c r="K15" s="7">
        <f>tblStaff[[#This Row],[Hours]]*tblStaff[[#This Row],[Hourly Rate]]</f>
        <v>6322.5</v>
      </c>
    </row>
    <row r="16" spans="1:11" hidden="1" x14ac:dyDescent="0.35">
      <c r="A16" s="8" t="s">
        <v>40</v>
      </c>
      <c r="B16" s="8" t="s">
        <v>125</v>
      </c>
      <c r="C16" s="8" t="s">
        <v>75</v>
      </c>
      <c r="D16" s="8" t="s">
        <v>110</v>
      </c>
      <c r="E16" s="1" t="s">
        <v>8</v>
      </c>
      <c r="F16" s="6">
        <v>1</v>
      </c>
      <c r="G16" s="6">
        <v>9</v>
      </c>
      <c r="H16" s="8">
        <f t="shared" si="1"/>
        <v>11</v>
      </c>
      <c r="I16" s="6">
        <v>38</v>
      </c>
      <c r="J16" s="7">
        <v>145.9</v>
      </c>
      <c r="K16" s="7">
        <f>tblStaff[[#This Row],[Hours]]*tblStaff[[#This Row],[Hourly Rate]]</f>
        <v>5544.2</v>
      </c>
    </row>
    <row r="17" spans="1:11" hidden="1" x14ac:dyDescent="0.35">
      <c r="A17" s="8" t="s">
        <v>15</v>
      </c>
      <c r="B17" s="8" t="s">
        <v>125</v>
      </c>
      <c r="C17" s="8" t="s">
        <v>50</v>
      </c>
      <c r="D17" s="8" t="s">
        <v>85</v>
      </c>
      <c r="E17" s="1" t="s">
        <v>8</v>
      </c>
      <c r="F17" s="6">
        <v>1</v>
      </c>
      <c r="G17" s="6">
        <v>17</v>
      </c>
      <c r="H17" s="8">
        <f t="shared" si="1"/>
        <v>3</v>
      </c>
      <c r="I17" s="6">
        <v>37</v>
      </c>
      <c r="J17" s="7">
        <v>146.5</v>
      </c>
      <c r="K17" s="7">
        <f>tblStaff[[#This Row],[Hours]]*tblStaff[[#This Row],[Hourly Rate]]</f>
        <v>5420.5</v>
      </c>
    </row>
    <row r="18" spans="1:11" hidden="1" x14ac:dyDescent="0.35">
      <c r="A18" s="8" t="s">
        <v>27</v>
      </c>
      <c r="B18" s="8" t="s">
        <v>125</v>
      </c>
      <c r="C18" s="8" t="s">
        <v>62</v>
      </c>
      <c r="D18" s="8" t="s">
        <v>97</v>
      </c>
      <c r="E18" s="1" t="s">
        <v>4</v>
      </c>
      <c r="F18" s="6">
        <v>2</v>
      </c>
      <c r="G18" s="6">
        <v>12</v>
      </c>
      <c r="H18" s="8">
        <f t="shared" si="1"/>
        <v>8</v>
      </c>
      <c r="I18" s="6">
        <v>34</v>
      </c>
      <c r="J18" s="7">
        <v>153.1</v>
      </c>
      <c r="K18" s="7">
        <f>tblStaff[[#This Row],[Hours]]*tblStaff[[#This Row],[Hourly Rate]]</f>
        <v>5205.3999999999996</v>
      </c>
    </row>
    <row r="19" spans="1:11" hidden="1" x14ac:dyDescent="0.35">
      <c r="A19" s="8" t="s">
        <v>19</v>
      </c>
      <c r="B19" s="8" t="s">
        <v>126</v>
      </c>
      <c r="C19" s="8" t="s">
        <v>54</v>
      </c>
      <c r="D19" s="8" t="s">
        <v>89</v>
      </c>
      <c r="E19" s="1" t="s">
        <v>8</v>
      </c>
      <c r="F19" s="6">
        <v>3</v>
      </c>
      <c r="G19" s="6">
        <v>12</v>
      </c>
      <c r="H19" s="8">
        <f t="shared" si="1"/>
        <v>8</v>
      </c>
      <c r="I19" s="6">
        <v>28</v>
      </c>
      <c r="J19" s="7">
        <v>185.2</v>
      </c>
      <c r="K19" s="7">
        <f>tblStaff[[#This Row],[Hours]]*tblStaff[[#This Row],[Hourly Rate]]</f>
        <v>5185.5999999999995</v>
      </c>
    </row>
    <row r="20" spans="1:11" x14ac:dyDescent="0.35">
      <c r="A20" s="8" t="s">
        <v>26</v>
      </c>
      <c r="B20" s="8" t="s">
        <v>125</v>
      </c>
      <c r="C20" s="8" t="s">
        <v>61</v>
      </c>
      <c r="D20" s="8" t="s">
        <v>96</v>
      </c>
      <c r="E20" s="1" t="s">
        <v>9</v>
      </c>
      <c r="F20" s="6">
        <v>2</v>
      </c>
      <c r="G20" s="6">
        <v>17</v>
      </c>
      <c r="H20" s="8">
        <f t="shared" si="1"/>
        <v>3</v>
      </c>
      <c r="I20" s="6">
        <v>43</v>
      </c>
      <c r="J20" s="7">
        <v>104.8</v>
      </c>
      <c r="K20" s="7">
        <f>tblStaff[[#This Row],[Hours]]*tblStaff[[#This Row],[Hourly Rate]]</f>
        <v>4506.3999999999996</v>
      </c>
    </row>
    <row r="21" spans="1:11" hidden="1" x14ac:dyDescent="0.35">
      <c r="A21" s="8" t="s">
        <v>13</v>
      </c>
      <c r="B21" s="8" t="s">
        <v>125</v>
      </c>
      <c r="C21" s="8" t="s">
        <v>48</v>
      </c>
      <c r="D21" s="8" t="s">
        <v>83</v>
      </c>
      <c r="E21" s="1" t="s">
        <v>8</v>
      </c>
      <c r="F21" s="6">
        <v>3</v>
      </c>
      <c r="G21" s="6">
        <v>16</v>
      </c>
      <c r="H21" s="8">
        <f t="shared" si="1"/>
        <v>4</v>
      </c>
      <c r="I21" s="6">
        <v>43</v>
      </c>
      <c r="J21" s="7">
        <v>92.5</v>
      </c>
      <c r="K21" s="7">
        <f>tblStaff[[#This Row],[Hours]]*tblStaff[[#This Row],[Hourly Rate]]</f>
        <v>3977.5</v>
      </c>
    </row>
    <row r="22" spans="1:11" ht="29" hidden="1" x14ac:dyDescent="0.35">
      <c r="A22" s="8" t="s">
        <v>35</v>
      </c>
      <c r="B22" s="8" t="s">
        <v>125</v>
      </c>
      <c r="C22" s="8" t="s">
        <v>70</v>
      </c>
      <c r="D22" s="8" t="s">
        <v>105</v>
      </c>
      <c r="E22" s="1" t="s">
        <v>4</v>
      </c>
      <c r="F22" s="6">
        <v>5</v>
      </c>
      <c r="G22" s="6">
        <v>18</v>
      </c>
      <c r="H22" s="8">
        <f t="shared" si="1"/>
        <v>2</v>
      </c>
      <c r="I22" s="6">
        <v>33</v>
      </c>
      <c r="J22" s="7">
        <v>119</v>
      </c>
      <c r="K22" s="7">
        <f>tblStaff[[#This Row],[Hours]]*tblStaff[[#This Row],[Hourly Rate]]</f>
        <v>3927</v>
      </c>
    </row>
    <row r="23" spans="1:11" hidden="1" x14ac:dyDescent="0.35">
      <c r="A23" s="8" t="s">
        <v>47</v>
      </c>
      <c r="B23" s="8" t="s">
        <v>125</v>
      </c>
      <c r="C23" s="8" t="s">
        <v>82</v>
      </c>
      <c r="D23" s="8" t="s">
        <v>117</v>
      </c>
      <c r="E23" s="1" t="s">
        <v>8</v>
      </c>
      <c r="F23" s="6">
        <v>2</v>
      </c>
      <c r="G23" s="6">
        <v>4</v>
      </c>
      <c r="H23" s="8">
        <f t="shared" si="1"/>
        <v>16</v>
      </c>
      <c r="I23" s="6">
        <v>37</v>
      </c>
      <c r="J23" s="7">
        <v>105.7</v>
      </c>
      <c r="K23" s="7">
        <f>tblStaff[[#This Row],[Hours]]*tblStaff[[#This Row],[Hourly Rate]]</f>
        <v>3910.9</v>
      </c>
    </row>
    <row r="24" spans="1:11" x14ac:dyDescent="0.35">
      <c r="A24" s="8" t="s">
        <v>32</v>
      </c>
      <c r="B24" s="8" t="s">
        <v>125</v>
      </c>
      <c r="C24" s="8" t="s">
        <v>67</v>
      </c>
      <c r="D24" s="8" t="s">
        <v>102</v>
      </c>
      <c r="E24" s="8" t="s">
        <v>9</v>
      </c>
      <c r="F24" s="6">
        <v>5</v>
      </c>
      <c r="G24" s="6">
        <v>18</v>
      </c>
      <c r="H24" s="8">
        <f t="shared" si="1"/>
        <v>2</v>
      </c>
      <c r="I24" s="8">
        <v>43</v>
      </c>
      <c r="J24" s="7">
        <v>88.4</v>
      </c>
      <c r="K24" s="7">
        <f>tblStaff[[#This Row],[Hours]]*tblStaff[[#This Row],[Hourly Rate]]</f>
        <v>3801.2000000000003</v>
      </c>
    </row>
    <row r="25" spans="1:11" x14ac:dyDescent="0.35">
      <c r="A25" s="8" t="s">
        <v>34</v>
      </c>
      <c r="B25" s="8" t="s">
        <v>125</v>
      </c>
      <c r="C25" s="8" t="s">
        <v>69</v>
      </c>
      <c r="D25" s="8" t="s">
        <v>104</v>
      </c>
      <c r="E25" s="1" t="s">
        <v>9</v>
      </c>
      <c r="F25" s="6">
        <v>1</v>
      </c>
      <c r="G25" s="6">
        <v>13</v>
      </c>
      <c r="H25" s="8">
        <f t="shared" si="1"/>
        <v>7</v>
      </c>
      <c r="I25" s="6">
        <v>44</v>
      </c>
      <c r="J25" s="7">
        <v>81.2</v>
      </c>
      <c r="K25" s="7">
        <f>tblStaff[[#This Row],[Hours]]*tblStaff[[#This Row],[Hourly Rate]]</f>
        <v>3572.8</v>
      </c>
    </row>
    <row r="26" spans="1:11" hidden="1" x14ac:dyDescent="0.35">
      <c r="A26" s="8" t="s">
        <v>30</v>
      </c>
      <c r="B26" s="8" t="s">
        <v>125</v>
      </c>
      <c r="C26" s="8" t="s">
        <v>65</v>
      </c>
      <c r="D26" s="8" t="s">
        <v>100</v>
      </c>
      <c r="E26" s="1" t="s">
        <v>7</v>
      </c>
      <c r="F26" s="6">
        <v>1</v>
      </c>
      <c r="G26" s="6">
        <v>14</v>
      </c>
      <c r="H26" s="8">
        <f t="shared" si="1"/>
        <v>6</v>
      </c>
      <c r="I26" s="6">
        <v>36</v>
      </c>
      <c r="J26" s="7">
        <v>92.6</v>
      </c>
      <c r="K26" s="7">
        <f>tblStaff[[#This Row],[Hours]]*tblStaff[[#This Row],[Hourly Rate]]</f>
        <v>3333.6</v>
      </c>
    </row>
    <row r="27" spans="1:11" hidden="1" x14ac:dyDescent="0.35">
      <c r="A27" s="8" t="s">
        <v>38</v>
      </c>
      <c r="B27" s="8" t="s">
        <v>126</v>
      </c>
      <c r="C27" s="8" t="s">
        <v>73</v>
      </c>
      <c r="D27" s="8" t="s">
        <v>108</v>
      </c>
      <c r="E27" s="1" t="s">
        <v>8</v>
      </c>
      <c r="F27" s="6">
        <v>4</v>
      </c>
      <c r="G27" s="6">
        <v>14</v>
      </c>
      <c r="H27" s="8">
        <f t="shared" si="1"/>
        <v>6</v>
      </c>
      <c r="I27" s="6">
        <v>19</v>
      </c>
      <c r="J27" s="7">
        <v>157</v>
      </c>
      <c r="K27" s="7">
        <f>tblStaff[[#This Row],[Hours]]*tblStaff[[#This Row],[Hourly Rate]]</f>
        <v>2983</v>
      </c>
    </row>
    <row r="28" spans="1:11" hidden="1" x14ac:dyDescent="0.35">
      <c r="A28" s="8" t="s">
        <v>23</v>
      </c>
      <c r="B28" s="8" t="s">
        <v>126</v>
      </c>
      <c r="C28" s="8" t="s">
        <v>58</v>
      </c>
      <c r="D28" s="8" t="s">
        <v>93</v>
      </c>
      <c r="E28" s="1" t="s">
        <v>8</v>
      </c>
      <c r="F28" s="6">
        <v>1</v>
      </c>
      <c r="G28" s="6">
        <v>20</v>
      </c>
      <c r="H28" s="8">
        <f t="shared" si="1"/>
        <v>0</v>
      </c>
      <c r="I28" s="6">
        <v>18</v>
      </c>
      <c r="J28" s="7">
        <v>158.69999999999999</v>
      </c>
      <c r="K28" s="7">
        <f>tblStaff[[#This Row],[Hours]]*tblStaff[[#This Row],[Hourly Rate]]</f>
        <v>2856.6</v>
      </c>
    </row>
    <row r="29" spans="1:11" hidden="1" x14ac:dyDescent="0.35">
      <c r="A29" s="8" t="s">
        <v>14</v>
      </c>
      <c r="B29" s="8" t="s">
        <v>125</v>
      </c>
      <c r="C29" s="8" t="s">
        <v>49</v>
      </c>
      <c r="D29" s="8" t="s">
        <v>84</v>
      </c>
      <c r="E29" s="1" t="s">
        <v>7</v>
      </c>
      <c r="F29" s="6">
        <v>8</v>
      </c>
      <c r="G29" s="6">
        <v>15</v>
      </c>
      <c r="H29" s="8">
        <f t="shared" si="1"/>
        <v>5</v>
      </c>
      <c r="I29" s="6">
        <v>34</v>
      </c>
      <c r="J29" s="7">
        <v>75.900000000000006</v>
      </c>
      <c r="K29" s="7">
        <f>tblStaff[[#This Row],[Hours]]*tblStaff[[#This Row],[Hourly Rate]]</f>
        <v>2580.6000000000004</v>
      </c>
    </row>
    <row r="30" spans="1:11" hidden="1" x14ac:dyDescent="0.35">
      <c r="A30" s="8" t="s">
        <v>43</v>
      </c>
      <c r="B30" s="8" t="s">
        <v>126</v>
      </c>
      <c r="C30" s="8" t="s">
        <v>78</v>
      </c>
      <c r="D30" s="8" t="s">
        <v>113</v>
      </c>
      <c r="E30" s="1" t="s">
        <v>8</v>
      </c>
      <c r="F30" s="6">
        <v>3</v>
      </c>
      <c r="G30" s="6">
        <v>1</v>
      </c>
      <c r="H30" s="8">
        <f t="shared" si="1"/>
        <v>19</v>
      </c>
      <c r="I30" s="6">
        <v>28</v>
      </c>
      <c r="J30" s="7">
        <v>89.9</v>
      </c>
      <c r="K30" s="7">
        <f>tblStaff[[#This Row],[Hours]]*tblStaff[[#This Row],[Hourly Rate]]</f>
        <v>2517.2000000000003</v>
      </c>
    </row>
    <row r="31" spans="1:11" hidden="1" x14ac:dyDescent="0.35">
      <c r="A31" s="8" t="s">
        <v>36</v>
      </c>
      <c r="B31" s="8" t="s">
        <v>125</v>
      </c>
      <c r="C31" s="8" t="s">
        <v>71</v>
      </c>
      <c r="D31" s="8" t="s">
        <v>106</v>
      </c>
      <c r="E31" s="1" t="s">
        <v>155</v>
      </c>
      <c r="F31" s="6">
        <v>3</v>
      </c>
      <c r="G31" s="6">
        <v>19</v>
      </c>
      <c r="H31" s="8">
        <f t="shared" si="1"/>
        <v>1</v>
      </c>
      <c r="I31" s="6">
        <v>34</v>
      </c>
      <c r="J31" s="7">
        <v>73</v>
      </c>
      <c r="K31" s="7">
        <f>tblStaff[[#This Row],[Hours]]*tblStaff[[#This Row],[Hourly Rate]]</f>
        <v>2482</v>
      </c>
    </row>
    <row r="32" spans="1:11" hidden="1" x14ac:dyDescent="0.35">
      <c r="A32" s="8" t="s">
        <v>45</v>
      </c>
      <c r="B32" s="8" t="s">
        <v>126</v>
      </c>
      <c r="C32" s="8" t="s">
        <v>80</v>
      </c>
      <c r="D32" s="8" t="s">
        <v>115</v>
      </c>
      <c r="E32" s="1" t="s">
        <v>8</v>
      </c>
      <c r="F32" s="6">
        <v>2</v>
      </c>
      <c r="G32" s="6">
        <v>8</v>
      </c>
      <c r="H32" s="8">
        <f t="shared" si="1"/>
        <v>12</v>
      </c>
      <c r="I32" s="6">
        <v>17</v>
      </c>
      <c r="J32" s="7">
        <v>126</v>
      </c>
      <c r="K32" s="7">
        <f>tblStaff[[#This Row],[Hours]]*tblStaff[[#This Row],[Hourly Rate]]</f>
        <v>2142</v>
      </c>
    </row>
    <row r="33" spans="1:11" hidden="1" x14ac:dyDescent="0.35">
      <c r="A33" s="8" t="s">
        <v>44</v>
      </c>
      <c r="B33" s="8" t="s">
        <v>126</v>
      </c>
      <c r="C33" s="8" t="s">
        <v>79</v>
      </c>
      <c r="D33" s="8" t="s">
        <v>114</v>
      </c>
      <c r="E33" s="1" t="s">
        <v>8</v>
      </c>
      <c r="F33" s="6">
        <v>4</v>
      </c>
      <c r="G33" s="6">
        <v>15</v>
      </c>
      <c r="H33" s="8">
        <f t="shared" si="1"/>
        <v>5</v>
      </c>
      <c r="I33" s="6">
        <v>28</v>
      </c>
      <c r="J33" s="7">
        <v>73.7</v>
      </c>
      <c r="K33" s="7">
        <f>tblStaff[[#This Row],[Hours]]*tblStaff[[#This Row],[Hourly Rate]]</f>
        <v>2063.6</v>
      </c>
    </row>
    <row r="34" spans="1:11" hidden="1" x14ac:dyDescent="0.35">
      <c r="A34" s="8" t="s">
        <v>37</v>
      </c>
      <c r="B34" s="8" t="s">
        <v>125</v>
      </c>
      <c r="C34" s="8" t="s">
        <v>72</v>
      </c>
      <c r="D34" s="8" t="s">
        <v>107</v>
      </c>
      <c r="E34" s="1" t="s">
        <v>7</v>
      </c>
      <c r="F34" s="6">
        <v>0</v>
      </c>
      <c r="G34" s="6">
        <v>15</v>
      </c>
      <c r="H34" s="8">
        <f t="shared" si="1"/>
        <v>5</v>
      </c>
      <c r="I34" s="6">
        <v>32</v>
      </c>
      <c r="J34" s="7">
        <v>62.5</v>
      </c>
      <c r="K34" s="7">
        <f>tblStaff[[#This Row],[Hours]]*tblStaff[[#This Row],[Hourly Rate]]</f>
        <v>2000</v>
      </c>
    </row>
    <row r="35" spans="1:11" hidden="1" x14ac:dyDescent="0.35">
      <c r="A35" s="8" t="s">
        <v>29</v>
      </c>
      <c r="B35" s="8" t="s">
        <v>126</v>
      </c>
      <c r="C35" s="8" t="s">
        <v>64</v>
      </c>
      <c r="D35" s="8" t="s">
        <v>99</v>
      </c>
      <c r="E35" s="1" t="s">
        <v>7</v>
      </c>
      <c r="F35" s="6">
        <v>0</v>
      </c>
      <c r="G35" s="6">
        <v>3</v>
      </c>
      <c r="H35" s="8">
        <f t="shared" si="1"/>
        <v>17</v>
      </c>
      <c r="I35" s="6">
        <v>24</v>
      </c>
      <c r="J35" s="7">
        <v>76.599999999999994</v>
      </c>
      <c r="K35" s="7">
        <f>tblStaff[[#This Row],[Hours]]*tblStaff[[#This Row],[Hourly Rate]]</f>
        <v>1838.3999999999999</v>
      </c>
    </row>
    <row r="36" spans="1:11" ht="29" hidden="1" x14ac:dyDescent="0.35">
      <c r="A36" s="8" t="s">
        <v>18</v>
      </c>
      <c r="B36" s="8" t="s">
        <v>126</v>
      </c>
      <c r="C36" s="8" t="s">
        <v>53</v>
      </c>
      <c r="D36" s="8" t="s">
        <v>88</v>
      </c>
      <c r="E36" s="1" t="s">
        <v>4</v>
      </c>
      <c r="F36" s="6">
        <v>5</v>
      </c>
      <c r="G36" s="6">
        <v>7</v>
      </c>
      <c r="H36" s="8">
        <f t="shared" si="1"/>
        <v>13</v>
      </c>
      <c r="I36" s="6">
        <v>19</v>
      </c>
      <c r="J36" s="7">
        <v>96.4</v>
      </c>
      <c r="K36" s="7">
        <f>tblStaff[[#This Row],[Hours]]*tblStaff[[#This Row],[Hourly Rate]]</f>
        <v>1831.6000000000001</v>
      </c>
    </row>
    <row r="37" spans="1:11" hidden="1" x14ac:dyDescent="0.35">
      <c r="A37" s="8" t="s">
        <v>21</v>
      </c>
      <c r="B37" s="8" t="s">
        <v>126</v>
      </c>
      <c r="C37" s="8" t="s">
        <v>56</v>
      </c>
      <c r="D37" s="8" t="s">
        <v>91</v>
      </c>
      <c r="E37" s="1" t="s">
        <v>6</v>
      </c>
      <c r="F37" s="6">
        <v>2</v>
      </c>
      <c r="G37" s="6">
        <v>9</v>
      </c>
      <c r="H37" s="8">
        <f t="shared" si="1"/>
        <v>11</v>
      </c>
      <c r="I37" s="6">
        <v>15</v>
      </c>
      <c r="J37" s="7">
        <v>113.4</v>
      </c>
      <c r="K37" s="7">
        <f>tblStaff[[#This Row],[Hours]]*tblStaff[[#This Row],[Hourly Rate]]</f>
        <v>1701</v>
      </c>
    </row>
    <row r="38" spans="1:11" hidden="1" x14ac:dyDescent="0.35">
      <c r="A38" s="8" t="s">
        <v>16</v>
      </c>
      <c r="B38" s="8" t="s">
        <v>126</v>
      </c>
      <c r="C38" s="8" t="s">
        <v>51</v>
      </c>
      <c r="D38" s="8" t="s">
        <v>86</v>
      </c>
      <c r="E38" s="1" t="s">
        <v>5</v>
      </c>
      <c r="F38" s="6">
        <v>0</v>
      </c>
      <c r="G38" s="6">
        <v>12</v>
      </c>
      <c r="H38" s="8">
        <f t="shared" si="1"/>
        <v>8</v>
      </c>
      <c r="I38" s="6">
        <v>26</v>
      </c>
      <c r="J38" s="7">
        <v>63.2</v>
      </c>
      <c r="K38" s="7">
        <f>tblStaff[[#This Row],[Hours]]*tblStaff[[#This Row],[Hourly Rate]]</f>
        <v>1643.2</v>
      </c>
    </row>
    <row r="39" spans="1:11" hidden="1" x14ac:dyDescent="0.35">
      <c r="A39" s="8" t="s">
        <v>22</v>
      </c>
      <c r="B39" s="8" t="s">
        <v>125</v>
      </c>
      <c r="C39" s="8" t="s">
        <v>57</v>
      </c>
      <c r="D39" s="8" t="s">
        <v>92</v>
      </c>
      <c r="E39" s="1" t="s">
        <v>5</v>
      </c>
      <c r="F39" s="6">
        <v>4</v>
      </c>
      <c r="G39" s="6">
        <v>6</v>
      </c>
      <c r="H39" s="8">
        <f t="shared" si="1"/>
        <v>14</v>
      </c>
      <c r="I39" s="6">
        <v>30</v>
      </c>
      <c r="J39" s="7">
        <v>53.5</v>
      </c>
      <c r="K39" s="7">
        <f>tblStaff[[#This Row],[Hours]]*tblStaff[[#This Row],[Hourly Rate]]</f>
        <v>1605</v>
      </c>
    </row>
    <row r="40" spans="1:11" hidden="1" x14ac:dyDescent="0.35">
      <c r="A40" s="8" t="s">
        <v>17</v>
      </c>
      <c r="B40" s="8" t="s">
        <v>126</v>
      </c>
      <c r="C40" s="8" t="s">
        <v>52</v>
      </c>
      <c r="D40" s="8" t="s">
        <v>87</v>
      </c>
      <c r="E40" s="1" t="s">
        <v>8</v>
      </c>
      <c r="F40" s="6">
        <v>3</v>
      </c>
      <c r="G40" s="6">
        <v>15</v>
      </c>
      <c r="H40" s="8">
        <f t="shared" si="1"/>
        <v>5</v>
      </c>
      <c r="I40" s="6">
        <v>13</v>
      </c>
      <c r="J40" s="7">
        <v>121.5</v>
      </c>
      <c r="K40" s="7">
        <f>tblStaff[[#This Row],[Hours]]*tblStaff[[#This Row],[Hourly Rate]]</f>
        <v>1579.5</v>
      </c>
    </row>
    <row r="41" spans="1:11" hidden="1" x14ac:dyDescent="0.35">
      <c r="A41" s="8" t="s">
        <v>41</v>
      </c>
      <c r="B41" s="8" t="s">
        <v>126</v>
      </c>
      <c r="C41" s="8" t="s">
        <v>76</v>
      </c>
      <c r="D41" s="8" t="s">
        <v>111</v>
      </c>
      <c r="E41" s="1" t="s">
        <v>8</v>
      </c>
      <c r="F41" s="6">
        <v>8</v>
      </c>
      <c r="G41" s="6">
        <v>4</v>
      </c>
      <c r="H41" s="8">
        <f t="shared" si="1"/>
        <v>16</v>
      </c>
      <c r="I41" s="6">
        <v>10</v>
      </c>
      <c r="J41" s="7">
        <v>156</v>
      </c>
      <c r="K41" s="7">
        <f>tblStaff[[#This Row],[Hours]]*tblStaff[[#This Row],[Hourly Rate]]</f>
        <v>1560</v>
      </c>
    </row>
    <row r="42" spans="1:11" ht="29" hidden="1" x14ac:dyDescent="0.35">
      <c r="A42" s="8" t="s">
        <v>24</v>
      </c>
      <c r="B42" s="8" t="s">
        <v>126</v>
      </c>
      <c r="C42" s="8" t="s">
        <v>59</v>
      </c>
      <c r="D42" s="8" t="s">
        <v>94</v>
      </c>
      <c r="E42" s="1" t="s">
        <v>5</v>
      </c>
      <c r="F42" s="6">
        <v>7</v>
      </c>
      <c r="G42" s="6">
        <v>18</v>
      </c>
      <c r="H42" s="8">
        <f t="shared" si="1"/>
        <v>2</v>
      </c>
      <c r="I42" s="6">
        <v>10</v>
      </c>
      <c r="J42" s="7">
        <v>128.1</v>
      </c>
      <c r="K42" s="7">
        <f>tblStaff[[#This Row],[Hours]]*tblStaff[[#This Row],[Hourly Rate]]</f>
        <v>1281</v>
      </c>
    </row>
    <row r="43" spans="1:11" hidden="1" x14ac:dyDescent="0.35">
      <c r="A43" s="8" t="s">
        <v>42</v>
      </c>
      <c r="B43" s="8" t="s">
        <v>126</v>
      </c>
      <c r="C43" s="8" t="s">
        <v>77</v>
      </c>
      <c r="D43" s="8" t="s">
        <v>112</v>
      </c>
      <c r="E43" s="1" t="s">
        <v>5</v>
      </c>
      <c r="F43" s="6">
        <v>1</v>
      </c>
      <c r="G43" s="6">
        <v>2</v>
      </c>
      <c r="H43" s="8">
        <f t="shared" si="1"/>
        <v>18</v>
      </c>
      <c r="I43" s="6">
        <v>14</v>
      </c>
      <c r="J43" s="7">
        <v>63.6</v>
      </c>
      <c r="K43" s="7">
        <f>tblStaff[[#This Row],[Hours]]*tblStaff[[#This Row],[Hourly Rate]]</f>
        <v>890.4</v>
      </c>
    </row>
    <row r="44" spans="1:11" hidden="1" x14ac:dyDescent="0.35">
      <c r="A44" s="8" t="s">
        <v>28</v>
      </c>
      <c r="B44" s="8" t="s">
        <v>126</v>
      </c>
      <c r="C44" s="8" t="s">
        <v>63</v>
      </c>
      <c r="D44" s="8" t="s">
        <v>98</v>
      </c>
      <c r="E44" s="1" t="s">
        <v>7</v>
      </c>
      <c r="F44" s="6">
        <v>1</v>
      </c>
      <c r="G44" s="6">
        <v>5</v>
      </c>
      <c r="H44" s="8">
        <f t="shared" si="1"/>
        <v>15</v>
      </c>
      <c r="I44" s="6">
        <v>13</v>
      </c>
      <c r="J44" s="7">
        <v>67.2</v>
      </c>
      <c r="K44" s="7">
        <f>tblStaff[[#This Row],[Hours]]*tblStaff[[#This Row],[Hourly Rate]]</f>
        <v>873.6</v>
      </c>
    </row>
    <row r="45" spans="1:11" hidden="1" x14ac:dyDescent="0.35">
      <c r="A45" s="8" t="s">
        <v>33</v>
      </c>
      <c r="B45" s="8" t="s">
        <v>126</v>
      </c>
      <c r="C45" s="8" t="s">
        <v>68</v>
      </c>
      <c r="D45" s="8" t="s">
        <v>103</v>
      </c>
      <c r="E45" s="1" t="s">
        <v>4</v>
      </c>
      <c r="F45" s="6">
        <v>3</v>
      </c>
      <c r="G45" s="6">
        <v>9</v>
      </c>
      <c r="H45" s="8">
        <f t="shared" si="1"/>
        <v>11</v>
      </c>
      <c r="I45" s="6">
        <v>13</v>
      </c>
      <c r="J45" s="7">
        <v>64.3</v>
      </c>
      <c r="K45" s="7">
        <f>tblStaff[[#This Row],[Hours]]*tblStaff[[#This Row],[Hourly Rate]]</f>
        <v>835.9</v>
      </c>
    </row>
    <row r="46" spans="1:11" ht="29" hidden="1" x14ac:dyDescent="0.35">
      <c r="A46" s="8" t="s">
        <v>25</v>
      </c>
      <c r="B46" s="8" t="s">
        <v>126</v>
      </c>
      <c r="C46" s="8" t="s">
        <v>60</v>
      </c>
      <c r="D46" s="8" t="s">
        <v>95</v>
      </c>
      <c r="E46" s="1" t="s">
        <v>9</v>
      </c>
      <c r="F46" s="6">
        <v>5</v>
      </c>
      <c r="G46" s="6">
        <v>17</v>
      </c>
      <c r="H46" s="8">
        <f t="shared" si="1"/>
        <v>3</v>
      </c>
      <c r="I46" s="6">
        <v>6</v>
      </c>
      <c r="J46" s="7">
        <v>99.3</v>
      </c>
      <c r="K46" s="7">
        <f>tblStaff[[#This Row],[Hours]]*tblStaff[[#This Row],[Hourly Rate]]</f>
        <v>595.79999999999995</v>
      </c>
    </row>
    <row r="47" spans="1:11" hidden="1" x14ac:dyDescent="0.35">
      <c r="A47" s="8" t="s">
        <v>31</v>
      </c>
      <c r="B47" s="8" t="s">
        <v>126</v>
      </c>
      <c r="C47" s="8" t="s">
        <v>66</v>
      </c>
      <c r="D47" s="8" t="s">
        <v>101</v>
      </c>
      <c r="E47" s="1" t="s">
        <v>9</v>
      </c>
      <c r="F47" s="6">
        <v>5</v>
      </c>
      <c r="G47" s="6">
        <v>18</v>
      </c>
      <c r="H47" s="8">
        <f t="shared" si="1"/>
        <v>2</v>
      </c>
      <c r="I47" s="6">
        <v>5</v>
      </c>
      <c r="J47" s="7">
        <v>95</v>
      </c>
      <c r="K47" s="7">
        <f>tblStaff[[#This Row],[Hours]]*tblStaff[[#This Row],[Hourly Rate]]</f>
        <v>475</v>
      </c>
    </row>
    <row r="48" spans="1:11" x14ac:dyDescent="0.35">
      <c r="A48" t="s">
        <v>153</v>
      </c>
      <c r="B48"/>
      <c r="C48"/>
      <c r="D48"/>
      <c r="E48" s="1"/>
      <c r="F48" s="6">
        <f>SUBTOTAL(109,tblStaff[Days Sick])</f>
        <v>8</v>
      </c>
      <c r="G48" s="6"/>
      <c r="H48">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H4:H10" xr:uid="{368F339D-9DB0-4D76-ADE4-6F0726A71541}">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Chris Gibson</cp:lastModifiedBy>
  <dcterms:created xsi:type="dcterms:W3CDTF">2017-06-15T06:51:11Z</dcterms:created>
  <dcterms:modified xsi:type="dcterms:W3CDTF">2023-03-29T01:45:27Z</dcterms:modified>
</cp:coreProperties>
</file>