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hris\Downloads\Hackku2022-City-Machine-Learning\"/>
    </mc:Choice>
  </mc:AlternateContent>
  <xr:revisionPtr revIDLastSave="0" documentId="13_ncr:1_{FDBFB0D0-8917-42B8-B5B0-2D36D9A789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28" i="1"/>
  <c r="O24" i="1"/>
  <c r="O15" i="1"/>
  <c r="O7" i="1"/>
  <c r="O29" i="1"/>
  <c r="O27" i="1"/>
  <c r="O26" i="1"/>
  <c r="O10" i="1"/>
  <c r="O20" i="1"/>
  <c r="O32" i="1"/>
  <c r="O11" i="1"/>
  <c r="O12" i="1"/>
  <c r="O19" i="1"/>
  <c r="O31" i="1"/>
  <c r="O8" i="1"/>
  <c r="O25" i="1"/>
  <c r="O22" i="1"/>
  <c r="O5" i="1"/>
  <c r="O21" i="1"/>
  <c r="O23" i="1"/>
  <c r="O4" i="1"/>
  <c r="O9" i="1"/>
  <c r="O16" i="1"/>
  <c r="O3" i="1"/>
  <c r="O13" i="1"/>
  <c r="O17" i="1"/>
  <c r="O6" i="1"/>
  <c r="O30" i="1"/>
  <c r="O18" i="1"/>
  <c r="N14" i="1"/>
  <c r="O14" i="1" s="1"/>
  <c r="I2" i="1"/>
  <c r="I17" i="1"/>
  <c r="I26" i="1"/>
  <c r="I18" i="1"/>
  <c r="I30" i="1"/>
  <c r="I21" i="1"/>
  <c r="I19" i="1"/>
  <c r="I16" i="1"/>
  <c r="I32" i="1"/>
  <c r="I22" i="1"/>
  <c r="I3" i="1"/>
  <c r="I27" i="1"/>
  <c r="I23" i="1"/>
  <c r="I5" i="1"/>
  <c r="I9" i="1"/>
  <c r="I4" i="1"/>
  <c r="I28" i="1"/>
  <c r="I25" i="1"/>
  <c r="I14" i="1"/>
  <c r="I8" i="1"/>
  <c r="I15" i="1"/>
  <c r="I20" i="1"/>
  <c r="I10" i="1"/>
  <c r="I13" i="1"/>
  <c r="I31" i="1"/>
  <c r="I29" i="1"/>
  <c r="I24" i="1"/>
  <c r="I12" i="1"/>
  <c r="I7" i="1"/>
  <c r="I11" i="1"/>
  <c r="I6" i="1"/>
  <c r="C32" i="1"/>
  <c r="H32" i="1" s="1"/>
  <c r="C31" i="1"/>
  <c r="H31" i="1" s="1"/>
  <c r="C23" i="1"/>
  <c r="H23" i="1" s="1"/>
  <c r="C20" i="1"/>
  <c r="H20" i="1" s="1"/>
  <c r="C8" i="1"/>
  <c r="H8" i="1" s="1"/>
  <c r="C11" i="1"/>
  <c r="H11" i="1" s="1"/>
  <c r="C19" i="1"/>
  <c r="H19" i="1" s="1"/>
  <c r="C14" i="1"/>
  <c r="H14" i="1" s="1"/>
  <c r="H17" i="1"/>
  <c r="H3" i="1"/>
  <c r="H4" i="1"/>
  <c r="H5" i="1"/>
  <c r="H6" i="1"/>
  <c r="H7" i="1"/>
  <c r="H9" i="1"/>
  <c r="H10" i="1"/>
  <c r="H12" i="1"/>
  <c r="H13" i="1"/>
  <c r="H15" i="1"/>
  <c r="H16" i="1"/>
  <c r="H18" i="1"/>
  <c r="H21" i="1"/>
  <c r="H22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<sst xmlns="http://schemas.openxmlformats.org/spreadsheetml/2006/main" count="74" uniqueCount="63">
  <si>
    <t>Population</t>
  </si>
  <si>
    <t>Lincoln</t>
  </si>
  <si>
    <t>Richmond</t>
  </si>
  <si>
    <t>Depression Rate</t>
  </si>
  <si>
    <t>Obesity Rate</t>
  </si>
  <si>
    <t>Mean household income</t>
  </si>
  <si>
    <t>Cincinnati</t>
  </si>
  <si>
    <t>Rochester</t>
  </si>
  <si>
    <t>Salt Lake City</t>
  </si>
  <si>
    <t>Oklahoma City</t>
  </si>
  <si>
    <t>Columbus</t>
  </si>
  <si>
    <t>Jacksonville</t>
  </si>
  <si>
    <t>St. Louis</t>
  </si>
  <si>
    <t>Philadelphia</t>
  </si>
  <si>
    <t>Kansas City</t>
  </si>
  <si>
    <t>Pittsburgh</t>
  </si>
  <si>
    <t>Memphis</t>
  </si>
  <si>
    <t>Boston</t>
  </si>
  <si>
    <t>Evansville</t>
  </si>
  <si>
    <t>Charleston</t>
  </si>
  <si>
    <t>Florence</t>
  </si>
  <si>
    <t>Topeka</t>
  </si>
  <si>
    <t>Wichita Falls</t>
  </si>
  <si>
    <t>Panama City</t>
  </si>
  <si>
    <t>St. Cloud</t>
  </si>
  <si>
    <t>Gainesville</t>
  </si>
  <si>
    <t>Sioux City</t>
  </si>
  <si>
    <t>Duluth</t>
  </si>
  <si>
    <t>Sioux Falls</t>
  </si>
  <si>
    <t>age</t>
  </si>
  <si>
    <t>Lawrence</t>
  </si>
  <si>
    <t>KS</t>
  </si>
  <si>
    <t>New Orleans</t>
  </si>
  <si>
    <t>New York City</t>
  </si>
  <si>
    <t>NY</t>
  </si>
  <si>
    <t>Detroit</t>
  </si>
  <si>
    <t>IN</t>
  </si>
  <si>
    <t>WV</t>
  </si>
  <si>
    <t>OH</t>
  </si>
  <si>
    <t>SC</t>
  </si>
  <si>
    <t>UT</t>
  </si>
  <si>
    <t>OK</t>
  </si>
  <si>
    <t>FL</t>
  </si>
  <si>
    <t>TX</t>
  </si>
  <si>
    <t>MN</t>
  </si>
  <si>
    <t>MO</t>
  </si>
  <si>
    <t>PA</t>
  </si>
  <si>
    <t>VA</t>
  </si>
  <si>
    <t>NE</t>
  </si>
  <si>
    <t>LA</t>
  </si>
  <si>
    <t>IA</t>
  </si>
  <si>
    <t>SD</t>
  </si>
  <si>
    <t>TN</t>
  </si>
  <si>
    <t>MA</t>
  </si>
  <si>
    <t>MI</t>
  </si>
  <si>
    <t>Grand Rapids</t>
  </si>
  <si>
    <t>Park Acres</t>
  </si>
  <si>
    <t>Park Acre per 1,000 people</t>
  </si>
  <si>
    <t>Schools</t>
  </si>
  <si>
    <t>Schools per 100,000</t>
  </si>
  <si>
    <t>Spending per pupil by State</t>
  </si>
  <si>
    <t>Murder rate per 100,000</t>
  </si>
  <si>
    <t>Combination Score (3 categories are equal)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</si>
</sst>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0" fillId="2" borderId="0" xfId="0" applyFill="1"/>
    <xf numFmtId="10" fontId="0" fillId="0" borderId="0" xfId="0" applyNumberFormat="1"/>
    <xf numFmtId="0" fontId="0" fillId="0" borderId="0" xfId="0" applyFill="1"/>
    <xf numFmtId="10" fontId="0" fillId="0" borderId="0" xfId="0" applyNumberFormat="1" applyFill="1"/>
    <xf numFmtId="3" fontId="0" fillId="0" borderId="0" xfId="0" applyNumberFormat="1" applyFill="1"/>
    <xf numFmtId="44" fontId="0" fillId="0" borderId="0" xfId="1" applyFont="1" applyFill="1"/>
    <xf numFmtId="44" fontId="0" fillId="0" borderId="0" xfId="1" applyFont="1"/>
    <xf numFmtId="0" fontId="0" fillId="0" borderId="0" xfId="2" applyNumberFormat="1" applyFont="1"/>
    <xf numFmtId="0" fontId="0" fillId="0" borderId="0" xfId="2" applyNumberFormat="1" applyFont="1" applyFill="1"/>
    <xf numFmtId="0" fontId="0" fillId="0" borderId="0" xfId="0" applyNumberFormat="1"/>
    <xf numFmtId="3" fontId="0" fillId="0" borderId="0" xfId="2" applyNumberFormat="1" applyFont="1"/>
    <xf numFmtId="0" fontId="0" fillId="3" borderId="0" xfId="2" applyNumberFormat="1" applyFont="1" applyFill="1"/>
    <xf numFmtId="164" fontId="0" fillId="0" borderId="0" xfId="2" applyNumberFormat="1" applyFont="1"/>
    <xf numFmtId="164" fontId="0" fillId="0" borderId="0" xfId="0" applyNumberFormat="1"/>
    <xf numFmtId="0" fontId="0" fillId="4" borderId="0" xfId="0" applyFill="1"/>
    <xf numFmtId="1" fontId="0" fillId="0" borderId="0" xfId="2" applyNumberFormat="1" applyFont="1"/>
    <xf numFmtId="0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C3" sqref="C3"/>
    </sheetView>
  </sheetViews>
  <sheetFormatPr defaultRowHeight="14.4" x14ac:dyDescent="0.3"/>
  <cols>
    <col min="1" max="1" width="12.88671875" bestFit="1" customWidth="1"/>
    <col min="2" max="2" width="13.109375" customWidth="1"/>
    <col min="3" max="3" width="10.5546875" style="9" customWidth="1"/>
    <col min="4" max="4" width="11.77734375" style="17" customWidth="1"/>
    <col min="5" max="6" width="13.109375" customWidth="1"/>
    <col min="7" max="7" width="8.88671875" style="9"/>
    <col min="8" max="8" width="11.77734375" style="14" customWidth="1"/>
    <col min="10" max="10" width="11.21875" style="8" customWidth="1"/>
    <col min="11" max="11" width="8.88671875" style="16"/>
    <col min="13" max="13" width="12.109375" style="8" bestFit="1" customWidth="1"/>
    <col min="14" max="14" width="8.88671875" style="11"/>
    <col min="15" max="15" width="10.21875" style="15" bestFit="1" customWidth="1"/>
  </cols>
  <sheetData>
    <row r="1" spans="1:15" x14ac:dyDescent="0.3">
      <c r="C1" s="13" t="s">
        <v>56</v>
      </c>
      <c r="D1" s="13" t="s">
        <v>58</v>
      </c>
      <c r="E1" s="2" t="s">
        <v>0</v>
      </c>
      <c r="F1" s="2" t="s">
        <v>29</v>
      </c>
      <c r="G1" s="9" t="s">
        <v>4</v>
      </c>
      <c r="H1" s="9" t="s">
        <v>57</v>
      </c>
      <c r="I1" t="s">
        <v>59</v>
      </c>
      <c r="J1" s="8" t="s">
        <v>60</v>
      </c>
      <c r="L1" t="s">
        <v>3</v>
      </c>
      <c r="M1" s="7" t="s">
        <v>5</v>
      </c>
      <c r="N1" s="11" t="s">
        <v>61</v>
      </c>
      <c r="O1" s="11" t="s">
        <v>62</v>
      </c>
    </row>
    <row r="2" spans="1:15" x14ac:dyDescent="0.3">
      <c r="A2" t="s">
        <v>17</v>
      </c>
      <c r="B2" t="s">
        <v>53</v>
      </c>
      <c r="C2" s="12">
        <v>2300</v>
      </c>
      <c r="D2" s="17">
        <v>246</v>
      </c>
      <c r="E2" s="1">
        <v>696959</v>
      </c>
      <c r="F2">
        <v>32.200000000000003</v>
      </c>
      <c r="G2" s="9">
        <v>0.25600000000000001</v>
      </c>
      <c r="H2" s="14">
        <f>C2/E2*1000</f>
        <v>3.3000506486034329</v>
      </c>
      <c r="I2" s="14">
        <f>D2/E2*100000</f>
        <v>35.296193893758456</v>
      </c>
      <c r="J2" s="8">
        <v>16270</v>
      </c>
      <c r="L2" s="3">
        <v>0.157</v>
      </c>
      <c r="M2" s="8">
        <v>116561</v>
      </c>
      <c r="N2" s="11">
        <v>8.35</v>
      </c>
      <c r="O2" s="15">
        <f>(0.66-(L2*1.5)+(M2/250000)-(N2/40))*100</f>
        <v>68.199399999999997</v>
      </c>
    </row>
    <row r="3" spans="1:15" s="4" customFormat="1" x14ac:dyDescent="0.3">
      <c r="A3" t="s">
        <v>19</v>
      </c>
      <c r="B3" t="s">
        <v>37</v>
      </c>
      <c r="C3" s="12">
        <v>1809</v>
      </c>
      <c r="D3" s="17">
        <v>116</v>
      </c>
      <c r="E3" s="1">
        <v>141931</v>
      </c>
      <c r="F3">
        <v>34.799999999999997</v>
      </c>
      <c r="G3" s="9">
        <v>0.40600000000000003</v>
      </c>
      <c r="H3" s="14">
        <f>C3/E3*1000</f>
        <v>12.745629918763342</v>
      </c>
      <c r="I3" s="14">
        <f>D3/E3*100000</f>
        <v>81.729854647680924</v>
      </c>
      <c r="J3" s="8">
        <v>10984</v>
      </c>
      <c r="K3" s="16"/>
      <c r="L3" s="3">
        <v>0.28399999999999997</v>
      </c>
      <c r="M3" s="8">
        <v>60327</v>
      </c>
      <c r="N3" s="11">
        <v>21.07</v>
      </c>
      <c r="O3" s="15">
        <f>(0.66-(L3*1.5)+(M3/250000)-(N3/40))*100</f>
        <v>-5.1441999999999988</v>
      </c>
    </row>
    <row r="4" spans="1:15" x14ac:dyDescent="0.3">
      <c r="A4" t="s">
        <v>6</v>
      </c>
      <c r="B4" t="s">
        <v>38</v>
      </c>
      <c r="C4" s="12">
        <v>5000</v>
      </c>
      <c r="D4" s="17">
        <v>673</v>
      </c>
      <c r="E4" s="1">
        <v>308929</v>
      </c>
      <c r="F4">
        <v>32.299999999999997</v>
      </c>
      <c r="G4" s="9">
        <v>0.3</v>
      </c>
      <c r="H4" s="14">
        <f>C4/E4*1000</f>
        <v>16.184948645157949</v>
      </c>
      <c r="I4" s="14">
        <f>D4/E4*100000</f>
        <v>217.84940876382601</v>
      </c>
      <c r="J4" s="8">
        <v>12811</v>
      </c>
      <c r="L4" s="3">
        <v>0.245</v>
      </c>
      <c r="M4" s="8">
        <v>83111</v>
      </c>
      <c r="N4" s="11">
        <v>23.4</v>
      </c>
      <c r="O4" s="15">
        <f>(0.66-(L4*1.5)+(M4/250000)-(N4/40))*100</f>
        <v>3.9944000000000091</v>
      </c>
    </row>
    <row r="5" spans="1:15" x14ac:dyDescent="0.3">
      <c r="A5" t="s">
        <v>10</v>
      </c>
      <c r="B5" t="s">
        <v>38</v>
      </c>
      <c r="C5" s="12">
        <v>13500</v>
      </c>
      <c r="D5" s="17">
        <v>614</v>
      </c>
      <c r="E5" s="1">
        <v>921605</v>
      </c>
      <c r="F5">
        <v>32.299999999999997</v>
      </c>
      <c r="G5" s="9">
        <v>0.32500000000000001</v>
      </c>
      <c r="H5" s="14">
        <f>C5/E5*1000</f>
        <v>14.648358027571465</v>
      </c>
      <c r="I5" s="14">
        <f>D5/E5*100000</f>
        <v>66.622902436510216</v>
      </c>
      <c r="J5" s="8">
        <v>12811</v>
      </c>
      <c r="L5" s="3">
        <v>0.22800000000000001</v>
      </c>
      <c r="M5" s="8">
        <v>83780</v>
      </c>
      <c r="N5" s="11">
        <v>16.28</v>
      </c>
      <c r="O5" s="15">
        <f>(0.66-(L5*1.5)+(M5/250000)-(N5/40))*100</f>
        <v>24.611999999999988</v>
      </c>
    </row>
    <row r="6" spans="1:15" x14ac:dyDescent="0.3">
      <c r="A6" t="s">
        <v>35</v>
      </c>
      <c r="B6" t="s">
        <v>54</v>
      </c>
      <c r="C6" s="12">
        <v>5000</v>
      </c>
      <c r="D6" s="17">
        <v>526</v>
      </c>
      <c r="E6" s="1">
        <v>3521000</v>
      </c>
      <c r="F6">
        <v>34.700000000000003</v>
      </c>
      <c r="G6" s="9">
        <v>0.38</v>
      </c>
      <c r="H6" s="14">
        <f>C6/E6*1000</f>
        <v>1.4200511218403862</v>
      </c>
      <c r="I6" s="14">
        <f>D6/E6*100000</f>
        <v>14.938937801760863</v>
      </c>
      <c r="J6" s="8">
        <v>11987</v>
      </c>
      <c r="L6" s="3">
        <v>0.23</v>
      </c>
      <c r="M6" s="8">
        <v>44730</v>
      </c>
      <c r="N6" s="11">
        <v>39.799999999999997</v>
      </c>
      <c r="O6" s="15">
        <f>(0.66-(L6*1.5)+(M6/250000)-(N6/40))*100</f>
        <v>-50.107999999999983</v>
      </c>
    </row>
    <row r="7" spans="1:15" x14ac:dyDescent="0.3">
      <c r="A7" t="s">
        <v>27</v>
      </c>
      <c r="B7" t="s">
        <v>44</v>
      </c>
      <c r="C7" s="12">
        <v>11000</v>
      </c>
      <c r="D7" s="17">
        <v>82</v>
      </c>
      <c r="E7" s="1">
        <v>84904</v>
      </c>
      <c r="F7">
        <v>34.1</v>
      </c>
      <c r="G7" s="9">
        <v>0.26400000000000001</v>
      </c>
      <c r="H7" s="14">
        <f>C7/E7*1000</f>
        <v>129.55808913596533</v>
      </c>
      <c r="I7" s="14">
        <f>D7/E7*100000</f>
        <v>96.579666446810521</v>
      </c>
      <c r="J7" s="8">
        <v>12664</v>
      </c>
      <c r="L7" s="3">
        <v>0.19900000000000001</v>
      </c>
      <c r="M7" s="8">
        <v>68868</v>
      </c>
      <c r="N7" s="11">
        <v>1.1599999999999999</v>
      </c>
      <c r="O7" s="15">
        <f>(0.66-(L7*1.5)+(M7/250000)-(N7/40))*100</f>
        <v>60.797200000000004</v>
      </c>
    </row>
    <row r="8" spans="1:15" x14ac:dyDescent="0.3">
      <c r="A8" t="s">
        <v>18</v>
      </c>
      <c r="B8" t="s">
        <v>36</v>
      </c>
      <c r="C8" s="9">
        <f>67*32.38</f>
        <v>2169.46</v>
      </c>
      <c r="D8" s="17">
        <v>254</v>
      </c>
      <c r="E8" s="1">
        <v>117298</v>
      </c>
      <c r="F8">
        <v>37.6</v>
      </c>
      <c r="G8" s="9">
        <v>0.315</v>
      </c>
      <c r="H8" s="14">
        <f>C8/E8*1000</f>
        <v>18.495285512114446</v>
      </c>
      <c r="I8" s="14">
        <f>D8/E8*100000</f>
        <v>216.54248154273731</v>
      </c>
      <c r="J8" s="8">
        <v>12360</v>
      </c>
      <c r="L8" s="3">
        <v>0.29799999999999999</v>
      </c>
      <c r="M8" s="8">
        <v>71523</v>
      </c>
      <c r="N8" s="11">
        <v>8.42</v>
      </c>
      <c r="O8" s="15">
        <f>(0.66-(L8*1.5)+(M8/250000)-(N8/40))*100</f>
        <v>28.859200000000008</v>
      </c>
    </row>
    <row r="9" spans="1:15" x14ac:dyDescent="0.3">
      <c r="A9" t="s">
        <v>20</v>
      </c>
      <c r="B9" t="s">
        <v>39</v>
      </c>
      <c r="C9" s="9">
        <v>600</v>
      </c>
      <c r="D9" s="17">
        <v>95</v>
      </c>
      <c r="E9" s="1">
        <v>38816</v>
      </c>
      <c r="F9">
        <v>39.700000000000003</v>
      </c>
      <c r="G9" s="9">
        <v>0.374</v>
      </c>
      <c r="H9" s="14">
        <f>C9/E9*1000</f>
        <v>15.457543281121188</v>
      </c>
      <c r="I9" s="14">
        <f>D9/E9*100000</f>
        <v>244.74443528441878</v>
      </c>
      <c r="J9" s="8">
        <v>10719</v>
      </c>
      <c r="L9" s="3">
        <v>0.24</v>
      </c>
      <c r="M9" s="8">
        <v>57430</v>
      </c>
      <c r="N9" s="11">
        <v>21.15</v>
      </c>
      <c r="O9" s="15">
        <f>(0.66-(L9*1.5)+(M9/250000)-(N9/40))*100</f>
        <v>9.7000000000013742E-2</v>
      </c>
    </row>
    <row r="10" spans="1:15" x14ac:dyDescent="0.3">
      <c r="A10" t="s">
        <v>25</v>
      </c>
      <c r="B10" t="s">
        <v>42</v>
      </c>
      <c r="C10" s="12">
        <v>3200</v>
      </c>
      <c r="D10" s="17">
        <v>165</v>
      </c>
      <c r="E10" s="1">
        <v>134993</v>
      </c>
      <c r="F10">
        <v>26.3</v>
      </c>
      <c r="G10" s="9">
        <v>0.308</v>
      </c>
      <c r="H10" s="14">
        <f>C10/E10*1000</f>
        <v>23.704932848369914</v>
      </c>
      <c r="I10" s="14">
        <f>D10/E10*100000</f>
        <v>122.22855999940738</v>
      </c>
      <c r="J10" s="8">
        <v>10098</v>
      </c>
      <c r="L10" s="3">
        <v>0.21</v>
      </c>
      <c r="M10" s="8">
        <v>65397</v>
      </c>
      <c r="N10" s="11">
        <v>3.75</v>
      </c>
      <c r="O10" s="15">
        <f>(0.66-(L10*1.5)+(M10/250000)-(N10/40))*100</f>
        <v>51.283799999999999</v>
      </c>
    </row>
    <row r="11" spans="1:15" x14ac:dyDescent="0.3">
      <c r="A11" t="s">
        <v>55</v>
      </c>
      <c r="B11" t="s">
        <v>54</v>
      </c>
      <c r="C11" s="9">
        <f>75*32.38</f>
        <v>2428.5</v>
      </c>
      <c r="D11" s="17">
        <v>306</v>
      </c>
      <c r="E11" s="1">
        <v>1086987</v>
      </c>
      <c r="F11">
        <v>31.4</v>
      </c>
      <c r="G11" s="9">
        <v>0.28799999999999998</v>
      </c>
      <c r="H11" s="14">
        <f>C11/E11*1000</f>
        <v>2.2341573542277873</v>
      </c>
      <c r="I11" s="14">
        <f>D11/E11*100000</f>
        <v>28.151210640053652</v>
      </c>
      <c r="J11" s="8">
        <v>11987</v>
      </c>
      <c r="L11" s="3">
        <v>0.25</v>
      </c>
      <c r="M11" s="8">
        <v>65616</v>
      </c>
      <c r="N11" s="11">
        <v>5.0999999999999996</v>
      </c>
      <c r="O11" s="15">
        <f>(0.66-(L11*1.5)+(M11/250000)-(N11/40))*100</f>
        <v>41.996399999999994</v>
      </c>
    </row>
    <row r="12" spans="1:15" x14ac:dyDescent="0.3">
      <c r="A12" t="s">
        <v>11</v>
      </c>
      <c r="B12" t="s">
        <v>42</v>
      </c>
      <c r="C12" s="9">
        <v>80000</v>
      </c>
      <c r="D12" s="17">
        <v>855</v>
      </c>
      <c r="E12" s="1">
        <v>938717</v>
      </c>
      <c r="F12">
        <v>35.9</v>
      </c>
      <c r="G12" s="9">
        <v>0.33200000000000002</v>
      </c>
      <c r="H12" s="14">
        <f>C12/E12*1000</f>
        <v>85.222702901939556</v>
      </c>
      <c r="I12" s="14">
        <f>D12/E12*100000</f>
        <v>91.081763726447917</v>
      </c>
      <c r="J12" s="8">
        <v>10098</v>
      </c>
      <c r="L12" s="3">
        <v>0.22500000000000001</v>
      </c>
      <c r="M12" s="8">
        <v>79596</v>
      </c>
      <c r="N12" s="11">
        <v>12.18</v>
      </c>
      <c r="O12" s="15">
        <f>(0.66-(L12*1.5)+(M12/250000)-(N12/40))*100</f>
        <v>33.638400000000004</v>
      </c>
    </row>
    <row r="13" spans="1:15" x14ac:dyDescent="0.3">
      <c r="A13" t="s">
        <v>14</v>
      </c>
      <c r="B13" t="s">
        <v>45</v>
      </c>
      <c r="C13" s="12">
        <v>12242</v>
      </c>
      <c r="D13" s="17">
        <v>425</v>
      </c>
      <c r="E13" s="1">
        <v>505272</v>
      </c>
      <c r="F13">
        <v>35.1</v>
      </c>
      <c r="G13" s="9">
        <v>0.312</v>
      </c>
      <c r="H13" s="14">
        <f>C13/E13*1000</f>
        <v>24.228534333982488</v>
      </c>
      <c r="I13" s="14">
        <f>D13/E13*100000</f>
        <v>84.113111353884634</v>
      </c>
      <c r="J13" s="8">
        <v>10457</v>
      </c>
      <c r="L13" s="3">
        <v>0.20499999999999999</v>
      </c>
      <c r="M13" s="8">
        <v>85949</v>
      </c>
      <c r="N13" s="11">
        <v>30.93</v>
      </c>
      <c r="O13" s="15">
        <f>(0.66-(L13*1.5)+(M13/250000)-(N13/40))*100</f>
        <v>-7.6953999999999967</v>
      </c>
    </row>
    <row r="14" spans="1:15" x14ac:dyDescent="0.3">
      <c r="A14" s="4" t="s">
        <v>30</v>
      </c>
      <c r="B14" s="4" t="s">
        <v>31</v>
      </c>
      <c r="C14" s="10">
        <f>54*32.38</f>
        <v>1748.5200000000002</v>
      </c>
      <c r="D14" s="17">
        <v>44</v>
      </c>
      <c r="E14" s="6">
        <v>96369</v>
      </c>
      <c r="F14" s="4">
        <v>28.2</v>
      </c>
      <c r="G14" s="10">
        <v>0.35299999999999998</v>
      </c>
      <c r="H14" s="14">
        <f>C14/E14*1000</f>
        <v>18.14400896553871</v>
      </c>
      <c r="I14" s="14">
        <f>D14/E14*100000</f>
        <v>45.657836026107987</v>
      </c>
      <c r="J14" s="8">
        <v>11939</v>
      </c>
      <c r="L14" s="5">
        <v>0.192</v>
      </c>
      <c r="M14" s="7">
        <v>53639</v>
      </c>
      <c r="N14" s="11">
        <f>1/E14*100000</f>
        <v>1.0376780915024542</v>
      </c>
      <c r="O14" s="15">
        <f>(0.66-(L14*1.5)+(M14/250000)-(N14/40))*100</f>
        <v>56.061404771243858</v>
      </c>
    </row>
    <row r="15" spans="1:15" x14ac:dyDescent="0.3">
      <c r="A15" t="s">
        <v>1</v>
      </c>
      <c r="B15" t="s">
        <v>48</v>
      </c>
      <c r="C15" s="12">
        <v>6000</v>
      </c>
      <c r="D15" s="17">
        <v>457</v>
      </c>
      <c r="E15" s="1">
        <v>295618</v>
      </c>
      <c r="F15">
        <v>32.700000000000003</v>
      </c>
      <c r="G15" s="9">
        <v>0.28899999999999998</v>
      </c>
      <c r="H15" s="14">
        <f>C15/E15*1000</f>
        <v>20.296463679478244</v>
      </c>
      <c r="I15" s="14">
        <f>D15/E15*100000</f>
        <v>154.59139835869263</v>
      </c>
      <c r="J15" s="8">
        <v>11796</v>
      </c>
      <c r="L15" s="3">
        <v>0.20699999999999999</v>
      </c>
      <c r="M15" s="8">
        <v>78036</v>
      </c>
      <c r="N15" s="11">
        <v>2.08</v>
      </c>
      <c r="O15" s="15">
        <f>(0.66-(L15*1.5)+(M15/250000)-(N15/40))*100</f>
        <v>60.964399999999998</v>
      </c>
    </row>
    <row r="16" spans="1:15" x14ac:dyDescent="0.3">
      <c r="A16" t="s">
        <v>16</v>
      </c>
      <c r="B16" t="s">
        <v>52</v>
      </c>
      <c r="C16" s="12">
        <v>5600</v>
      </c>
      <c r="D16" s="17">
        <v>814</v>
      </c>
      <c r="E16" s="1">
        <v>650980</v>
      </c>
      <c r="F16">
        <v>34</v>
      </c>
      <c r="G16" s="9">
        <v>0.372</v>
      </c>
      <c r="H16" s="14">
        <f>C16/E16*1000</f>
        <v>8.6024148207318198</v>
      </c>
      <c r="I16" s="14">
        <f>D16/E16*100000</f>
        <v>125.0422440013518</v>
      </c>
      <c r="J16" s="8">
        <v>8324</v>
      </c>
      <c r="L16" s="3">
        <v>0.17499999999999999</v>
      </c>
      <c r="M16" s="8">
        <v>73581</v>
      </c>
      <c r="N16" s="11">
        <v>27.73</v>
      </c>
      <c r="O16" s="15">
        <f>(0.66-(L16*1.5)+(M16/250000)-(N16/40))*100</f>
        <v>-0.14260000000000383</v>
      </c>
    </row>
    <row r="17" spans="1:16" x14ac:dyDescent="0.3">
      <c r="A17" t="s">
        <v>32</v>
      </c>
      <c r="B17" t="s">
        <v>49</v>
      </c>
      <c r="C17" s="12">
        <v>1300</v>
      </c>
      <c r="D17" s="17">
        <v>338</v>
      </c>
      <c r="E17" s="1">
        <v>387564</v>
      </c>
      <c r="F17">
        <v>36.799999999999997</v>
      </c>
      <c r="G17" s="9">
        <v>0.36099999999999999</v>
      </c>
      <c r="H17" s="14">
        <f>C17/E17*1000</f>
        <v>3.3542847116863279</v>
      </c>
      <c r="I17" s="14">
        <f>D17/E17*100000</f>
        <v>87.211402503844525</v>
      </c>
      <c r="J17" s="8">
        <v>11967</v>
      </c>
      <c r="L17" s="3">
        <v>0.20699999999999999</v>
      </c>
      <c r="M17" s="8">
        <v>72130</v>
      </c>
      <c r="N17" s="11">
        <v>39.5</v>
      </c>
      <c r="O17" s="15">
        <f>(0.66-(L17*1.5)+(M17/250000)-(N17/40))*100</f>
        <v>-34.948</v>
      </c>
    </row>
    <row r="18" spans="1:16" x14ac:dyDescent="0.3">
      <c r="A18" t="s">
        <v>33</v>
      </c>
      <c r="B18" t="s">
        <v>34</v>
      </c>
      <c r="C18" s="1">
        <v>30000</v>
      </c>
      <c r="D18" s="17">
        <v>1876</v>
      </c>
      <c r="E18" s="1">
        <v>8177025</v>
      </c>
      <c r="F18">
        <v>36.700000000000003</v>
      </c>
      <c r="G18" s="11">
        <v>0.27600000000000002</v>
      </c>
      <c r="H18" s="14">
        <f>C18/E18*1000</f>
        <v>3.6688159813624148</v>
      </c>
      <c r="I18" s="14">
        <f>D18/E18*100000</f>
        <v>22.942329270119636</v>
      </c>
      <c r="J18" s="8">
        <v>20645</v>
      </c>
      <c r="L18" s="3">
        <v>0.13800000000000001</v>
      </c>
      <c r="M18" s="8">
        <v>102948</v>
      </c>
      <c r="N18" s="18">
        <v>3.39</v>
      </c>
      <c r="O18" s="15">
        <f>(0.66-(L18*1.5)+(M18/250000)-(N18/40))*100</f>
        <v>78.004199999999997</v>
      </c>
    </row>
    <row r="19" spans="1:16" x14ac:dyDescent="0.3">
      <c r="A19" t="s">
        <v>9</v>
      </c>
      <c r="B19" t="s">
        <v>41</v>
      </c>
      <c r="C19" s="9">
        <f>170*32.38</f>
        <v>5504.6</v>
      </c>
      <c r="D19" s="17">
        <v>492</v>
      </c>
      <c r="E19" s="1">
        <v>676492</v>
      </c>
      <c r="F19">
        <v>34.1</v>
      </c>
      <c r="G19" s="9">
        <v>0.34599999999999997</v>
      </c>
      <c r="H19" s="14">
        <f>C19/E19*1000</f>
        <v>8.1369772295902987</v>
      </c>
      <c r="I19" s="14">
        <f>D19/E19*100000</f>
        <v>72.7281327791016</v>
      </c>
      <c r="J19" s="8">
        <v>9353</v>
      </c>
      <c r="L19" s="3">
        <v>0.23100000000000001</v>
      </c>
      <c r="M19" s="8">
        <v>77056</v>
      </c>
      <c r="N19" s="11">
        <v>12.49</v>
      </c>
      <c r="O19" s="15">
        <f>(0.66-(L19*1.5)+(M19/250000)-(N19/40))*100</f>
        <v>30.947399999999991</v>
      </c>
    </row>
    <row r="20" spans="1:16" x14ac:dyDescent="0.3">
      <c r="A20" t="s">
        <v>23</v>
      </c>
      <c r="B20" t="s">
        <v>42</v>
      </c>
      <c r="C20" s="9">
        <f>20*32.38</f>
        <v>647.6</v>
      </c>
      <c r="D20" s="17">
        <v>130</v>
      </c>
      <c r="E20" s="1">
        <v>27347</v>
      </c>
      <c r="F20">
        <v>39</v>
      </c>
      <c r="G20" s="9">
        <v>0.26800000000000002</v>
      </c>
      <c r="H20" s="14">
        <f>C20/E20*1000</f>
        <v>23.680842505576482</v>
      </c>
      <c r="I20" s="14">
        <f>D20/E20*100000</f>
        <v>475.3720700625297</v>
      </c>
      <c r="J20" s="8">
        <v>10098</v>
      </c>
      <c r="L20" s="3">
        <v>0.22800000000000001</v>
      </c>
      <c r="M20" s="8">
        <v>68124</v>
      </c>
      <c r="N20" s="11">
        <v>5.36</v>
      </c>
      <c r="O20" s="15">
        <f>(0.66-(L20*1.5)+(M20/250000)-(N20/40))*100</f>
        <v>45.6496</v>
      </c>
    </row>
    <row r="21" spans="1:16" x14ac:dyDescent="0.3">
      <c r="A21" t="s">
        <v>13</v>
      </c>
      <c r="B21" t="s">
        <v>46</v>
      </c>
      <c r="C21" s="12">
        <v>10200</v>
      </c>
      <c r="D21" s="17">
        <v>1637</v>
      </c>
      <c r="E21" s="1">
        <v>1585480</v>
      </c>
      <c r="F21">
        <v>34.4</v>
      </c>
      <c r="G21" s="9">
        <v>0.32</v>
      </c>
      <c r="H21" s="14">
        <f>C21/E21*1000</f>
        <v>6.4333829502737343</v>
      </c>
      <c r="I21" s="14">
        <f>D21/E21*100000</f>
        <v>103.2494891137069</v>
      </c>
      <c r="J21" s="8">
        <v>15023</v>
      </c>
      <c r="L21" s="3">
        <v>0.21299999999999999</v>
      </c>
      <c r="M21" s="8">
        <v>95595</v>
      </c>
      <c r="N21" s="11">
        <v>20.059999999999999</v>
      </c>
      <c r="O21" s="15">
        <f>(0.66-(L21*1.5)+(M21/250000)-(N21/40))*100</f>
        <v>22.138000000000002</v>
      </c>
    </row>
    <row r="22" spans="1:16" x14ac:dyDescent="0.3">
      <c r="A22" t="s">
        <v>15</v>
      </c>
      <c r="B22" t="s">
        <v>46</v>
      </c>
      <c r="C22" s="12">
        <v>3600</v>
      </c>
      <c r="D22" s="17">
        <v>619</v>
      </c>
      <c r="E22" s="1">
        <v>299434</v>
      </c>
      <c r="F22">
        <v>32.9</v>
      </c>
      <c r="G22" s="9">
        <v>0.311</v>
      </c>
      <c r="H22" s="14">
        <f>C22/E22*1000</f>
        <v>12.022682794872994</v>
      </c>
      <c r="I22" s="14">
        <f>D22/E22*100000</f>
        <v>206.72335138962177</v>
      </c>
      <c r="J22" s="8">
        <v>15023</v>
      </c>
      <c r="L22" s="3">
        <v>0.189</v>
      </c>
      <c r="M22" s="8">
        <v>80012</v>
      </c>
      <c r="N22" s="11">
        <v>17.98</v>
      </c>
      <c r="O22" s="15">
        <f>(0.66-(L22*1.5)+(M22/250000)-(N22/40))*100</f>
        <v>24.704800000000006</v>
      </c>
    </row>
    <row r="23" spans="1:16" x14ac:dyDescent="0.3">
      <c r="A23" t="s">
        <v>2</v>
      </c>
      <c r="B23" t="s">
        <v>47</v>
      </c>
      <c r="C23" s="9">
        <f>100*32.38</f>
        <v>3238.0000000000005</v>
      </c>
      <c r="D23" s="17">
        <v>425</v>
      </c>
      <c r="E23" s="1">
        <v>234081</v>
      </c>
      <c r="F23">
        <v>34</v>
      </c>
      <c r="G23" s="9">
        <v>0.316</v>
      </c>
      <c r="H23" s="14">
        <f>C23/E23*1000</f>
        <v>13.832818554261134</v>
      </c>
      <c r="I23" s="14">
        <f>D23/E23*100000</f>
        <v>181.56108355654666</v>
      </c>
      <c r="J23" s="8">
        <v>12146</v>
      </c>
      <c r="L23" s="3">
        <v>0.20799999999999999</v>
      </c>
      <c r="M23" s="8">
        <v>89615</v>
      </c>
      <c r="N23" s="11">
        <v>23.84</v>
      </c>
      <c r="O23" s="15">
        <f>(0.66-(L23*1.5)+(M23/250000)-(N23/40))*100</f>
        <v>11.046000000000012</v>
      </c>
    </row>
    <row r="24" spans="1:16" x14ac:dyDescent="0.3">
      <c r="A24" t="s">
        <v>7</v>
      </c>
      <c r="B24" t="s">
        <v>44</v>
      </c>
      <c r="C24" s="12">
        <v>5125</v>
      </c>
      <c r="D24" s="17">
        <v>105</v>
      </c>
      <c r="E24" s="1">
        <v>124599</v>
      </c>
      <c r="F24">
        <v>32</v>
      </c>
      <c r="G24" s="9">
        <v>0.30499999999999999</v>
      </c>
      <c r="H24" s="14">
        <f>C24/E24*1000</f>
        <v>41.131951299769661</v>
      </c>
      <c r="I24" s="14">
        <f>D24/E24*100000</f>
        <v>84.270339248308574</v>
      </c>
      <c r="J24" s="8">
        <v>12664</v>
      </c>
      <c r="L24" s="3">
        <v>0.192</v>
      </c>
      <c r="M24" s="8">
        <v>92058</v>
      </c>
      <c r="N24" s="11">
        <v>4.2699999999999996</v>
      </c>
      <c r="O24" s="15">
        <f>(0.66-(L24*1.5)+(M24/250000)-(N24/40))*100</f>
        <v>63.348199999999999</v>
      </c>
    </row>
    <row r="25" spans="1:16" x14ac:dyDescent="0.3">
      <c r="A25" t="s">
        <v>7</v>
      </c>
      <c r="B25" t="s">
        <v>34</v>
      </c>
      <c r="C25" s="12">
        <v>3500</v>
      </c>
      <c r="D25" s="17">
        <v>419</v>
      </c>
      <c r="E25" s="1">
        <v>204768</v>
      </c>
      <c r="F25">
        <v>32</v>
      </c>
      <c r="G25" s="9">
        <v>0.28799999999999998</v>
      </c>
      <c r="H25" s="14">
        <f>C25/E25*1000</f>
        <v>17.092514455383654</v>
      </c>
      <c r="I25" s="14">
        <f>D25/E25*100000</f>
        <v>204.62181590873573</v>
      </c>
      <c r="J25" s="8">
        <v>20645</v>
      </c>
      <c r="L25" s="3">
        <v>0.24</v>
      </c>
      <c r="M25" s="8">
        <v>75771</v>
      </c>
      <c r="N25" s="11">
        <v>13.96</v>
      </c>
      <c r="O25" s="15">
        <f>(0.66-(L25*1.5)+(M25/250000)-(N25/40))*100</f>
        <v>25.408400000000004</v>
      </c>
    </row>
    <row r="26" spans="1:16" x14ac:dyDescent="0.3">
      <c r="A26" t="s">
        <v>8</v>
      </c>
      <c r="B26" t="s">
        <v>40</v>
      </c>
      <c r="C26" s="12">
        <v>735</v>
      </c>
      <c r="D26" s="17">
        <v>299</v>
      </c>
      <c r="E26" s="1">
        <v>200963</v>
      </c>
      <c r="F26">
        <v>32.299999999999997</v>
      </c>
      <c r="G26" s="9">
        <v>0.249</v>
      </c>
      <c r="H26" s="14">
        <f>C26/E26*1000</f>
        <v>3.6573896687449929</v>
      </c>
      <c r="I26" s="14">
        <f>D26/E26*100000</f>
        <v>148.78360693261942</v>
      </c>
      <c r="J26" s="8">
        <v>7954</v>
      </c>
      <c r="L26" s="3">
        <v>0.23799999999999999</v>
      </c>
      <c r="M26" s="8">
        <v>90790</v>
      </c>
      <c r="N26" s="11">
        <v>4.9400000000000004</v>
      </c>
      <c r="O26" s="15">
        <f>(0.66-(L26*1.5)+(M26/250000)-(N26/40))*100</f>
        <v>54.266000000000005</v>
      </c>
    </row>
    <row r="27" spans="1:16" x14ac:dyDescent="0.3">
      <c r="A27" t="s">
        <v>26</v>
      </c>
      <c r="B27" t="s">
        <v>50</v>
      </c>
      <c r="C27" s="12">
        <v>1132</v>
      </c>
      <c r="D27" s="17">
        <v>116</v>
      </c>
      <c r="E27" s="1">
        <v>83464</v>
      </c>
      <c r="F27">
        <v>34.4</v>
      </c>
      <c r="G27" s="9">
        <v>0.29699999999999999</v>
      </c>
      <c r="H27" s="14">
        <f>C27/E27*1000</f>
        <v>13.562733633662418</v>
      </c>
      <c r="I27" s="14">
        <f>D27/E27*100000</f>
        <v>138.98207610466787</v>
      </c>
      <c r="J27" s="8">
        <v>11337</v>
      </c>
      <c r="L27" s="3">
        <v>0.20399999999999999</v>
      </c>
      <c r="M27" s="8">
        <v>74337</v>
      </c>
      <c r="N27" s="11">
        <v>2.41</v>
      </c>
      <c r="O27" s="15">
        <f>(0.66-(L27*1.5)+(M27/250000)-(N27/40))*100</f>
        <v>59.1098</v>
      </c>
    </row>
    <row r="28" spans="1:16" x14ac:dyDescent="0.3">
      <c r="A28" t="s">
        <v>28</v>
      </c>
      <c r="B28" t="s">
        <v>51</v>
      </c>
      <c r="C28" s="12">
        <v>3178</v>
      </c>
      <c r="D28" s="17">
        <v>246</v>
      </c>
      <c r="E28" s="1">
        <v>193978</v>
      </c>
      <c r="F28">
        <v>34.4</v>
      </c>
      <c r="G28" s="9">
        <v>0.29099999999999998</v>
      </c>
      <c r="H28" s="14">
        <f>C28/E28*1000</f>
        <v>16.383301199105055</v>
      </c>
      <c r="I28" s="14">
        <f>D28/E28*100000</f>
        <v>126.81850519131036</v>
      </c>
      <c r="J28" s="8">
        <v>9913</v>
      </c>
      <c r="L28" s="3">
        <v>0.18</v>
      </c>
      <c r="M28" s="8">
        <v>80800</v>
      </c>
      <c r="N28" s="11">
        <v>2.77</v>
      </c>
      <c r="O28" s="15">
        <f>(0.66-(L28*1.5)+(M28/250000)-(N28/40))*100</f>
        <v>64.394999999999996</v>
      </c>
      <c r="P28" s="3"/>
    </row>
    <row r="29" spans="1:16" x14ac:dyDescent="0.3">
      <c r="A29" t="s">
        <v>24</v>
      </c>
      <c r="B29" t="s">
        <v>44</v>
      </c>
      <c r="C29" s="9">
        <v>2600</v>
      </c>
      <c r="D29" s="17">
        <v>15</v>
      </c>
      <c r="E29" s="1">
        <v>69305</v>
      </c>
      <c r="F29">
        <v>30.9</v>
      </c>
      <c r="G29" s="9">
        <v>0.29499999999999998</v>
      </c>
      <c r="H29" s="14">
        <f>C29/E29*1000</f>
        <v>37.515330784214704</v>
      </c>
      <c r="I29" s="14">
        <f>D29/E29*100000</f>
        <v>21.643460067816175</v>
      </c>
      <c r="J29" s="8">
        <v>12664</v>
      </c>
      <c r="L29" s="3">
        <v>0.22500000000000001</v>
      </c>
      <c r="M29" s="8">
        <v>77934</v>
      </c>
      <c r="N29" s="11">
        <v>1.46</v>
      </c>
      <c r="O29" s="15">
        <f>(0.66-(L29*1.5)+(M29/250000)-(N29/40))*100</f>
        <v>59.773600000000002</v>
      </c>
      <c r="P29" s="3"/>
    </row>
    <row r="30" spans="1:16" x14ac:dyDescent="0.3">
      <c r="A30" t="s">
        <v>12</v>
      </c>
      <c r="B30" t="s">
        <v>45</v>
      </c>
      <c r="C30" s="12">
        <v>1371</v>
      </c>
      <c r="D30" s="17">
        <v>286</v>
      </c>
      <c r="E30" s="1">
        <v>292047</v>
      </c>
      <c r="F30">
        <v>35.799999999999997</v>
      </c>
      <c r="G30" s="9">
        <v>0.313</v>
      </c>
      <c r="H30" s="14">
        <f>C30/E30*1000</f>
        <v>4.6944498659462344</v>
      </c>
      <c r="I30" s="14">
        <f>D30/E30*100000</f>
        <v>97.929442863648674</v>
      </c>
      <c r="J30" s="8">
        <v>10457</v>
      </c>
      <c r="L30" s="3">
        <v>0.216</v>
      </c>
      <c r="M30" s="8">
        <v>82841</v>
      </c>
      <c r="N30" s="11">
        <v>66.069999999999993</v>
      </c>
      <c r="O30" s="15">
        <f>(0.66-(L30*1.5)+(M30/250000)-(N30/40))*100</f>
        <v>-98.43859999999998</v>
      </c>
      <c r="P30" s="3"/>
    </row>
    <row r="31" spans="1:16" x14ac:dyDescent="0.3">
      <c r="A31" t="s">
        <v>21</v>
      </c>
      <c r="B31" t="s">
        <v>31</v>
      </c>
      <c r="C31" s="9">
        <f>100*32.38</f>
        <v>3238.0000000000005</v>
      </c>
      <c r="D31" s="17">
        <v>94</v>
      </c>
      <c r="E31" s="1">
        <v>123906</v>
      </c>
      <c r="F31">
        <v>37.700000000000003</v>
      </c>
      <c r="G31" s="9">
        <v>0.371</v>
      </c>
      <c r="H31" s="14">
        <f>C31/E31*1000</f>
        <v>26.132713508627511</v>
      </c>
      <c r="I31" s="14">
        <f>D31/E31*100000</f>
        <v>75.863961390086033</v>
      </c>
      <c r="J31" s="8">
        <v>11939</v>
      </c>
      <c r="L31" s="3">
        <v>0.23699999999999999</v>
      </c>
      <c r="M31" s="8">
        <v>67963</v>
      </c>
      <c r="N31" s="11">
        <v>11.08</v>
      </c>
      <c r="O31" s="15">
        <f>(0.66-(L31*1.5)+(M31/250000)-(N31/40))*100</f>
        <v>29.935199999999995</v>
      </c>
    </row>
    <row r="32" spans="1:16" x14ac:dyDescent="0.3">
      <c r="A32" t="s">
        <v>22</v>
      </c>
      <c r="B32" t="s">
        <v>43</v>
      </c>
      <c r="C32" s="9">
        <f>37*32.38</f>
        <v>1198.0600000000002</v>
      </c>
      <c r="D32" s="17">
        <v>90</v>
      </c>
      <c r="E32" s="1">
        <v>105664</v>
      </c>
      <c r="F32">
        <v>33.1</v>
      </c>
      <c r="G32" s="9">
        <v>0.42599999999999999</v>
      </c>
      <c r="H32" s="14">
        <f>C32/E32*1000</f>
        <v>11.338393397940644</v>
      </c>
      <c r="I32" s="14">
        <f>D32/E32*100000</f>
        <v>85.175651120533004</v>
      </c>
      <c r="J32" s="8">
        <v>10314</v>
      </c>
      <c r="L32" s="3">
        <v>0.22800000000000001</v>
      </c>
      <c r="M32" s="8">
        <v>58933</v>
      </c>
      <c r="N32" s="11">
        <v>4.7699999999999996</v>
      </c>
      <c r="O32" s="15">
        <f>(0.66-(L32*1.5)+(M32/250000)-(N32/40))*100</f>
        <v>43.4482</v>
      </c>
    </row>
  </sheetData>
  <autoFilter ref="A1:O33" xr:uid="{00000000-0001-0000-0000-000000000000}">
    <sortState xmlns:xlrd2="http://schemas.microsoft.com/office/spreadsheetml/2017/richdata2" ref="A2:O32">
      <sortCondition ref="A1:A33"/>
    </sortState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Gronewold</dc:creator>
  <cp:lastModifiedBy>Chris Gronewold</cp:lastModifiedBy>
  <dcterms:created xsi:type="dcterms:W3CDTF">2015-06-05T18:17:20Z</dcterms:created>
  <dcterms:modified xsi:type="dcterms:W3CDTF">2022-04-10T03:11:23Z</dcterms:modified>
</cp:coreProperties>
</file>