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studio\ISIL-Docs\2025-01\GestionDeOperaciones-2399\30133-SESION03\"/>
    </mc:Choice>
  </mc:AlternateContent>
  <xr:revisionPtr revIDLastSave="0" documentId="13_ncr:1_{0089ACE1-B861-4394-8BB7-CE4994DF718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g_Line" sheetId="1" r:id="rId1"/>
    <sheet name="Hoj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2" i="1" l="1"/>
  <c r="C23" i="1"/>
  <c r="C20" i="1"/>
  <c r="M77" i="1"/>
  <c r="M78" i="1"/>
  <c r="M79" i="1"/>
  <c r="M80" i="1"/>
  <c r="M81" i="1"/>
  <c r="M82" i="1"/>
  <c r="J25" i="1"/>
  <c r="J19" i="1"/>
  <c r="M74" i="1"/>
  <c r="M75" i="1"/>
  <c r="M76" i="1"/>
  <c r="M73" i="1"/>
  <c r="G7" i="1"/>
  <c r="G8" i="1"/>
  <c r="G9" i="1"/>
  <c r="G10" i="1"/>
  <c r="G11" i="1"/>
  <c r="G12" i="1"/>
  <c r="G13" i="1"/>
  <c r="G14" i="1"/>
  <c r="G15" i="1"/>
  <c r="G16" i="1"/>
  <c r="C17" i="1"/>
  <c r="D17" i="1"/>
  <c r="E7" i="1"/>
  <c r="E8" i="1"/>
  <c r="E9" i="1"/>
  <c r="E10" i="1"/>
  <c r="E11" i="1"/>
  <c r="E12" i="1"/>
  <c r="E13" i="1"/>
  <c r="E14" i="1"/>
  <c r="E15" i="1"/>
  <c r="E16" i="1"/>
  <c r="F7" i="1"/>
  <c r="F8" i="1"/>
  <c r="F9" i="1"/>
  <c r="F10" i="1"/>
  <c r="F11" i="1"/>
  <c r="F12" i="1"/>
  <c r="F13" i="1"/>
  <c r="F14" i="1"/>
  <c r="F15" i="1"/>
  <c r="F16" i="1"/>
  <c r="F17" i="1" l="1"/>
  <c r="G17" i="1"/>
  <c r="E17" i="1"/>
  <c r="C19" i="1" l="1"/>
  <c r="E22" i="1"/>
  <c r="E19" i="1" l="1"/>
  <c r="L71" i="1" s="1"/>
  <c r="L67" i="1" l="1"/>
  <c r="L68" i="1"/>
  <c r="L64" i="1"/>
  <c r="L75" i="1"/>
  <c r="L78" i="1"/>
  <c r="L73" i="1"/>
  <c r="L79" i="1"/>
  <c r="L76" i="1"/>
  <c r="L63" i="1"/>
  <c r="L69" i="1"/>
  <c r="L77" i="1"/>
  <c r="L66" i="1"/>
  <c r="L80" i="1"/>
  <c r="L74" i="1"/>
  <c r="L72" i="1"/>
  <c r="L82" i="1"/>
  <c r="L65" i="1"/>
  <c r="L70" i="1"/>
  <c r="L81" i="1"/>
</calcChain>
</file>

<file path=xl/sharedStrings.xml><?xml version="1.0" encoding="utf-8"?>
<sst xmlns="http://schemas.openxmlformats.org/spreadsheetml/2006/main" count="66" uniqueCount="57">
  <si>
    <t>X</t>
  </si>
  <si>
    <t>X2</t>
  </si>
  <si>
    <t>Y2</t>
  </si>
  <si>
    <t>a=</t>
  </si>
  <si>
    <t>XY</t>
  </si>
  <si>
    <t>b=</t>
  </si>
  <si>
    <t>=</t>
  </si>
  <si>
    <t xml:space="preserve"> </t>
  </si>
  <si>
    <t>X real</t>
  </si>
  <si>
    <t>Y real</t>
  </si>
  <si>
    <t>Pronostico
regresion</t>
  </si>
  <si>
    <t>Y (Ventas)</t>
  </si>
  <si>
    <t>R=</t>
  </si>
  <si>
    <t>Aplicación de las funciones del excell</t>
  </si>
  <si>
    <t>Mientras mas se aproxime a 1, son deseables, pues una variable explica mejor a a la otra (0.7 o mas)</t>
  </si>
  <si>
    <t>Posicionarse en una celda libre</t>
  </si>
  <si>
    <t>Conocido X</t>
  </si>
  <si>
    <t>Conocido Y</t>
  </si>
  <si>
    <t>Colocar el valor a pronosticar: 11</t>
  </si>
  <si>
    <t>Repetir para los siguientes valores a pronosticar</t>
  </si>
  <si>
    <r>
      <t xml:space="preserve">De manera similar para la funcion estadistica </t>
    </r>
    <r>
      <rPr>
        <b/>
        <sz val="10"/>
        <rFont val="Arial"/>
        <family val="2"/>
      </rPr>
      <t>COEFICIENTE.R2</t>
    </r>
  </si>
  <si>
    <r>
      <t>R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=</t>
    </r>
  </si>
  <si>
    <r>
      <t>Coeficiente de determinacion</t>
    </r>
    <r>
      <rPr>
        <sz val="10"/>
        <rFont val="Arial"/>
      </rPr>
      <t xml:space="preserve"> (Mide la relacion entre el pronostico y las variaciones de la variable dependiente, varia entre 0 y +1)</t>
    </r>
  </si>
  <si>
    <t>Sumatoria</t>
  </si>
  <si>
    <t>Seleccionar los datos a analizar (rango C7:D16)</t>
  </si>
  <si>
    <r>
      <t xml:space="preserve">Menú, pestaña insertar/ </t>
    </r>
    <r>
      <rPr>
        <sz val="10"/>
        <rFont val="Arial"/>
        <family val="2"/>
      </rPr>
      <t>seleccionar grafico de dispersión</t>
    </r>
  </si>
  <si>
    <r>
      <t>Menu Inicio / Autosuma / Más funciones</t>
    </r>
    <r>
      <rPr>
        <b/>
        <sz val="10"/>
        <rFont val="Arial"/>
        <family val="2"/>
      </rPr>
      <t xml:space="preserve"> :</t>
    </r>
  </si>
  <si>
    <t>Seleccionar en categorías ESTADISTICAS</t>
  </si>
  <si>
    <r>
      <t>Matriz1:</t>
    </r>
    <r>
      <rPr>
        <sz val="10"/>
        <rFont val="Arial"/>
        <family val="2"/>
      </rPr>
      <t xml:space="preserve"> marcar el rango X (C7:C16)</t>
    </r>
  </si>
  <si>
    <r>
      <t>Matriz2:</t>
    </r>
    <r>
      <rPr>
        <sz val="10"/>
        <rFont val="Arial"/>
        <family val="2"/>
      </rPr>
      <t xml:space="preserve"> marcar el rango Y  (D7:D16)     (Dar aceptar)</t>
    </r>
  </si>
  <si>
    <r>
      <t xml:space="preserve">Seleccionar </t>
    </r>
    <r>
      <rPr>
        <b/>
        <sz val="10"/>
        <rFont val="Arial"/>
        <family val="2"/>
      </rPr>
      <t xml:space="preserve">COEF.DE.CORREL  </t>
    </r>
    <r>
      <rPr>
        <sz val="10"/>
        <rFont val="Arial"/>
        <family val="2"/>
      </rPr>
      <t xml:space="preserve">                  (Dar aceptar)</t>
    </r>
  </si>
  <si>
    <r>
      <t>Conocido Y:</t>
    </r>
    <r>
      <rPr>
        <sz val="10"/>
        <rFont val="Arial"/>
        <family val="2"/>
      </rPr>
      <t xml:space="preserve"> marcar el rango Y  (D7:D16)  </t>
    </r>
  </si>
  <si>
    <r>
      <t>Conocido X:</t>
    </r>
    <r>
      <rPr>
        <sz val="10"/>
        <rFont val="Arial"/>
        <family val="2"/>
      </rPr>
      <t xml:space="preserve"> marcar el rango X (C7:C16)      (Dar aceptar)</t>
    </r>
  </si>
  <si>
    <r>
      <t>Generación del gráfico, linea de tendencia y R</t>
    </r>
    <r>
      <rPr>
        <b/>
        <vertAlign val="superscript"/>
        <sz val="10"/>
        <rFont val="Arial"/>
        <family val="2"/>
      </rPr>
      <t>2</t>
    </r>
  </si>
  <si>
    <t>Posicionar el cursor sobre uno de los puntos graficados, click der y seleccionar:</t>
  </si>
  <si>
    <t>Tipo de tendencia lineal</t>
  </si>
  <si>
    <t>Presentar ecuación en el gráfico</t>
  </si>
  <si>
    <r>
      <t xml:space="preserve">Presentar el valor de </t>
    </r>
    <r>
      <rPr>
        <u/>
        <sz val="10"/>
        <rFont val="Arial"/>
        <family val="2"/>
      </rPr>
      <t>R</t>
    </r>
    <r>
      <rPr>
        <sz val="10"/>
        <rFont val="Arial"/>
        <family val="2"/>
      </rPr>
      <t xml:space="preserve"> cuadrado en el gráfico</t>
    </r>
  </si>
  <si>
    <t>Por lo tanto la ecuación que mejor representa la linea de tendencia central es:</t>
  </si>
  <si>
    <t>Y = bX + a</t>
  </si>
  <si>
    <t>Y = 1.030303 X + 10.53333</t>
  </si>
  <si>
    <t>Y=1.0303X+10.533</t>
  </si>
  <si>
    <t>Completar los datos (eje X) que desea pronosticar</t>
  </si>
  <si>
    <t>Posicionese en la celda en blanco donde desea revelar el pronóstico (F95)</t>
  </si>
  <si>
    <r>
      <t xml:space="preserve">Seleccionar </t>
    </r>
    <r>
      <rPr>
        <b/>
        <sz val="10"/>
        <rFont val="Arial"/>
        <family val="2"/>
      </rPr>
      <t xml:space="preserve">PRONOSTICO  </t>
    </r>
    <r>
      <rPr>
        <sz val="10"/>
        <rFont val="Arial"/>
        <family val="2"/>
      </rPr>
      <t xml:space="preserve">                  (Dar aceptar)</t>
    </r>
  </si>
  <si>
    <t>Colocar el rango de X conocido: C84:C93</t>
  </si>
  <si>
    <t>Colocar el rango de Y conocido: D84:D93</t>
  </si>
  <si>
    <r>
      <t xml:space="preserve">Coeficiente de correlacion </t>
    </r>
    <r>
      <rPr>
        <sz val="10"/>
        <rFont val="Arial"/>
      </rPr>
      <t>(Mide la direccion y capacidad de correspondencia entre variables, varia entre -1 y +1). Representa el grado en que una variable depende de la otra</t>
    </r>
  </si>
  <si>
    <t>Representa el porcentaje de variabilidad de Y explicada por la variabilidad de X</t>
  </si>
  <si>
    <t>1) Aplicacion de las formulas</t>
  </si>
  <si>
    <t xml:space="preserve">2) </t>
  </si>
  <si>
    <t xml:space="preserve">3) </t>
  </si>
  <si>
    <t>Para efectuar pronosticos en Excel</t>
  </si>
  <si>
    <t>4)</t>
  </si>
  <si>
    <t>Pronostico funcion Excel</t>
  </si>
  <si>
    <t>SOLUCIÓN  CASO 3 (GUÍA RÁPIDA)</t>
  </si>
  <si>
    <t>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</si>
</sst>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0"/>
      <name val="Arial"/>
    </font>
    <font>
      <b/>
      <sz val="10"/>
      <name val="Arial"/>
      <family val="2"/>
    </font>
    <font>
      <u/>
      <sz val="10"/>
      <name val="Arial"/>
      <family val="2"/>
    </font>
    <font>
      <sz val="10"/>
      <name val="Arial"/>
      <family val="2"/>
    </font>
    <font>
      <b/>
      <vertAlign val="superscript"/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2" fillId="0" borderId="0" xfId="0" applyFont="1"/>
    <xf numFmtId="0" fontId="0" fillId="0" borderId="2" xfId="0" applyBorder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left" indent="1"/>
    </xf>
    <xf numFmtId="0" fontId="3" fillId="0" borderId="0" xfId="0" applyFont="1"/>
    <xf numFmtId="0" fontId="5" fillId="0" borderId="0" xfId="0" applyFont="1"/>
    <xf numFmtId="0" fontId="1" fillId="0" borderId="0" xfId="0" applyFont="1" applyAlignment="1">
      <alignment horizontal="left" indent="1"/>
    </xf>
    <xf numFmtId="0" fontId="3" fillId="0" borderId="1" xfId="0" applyFont="1" applyBorder="1"/>
    <xf numFmtId="0" fontId="3" fillId="0" borderId="6" xfId="0" applyFont="1" applyBorder="1"/>
    <xf numFmtId="0" fontId="0" fillId="0" borderId="7" xfId="0" applyBorder="1"/>
    <xf numFmtId="0" fontId="0" fillId="0" borderId="8" xfId="0" applyBorder="1"/>
    <xf numFmtId="164" fontId="0" fillId="0" borderId="3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0" fillId="2" borderId="4" xfId="0" applyFill="1" applyBorder="1" applyAlignment="1">
      <alignment horizontal="center"/>
    </xf>
    <xf numFmtId="164" fontId="0" fillId="2" borderId="4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3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i="1"/>
              <a:t>Diagrama de dispersión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spPr>
              <a:ln w="19050">
                <a:solidFill>
                  <a:srgbClr val="FF0000"/>
                </a:solidFill>
                <a:prstDash val="dash"/>
              </a:ln>
            </c:spPr>
            <c:trendlineType val="linear"/>
            <c:dispRSqr val="1"/>
            <c:dispEq val="1"/>
            <c:trendlineLbl>
              <c:layout>
                <c:manualLayout>
                  <c:x val="9.2945300163501873E-2"/>
                  <c:y val="0.39870844519721077"/>
                </c:manualLayout>
              </c:layout>
              <c:tx>
                <c:rich>
                  <a:bodyPr/>
                  <a:lstStyle/>
                  <a:p>
                    <a:pPr>
                      <a:defRPr sz="1200"/>
                    </a:pPr>
                    <a:r>
                      <a:rPr lang="en-US" sz="1400" b="1" baseline="0"/>
                      <a:t>y = 1.0303x + 10.533</a:t>
                    </a:r>
                    <a:br>
                      <a:rPr lang="en-US" sz="1400" b="1" baseline="0"/>
                    </a:br>
                    <a:r>
                      <a:rPr lang="en-US" sz="1400" b="1" baseline="0"/>
                      <a:t>
R² = 0.770</a:t>
                    </a:r>
                    <a:endParaRPr lang="en-US" sz="1400" b="1"/>
                  </a:p>
                </c:rich>
              </c:tx>
              <c:numFmt formatCode="General" sourceLinked="0"/>
            </c:trendlineLbl>
          </c:trendline>
          <c:xVal>
            <c:numRef>
              <c:f>Reg_Line!$C$7:$C$16</c:f>
              <c:numCache>
                <c:formatCode>General</c:formatCode>
                <c:ptCount val="10"/>
                <c:pt idx="0">
                  <c:v>0</c:v>
                </c:pt>
                <c:pt idx="1">
                  <c:v>4</c:v>
                </c:pt>
                <c:pt idx="2">
                  <c:v>14</c:v>
                </c:pt>
                <c:pt idx="3">
                  <c:v>10</c:v>
                </c:pt>
                <c:pt idx="4">
                  <c:v>9</c:v>
                </c:pt>
                <c:pt idx="5">
                  <c:v>8</c:v>
                </c:pt>
                <c:pt idx="6">
                  <c:v>6</c:v>
                </c:pt>
                <c:pt idx="7">
                  <c:v>1</c:v>
                </c:pt>
              </c:numCache>
            </c:numRef>
          </c:xVal>
          <c:yVal>
            <c:numRef>
              <c:f>Reg_Line!$D$7:$D$16</c:f>
              <c:numCache>
                <c:formatCode>General</c:formatCode>
                <c:ptCount val="10"/>
                <c:pt idx="0">
                  <c:v>2.4</c:v>
                </c:pt>
                <c:pt idx="1">
                  <c:v>7.2</c:v>
                </c:pt>
                <c:pt idx="2">
                  <c:v>10.3</c:v>
                </c:pt>
                <c:pt idx="3">
                  <c:v>9.1</c:v>
                </c:pt>
                <c:pt idx="4">
                  <c:v>10.199999999999999</c:v>
                </c:pt>
                <c:pt idx="5">
                  <c:v>4.0999999999999996</c:v>
                </c:pt>
                <c:pt idx="6">
                  <c:v>7.6</c:v>
                </c:pt>
                <c:pt idx="7">
                  <c:v>3.5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6CD-4ACE-8048-3CBEC05DDC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407456"/>
        <c:axId val="1"/>
      </c:scatterChart>
      <c:valAx>
        <c:axId val="4044074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Año</a:t>
                </a:r>
              </a:p>
            </c:rich>
          </c:tx>
          <c:layout>
            <c:manualLayout>
              <c:xMode val="edge"/>
              <c:yMode val="edge"/>
              <c:x val="0.88201154358074907"/>
              <c:y val="0.87858691430387337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Ventas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04407456"/>
        <c:crosses val="autoZero"/>
        <c:crossBetween val="midCat"/>
      </c:valAx>
      <c:spPr>
        <a:solidFill>
          <a:srgbClr val="B9FCFF"/>
        </a:solidFill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4226706036745409"/>
                  <c:y val="-0.1578240740740740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Hoja1!$C$4:$C$11</c:f>
              <c:numCache>
                <c:formatCode>General</c:formatCode>
                <c:ptCount val="8"/>
                <c:pt idx="0">
                  <c:v>0</c:v>
                </c:pt>
                <c:pt idx="1">
                  <c:v>4</c:v>
                </c:pt>
                <c:pt idx="2">
                  <c:v>14</c:v>
                </c:pt>
                <c:pt idx="3">
                  <c:v>10</c:v>
                </c:pt>
                <c:pt idx="4">
                  <c:v>9</c:v>
                </c:pt>
                <c:pt idx="5">
                  <c:v>8</c:v>
                </c:pt>
                <c:pt idx="6">
                  <c:v>6</c:v>
                </c:pt>
                <c:pt idx="7">
                  <c:v>1</c:v>
                </c:pt>
              </c:numCache>
            </c:numRef>
          </c:xVal>
          <c:yVal>
            <c:numRef>
              <c:f>Hoja1!$D$4:$D$11</c:f>
              <c:numCache>
                <c:formatCode>General</c:formatCode>
                <c:ptCount val="8"/>
                <c:pt idx="0">
                  <c:v>2.4</c:v>
                </c:pt>
                <c:pt idx="1">
                  <c:v>7.2</c:v>
                </c:pt>
                <c:pt idx="2">
                  <c:v>10.3</c:v>
                </c:pt>
                <c:pt idx="3">
                  <c:v>9.1</c:v>
                </c:pt>
                <c:pt idx="4">
                  <c:v>10.199999999999999</c:v>
                </c:pt>
                <c:pt idx="5">
                  <c:v>4.0999999999999996</c:v>
                </c:pt>
                <c:pt idx="6">
                  <c:v>7.6</c:v>
                </c:pt>
                <c:pt idx="7">
                  <c:v>3.5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43-4444-A67E-D39D4B0173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5347407"/>
        <c:axId val="995347887"/>
      </c:scatterChart>
      <c:valAx>
        <c:axId val="9953474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95347887"/>
        <c:crosses val="autoZero"/>
        <c:crossBetween val="midCat"/>
      </c:valAx>
      <c:valAx>
        <c:axId val="99534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953474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409575</xdr:colOff>
      <xdr:row>30</xdr:row>
      <xdr:rowOff>19050</xdr:rowOff>
    </xdr:from>
    <xdr:to>
      <xdr:col>16</xdr:col>
      <xdr:colOff>447675</xdr:colOff>
      <xdr:row>56</xdr:row>
      <xdr:rowOff>28575</xdr:rowOff>
    </xdr:to>
    <xdr:graphicFrame macro="">
      <xdr:nvGraphicFramePr>
        <xdr:cNvPr id="1046" name="10 Gráfico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</xdr:colOff>
      <xdr:row>7</xdr:row>
      <xdr:rowOff>53340</xdr:rowOff>
    </xdr:from>
    <xdr:to>
      <xdr:col>11</xdr:col>
      <xdr:colOff>655320</xdr:colOff>
      <xdr:row>23</xdr:row>
      <xdr:rowOff>114300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42A1F41-9E0F-7856-EAAC-E73D4861BE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P82"/>
  <sheetViews>
    <sheetView showGridLines="0" tabSelected="1" zoomScale="90" workbookViewId="0">
      <selection activeCell="B6" sqref="B6:D14"/>
    </sheetView>
  </sheetViews>
  <sheetFormatPr baseColWidth="10" defaultRowHeight="13.2" x14ac:dyDescent="0.25"/>
  <cols>
    <col min="1" max="1" width="4.33203125" customWidth="1"/>
    <col min="5" max="5" width="16" customWidth="1"/>
    <col min="6" max="6" width="13.6640625" customWidth="1"/>
    <col min="9" max="9" width="12.33203125" bestFit="1" customWidth="1"/>
    <col min="12" max="12" width="16.44140625" customWidth="1"/>
  </cols>
  <sheetData>
    <row r="2" spans="2:9" ht="15.6" x14ac:dyDescent="0.3">
      <c r="B2" s="18" t="s">
        <v>55</v>
      </c>
    </row>
    <row r="3" spans="2:9" x14ac:dyDescent="0.25">
      <c r="B3" s="4"/>
    </row>
    <row r="4" spans="2:9" x14ac:dyDescent="0.25">
      <c r="B4" s="4" t="s">
        <v>49</v>
      </c>
      <c r="I4" s="4" t="s">
        <v>50</v>
      </c>
    </row>
    <row r="6" spans="2:9" x14ac:dyDescent="0.25">
      <c r="B6" s="9" t="s">
        <v>56</v>
      </c>
      <c r="C6" s="11" t="s">
        <v>0</v>
      </c>
      <c r="D6" s="3" t="s">
        <v>11</v>
      </c>
      <c r="E6" s="11" t="s">
        <v>1</v>
      </c>
      <c r="F6" s="7" t="s">
        <v>2</v>
      </c>
      <c r="G6" s="11" t="s">
        <v>4</v>
      </c>
      <c r="I6" s="4" t="s">
        <v>47</v>
      </c>
    </row>
    <row r="7" spans="2:9" x14ac:dyDescent="0.25">
      <c r="B7" s="8">
        <v>1</v>
      </c>
      <c r="C7" s="34">
        <v>0</v>
      </c>
      <c r="D7" s="6">
        <v>2.4</v>
      </c>
      <c r="E7">
        <f>+C7*C7</f>
        <v>0</v>
      </c>
      <c r="F7">
        <f>+D7*D7</f>
        <v>5.76</v>
      </c>
      <c r="G7">
        <f>+C7*D7</f>
        <v>0</v>
      </c>
      <c r="I7" s="4" t="s">
        <v>22</v>
      </c>
    </row>
    <row r="8" spans="2:9" x14ac:dyDescent="0.25">
      <c r="B8" s="8">
        <v>2</v>
      </c>
      <c r="C8" s="34">
        <v>4</v>
      </c>
      <c r="D8" s="1">
        <v>7.2</v>
      </c>
      <c r="E8">
        <f t="shared" ref="E8:E16" si="0">+C8*C8</f>
        <v>16</v>
      </c>
      <c r="F8">
        <f t="shared" ref="F8:F16" si="1">+D8*D8</f>
        <v>51.84</v>
      </c>
      <c r="G8">
        <f t="shared" ref="G8:G16" si="2">+C8*D8</f>
        <v>28.8</v>
      </c>
      <c r="I8" t="s">
        <v>14</v>
      </c>
    </row>
    <row r="9" spans="2:9" x14ac:dyDescent="0.25">
      <c r="B9" s="8">
        <v>3</v>
      </c>
      <c r="C9" s="34">
        <v>14</v>
      </c>
      <c r="D9" s="1">
        <v>10.3</v>
      </c>
      <c r="E9">
        <f t="shared" si="0"/>
        <v>196</v>
      </c>
      <c r="F9">
        <f t="shared" si="1"/>
        <v>106.09000000000002</v>
      </c>
      <c r="G9">
        <f t="shared" si="2"/>
        <v>144.20000000000002</v>
      </c>
      <c r="I9" s="17" t="s">
        <v>48</v>
      </c>
    </row>
    <row r="10" spans="2:9" x14ac:dyDescent="0.25">
      <c r="B10" s="8">
        <v>4</v>
      </c>
      <c r="C10" s="34">
        <v>10</v>
      </c>
      <c r="D10" s="1">
        <v>9.1</v>
      </c>
      <c r="E10">
        <f t="shared" si="0"/>
        <v>100</v>
      </c>
      <c r="F10">
        <f t="shared" si="1"/>
        <v>82.809999999999988</v>
      </c>
      <c r="G10">
        <f t="shared" si="2"/>
        <v>91</v>
      </c>
    </row>
    <row r="11" spans="2:9" x14ac:dyDescent="0.25">
      <c r="B11" s="8">
        <v>5</v>
      </c>
      <c r="C11" s="34">
        <v>9</v>
      </c>
      <c r="D11" s="1">
        <v>10.199999999999999</v>
      </c>
      <c r="E11">
        <f t="shared" si="0"/>
        <v>81</v>
      </c>
      <c r="F11">
        <f t="shared" si="1"/>
        <v>104.03999999999999</v>
      </c>
      <c r="G11">
        <f t="shared" si="2"/>
        <v>91.8</v>
      </c>
      <c r="I11" s="4" t="s">
        <v>13</v>
      </c>
    </row>
    <row r="12" spans="2:9" x14ac:dyDescent="0.25">
      <c r="B12" s="8">
        <v>6</v>
      </c>
      <c r="C12" s="34">
        <v>8</v>
      </c>
      <c r="D12" s="1">
        <v>4.0999999999999996</v>
      </c>
      <c r="E12">
        <f t="shared" si="0"/>
        <v>64</v>
      </c>
      <c r="F12">
        <f t="shared" si="1"/>
        <v>16.809999999999999</v>
      </c>
      <c r="G12">
        <f t="shared" si="2"/>
        <v>32.799999999999997</v>
      </c>
      <c r="I12" s="17" t="s">
        <v>15</v>
      </c>
    </row>
    <row r="13" spans="2:9" x14ac:dyDescent="0.25">
      <c r="B13" s="8">
        <v>7</v>
      </c>
      <c r="C13" s="34">
        <v>6</v>
      </c>
      <c r="D13" s="1">
        <v>7.6</v>
      </c>
      <c r="E13">
        <f t="shared" si="0"/>
        <v>36</v>
      </c>
      <c r="F13">
        <f t="shared" si="1"/>
        <v>57.76</v>
      </c>
      <c r="G13">
        <f t="shared" si="2"/>
        <v>45.599999999999994</v>
      </c>
      <c r="I13" s="17" t="s">
        <v>26</v>
      </c>
    </row>
    <row r="14" spans="2:9" x14ac:dyDescent="0.25">
      <c r="B14" s="8">
        <v>8</v>
      </c>
      <c r="C14" s="34">
        <v>1</v>
      </c>
      <c r="D14" s="1">
        <v>3.5</v>
      </c>
      <c r="E14">
        <f t="shared" si="0"/>
        <v>1</v>
      </c>
      <c r="F14">
        <f t="shared" si="1"/>
        <v>12.25</v>
      </c>
      <c r="G14">
        <f t="shared" si="2"/>
        <v>3.5</v>
      </c>
      <c r="I14" s="17" t="s">
        <v>27</v>
      </c>
    </row>
    <row r="15" spans="2:9" x14ac:dyDescent="0.25">
      <c r="B15" s="8"/>
      <c r="C15" s="34"/>
      <c r="D15" s="1"/>
      <c r="E15">
        <f t="shared" si="0"/>
        <v>0</v>
      </c>
      <c r="F15">
        <f t="shared" si="1"/>
        <v>0</v>
      </c>
      <c r="G15">
        <f t="shared" si="2"/>
        <v>0</v>
      </c>
      <c r="I15" s="17" t="s">
        <v>30</v>
      </c>
    </row>
    <row r="16" spans="2:9" x14ac:dyDescent="0.25">
      <c r="B16" s="8"/>
      <c r="C16" s="34"/>
      <c r="D16" s="1"/>
      <c r="E16">
        <f t="shared" si="0"/>
        <v>0</v>
      </c>
      <c r="F16">
        <f t="shared" si="1"/>
        <v>0</v>
      </c>
      <c r="G16">
        <f t="shared" si="2"/>
        <v>0</v>
      </c>
      <c r="I16" s="19" t="s">
        <v>28</v>
      </c>
    </row>
    <row r="17" spans="2:16" x14ac:dyDescent="0.25">
      <c r="B17" s="4" t="s">
        <v>23</v>
      </c>
      <c r="C17" s="4">
        <f>SUM(C7:C16)</f>
        <v>52</v>
      </c>
      <c r="D17" s="4">
        <f>SUM(D7:D16)</f>
        <v>54.400000000000006</v>
      </c>
      <c r="E17" s="4">
        <f>SUM(E7:E16)</f>
        <v>494</v>
      </c>
      <c r="F17" s="4">
        <f>SUM(F7:F16)</f>
        <v>437.35999999999996</v>
      </c>
      <c r="G17" s="4">
        <f>SUM(G7:G16)</f>
        <v>437.70000000000005</v>
      </c>
      <c r="I17" s="19" t="s">
        <v>29</v>
      </c>
    </row>
    <row r="19" spans="2:16" x14ac:dyDescent="0.25">
      <c r="B19" t="s">
        <v>3</v>
      </c>
      <c r="C19" s="5">
        <f>+E17*D17-C17*G17</f>
        <v>4113.2000000000007</v>
      </c>
      <c r="D19" t="s">
        <v>6</v>
      </c>
      <c r="E19">
        <f>+C19/C20</f>
        <v>3.2958333333333338</v>
      </c>
      <c r="I19" s="2" t="s">
        <v>12</v>
      </c>
      <c r="J19" s="10">
        <f>CORREL(C7:C16,D7:D16)</f>
        <v>0.81992648638503329</v>
      </c>
      <c r="P19" s="4"/>
    </row>
    <row r="20" spans="2:16" x14ac:dyDescent="0.25">
      <c r="C20">
        <f>8*E17-C17*C17</f>
        <v>1248</v>
      </c>
    </row>
    <row r="21" spans="2:16" x14ac:dyDescent="0.25">
      <c r="I21" s="17" t="s">
        <v>20</v>
      </c>
      <c r="P21" s="16"/>
    </row>
    <row r="22" spans="2:16" x14ac:dyDescent="0.25">
      <c r="B22" t="s">
        <v>5</v>
      </c>
      <c r="C22" s="5">
        <f>8*G17-C17*D17</f>
        <v>672.80000000000018</v>
      </c>
      <c r="D22" t="s">
        <v>6</v>
      </c>
      <c r="E22">
        <f>+C22/C23</f>
        <v>0.5391025641025643</v>
      </c>
      <c r="I22" s="19" t="s">
        <v>31</v>
      </c>
      <c r="P22" s="16"/>
    </row>
    <row r="23" spans="2:16" x14ac:dyDescent="0.25">
      <c r="C23">
        <f>8*E17-C17*C17</f>
        <v>1248</v>
      </c>
      <c r="I23" s="19" t="s">
        <v>32</v>
      </c>
    </row>
    <row r="24" spans="2:16" x14ac:dyDescent="0.25">
      <c r="G24" t="s">
        <v>7</v>
      </c>
      <c r="P24" s="16"/>
    </row>
    <row r="25" spans="2:16" ht="15.6" x14ac:dyDescent="0.25">
      <c r="B25" s="17" t="s">
        <v>38</v>
      </c>
      <c r="I25" s="2" t="s">
        <v>21</v>
      </c>
      <c r="J25" s="20">
        <f>RSQ(D7:D16,C7:C16)</f>
        <v>0.67227944307570675</v>
      </c>
      <c r="P25" s="16"/>
    </row>
    <row r="26" spans="2:16" x14ac:dyDescent="0.25">
      <c r="C26" s="17" t="s">
        <v>39</v>
      </c>
    </row>
    <row r="27" spans="2:16" x14ac:dyDescent="0.25">
      <c r="C27" s="21" t="s">
        <v>40</v>
      </c>
      <c r="D27" s="22"/>
      <c r="E27" s="23"/>
    </row>
    <row r="28" spans="2:16" x14ac:dyDescent="0.25">
      <c r="C28" s="35"/>
      <c r="D28" s="36"/>
      <c r="E28" s="36"/>
    </row>
    <row r="30" spans="2:16" x14ac:dyDescent="0.25">
      <c r="B30" s="4" t="s">
        <v>51</v>
      </c>
    </row>
    <row r="31" spans="2:16" ht="15.6" x14ac:dyDescent="0.25">
      <c r="B31" s="4" t="s">
        <v>33</v>
      </c>
    </row>
    <row r="32" spans="2:16" x14ac:dyDescent="0.25">
      <c r="B32" s="17" t="s">
        <v>15</v>
      </c>
    </row>
    <row r="33" spans="2:2" x14ac:dyDescent="0.25">
      <c r="B33" s="17" t="s">
        <v>24</v>
      </c>
    </row>
    <row r="34" spans="2:2" x14ac:dyDescent="0.25">
      <c r="B34" s="4" t="s">
        <v>25</v>
      </c>
    </row>
    <row r="35" spans="2:2" x14ac:dyDescent="0.25">
      <c r="B35" s="17" t="s">
        <v>34</v>
      </c>
    </row>
    <row r="36" spans="2:2" x14ac:dyDescent="0.25">
      <c r="B36" s="17" t="s">
        <v>35</v>
      </c>
    </row>
    <row r="37" spans="2:2" x14ac:dyDescent="0.25">
      <c r="B37" s="17" t="s">
        <v>36</v>
      </c>
    </row>
    <row r="38" spans="2:2" x14ac:dyDescent="0.25">
      <c r="B38" s="17" t="s">
        <v>37</v>
      </c>
    </row>
    <row r="60" spans="2:13" x14ac:dyDescent="0.25">
      <c r="B60" s="4" t="s">
        <v>53</v>
      </c>
    </row>
    <row r="61" spans="2:13" ht="39.6" x14ac:dyDescent="0.25">
      <c r="B61" s="4" t="s">
        <v>52</v>
      </c>
      <c r="J61" s="11" t="s">
        <v>8</v>
      </c>
      <c r="K61" s="11" t="s">
        <v>9</v>
      </c>
      <c r="L61" s="3" t="s">
        <v>10</v>
      </c>
      <c r="M61" s="3" t="s">
        <v>54</v>
      </c>
    </row>
    <row r="62" spans="2:13" x14ac:dyDescent="0.25">
      <c r="B62" s="17" t="s">
        <v>42</v>
      </c>
      <c r="J62" s="26"/>
      <c r="K62" s="27"/>
      <c r="L62" s="29" t="s">
        <v>41</v>
      </c>
      <c r="M62" s="28"/>
    </row>
    <row r="63" spans="2:13" x14ac:dyDescent="0.25">
      <c r="B63" s="17" t="s">
        <v>43</v>
      </c>
      <c r="I63" s="1">
        <v>1996</v>
      </c>
      <c r="J63" s="6">
        <v>1</v>
      </c>
      <c r="K63" s="14">
        <v>10</v>
      </c>
      <c r="L63" s="24">
        <f t="shared" ref="L63:L82" si="3">+$E$22*J63+$E$19</f>
        <v>3.8349358974358982</v>
      </c>
      <c r="M63" s="12"/>
    </row>
    <row r="64" spans="2:13" x14ac:dyDescent="0.25">
      <c r="B64" s="17" t="s">
        <v>26</v>
      </c>
      <c r="I64" s="1">
        <v>1997</v>
      </c>
      <c r="J64" s="1">
        <v>2</v>
      </c>
      <c r="K64" s="15">
        <v>15</v>
      </c>
      <c r="L64" s="25">
        <f t="shared" si="3"/>
        <v>4.3740384615384622</v>
      </c>
      <c r="M64" s="13"/>
    </row>
    <row r="65" spans="2:13" x14ac:dyDescent="0.25">
      <c r="B65" s="17" t="s">
        <v>27</v>
      </c>
      <c r="I65" s="1">
        <v>1998</v>
      </c>
      <c r="J65" s="1">
        <v>3</v>
      </c>
      <c r="K65" s="15">
        <v>12</v>
      </c>
      <c r="L65" s="25">
        <f t="shared" si="3"/>
        <v>4.9131410256410266</v>
      </c>
      <c r="M65" s="13"/>
    </row>
    <row r="66" spans="2:13" x14ac:dyDescent="0.25">
      <c r="B66" s="17" t="s">
        <v>44</v>
      </c>
      <c r="I66" s="1">
        <v>1999</v>
      </c>
      <c r="J66" s="1">
        <v>4</v>
      </c>
      <c r="K66" s="15">
        <v>16</v>
      </c>
      <c r="L66" s="25">
        <f t="shared" si="3"/>
        <v>5.452243589743591</v>
      </c>
      <c r="M66" s="13"/>
    </row>
    <row r="67" spans="2:13" x14ac:dyDescent="0.25">
      <c r="B67" s="2" t="s">
        <v>0</v>
      </c>
      <c r="C67" t="s">
        <v>18</v>
      </c>
      <c r="H67" s="17" t="s">
        <v>7</v>
      </c>
      <c r="I67" s="1">
        <v>2000</v>
      </c>
      <c r="J67" s="1">
        <v>5</v>
      </c>
      <c r="K67" s="15">
        <v>18</v>
      </c>
      <c r="L67" s="25">
        <f t="shared" si="3"/>
        <v>5.9913461538461554</v>
      </c>
      <c r="M67" s="13"/>
    </row>
    <row r="68" spans="2:13" x14ac:dyDescent="0.25">
      <c r="B68" s="4" t="s">
        <v>16</v>
      </c>
      <c r="C68" s="17" t="s">
        <v>45</v>
      </c>
      <c r="I68" s="1">
        <v>2001</v>
      </c>
      <c r="J68" s="1">
        <v>6</v>
      </c>
      <c r="K68" s="15">
        <v>15</v>
      </c>
      <c r="L68" s="25">
        <f t="shared" si="3"/>
        <v>6.530448717948719</v>
      </c>
      <c r="M68" s="13"/>
    </row>
    <row r="69" spans="2:13" x14ac:dyDescent="0.25">
      <c r="B69" s="4" t="s">
        <v>17</v>
      </c>
      <c r="C69" s="17" t="s">
        <v>46</v>
      </c>
      <c r="I69" s="1">
        <v>2002</v>
      </c>
      <c r="J69" s="1">
        <v>7</v>
      </c>
      <c r="K69" s="15">
        <v>16</v>
      </c>
      <c r="L69" s="25">
        <f t="shared" si="3"/>
        <v>7.0695512820512842</v>
      </c>
      <c r="M69" s="13"/>
    </row>
    <row r="70" spans="2:13" x14ac:dyDescent="0.25">
      <c r="I70" s="1">
        <v>2003</v>
      </c>
      <c r="J70" s="1">
        <v>8</v>
      </c>
      <c r="K70" s="15">
        <v>18</v>
      </c>
      <c r="L70" s="25">
        <f t="shared" si="3"/>
        <v>7.6086538461538478</v>
      </c>
      <c r="M70" s="13"/>
    </row>
    <row r="71" spans="2:13" x14ac:dyDescent="0.25">
      <c r="B71" t="s">
        <v>19</v>
      </c>
      <c r="I71" s="1">
        <v>2004</v>
      </c>
      <c r="J71" s="1">
        <v>9</v>
      </c>
      <c r="K71" s="15">
        <v>20</v>
      </c>
      <c r="L71" s="25">
        <f t="shared" si="3"/>
        <v>8.1477564102564131</v>
      </c>
      <c r="M71" s="13"/>
    </row>
    <row r="72" spans="2:13" x14ac:dyDescent="0.25">
      <c r="I72" s="1">
        <v>2005</v>
      </c>
      <c r="J72" s="1">
        <v>10</v>
      </c>
      <c r="K72" s="15">
        <v>22</v>
      </c>
      <c r="L72" s="25">
        <f t="shared" si="3"/>
        <v>8.6868589743589766</v>
      </c>
      <c r="M72" s="13"/>
    </row>
    <row r="73" spans="2:13" x14ac:dyDescent="0.25">
      <c r="I73" s="1">
        <v>2006</v>
      </c>
      <c r="J73" s="32">
        <v>11</v>
      </c>
      <c r="K73" s="33"/>
      <c r="L73" s="31">
        <f t="shared" si="3"/>
        <v>9.2259615384615419</v>
      </c>
      <c r="M73" s="31">
        <f t="shared" ref="M73:M82" si="4">FORECAST(J73,$K$63:$K$72,$J$63:$J$72)</f>
        <v>21.866666666666667</v>
      </c>
    </row>
    <row r="74" spans="2:13" x14ac:dyDescent="0.25">
      <c r="I74" s="1">
        <v>2007</v>
      </c>
      <c r="J74" s="30">
        <v>12</v>
      </c>
      <c r="K74" s="33"/>
      <c r="L74" s="31">
        <f t="shared" si="3"/>
        <v>9.7650641025641054</v>
      </c>
      <c r="M74" s="31">
        <f t="shared" si="4"/>
        <v>22.896969696969698</v>
      </c>
    </row>
    <row r="75" spans="2:13" x14ac:dyDescent="0.25">
      <c r="I75" s="1">
        <v>2008</v>
      </c>
      <c r="J75" s="30">
        <v>13</v>
      </c>
      <c r="K75" s="33"/>
      <c r="L75" s="31">
        <f t="shared" si="3"/>
        <v>10.304166666666669</v>
      </c>
      <c r="M75" s="31">
        <f t="shared" si="4"/>
        <v>23.927272727272729</v>
      </c>
    </row>
    <row r="76" spans="2:13" x14ac:dyDescent="0.25">
      <c r="I76" s="1">
        <v>2009</v>
      </c>
      <c r="J76" s="30">
        <v>14</v>
      </c>
      <c r="K76" s="33"/>
      <c r="L76" s="31">
        <f t="shared" si="3"/>
        <v>10.843269230769234</v>
      </c>
      <c r="M76" s="31">
        <f t="shared" si="4"/>
        <v>24.957575757575757</v>
      </c>
    </row>
    <row r="77" spans="2:13" x14ac:dyDescent="0.25">
      <c r="I77" s="1">
        <v>2010</v>
      </c>
      <c r="J77" s="30">
        <v>15</v>
      </c>
      <c r="K77" s="33"/>
      <c r="L77" s="31">
        <f t="shared" si="3"/>
        <v>11.3823717948718</v>
      </c>
      <c r="M77" s="31">
        <f t="shared" si="4"/>
        <v>25.987878787878785</v>
      </c>
    </row>
    <row r="78" spans="2:13" x14ac:dyDescent="0.25">
      <c r="I78" s="1">
        <v>2011</v>
      </c>
      <c r="J78" s="30">
        <v>16</v>
      </c>
      <c r="K78" s="33"/>
      <c r="L78" s="31">
        <f t="shared" si="3"/>
        <v>11.921474358974363</v>
      </c>
      <c r="M78" s="31">
        <f t="shared" si="4"/>
        <v>27.018181818181816</v>
      </c>
    </row>
    <row r="79" spans="2:13" x14ac:dyDescent="0.25">
      <c r="I79" s="1">
        <v>2012</v>
      </c>
      <c r="J79" s="30">
        <v>17</v>
      </c>
      <c r="K79" s="33"/>
      <c r="L79" s="31">
        <f t="shared" si="3"/>
        <v>12.460576923076927</v>
      </c>
      <c r="M79" s="31">
        <f t="shared" si="4"/>
        <v>28.048484848484847</v>
      </c>
    </row>
    <row r="80" spans="2:13" x14ac:dyDescent="0.25">
      <c r="I80" s="1">
        <v>2013</v>
      </c>
      <c r="J80" s="30">
        <v>18</v>
      </c>
      <c r="K80" s="33"/>
      <c r="L80" s="31">
        <f t="shared" si="3"/>
        <v>12.999679487179492</v>
      </c>
      <c r="M80" s="31">
        <f t="shared" si="4"/>
        <v>29.078787878787878</v>
      </c>
    </row>
    <row r="81" spans="9:13" x14ac:dyDescent="0.25">
      <c r="I81" s="1">
        <v>2014</v>
      </c>
      <c r="J81" s="30">
        <v>19</v>
      </c>
      <c r="K81" s="33"/>
      <c r="L81" s="31">
        <f t="shared" si="3"/>
        <v>13.538782051282055</v>
      </c>
      <c r="M81" s="31">
        <f t="shared" si="4"/>
        <v>30.109090909090909</v>
      </c>
    </row>
    <row r="82" spans="9:13" x14ac:dyDescent="0.25">
      <c r="I82" s="1">
        <v>2015</v>
      </c>
      <c r="J82" s="30">
        <v>20</v>
      </c>
      <c r="K82" s="33"/>
      <c r="L82" s="31">
        <f t="shared" si="3"/>
        <v>14.077884615384621</v>
      </c>
      <c r="M82" s="31">
        <f t="shared" si="4"/>
        <v>31.139393939393941</v>
      </c>
    </row>
  </sheetData>
  <phoneticPr fontId="6" type="noConversion"/>
  <pageMargins left="0.75" right="0.75" top="1" bottom="1" header="0" footer="0"/>
  <pageSetup paperSize="9" scale="56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94D2F-2B6F-4FFE-83C2-1F0BB9648086}">
  <dimension ref="B3:D11"/>
  <sheetViews>
    <sheetView workbookViewId="0">
      <selection activeCell="C25" sqref="C25"/>
    </sheetView>
  </sheetViews>
  <sheetFormatPr baseColWidth="10" defaultRowHeight="13.2" x14ac:dyDescent="0.25"/>
  <sheetData>
    <row r="3" spans="2:4" x14ac:dyDescent="0.25">
      <c r="B3" s="9" t="s">
        <v>56</v>
      </c>
      <c r="C3" s="11" t="s">
        <v>0</v>
      </c>
      <c r="D3" s="3" t="s">
        <v>11</v>
      </c>
    </row>
    <row r="4" spans="2:4" x14ac:dyDescent="0.25">
      <c r="B4" s="8">
        <v>1</v>
      </c>
      <c r="C4" s="34">
        <v>0</v>
      </c>
      <c r="D4" s="6">
        <v>2.4</v>
      </c>
    </row>
    <row r="5" spans="2:4" x14ac:dyDescent="0.25">
      <c r="B5" s="8">
        <v>2</v>
      </c>
      <c r="C5" s="34">
        <v>4</v>
      </c>
      <c r="D5" s="1">
        <v>7.2</v>
      </c>
    </row>
    <row r="6" spans="2:4" x14ac:dyDescent="0.25">
      <c r="B6" s="8">
        <v>3</v>
      </c>
      <c r="C6" s="34">
        <v>14</v>
      </c>
      <c r="D6" s="1">
        <v>10.3</v>
      </c>
    </row>
    <row r="7" spans="2:4" x14ac:dyDescent="0.25">
      <c r="B7" s="8">
        <v>4</v>
      </c>
      <c r="C7" s="34">
        <v>10</v>
      </c>
      <c r="D7" s="1">
        <v>9.1</v>
      </c>
    </row>
    <row r="8" spans="2:4" x14ac:dyDescent="0.25">
      <c r="B8" s="8">
        <v>5</v>
      </c>
      <c r="C8" s="34">
        <v>9</v>
      </c>
      <c r="D8" s="1">
        <v>10.199999999999999</v>
      </c>
    </row>
    <row r="9" spans="2:4" x14ac:dyDescent="0.25">
      <c r="B9" s="8">
        <v>6</v>
      </c>
      <c r="C9" s="34">
        <v>8</v>
      </c>
      <c r="D9" s="1">
        <v>4.0999999999999996</v>
      </c>
    </row>
    <row r="10" spans="2:4" x14ac:dyDescent="0.25">
      <c r="B10" s="8">
        <v>7</v>
      </c>
      <c r="C10" s="34">
        <v>6</v>
      </c>
      <c r="D10" s="1">
        <v>7.6</v>
      </c>
    </row>
    <row r="11" spans="2:4" x14ac:dyDescent="0.25">
      <c r="B11" s="8">
        <v>8</v>
      </c>
      <c r="C11" s="34">
        <v>1</v>
      </c>
      <c r="D11" s="1">
        <v>3.5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Reg_Line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JPAZ</dc:creator>
  <cp:lastModifiedBy>Christopher Pinedo</cp:lastModifiedBy>
  <cp:lastPrinted>2009-03-24T20:13:24Z</cp:lastPrinted>
  <dcterms:created xsi:type="dcterms:W3CDTF">2009-03-24T03:25:38Z</dcterms:created>
  <dcterms:modified xsi:type="dcterms:W3CDTF">2025-04-23T15:28:24Z</dcterms:modified>
</cp:coreProperties>
</file>