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305"/>
  </bookViews>
  <sheets>
    <sheet name="Promedio Movil y Simple" sheetId="1" r:id="rId1"/>
    <sheet name="Promedio Movil Ponderado" sheetId="6" r:id="rId2"/>
    <sheet name="Suavizacion Exponencial Simple" sheetId="3" r:id="rId3"/>
    <sheet name="Suavizacion Exponencial Doble" sheetId="4" r:id="rId4"/>
    <sheet name="Regresión Lineal" sheetId="5" r:id="rId5"/>
    <sheet name="Evaluacion de Pronostico" sheetId="2" r:id="rId6"/>
    <sheet name="Variacion Estacional" sheetId="7" r:id="rId7"/>
    <sheet name="Var. Esta. con Tendencia" sheetId="9" r:id="rId8"/>
  </sheets>
  <calcPr calcId="152511"/>
</workbook>
</file>

<file path=xl/calcChain.xml><?xml version="1.0" encoding="utf-8"?>
<calcChain xmlns="http://schemas.openxmlformats.org/spreadsheetml/2006/main">
  <c r="M5" i="9" l="1"/>
  <c r="M6" i="9"/>
  <c r="M25" i="9" s="1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I14" i="9"/>
  <c r="K25" i="9"/>
  <c r="AC1" i="9" s="1"/>
  <c r="J24" i="9"/>
  <c r="N24" i="9" s="1"/>
  <c r="J23" i="9"/>
  <c r="N23" i="9" s="1"/>
  <c r="J22" i="9"/>
  <c r="N22" i="9" s="1"/>
  <c r="J21" i="9"/>
  <c r="N21" i="9" s="1"/>
  <c r="J20" i="9"/>
  <c r="N20" i="9" s="1"/>
  <c r="J19" i="9"/>
  <c r="N19" i="9" s="1"/>
  <c r="J18" i="9"/>
  <c r="N18" i="9" s="1"/>
  <c r="J17" i="9"/>
  <c r="N17" i="9" s="1"/>
  <c r="J16" i="9"/>
  <c r="J15" i="9"/>
  <c r="J14" i="9"/>
  <c r="J13" i="9"/>
  <c r="J12" i="9"/>
  <c r="J11" i="9"/>
  <c r="J10" i="9"/>
  <c r="J9" i="9"/>
  <c r="J8" i="9"/>
  <c r="J7" i="9"/>
  <c r="J6" i="9"/>
  <c r="J5" i="9"/>
  <c r="J25" i="9" s="1"/>
  <c r="C26" i="9"/>
  <c r="E25" i="9"/>
  <c r="D25" i="9"/>
  <c r="C2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I9" i="9"/>
  <c r="I10" i="9"/>
  <c r="I11" i="9"/>
  <c r="I12" i="9"/>
  <c r="I13" i="9"/>
  <c r="I15" i="9"/>
  <c r="I16" i="9"/>
  <c r="I17" i="9"/>
  <c r="I18" i="9"/>
  <c r="I19" i="9"/>
  <c r="I20" i="9"/>
  <c r="I21" i="9"/>
  <c r="I22" i="9"/>
  <c r="I23" i="9"/>
  <c r="I24" i="9"/>
  <c r="F25" i="9"/>
  <c r="G25" i="9"/>
  <c r="D26" i="9"/>
  <c r="E26" i="9"/>
  <c r="F26" i="9"/>
  <c r="G26" i="9"/>
  <c r="H5" i="9"/>
  <c r="H6" i="7"/>
  <c r="H7" i="7"/>
  <c r="H8" i="7"/>
  <c r="H9" i="7"/>
  <c r="H10" i="7"/>
  <c r="H11" i="7"/>
  <c r="H12" i="7"/>
  <c r="H13" i="7"/>
  <c r="H14" i="7"/>
  <c r="H15" i="7"/>
  <c r="H16" i="7"/>
  <c r="H5" i="7"/>
  <c r="D18" i="7"/>
  <c r="E18" i="7"/>
  <c r="F18" i="7"/>
  <c r="G18" i="7"/>
  <c r="C18" i="7"/>
  <c r="AB6" i="7"/>
  <c r="AC6" i="7"/>
  <c r="AD6" i="7"/>
  <c r="AB7" i="7"/>
  <c r="AC7" i="7"/>
  <c r="AD7" i="7"/>
  <c r="AB8" i="7"/>
  <c r="AC8" i="7"/>
  <c r="AD8" i="7"/>
  <c r="AB9" i="7"/>
  <c r="AC9" i="7"/>
  <c r="AD9" i="7"/>
  <c r="AB10" i="7"/>
  <c r="AC10" i="7"/>
  <c r="AD10" i="7"/>
  <c r="AB11" i="7"/>
  <c r="AC11" i="7"/>
  <c r="AD11" i="7"/>
  <c r="AB12" i="7"/>
  <c r="AC12" i="7"/>
  <c r="AD12" i="7"/>
  <c r="AB13" i="7"/>
  <c r="AC13" i="7"/>
  <c r="AD13" i="7"/>
  <c r="AB14" i="7"/>
  <c r="AC14" i="7"/>
  <c r="AD14" i="7"/>
  <c r="AB15" i="7"/>
  <c r="AC15" i="7"/>
  <c r="AD15" i="7"/>
  <c r="AB16" i="7"/>
  <c r="AC16" i="7"/>
  <c r="AD16" i="7"/>
  <c r="AD5" i="7"/>
  <c r="AD17" i="7" s="1"/>
  <c r="AC5" i="7"/>
  <c r="AB5" i="7"/>
  <c r="AA6" i="7"/>
  <c r="AA7" i="7"/>
  <c r="AA8" i="7"/>
  <c r="AA9" i="7"/>
  <c r="AA10" i="7"/>
  <c r="AA11" i="7"/>
  <c r="AA12" i="7"/>
  <c r="AA13" i="7"/>
  <c r="AA14" i="7"/>
  <c r="AA15" i="7"/>
  <c r="AA16" i="7"/>
  <c r="AA5" i="7"/>
  <c r="G17" i="7"/>
  <c r="F17" i="7"/>
  <c r="Z6" i="7"/>
  <c r="Z7" i="7"/>
  <c r="Z8" i="7"/>
  <c r="Z9" i="7"/>
  <c r="Z10" i="7"/>
  <c r="Z11" i="7"/>
  <c r="Z12" i="7"/>
  <c r="Z13" i="7"/>
  <c r="Z14" i="7"/>
  <c r="Z15" i="7"/>
  <c r="Z16" i="7"/>
  <c r="Z5" i="7"/>
  <c r="E17" i="7"/>
  <c r="D17" i="7"/>
  <c r="C17" i="7"/>
  <c r="U18" i="6"/>
  <c r="U19" i="6"/>
  <c r="U20" i="6"/>
  <c r="U21" i="6"/>
  <c r="U22" i="6"/>
  <c r="U23" i="6"/>
  <c r="U24" i="6"/>
  <c r="U25" i="6"/>
  <c r="U26" i="6"/>
  <c r="U17" i="6"/>
  <c r="S17" i="6"/>
  <c r="S18" i="6"/>
  <c r="S19" i="6"/>
  <c r="S20" i="6"/>
  <c r="S21" i="6"/>
  <c r="S22" i="6"/>
  <c r="S23" i="6"/>
  <c r="S24" i="6"/>
  <c r="S25" i="6"/>
  <c r="S26" i="6"/>
  <c r="S16" i="6"/>
  <c r="Q16" i="6"/>
  <c r="Q17" i="6"/>
  <c r="Q18" i="6"/>
  <c r="Q19" i="6"/>
  <c r="Q20" i="6"/>
  <c r="Q21" i="6"/>
  <c r="Q22" i="6"/>
  <c r="Q23" i="6"/>
  <c r="Q24" i="6"/>
  <c r="Q25" i="6"/>
  <c r="Q26" i="6"/>
  <c r="Q15" i="6"/>
  <c r="O15" i="6"/>
  <c r="O16" i="6"/>
  <c r="O17" i="6"/>
  <c r="O18" i="6"/>
  <c r="O19" i="6"/>
  <c r="O20" i="6"/>
  <c r="O21" i="6"/>
  <c r="O22" i="6"/>
  <c r="O23" i="6"/>
  <c r="O24" i="6"/>
  <c r="O25" i="6"/>
  <c r="O26" i="6"/>
  <c r="O14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12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11" i="6"/>
  <c r="E9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10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C25" i="5"/>
  <c r="H10" i="1"/>
  <c r="H11" i="1"/>
  <c r="H12" i="1"/>
  <c r="H13" i="1"/>
  <c r="H14" i="1"/>
  <c r="H15" i="1"/>
  <c r="H16" i="1"/>
  <c r="H17" i="1"/>
  <c r="H18" i="1"/>
  <c r="H1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H23" i="1"/>
  <c r="H24" i="1"/>
  <c r="H25" i="1"/>
  <c r="H26" i="1"/>
  <c r="H20" i="1"/>
  <c r="H21" i="1"/>
  <c r="H22" i="1"/>
  <c r="P18" i="1"/>
  <c r="P19" i="1"/>
  <c r="P20" i="1"/>
  <c r="P21" i="1"/>
  <c r="P22" i="1"/>
  <c r="P23" i="1"/>
  <c r="P24" i="1"/>
  <c r="P25" i="1"/>
  <c r="P26" i="1"/>
  <c r="P17" i="1"/>
  <c r="O17" i="1"/>
  <c r="O18" i="1"/>
  <c r="O19" i="1"/>
  <c r="O20" i="1"/>
  <c r="O21" i="1"/>
  <c r="O22" i="1"/>
  <c r="O23" i="1"/>
  <c r="O24" i="1"/>
  <c r="O25" i="1"/>
  <c r="O26" i="1"/>
  <c r="O16" i="1"/>
  <c r="N16" i="1"/>
  <c r="N17" i="1"/>
  <c r="N18" i="1"/>
  <c r="N19" i="1"/>
  <c r="N20" i="1"/>
  <c r="N21" i="1"/>
  <c r="N22" i="1"/>
  <c r="N23" i="1"/>
  <c r="N24" i="1"/>
  <c r="N25" i="1"/>
  <c r="N26" i="1"/>
  <c r="N15" i="1"/>
  <c r="M15" i="1"/>
  <c r="M16" i="1"/>
  <c r="M17" i="1"/>
  <c r="M18" i="1"/>
  <c r="M19" i="1"/>
  <c r="M20" i="1"/>
  <c r="M21" i="1"/>
  <c r="M22" i="1"/>
  <c r="M23" i="1"/>
  <c r="M24" i="1"/>
  <c r="M25" i="1"/>
  <c r="M26" i="1"/>
  <c r="M14" i="1"/>
  <c r="L17" i="1"/>
  <c r="L14" i="1"/>
  <c r="L15" i="1"/>
  <c r="L16" i="1"/>
  <c r="L18" i="1"/>
  <c r="L19" i="1"/>
  <c r="L20" i="1"/>
  <c r="L21" i="1"/>
  <c r="L22" i="1"/>
  <c r="L23" i="1"/>
  <c r="L24" i="1"/>
  <c r="L25" i="1"/>
  <c r="L26" i="1"/>
  <c r="L13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0" i="1"/>
  <c r="H9" i="1"/>
  <c r="E6" i="4"/>
  <c r="F6" i="4" s="1"/>
  <c r="G5" i="4"/>
  <c r="H5" i="4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6" i="5"/>
  <c r="A5" i="5"/>
  <c r="D6" i="3"/>
  <c r="G6" i="3" s="1"/>
  <c r="J6" i="3" s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J30" i="4"/>
  <c r="H11" i="2"/>
  <c r="H9" i="2"/>
  <c r="H7" i="2"/>
  <c r="H5" i="2"/>
  <c r="K5" i="2" s="1"/>
  <c r="E6" i="3"/>
  <c r="E7" i="3" s="1"/>
  <c r="E8" i="3" s="1"/>
  <c r="F6" i="3"/>
  <c r="F7" i="3" s="1"/>
  <c r="J30" i="3"/>
  <c r="G5" i="3"/>
  <c r="J5" i="3" s="1"/>
  <c r="I5" i="3"/>
  <c r="L5" i="3" s="1"/>
  <c r="H5" i="3"/>
  <c r="K5" i="3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L24" i="2" s="1"/>
  <c r="I5" i="2"/>
  <c r="L5" i="2" s="1"/>
  <c r="H6" i="2"/>
  <c r="K6" i="2" s="1"/>
  <c r="H8" i="2"/>
  <c r="N8" i="2" s="1"/>
  <c r="H10" i="2"/>
  <c r="N10" i="2" s="1"/>
  <c r="H12" i="2"/>
  <c r="N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5" i="2"/>
  <c r="J5" i="2" s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5" i="2"/>
  <c r="N13" i="2"/>
  <c r="N14" i="2"/>
  <c r="N15" i="2"/>
  <c r="N16" i="2"/>
  <c r="N17" i="2"/>
  <c r="N18" i="2"/>
  <c r="N19" i="2"/>
  <c r="N20" i="2"/>
  <c r="N21" i="2"/>
  <c r="N22" i="2"/>
  <c r="N23" i="2"/>
  <c r="N24" i="2"/>
  <c r="N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N16" i="9" l="1"/>
  <c r="N14" i="9"/>
  <c r="N12" i="9"/>
  <c r="N10" i="9"/>
  <c r="N8" i="9"/>
  <c r="N6" i="9"/>
  <c r="N15" i="9"/>
  <c r="N13" i="9"/>
  <c r="N11" i="9"/>
  <c r="N9" i="9"/>
  <c r="N7" i="9"/>
  <c r="N5" i="9"/>
  <c r="N25" i="9"/>
  <c r="O6" i="9" s="1"/>
  <c r="O4" i="9" s="1"/>
  <c r="O10" i="9" s="1"/>
  <c r="I6" i="9"/>
  <c r="I7" i="9"/>
  <c r="I8" i="9"/>
  <c r="I5" i="9"/>
  <c r="AC17" i="7"/>
  <c r="AB17" i="7"/>
  <c r="AA17" i="7"/>
  <c r="I16" i="7"/>
  <c r="J16" i="7" s="1"/>
  <c r="I15" i="7"/>
  <c r="J15" i="7" s="1"/>
  <c r="I14" i="7"/>
  <c r="J14" i="7" s="1"/>
  <c r="Z17" i="7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D25" i="5"/>
  <c r="A25" i="5"/>
  <c r="B25" i="5"/>
  <c r="I5" i="4"/>
  <c r="I6" i="3"/>
  <c r="L6" i="3" s="1"/>
  <c r="E7" i="4"/>
  <c r="F8" i="3"/>
  <c r="F9" i="3" s="1"/>
  <c r="F10" i="3" s="1"/>
  <c r="F11" i="3" s="1"/>
  <c r="F12" i="3" s="1"/>
  <c r="F13" i="3" s="1"/>
  <c r="I7" i="3"/>
  <c r="D6" i="4"/>
  <c r="G6" i="4" s="1"/>
  <c r="I6" i="4" s="1"/>
  <c r="A25" i="4"/>
  <c r="N6" i="2"/>
  <c r="K7" i="2"/>
  <c r="N7" i="2"/>
  <c r="K9" i="2"/>
  <c r="N9" i="2"/>
  <c r="K11" i="2"/>
  <c r="N11" i="2"/>
  <c r="K12" i="2"/>
  <c r="K10" i="2"/>
  <c r="K8" i="2"/>
  <c r="D7" i="3"/>
  <c r="E9" i="3"/>
  <c r="E10" i="3" s="1"/>
  <c r="E11" i="3" s="1"/>
  <c r="E12" i="3" s="1"/>
  <c r="E13" i="3" s="1"/>
  <c r="H6" i="3"/>
  <c r="K6" i="3" s="1"/>
  <c r="M6" i="3"/>
  <c r="O6" i="3"/>
  <c r="M5" i="3"/>
  <c r="N5" i="3"/>
  <c r="O5" i="3"/>
  <c r="A25" i="3"/>
  <c r="M5" i="2"/>
  <c r="I25" i="2"/>
  <c r="A25" i="2"/>
  <c r="G25" i="2"/>
  <c r="H25" i="2"/>
  <c r="E6" i="5" l="1"/>
  <c r="E4" i="5" s="1"/>
  <c r="F7" i="4"/>
  <c r="D7" i="4" s="1"/>
  <c r="F14" i="3"/>
  <c r="I13" i="3"/>
  <c r="O13" i="3" s="1"/>
  <c r="E14" i="3"/>
  <c r="H13" i="3"/>
  <c r="N13" i="3" s="1"/>
  <c r="H6" i="4"/>
  <c r="D8" i="3"/>
  <c r="G8" i="3" s="1"/>
  <c r="G7" i="3"/>
  <c r="N6" i="3"/>
  <c r="H8" i="3"/>
  <c r="I8" i="3"/>
  <c r="H7" i="3"/>
  <c r="M25" i="2"/>
  <c r="D33" i="2" s="1"/>
  <c r="O25" i="2"/>
  <c r="F33" i="2" s="1"/>
  <c r="N25" i="2"/>
  <c r="E33" i="2" s="1"/>
  <c r="D29" i="2"/>
  <c r="E29" i="2"/>
  <c r="J25" i="2"/>
  <c r="D31" i="2" s="1"/>
  <c r="K25" i="2"/>
  <c r="E31" i="2" s="1"/>
  <c r="L25" i="2"/>
  <c r="F31" i="2" s="1"/>
  <c r="F29" i="2"/>
  <c r="I14" i="3" l="1"/>
  <c r="O14" i="3" s="1"/>
  <c r="F15" i="3"/>
  <c r="H14" i="3"/>
  <c r="N14" i="3" s="1"/>
  <c r="E15" i="3"/>
  <c r="G7" i="4"/>
  <c r="E8" i="4"/>
  <c r="F8" i="4" s="1"/>
  <c r="D9" i="3"/>
  <c r="G9" i="3" s="1"/>
  <c r="J9" i="3" s="1"/>
  <c r="I9" i="3"/>
  <c r="H9" i="3"/>
  <c r="J8" i="3"/>
  <c r="M8" i="3"/>
  <c r="L7" i="3"/>
  <c r="O7" i="3"/>
  <c r="J7" i="3"/>
  <c r="M7" i="3"/>
  <c r="K7" i="3"/>
  <c r="N7" i="3"/>
  <c r="F16" i="3" l="1"/>
  <c r="I15" i="3"/>
  <c r="O15" i="3" s="1"/>
  <c r="E16" i="3"/>
  <c r="H15" i="3"/>
  <c r="H7" i="4"/>
  <c r="I7" i="4"/>
  <c r="E9" i="4"/>
  <c r="F9" i="4" s="1"/>
  <c r="M9" i="3"/>
  <c r="D10" i="3"/>
  <c r="G10" i="3" s="1"/>
  <c r="I10" i="3"/>
  <c r="H10" i="3"/>
  <c r="K8" i="3"/>
  <c r="N8" i="3"/>
  <c r="L8" i="3"/>
  <c r="O8" i="3"/>
  <c r="F17" i="3" l="1"/>
  <c r="I16" i="3"/>
  <c r="H16" i="3"/>
  <c r="E17" i="3"/>
  <c r="N15" i="3"/>
  <c r="K15" i="3"/>
  <c r="D8" i="4"/>
  <c r="G8" i="4" s="1"/>
  <c r="I8" i="4" s="1"/>
  <c r="E10" i="4"/>
  <c r="F10" i="4" s="1"/>
  <c r="D11" i="3"/>
  <c r="G11" i="3" s="1"/>
  <c r="I11" i="3"/>
  <c r="H11" i="3"/>
  <c r="M10" i="3"/>
  <c r="J10" i="3"/>
  <c r="L9" i="3"/>
  <c r="O9" i="3"/>
  <c r="K9" i="3"/>
  <c r="N9" i="3"/>
  <c r="F18" i="3" l="1"/>
  <c r="I17" i="3"/>
  <c r="O16" i="3"/>
  <c r="L16" i="3"/>
  <c r="N16" i="3"/>
  <c r="K16" i="3"/>
  <c r="E18" i="3"/>
  <c r="H17" i="3"/>
  <c r="D9" i="4"/>
  <c r="G9" i="4" s="1"/>
  <c r="D10" i="4"/>
  <c r="H8" i="4"/>
  <c r="D12" i="3"/>
  <c r="G12" i="3" s="1"/>
  <c r="I12" i="3"/>
  <c r="H12" i="3"/>
  <c r="M11" i="3"/>
  <c r="J11" i="3"/>
  <c r="K10" i="3"/>
  <c r="N10" i="3"/>
  <c r="L10" i="3"/>
  <c r="O10" i="3"/>
  <c r="F19" i="3" l="1"/>
  <c r="I18" i="3"/>
  <c r="O17" i="3"/>
  <c r="L17" i="3"/>
  <c r="E19" i="3"/>
  <c r="H18" i="3"/>
  <c r="N17" i="3"/>
  <c r="K17" i="3"/>
  <c r="H9" i="4"/>
  <c r="I9" i="4"/>
  <c r="E11" i="4"/>
  <c r="F11" i="4" s="1"/>
  <c r="G10" i="4"/>
  <c r="I10" i="4" s="1"/>
  <c r="D13" i="3"/>
  <c r="G13" i="3" s="1"/>
  <c r="L13" i="3"/>
  <c r="M12" i="3"/>
  <c r="J12" i="3"/>
  <c r="K13" i="3"/>
  <c r="L12" i="3"/>
  <c r="O12" i="3"/>
  <c r="K12" i="3"/>
  <c r="N12" i="3"/>
  <c r="K11" i="3"/>
  <c r="N11" i="3"/>
  <c r="L11" i="3"/>
  <c r="O11" i="3"/>
  <c r="F20" i="3" l="1"/>
  <c r="I19" i="3"/>
  <c r="O18" i="3"/>
  <c r="L18" i="3"/>
  <c r="E20" i="3"/>
  <c r="H19" i="3"/>
  <c r="N18" i="3"/>
  <c r="K18" i="3"/>
  <c r="D14" i="3"/>
  <c r="D15" i="3" s="1"/>
  <c r="E12" i="4"/>
  <c r="F12" i="4" s="1"/>
  <c r="D11" i="4"/>
  <c r="H10" i="4"/>
  <c r="M13" i="3"/>
  <c r="J13" i="3"/>
  <c r="L14" i="3"/>
  <c r="K14" i="3"/>
  <c r="F21" i="3" l="1"/>
  <c r="I20" i="3"/>
  <c r="E21" i="3"/>
  <c r="H20" i="3"/>
  <c r="O19" i="3"/>
  <c r="L19" i="3"/>
  <c r="N19" i="3"/>
  <c r="K19" i="3"/>
  <c r="G14" i="3"/>
  <c r="J14" i="3" s="1"/>
  <c r="E13" i="4"/>
  <c r="F13" i="4" s="1"/>
  <c r="G11" i="4"/>
  <c r="I11" i="4" s="1"/>
  <c r="G15" i="3"/>
  <c r="D16" i="3"/>
  <c r="L15" i="3"/>
  <c r="H21" i="3" l="1"/>
  <c r="E22" i="3"/>
  <c r="F22" i="3"/>
  <c r="I21" i="3"/>
  <c r="N20" i="3"/>
  <c r="K20" i="3"/>
  <c r="O20" i="3"/>
  <c r="L20" i="3"/>
  <c r="M14" i="3"/>
  <c r="D12" i="4"/>
  <c r="G12" i="4" s="1"/>
  <c r="D13" i="4"/>
  <c r="G13" i="4" s="1"/>
  <c r="H11" i="4"/>
  <c r="M15" i="3"/>
  <c r="J15" i="3"/>
  <c r="G16" i="3"/>
  <c r="D17" i="3"/>
  <c r="E10" i="5" l="1"/>
  <c r="F23" i="3"/>
  <c r="I22" i="3"/>
  <c r="N21" i="3"/>
  <c r="K21" i="3"/>
  <c r="O21" i="3"/>
  <c r="L21" i="3"/>
  <c r="E23" i="3"/>
  <c r="H22" i="3"/>
  <c r="G17" i="3"/>
  <c r="D18" i="3"/>
  <c r="H12" i="4"/>
  <c r="I12" i="4"/>
  <c r="H13" i="4"/>
  <c r="I13" i="4"/>
  <c r="E14" i="4"/>
  <c r="J16" i="3"/>
  <c r="M16" i="3"/>
  <c r="N22" i="3" l="1"/>
  <c r="K22" i="3"/>
  <c r="O22" i="3"/>
  <c r="L22" i="3"/>
  <c r="H23" i="3"/>
  <c r="E24" i="3"/>
  <c r="H24" i="3" s="1"/>
  <c r="F24" i="3"/>
  <c r="I24" i="3" s="1"/>
  <c r="I23" i="3"/>
  <c r="G18" i="3"/>
  <c r="D19" i="3"/>
  <c r="M17" i="3"/>
  <c r="J17" i="3"/>
  <c r="F14" i="4"/>
  <c r="D14" i="4" s="1"/>
  <c r="G14" i="4" s="1"/>
  <c r="I14" i="4" s="1"/>
  <c r="I25" i="3" l="1"/>
  <c r="F29" i="3" s="1"/>
  <c r="N24" i="3"/>
  <c r="K24" i="3"/>
  <c r="O23" i="3"/>
  <c r="L23" i="3"/>
  <c r="O24" i="3"/>
  <c r="L24" i="3"/>
  <c r="N23" i="3"/>
  <c r="K23" i="3"/>
  <c r="H25" i="3"/>
  <c r="E29" i="3" s="1"/>
  <c r="E15" i="4"/>
  <c r="J18" i="3"/>
  <c r="M18" i="3"/>
  <c r="G19" i="3"/>
  <c r="D20" i="3"/>
  <c r="H14" i="4"/>
  <c r="O25" i="3" l="1"/>
  <c r="F33" i="3" s="1"/>
  <c r="N25" i="3"/>
  <c r="E33" i="3" s="1"/>
  <c r="K25" i="3"/>
  <c r="E31" i="3" s="1"/>
  <c r="G20" i="3"/>
  <c r="D21" i="3"/>
  <c r="L25" i="3"/>
  <c r="F31" i="3" s="1"/>
  <c r="F15" i="4"/>
  <c r="D15" i="4" s="1"/>
  <c r="G15" i="4" s="1"/>
  <c r="M19" i="3"/>
  <c r="J19" i="3"/>
  <c r="J20" i="3" l="1"/>
  <c r="M20" i="3"/>
  <c r="D22" i="3"/>
  <c r="G21" i="3"/>
  <c r="E16" i="4"/>
  <c r="F16" i="4" s="1"/>
  <c r="D16" i="4" s="1"/>
  <c r="G16" i="4" s="1"/>
  <c r="I15" i="4"/>
  <c r="H15" i="4"/>
  <c r="G22" i="3" l="1"/>
  <c r="D23" i="3"/>
  <c r="M21" i="3"/>
  <c r="J21" i="3"/>
  <c r="E17" i="4"/>
  <c r="H16" i="4"/>
  <c r="I16" i="4"/>
  <c r="J22" i="3" l="1"/>
  <c r="M22" i="3"/>
  <c r="D24" i="3"/>
  <c r="G24" i="3" s="1"/>
  <c r="G23" i="3"/>
  <c r="F17" i="4"/>
  <c r="D17" i="4" s="1"/>
  <c r="G17" i="4" s="1"/>
  <c r="G25" i="3" l="1"/>
  <c r="D29" i="3" s="1"/>
  <c r="J24" i="3"/>
  <c r="M24" i="3"/>
  <c r="M23" i="3"/>
  <c r="J23" i="3"/>
  <c r="E18" i="4"/>
  <c r="F18" i="4"/>
  <c r="D18" i="4" s="1"/>
  <c r="G18" i="4" s="1"/>
  <c r="I17" i="4"/>
  <c r="H17" i="4"/>
  <c r="M25" i="3" l="1"/>
  <c r="D33" i="3" s="1"/>
  <c r="J25" i="3"/>
  <c r="D31" i="3" s="1"/>
  <c r="H18" i="4"/>
  <c r="I18" i="4"/>
  <c r="E19" i="4"/>
  <c r="F19" i="4" l="1"/>
  <c r="D19" i="4" s="1"/>
  <c r="G19" i="4" s="1"/>
  <c r="I19" i="4" l="1"/>
  <c r="H19" i="4"/>
  <c r="E20" i="4"/>
  <c r="F20" i="4" l="1"/>
  <c r="D20" i="4" s="1"/>
  <c r="G20" i="4" s="1"/>
  <c r="I20" i="4" l="1"/>
  <c r="H20" i="4"/>
  <c r="E21" i="4"/>
  <c r="F21" i="4" l="1"/>
  <c r="D21" i="4" s="1"/>
  <c r="G21" i="4" s="1"/>
  <c r="I21" i="4" l="1"/>
  <c r="H21" i="4"/>
  <c r="E22" i="4"/>
  <c r="F22" i="4" l="1"/>
  <c r="D22" i="4" s="1"/>
  <c r="G22" i="4" s="1"/>
  <c r="I22" i="4" l="1"/>
  <c r="H22" i="4"/>
  <c r="E23" i="4"/>
  <c r="F23" i="4" l="1"/>
  <c r="D23" i="4" s="1"/>
  <c r="G23" i="4" s="1"/>
  <c r="I23" i="4" l="1"/>
  <c r="H23" i="4"/>
  <c r="E24" i="4"/>
  <c r="F24" i="4" s="1"/>
  <c r="D24" i="4" s="1"/>
  <c r="G24" i="4" s="1"/>
  <c r="I24" i="4" l="1"/>
  <c r="I25" i="4" s="1"/>
  <c r="D33" i="4" s="1"/>
  <c r="H24" i="4"/>
  <c r="H25" i="4" s="1"/>
  <c r="D31" i="4" s="1"/>
  <c r="G25" i="4"/>
  <c r="D29" i="4" s="1"/>
</calcChain>
</file>

<file path=xl/sharedStrings.xml><?xml version="1.0" encoding="utf-8"?>
<sst xmlns="http://schemas.openxmlformats.org/spreadsheetml/2006/main" count="163" uniqueCount="74">
  <si>
    <t>PERIODO</t>
  </si>
  <si>
    <t>CANTIDADES REALES</t>
  </si>
  <si>
    <t>PRONOSTICO</t>
  </si>
  <si>
    <t>PRONOSTICO BASADO EN PROMEDIO SIMPLE</t>
  </si>
  <si>
    <t>PRONOSTICO ULTIMOS 2 PERIODOS</t>
  </si>
  <si>
    <t>PRONOSTICO ULTIMOS 3 PERIODOS</t>
  </si>
  <si>
    <t>PRONOSTICO ULTIMOS 4 PERIODOS</t>
  </si>
  <si>
    <t>PRONOSTICO ULTIMOS 5 PERIODOS</t>
  </si>
  <si>
    <t>PRONOSTICO ULTIMOS 6 PERIODOS</t>
  </si>
  <si>
    <t>PRONOSTICO ULTIMOS 7 PERIODOS</t>
  </si>
  <si>
    <t>PRONOSTICO ULTIMOS 8 PERIODOS</t>
  </si>
  <si>
    <t>PRONOSTICO ULTIMOS 9 PERIODOS</t>
  </si>
  <si>
    <t>PRONOSTICO ULTIMOS 10 PERIODOS</t>
  </si>
  <si>
    <t>PRONOSTICO BASADO EN PROMEDIO MOVIL</t>
  </si>
  <si>
    <t>PRONOSTICO 1</t>
  </si>
  <si>
    <t>PRONOSTICO 2</t>
  </si>
  <si>
    <t>PRONOSTICO 3</t>
  </si>
  <si>
    <t>DESVIACIÓN PRONOSTICO 1</t>
  </si>
  <si>
    <t>DESVIACIÓN PRONOSTICO 2</t>
  </si>
  <si>
    <t>DESVIACIÓN PRONOSTICO 3</t>
  </si>
  <si>
    <t>ERROR CUADRATICO</t>
  </si>
  <si>
    <t>ERROR PORCENTUAL</t>
  </si>
  <si>
    <t>ERROR CUADRATICO PRONOSTICO 1</t>
  </si>
  <si>
    <t>ERROR CUADRATICO PRONOSTICO 2</t>
  </si>
  <si>
    <t>ERROR CUADRATICO PRONOSTICO 3</t>
  </si>
  <si>
    <t>ERROR PORCENTUAL PRONOSTICO 1</t>
  </si>
  <si>
    <t>ERROR PORCENTUAL PRONOSTICO 2</t>
  </si>
  <si>
    <t>ERROR PORCENTUAL PRONOSTICO 3</t>
  </si>
  <si>
    <t>EVALUACION DE PRONOSTICOS</t>
  </si>
  <si>
    <t>TOTAL</t>
  </si>
  <si>
    <t>DESVIACIÓN MEDIA ABSOLUTA</t>
  </si>
  <si>
    <t>TOTAL DE PERIODOS</t>
  </si>
  <si>
    <t>SUAVIZACION EXPONENCIAL SIMPLE Y EVALUACION DE PRONOSTICOS</t>
  </si>
  <si>
    <t>a=</t>
  </si>
  <si>
    <t>NUMERO DE DATOS</t>
  </si>
  <si>
    <t>CALCULO DE ALFA</t>
  </si>
  <si>
    <t>b</t>
  </si>
  <si>
    <t xml:space="preserve">b= </t>
  </si>
  <si>
    <t>Tendencia del Periodo</t>
  </si>
  <si>
    <t>suavizacion exponencial simple</t>
  </si>
  <si>
    <t>DESVIACIÓN PRONOSTICO</t>
  </si>
  <si>
    <t>SUAVIZACION EXPONENCIAL DOBLE</t>
  </si>
  <si>
    <t>a</t>
  </si>
  <si>
    <t>REGRESION LINEAL</t>
  </si>
  <si>
    <t>(Cantidades reales * Periodo)</t>
  </si>
  <si>
    <t>PRONOSTICO DEL PERIODO</t>
  </si>
  <si>
    <t>PERIODO A CALCULAR</t>
  </si>
  <si>
    <t>Ponderacion Ultimos 2 Periodos</t>
  </si>
  <si>
    <t>Ponderacion Ultimos 3 Periodos</t>
  </si>
  <si>
    <t>Ponderacion Ultimos 4 Periodos</t>
  </si>
  <si>
    <t>Ponderacion Ultimos 5 Periodos</t>
  </si>
  <si>
    <t>Ponderacion Ultimos 6 Periodos</t>
  </si>
  <si>
    <t>Ponderacion Ultimos 7 Periodos</t>
  </si>
  <si>
    <t>Ponderacion Ultimos 8 Periodos</t>
  </si>
  <si>
    <t>Ponderacion Ultimos 9 Periodos</t>
  </si>
  <si>
    <t>Ponderacion Ultimos 10 Periodos</t>
  </si>
  <si>
    <t>Periodo</t>
  </si>
  <si>
    <t>Año</t>
  </si>
  <si>
    <t>Ventas</t>
  </si>
  <si>
    <t>Promedio de las ventas del periodo</t>
  </si>
  <si>
    <t>Factor de Estacionalidad</t>
  </si>
  <si>
    <t>Datos Historicos</t>
  </si>
  <si>
    <t>Pronostico del Año</t>
  </si>
  <si>
    <t>Promedio de Ventas</t>
  </si>
  <si>
    <t>Total Ventas/Año</t>
  </si>
  <si>
    <t>VENTAS PREVISTAS</t>
  </si>
  <si>
    <t>Periodos (Cronologicamente)</t>
  </si>
  <si>
    <t>Total</t>
  </si>
  <si>
    <t>Ventas por Periodo</t>
  </si>
  <si>
    <t>Indice de Estacionalidad del Periodo</t>
  </si>
  <si>
    <t>Demanda Cronologica</t>
  </si>
  <si>
    <t>Demanda descentralizada</t>
  </si>
  <si>
    <t>INFORMACIÓN CORRESPONDIENTE CON LA ESTACIONALIDAD</t>
  </si>
  <si>
    <t>INFORMACIÓN CORRESPONDIENTE CON LA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</si>
</sst>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reekC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4F8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 applyAlignment="1" applyProtection="1">
      <alignment horizontal="center"/>
      <protection locked="0"/>
    </xf>
    <xf numFmtId="0" fontId="0" fillId="0" borderId="1" xfId="0" applyFont="1" applyBorder="1" applyAlignment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0" fontId="1" fillId="0" borderId="1" xfId="0" applyFont="1" applyBorder="1"/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Font="1" applyBorder="1" applyAlignment="1" applyProtection="1">
      <alignment horizontal="right"/>
      <protection locked="0"/>
    </xf>
    <xf numFmtId="0" fontId="0" fillId="0" borderId="7" xfId="0" applyFont="1" applyBorder="1" applyAlignment="1" applyProtection="1">
      <alignment horizontal="right"/>
      <protection locked="0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3" xfId="0" applyBorder="1" applyAlignment="1">
      <alignment vertical="center"/>
    </xf>
    <xf numFmtId="0" fontId="1" fillId="0" borderId="1" xfId="0" applyFont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1" fontId="0" fillId="0" borderId="1" xfId="0" applyNumberFormat="1" applyFont="1" applyBorder="1" applyAlignment="1" applyProtection="1">
      <alignment horizontal="right"/>
      <protection locked="0"/>
    </xf>
    <xf numFmtId="1" fontId="0" fillId="0" borderId="7" xfId="0" applyNumberFormat="1" applyFont="1" applyBorder="1" applyAlignment="1" applyProtection="1">
      <alignment horizontal="right"/>
      <protection locked="0"/>
    </xf>
    <xf numFmtId="10" fontId="0" fillId="0" borderId="1" xfId="0" applyNumberFormat="1" applyFont="1" applyBorder="1"/>
    <xf numFmtId="10" fontId="0" fillId="0" borderId="1" xfId="0" applyNumberFormat="1" applyBorder="1"/>
    <xf numFmtId="10" fontId="1" fillId="0" borderId="1" xfId="0" applyNumberFormat="1" applyFont="1" applyBorder="1"/>
    <xf numFmtId="1" fontId="0" fillId="0" borderId="1" xfId="0" applyNumberFormat="1" applyFont="1" applyBorder="1" applyAlignment="1"/>
    <xf numFmtId="2" fontId="0" fillId="0" borderId="1" xfId="0" applyNumberFormat="1" applyBorder="1"/>
    <xf numFmtId="1" fontId="0" fillId="0" borderId="1" xfId="0" applyNumberFormat="1" applyFont="1" applyBorder="1" applyAlignment="1" applyProtection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10" fontId="0" fillId="0" borderId="12" xfId="0" applyNumberFormat="1" applyFont="1" applyBorder="1" applyAlignment="1"/>
    <xf numFmtId="1" fontId="0" fillId="0" borderId="0" xfId="0" applyNumberFormat="1" applyFont="1" applyBorder="1" applyAlignment="1"/>
    <xf numFmtId="10" fontId="0" fillId="0" borderId="0" xfId="0" applyNumberFormat="1" applyFont="1" applyBorder="1"/>
    <xf numFmtId="10" fontId="0" fillId="0" borderId="0" xfId="0" applyNumberFormat="1" applyBorder="1"/>
    <xf numFmtId="1" fontId="1" fillId="0" borderId="0" xfId="0" applyNumberFormat="1" applyFont="1" applyBorder="1"/>
    <xf numFmtId="10" fontId="1" fillId="0" borderId="0" xfId="0" applyNumberFormat="1" applyFont="1" applyBorder="1"/>
    <xf numFmtId="0" fontId="1" fillId="0" borderId="13" xfId="0" applyFont="1" applyBorder="1" applyAlignment="1">
      <alignment vertical="center" wrapText="1"/>
    </xf>
    <xf numFmtId="1" fontId="0" fillId="0" borderId="13" xfId="0" applyNumberFormat="1" applyFont="1" applyBorder="1" applyAlignment="1"/>
    <xf numFmtId="1" fontId="1" fillId="0" borderId="13" xfId="0" applyNumberFormat="1" applyFont="1" applyBorder="1"/>
    <xf numFmtId="0" fontId="1" fillId="0" borderId="14" xfId="0" applyFont="1" applyBorder="1" applyAlignment="1">
      <alignment vertical="center"/>
    </xf>
    <xf numFmtId="0" fontId="1" fillId="0" borderId="0" xfId="0" applyFont="1" applyBorder="1"/>
    <xf numFmtId="2" fontId="0" fillId="0" borderId="0" xfId="0" applyNumberFormat="1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1" fillId="0" borderId="13" xfId="0" applyFont="1" applyBorder="1"/>
    <xf numFmtId="2" fontId="0" fillId="0" borderId="13" xfId="0" applyNumberFormat="1" applyBorder="1" applyAlignment="1">
      <alignment vertical="center" wrapText="1"/>
    </xf>
    <xf numFmtId="10" fontId="0" fillId="0" borderId="13" xfId="0" applyNumberFormat="1" applyBorder="1" applyAlignment="1">
      <alignment vertical="center" wrapText="1"/>
    </xf>
    <xf numFmtId="164" fontId="0" fillId="0" borderId="1" xfId="0" applyNumberFormat="1" applyFont="1" applyBorder="1" applyAlignment="1"/>
    <xf numFmtId="0" fontId="0" fillId="0" borderId="1" xfId="0" applyBorder="1" applyProtection="1"/>
    <xf numFmtId="0" fontId="1" fillId="0" borderId="1" xfId="0" applyFont="1" applyBorder="1" applyProtection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14" xfId="0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right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10" fontId="1" fillId="0" borderId="12" xfId="0" applyNumberFormat="1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1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3" xfId="0" applyNumberFormat="1" applyFont="1" applyBorder="1" applyAlignment="1" applyProtection="1">
      <alignment horizontal="right"/>
    </xf>
    <xf numFmtId="164" fontId="0" fillId="0" borderId="2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vertical="center"/>
      <protection locked="0"/>
    </xf>
    <xf numFmtId="164" fontId="0" fillId="0" borderId="1" xfId="0" applyNumberFormat="1" applyBorder="1" applyAlignment="1" applyProtection="1">
      <alignment horizontal="right"/>
    </xf>
    <xf numFmtId="164" fontId="0" fillId="0" borderId="2" xfId="0" applyNumberFormat="1" applyFont="1" applyBorder="1" applyAlignment="1"/>
    <xf numFmtId="0" fontId="1" fillId="0" borderId="7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right"/>
    </xf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Protection="1">
      <protection locked="0"/>
    </xf>
    <xf numFmtId="164" fontId="0" fillId="4" borderId="1" xfId="0" applyNumberFormat="1" applyFont="1" applyFill="1" applyBorder="1" applyAlignment="1" applyProtection="1">
      <alignment horizontal="right"/>
      <protection locked="0"/>
    </xf>
    <xf numFmtId="0" fontId="0" fillId="4" borderId="4" xfId="0" applyFill="1" applyBorder="1" applyAlignment="1" applyProtection="1">
      <alignment horizontal="right"/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alignment horizontal="right"/>
      <protection locked="0"/>
    </xf>
    <xf numFmtId="0" fontId="0" fillId="4" borderId="1" xfId="0" applyFill="1" applyBorder="1" applyProtection="1"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ont="1" applyFill="1" applyBorder="1" applyAlignment="1" applyProtection="1">
      <protection locked="0"/>
    </xf>
    <xf numFmtId="1" fontId="0" fillId="4" borderId="1" xfId="0" applyNumberFormat="1" applyFill="1" applyBorder="1" applyAlignment="1" applyProtection="1">
      <alignment horizontal="right"/>
      <protection locked="0"/>
    </xf>
    <xf numFmtId="1" fontId="0" fillId="4" borderId="1" xfId="0" applyNumberFormat="1" applyFont="1" applyFill="1" applyBorder="1" applyAlignment="1" applyProtection="1">
      <alignment horizontal="righ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10" fontId="0" fillId="4" borderId="2" xfId="0" applyNumberFormat="1" applyFill="1" applyBorder="1" applyAlignment="1" applyProtection="1">
      <alignment horizontal="center"/>
      <protection locked="0"/>
    </xf>
    <xf numFmtId="2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2" borderId="13" xfId="0" applyNumberFormat="1" applyFont="1" applyFill="1" applyBorder="1" applyAlignment="1" applyProtection="1"/>
    <xf numFmtId="164" fontId="0" fillId="2" borderId="0" xfId="0" applyNumberFormat="1" applyFont="1" applyFill="1" applyBorder="1" applyAlignment="1" applyProtection="1"/>
    <xf numFmtId="164" fontId="0" fillId="2" borderId="11" xfId="0" applyNumberFormat="1" applyFont="1" applyFill="1" applyBorder="1" applyAlignment="1" applyProtection="1"/>
    <xf numFmtId="164" fontId="0" fillId="2" borderId="5" xfId="0" applyNumberFormat="1" applyFont="1" applyFill="1" applyBorder="1" applyAlignment="1" applyProtection="1"/>
    <xf numFmtId="164" fontId="0" fillId="2" borderId="10" xfId="0" applyNumberFormat="1" applyFont="1" applyFill="1" applyBorder="1" applyAlignment="1" applyProtection="1"/>
    <xf numFmtId="164" fontId="0" fillId="2" borderId="3" xfId="0" applyNumberFormat="1" applyFont="1" applyFill="1" applyBorder="1" applyAlignment="1" applyProtection="1"/>
    <xf numFmtId="2" fontId="0" fillId="4" borderId="1" xfId="0" applyNumberFormat="1" applyFill="1" applyBorder="1" applyAlignment="1" applyProtection="1">
      <alignment horizontal="center" vertical="center" wrapText="1"/>
      <protection locked="0"/>
    </xf>
    <xf numFmtId="1" fontId="0" fillId="4" borderId="1" xfId="0" applyNumberForma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>
      <alignment horizontal="center" vertical="center" wrapText="1"/>
    </xf>
    <xf numFmtId="1" fontId="0" fillId="5" borderId="1" xfId="0" applyNumberFormat="1" applyFill="1" applyBorder="1" applyAlignment="1" applyProtection="1">
      <alignment horizontal="center"/>
      <protection locked="0"/>
    </xf>
    <xf numFmtId="0" fontId="0" fillId="5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10" fontId="1" fillId="0" borderId="7" xfId="0" applyNumberFormat="1" applyFont="1" applyBorder="1" applyAlignment="1" applyProtection="1">
      <alignment horizontal="center" vertical="center" wrapText="1"/>
      <protection locked="0"/>
    </xf>
    <xf numFmtId="1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10" fontId="0" fillId="0" borderId="12" xfId="0" applyNumberForma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10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164" fontId="0" fillId="2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2" fontId="0" fillId="4" borderId="1" xfId="0" applyNumberFormat="1" applyFont="1" applyFill="1" applyBorder="1" applyAlignment="1" applyProtection="1">
      <alignment horizontal="center"/>
      <protection locked="0"/>
    </xf>
    <xf numFmtId="0" fontId="1" fillId="0" borderId="14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Movil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spPr>
            <a:ln w="38100"/>
          </c:spPr>
          <c:marker>
            <c:symbol val="none"/>
          </c:marker>
          <c:val>
            <c:numRef>
              <c:f>'Promedio Movil y Simple'!$G$7:$G$26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1"/>
          <c:tx>
            <c:v>Ultimos 2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Simple'!$H$7:$H$26</c:f>
              <c:numCache>
                <c:formatCode>General</c:formatCode>
                <c:ptCount val="20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Ultimos 3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Simple'!$I$7:$I$26</c:f>
              <c:numCache>
                <c:formatCode>General</c:formatCode>
                <c:ptCount val="20"/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Ultimos 4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Simple'!$J$7:$J$26</c:f>
              <c:numCache>
                <c:formatCode>General</c:formatCode>
                <c:ptCount val="20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Ultimos 5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Simple'!$K$7:$K$26</c:f>
              <c:numCache>
                <c:formatCode>General</c:formatCode>
                <c:ptCount val="20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5"/>
          <c:tx>
            <c:v>Ultimos 6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Simple'!$L$7:$L$26</c:f>
              <c:numCache>
                <c:formatCode>General</c:formatCode>
                <c:ptCount val="20"/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5"/>
          <c:order val="6"/>
          <c:tx>
            <c:v>Ultimos 7</c:v>
          </c:tx>
          <c:spPr>
            <a:ln w="25400">
              <a:prstDash val="sysDot"/>
              <a:headEnd type="none"/>
            </a:ln>
          </c:spPr>
          <c:marker>
            <c:symbol val="none"/>
          </c:marker>
          <c:val>
            <c:numRef>
              <c:f>'Promedio Movil y Simple'!$M$7:$M$26</c:f>
              <c:numCache>
                <c:formatCode>General</c:formatCode>
                <c:ptCount val="20"/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6"/>
          <c:order val="7"/>
          <c:tx>
            <c:v>Ultimos 8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Simple'!$N$7:$N$26</c:f>
              <c:numCache>
                <c:formatCode>General</c:formatCode>
                <c:ptCount val="20"/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7"/>
          <c:order val="8"/>
          <c:tx>
            <c:v>Ultimos 9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y Simple'!$O$7:$O$26</c:f>
              <c:numCache>
                <c:formatCode>General</c:formatCode>
                <c:ptCount val="20"/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8"/>
          <c:order val="9"/>
          <c:tx>
            <c:v>Ultimos 10</c:v>
          </c:tx>
          <c:spPr>
            <a:ln w="2540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'Promedio Movil y Simple'!$P$7:$P$26</c:f>
              <c:numCache>
                <c:formatCode>General</c:formatCode>
                <c:ptCount val="20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12864"/>
        <c:axId val="169513424"/>
      </c:lineChart>
      <c:catAx>
        <c:axId val="169512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513424"/>
        <c:crosses val="autoZero"/>
        <c:auto val="1"/>
        <c:lblAlgn val="ctr"/>
        <c:lblOffset val="100"/>
        <c:tickLblSkip val="1"/>
        <c:noMultiLvlLbl val="0"/>
      </c:catAx>
      <c:valAx>
        <c:axId val="16951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5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'Variacion Estacional'!$D$3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Estacional'!$D$5:$D$16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4032"/>
        <c:axId val="173704592"/>
      </c:scatterChart>
      <c:valAx>
        <c:axId val="173704032"/>
        <c:scaling>
          <c:orientation val="minMax"/>
          <c:max val="12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704592"/>
        <c:crosses val="autoZero"/>
        <c:crossBetween val="midCat"/>
        <c:majorUnit val="1"/>
      </c:valAx>
      <c:valAx>
        <c:axId val="17370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704032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'Variacion Estacional'!$E$3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Estacional'!$E$5:$E$16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6832"/>
        <c:axId val="173707392"/>
      </c:scatterChart>
      <c:valAx>
        <c:axId val="173706832"/>
        <c:scaling>
          <c:orientation val="minMax"/>
          <c:max val="12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707392"/>
        <c:crosses val="autoZero"/>
        <c:crossBetween val="midCat"/>
        <c:majorUnit val="1"/>
      </c:valAx>
      <c:valAx>
        <c:axId val="17370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706832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'Variacion Estacional'!$F$3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Estacional'!$F$5:$F$16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9632"/>
        <c:axId val="174476800"/>
      </c:scatterChart>
      <c:valAx>
        <c:axId val="173709632"/>
        <c:scaling>
          <c:orientation val="minMax"/>
          <c:max val="12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476800"/>
        <c:crosses val="autoZero"/>
        <c:crossBetween val="midCat"/>
        <c:majorUnit val="1"/>
      </c:valAx>
      <c:valAx>
        <c:axId val="17447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709632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'Variacion Estacional'!$G$3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Estacional'!$G$5:$G$16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79040"/>
        <c:axId val="174479600"/>
      </c:scatterChart>
      <c:valAx>
        <c:axId val="174479040"/>
        <c:scaling>
          <c:orientation val="minMax"/>
          <c:max val="12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479600"/>
        <c:crosses val="autoZero"/>
        <c:crossBetween val="midCat"/>
        <c:majorUnit val="1"/>
      </c:valAx>
      <c:valAx>
        <c:axId val="17447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47904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843819756175339E-2"/>
          <c:y val="0.17423419898599637"/>
          <c:w val="0.86799165992101479"/>
          <c:h val="0.691269460882606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'Variacion Estacional'!$J$1:$J$3</c:f>
              <c:strCache>
                <c:ptCount val="3"/>
                <c:pt idx="0">
                  <c:v>Pronostico del Año</c:v>
                </c:pt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Estacional'!$J$5:$J$16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1840"/>
        <c:axId val="174482400"/>
      </c:scatterChart>
      <c:valAx>
        <c:axId val="174481840"/>
        <c:scaling>
          <c:orientation val="minMax"/>
          <c:max val="12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4482400"/>
        <c:crosses val="autoZero"/>
        <c:crossBetween val="midCat"/>
        <c:majorUnit val="1"/>
      </c:valAx>
      <c:valAx>
        <c:axId val="174482400"/>
        <c:scaling>
          <c:orientation val="minMax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crossAx val="174481840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aseline="0"/>
            </a:pPr>
            <a:r>
              <a:rPr lang="es-CO" sz="1100" baseline="0"/>
              <a:t>Comportamiento de las ventas</a:t>
            </a:r>
          </a:p>
        </c:rich>
      </c:tx>
      <c:layout>
        <c:manualLayout>
          <c:xMode val="edge"/>
          <c:yMode val="edge"/>
          <c:x val="0.18692395210255369"/>
          <c:y val="0.8249027237354085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Tendencia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'Var. Esta. con Tendencia'!$K$5:$K$24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8720"/>
        <c:axId val="171669280"/>
      </c:scatterChart>
      <c:valAx>
        <c:axId val="171668720"/>
        <c:scaling>
          <c:orientation val="minMax"/>
        </c:scaling>
        <c:delete val="1"/>
        <c:axPos val="b"/>
        <c:majorTickMark val="out"/>
        <c:minorTickMark val="none"/>
        <c:tickLblPos val="none"/>
        <c:crossAx val="171669280"/>
        <c:crosses val="autoZero"/>
        <c:crossBetween val="midCat"/>
      </c:valAx>
      <c:valAx>
        <c:axId val="1716692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1668720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Simple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'Promedio Movil y Simple'!$C$7:$C$26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v>Pronostico</c:v>
          </c:tx>
          <c:marker>
            <c:symbol val="none"/>
          </c:marker>
          <c:val>
            <c:numRef>
              <c:f>'Promedio Movil y Simple'!$D$7:$D$26</c:f>
              <c:numCache>
                <c:formatCode>General</c:formatCode>
                <c:ptCount val="2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08960"/>
        <c:axId val="172709520"/>
      </c:lineChart>
      <c:catAx>
        <c:axId val="172708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2709520"/>
        <c:crosses val="autoZero"/>
        <c:auto val="1"/>
        <c:lblAlgn val="ctr"/>
        <c:lblOffset val="100"/>
        <c:tickLblSkip val="1"/>
        <c:noMultiLvlLbl val="0"/>
      </c:catAx>
      <c:valAx>
        <c:axId val="17270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27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Movil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spPr>
            <a:ln w="38100"/>
          </c:spPr>
          <c:marker>
            <c:symbol val="none"/>
          </c:marker>
          <c:val>
            <c:numRef>
              <c:f>'Promedio Movil Ponderado'!$C$7:$C$26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9"/>
          <c:order val="1"/>
          <c:tx>
            <c:v>Ultimos 2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Ponderado'!$E$7:$E$26</c:f>
              <c:numCache>
                <c:formatCode>General</c:formatCode>
                <c:ptCount val="20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Ultimos 3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Ponderado'!$G$7:$G$26</c:f>
              <c:numCache>
                <c:formatCode>General</c:formatCode>
                <c:ptCount val="20"/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v>Ultimos 4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Ponderado'!$I$7:$I$26</c:f>
              <c:numCache>
                <c:formatCode>General</c:formatCode>
                <c:ptCount val="20"/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Ultimos 5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Ponderado'!$K$7:$K$26</c:f>
              <c:numCache>
                <c:formatCode>General</c:formatCode>
                <c:ptCount val="20"/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4"/>
          <c:order val="5"/>
          <c:tx>
            <c:v>Ultimos 6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Ponderado'!$M$7:$M$26</c:f>
              <c:numCache>
                <c:formatCode>General</c:formatCode>
                <c:ptCount val="20"/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5"/>
          <c:order val="6"/>
          <c:tx>
            <c:v>Ultimos 7</c:v>
          </c:tx>
          <c:spPr>
            <a:ln w="25400">
              <a:prstDash val="sysDot"/>
              <a:headEnd type="none"/>
            </a:ln>
          </c:spPr>
          <c:marker>
            <c:symbol val="none"/>
          </c:marker>
          <c:val>
            <c:numRef>
              <c:f>'Promedio Movil Ponderado'!$O$7:$O$26</c:f>
              <c:numCache>
                <c:formatCode>General</c:formatCode>
                <c:ptCount val="20"/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6"/>
          <c:order val="7"/>
          <c:tx>
            <c:v>Ultimos 8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Ponderado'!$Q$7:$Q$26</c:f>
              <c:numCache>
                <c:formatCode>General</c:formatCode>
                <c:ptCount val="20"/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7"/>
          <c:order val="8"/>
          <c:tx>
            <c:v>Ultimos 9</c:v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'Promedio Movil Ponderado'!$S$7:$S$26</c:f>
              <c:numCache>
                <c:formatCode>General</c:formatCode>
                <c:ptCount val="20"/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ser>
          <c:idx val="8"/>
          <c:order val="9"/>
          <c:tx>
            <c:v>Ultimos 10</c:v>
          </c:tx>
          <c:spPr>
            <a:ln w="2540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'Promedio Movil Ponderado'!$U$7:$U$26</c:f>
              <c:numCache>
                <c:formatCode>General</c:formatCode>
                <c:ptCount val="20"/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24592"/>
        <c:axId val="173125152"/>
      </c:lineChart>
      <c:catAx>
        <c:axId val="173124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125152"/>
        <c:crosses val="autoZero"/>
        <c:auto val="1"/>
        <c:lblAlgn val="ctr"/>
        <c:lblOffset val="100"/>
        <c:tickLblSkip val="1"/>
        <c:noMultiLvlLbl val="0"/>
      </c:catAx>
      <c:valAx>
        <c:axId val="17312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12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Pronostico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'Suavizacion Exponencial Simple'!$C$5:$C$24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v>Pronostico 1</c:v>
          </c:tx>
          <c:marker>
            <c:symbol val="none"/>
          </c:marker>
          <c:val>
            <c:numRef>
              <c:f>'Suavizacion Exponencial Simple'!$D$5:$D$24</c:f>
              <c:numCache>
                <c:formatCode>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28512"/>
        <c:axId val="173129072"/>
      </c:lineChart>
      <c:catAx>
        <c:axId val="1731285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3129072"/>
        <c:crosses val="autoZero"/>
        <c:auto val="1"/>
        <c:lblAlgn val="ctr"/>
        <c:lblOffset val="100"/>
        <c:noMultiLvlLbl val="0"/>
      </c:catAx>
      <c:valAx>
        <c:axId val="17312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12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Pronostico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'Suavizacion Exponencial Simple'!$C$5:$C$24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v>Pronostico 2</c:v>
          </c:tx>
          <c:marker>
            <c:symbol val="none"/>
          </c:marker>
          <c:val>
            <c:numRef>
              <c:f>'Suavizacion Exponencial Simple'!$E$5:$E$24</c:f>
              <c:numCache>
                <c:formatCode>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0896"/>
        <c:axId val="173161456"/>
      </c:lineChart>
      <c:catAx>
        <c:axId val="1731608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3161456"/>
        <c:crosses val="autoZero"/>
        <c:auto val="1"/>
        <c:lblAlgn val="ctr"/>
        <c:lblOffset val="100"/>
        <c:noMultiLvlLbl val="0"/>
      </c:catAx>
      <c:valAx>
        <c:axId val="17316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1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Pronostico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'Suavizacion Exponencial Simple'!$C$5:$C$24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v>Pronostico 3</c:v>
          </c:tx>
          <c:marker>
            <c:symbol val="none"/>
          </c:marker>
          <c:val>
            <c:numRef>
              <c:f>'Suavizacion Exponencial Simple'!$F$5:$F$24</c:f>
              <c:numCache>
                <c:formatCode>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4256"/>
        <c:axId val="173164816"/>
      </c:lineChart>
      <c:catAx>
        <c:axId val="173164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3164816"/>
        <c:crosses val="autoZero"/>
        <c:auto val="1"/>
        <c:lblAlgn val="ctr"/>
        <c:lblOffset val="100"/>
        <c:noMultiLvlLbl val="0"/>
      </c:catAx>
      <c:valAx>
        <c:axId val="17316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1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Datos Reales / Pronostico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Datos Reales</c:v>
          </c:tx>
          <c:marker>
            <c:symbol val="none"/>
          </c:marker>
          <c:val>
            <c:numRef>
              <c:f>('Suavizacion Exponencial Doble'!$C$5,'Suavizacion Exponencial Doble'!$C$6:$C$24)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v>Pronostico</c:v>
          </c:tx>
          <c:marker>
            <c:symbol val="none"/>
          </c:marker>
          <c:val>
            <c:numRef>
              <c:f>('Suavizacion Exponencial Doble'!$E$5,'Suavizacion Exponencial Doble'!$D$6:$D$24)</c:f>
              <c:numCache>
                <c:formatCode>0.000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06384"/>
        <c:axId val="173306944"/>
      </c:lineChart>
      <c:catAx>
        <c:axId val="173306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3306944"/>
        <c:crosses val="autoZero"/>
        <c:auto val="1"/>
        <c:lblAlgn val="ctr"/>
        <c:lblOffset val="100"/>
        <c:noMultiLvlLbl val="0"/>
      </c:catAx>
      <c:valAx>
        <c:axId val="173306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30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Tendencia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'Regresión Lineal'!$C$5:$C$24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09184"/>
        <c:axId val="173309744"/>
      </c:lineChart>
      <c:catAx>
        <c:axId val="173309184"/>
        <c:scaling>
          <c:orientation val="minMax"/>
        </c:scaling>
        <c:delete val="1"/>
        <c:axPos val="b"/>
        <c:majorTickMark val="out"/>
        <c:minorTickMark val="none"/>
        <c:tickLblPos val="none"/>
        <c:crossAx val="173309744"/>
        <c:crosses val="autoZero"/>
        <c:auto val="1"/>
        <c:lblAlgn val="ctr"/>
        <c:lblOffset val="100"/>
        <c:noMultiLvlLbl val="0"/>
      </c:catAx>
      <c:valAx>
        <c:axId val="1733097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33091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'Variacion Estacional'!$C$3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'Variacion Estacional'!$B$5:$B$16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'Variacion Estacional'!$C$5:$C$16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1984"/>
        <c:axId val="173312544"/>
      </c:scatterChart>
      <c:valAx>
        <c:axId val="173311984"/>
        <c:scaling>
          <c:orientation val="minMax"/>
          <c:max val="12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312544"/>
        <c:crosses val="autoZero"/>
        <c:crossBetween val="midCat"/>
        <c:majorUnit val="1"/>
      </c:valAx>
      <c:valAx>
        <c:axId val="17331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3311984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714374</xdr:colOff>
      <xdr:row>26</xdr:row>
      <xdr:rowOff>190498</xdr:rowOff>
    </xdr:from>
    <xdr:to>
      <xdr:col>16</xdr:col>
      <xdr:colOff>19051</xdr:colOff>
      <xdr:row>63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27</xdr:row>
      <xdr:rowOff>9525</xdr:rowOff>
    </xdr:from>
    <xdr:to>
      <xdr:col>7</xdr:col>
      <xdr:colOff>638175</xdr:colOff>
      <xdr:row>64</xdr:row>
      <xdr:rowOff>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26</xdr:row>
      <xdr:rowOff>142876</xdr:rowOff>
    </xdr:from>
    <xdr:to>
      <xdr:col>16</xdr:col>
      <xdr:colOff>342900</xdr:colOff>
      <xdr:row>58</xdr:row>
      <xdr:rowOff>28576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35</xdr:row>
      <xdr:rowOff>47624</xdr:rowOff>
    </xdr:from>
    <xdr:to>
      <xdr:col>5</xdr:col>
      <xdr:colOff>733425</xdr:colOff>
      <xdr:row>52</xdr:row>
      <xdr:rowOff>190499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942975</xdr:colOff>
      <xdr:row>35</xdr:row>
      <xdr:rowOff>57150</xdr:rowOff>
    </xdr:from>
    <xdr:to>
      <xdr:col>10</xdr:col>
      <xdr:colOff>1038225</xdr:colOff>
      <xdr:row>53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35</xdr:row>
      <xdr:rowOff>57150</xdr:rowOff>
    </xdr:from>
    <xdr:to>
      <xdr:col>15</xdr:col>
      <xdr:colOff>371475</xdr:colOff>
      <xdr:row>53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34</xdr:row>
      <xdr:rowOff>95250</xdr:rowOff>
    </xdr:from>
    <xdr:to>
      <xdr:col>10</xdr:col>
      <xdr:colOff>19050</xdr:colOff>
      <xdr:row>59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85725</xdr:rowOff>
    </xdr:from>
    <xdr:to>
      <xdr:col>6</xdr:col>
      <xdr:colOff>1104900</xdr:colOff>
      <xdr:row>24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104776</xdr:rowOff>
    </xdr:from>
    <xdr:to>
      <xdr:col>5</xdr:col>
      <xdr:colOff>676274</xdr:colOff>
      <xdr:row>37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21</xdr:row>
      <xdr:rowOff>104775</xdr:rowOff>
    </xdr:from>
    <xdr:to>
      <xdr:col>9</xdr:col>
      <xdr:colOff>933450</xdr:colOff>
      <xdr:row>37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47624</xdr:rowOff>
    </xdr:from>
    <xdr:to>
      <xdr:col>5</xdr:col>
      <xdr:colOff>657225</xdr:colOff>
      <xdr:row>54</xdr:row>
      <xdr:rowOff>76199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38</xdr:row>
      <xdr:rowOff>47625</xdr:rowOff>
    </xdr:from>
    <xdr:to>
      <xdr:col>9</xdr:col>
      <xdr:colOff>914400</xdr:colOff>
      <xdr:row>54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54</xdr:row>
      <xdr:rowOff>161925</xdr:rowOff>
    </xdr:from>
    <xdr:to>
      <xdr:col>5</xdr:col>
      <xdr:colOff>647699</xdr:colOff>
      <xdr:row>70</xdr:row>
      <xdr:rowOff>180975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704849</xdr:colOff>
      <xdr:row>54</xdr:row>
      <xdr:rowOff>161925</xdr:rowOff>
    </xdr:from>
    <xdr:to>
      <xdr:col>9</xdr:col>
      <xdr:colOff>895349</xdr:colOff>
      <xdr:row>70</xdr:row>
      <xdr:rowOff>180975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13</xdr:row>
      <xdr:rowOff>28575</xdr:rowOff>
    </xdr:from>
    <xdr:to>
      <xdr:col>16</xdr:col>
      <xdr:colOff>733425</xdr:colOff>
      <xdr:row>24</xdr:row>
      <xdr:rowOff>381000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P26"/>
  <sheetViews>
    <sheetView tabSelected="1" zoomScaleNormal="100" workbookViewId="0">
      <pane ySplit="6" topLeftCell="A7" activePane="bottomLeft" state="frozen"/>
      <selection pane="bottomLeft" activeCell="G15" sqref="G15"/>
    </sheetView>
  </sheetViews>
  <sheetFormatPr baseColWidth="10" defaultRowHeight="15" x14ac:dyDescent="0.25"/>
  <cols>
    <col min="2" max="2" width="9" style="1" bestFit="1" customWidth="1"/>
    <col min="3" max="3" width="19.140625" bestFit="1" customWidth="1"/>
    <col min="4" max="4" width="12.7109375" bestFit="1" customWidth="1"/>
    <col min="6" max="6" width="11.42578125" style="1"/>
    <col min="7" max="7" width="19.140625" style="1" bestFit="1" customWidth="1"/>
    <col min="8" max="8" width="20.7109375" style="1" customWidth="1"/>
    <col min="9" max="9" width="20.5703125" style="1" customWidth="1"/>
    <col min="10" max="10" width="20.42578125" style="1" customWidth="1"/>
    <col min="11" max="11" width="20.5703125" style="1" customWidth="1"/>
    <col min="12" max="12" width="20.140625" style="1" customWidth="1"/>
    <col min="13" max="13" width="20.7109375" style="1" customWidth="1"/>
    <col min="14" max="14" width="20.5703125" style="1" customWidth="1"/>
    <col min="15" max="15" width="20.28515625" style="1" customWidth="1"/>
    <col min="16" max="16" width="20.7109375" style="1" customWidth="1"/>
  </cols>
  <sheetData>
    <row r="3" spans="2:16" x14ac:dyDescent="0.25">
      <c r="F3" s="133" t="s">
        <v>13</v>
      </c>
      <c r="G3" s="134"/>
      <c r="H3" s="134"/>
      <c r="I3" s="134"/>
      <c r="J3" s="134"/>
      <c r="K3" s="134"/>
      <c r="L3" s="134"/>
      <c r="M3" s="134"/>
      <c r="N3" s="134"/>
      <c r="O3" s="134"/>
      <c r="P3" s="134"/>
    </row>
    <row r="4" spans="2:16" x14ac:dyDescent="0.25">
      <c r="B4" s="136" t="s">
        <v>3</v>
      </c>
      <c r="C4" s="137"/>
      <c r="D4" s="138"/>
      <c r="F4" s="135"/>
      <c r="G4" s="135"/>
      <c r="H4" s="135"/>
      <c r="I4" s="134"/>
      <c r="J4" s="134"/>
      <c r="K4" s="134"/>
      <c r="L4" s="134"/>
      <c r="M4" s="134"/>
      <c r="N4" s="134"/>
      <c r="O4" s="134"/>
      <c r="P4" s="134"/>
    </row>
    <row r="5" spans="2:16" ht="15" customHeight="1" x14ac:dyDescent="0.25">
      <c r="B5" s="139"/>
      <c r="C5" s="140"/>
      <c r="D5" s="141"/>
      <c r="F5" s="142" t="s">
        <v>0</v>
      </c>
      <c r="G5" s="142" t="s">
        <v>1</v>
      </c>
      <c r="H5" s="133" t="s">
        <v>4</v>
      </c>
      <c r="I5" s="133" t="s">
        <v>5</v>
      </c>
      <c r="J5" s="133" t="s">
        <v>6</v>
      </c>
      <c r="K5" s="133" t="s">
        <v>7</v>
      </c>
      <c r="L5" s="133" t="s">
        <v>8</v>
      </c>
      <c r="M5" s="133" t="s">
        <v>9</v>
      </c>
      <c r="N5" s="133" t="s">
        <v>10</v>
      </c>
      <c r="O5" s="133" t="s">
        <v>11</v>
      </c>
      <c r="P5" s="133" t="s">
        <v>12</v>
      </c>
    </row>
    <row r="6" spans="2:16" s="4" customFormat="1" x14ac:dyDescent="0.25">
      <c r="B6" s="100" t="s">
        <v>0</v>
      </c>
      <c r="C6" s="70" t="s">
        <v>1</v>
      </c>
      <c r="D6" s="70" t="s">
        <v>2</v>
      </c>
      <c r="F6" s="142"/>
      <c r="G6" s="142"/>
      <c r="H6" s="133"/>
      <c r="I6" s="133"/>
      <c r="J6" s="133"/>
      <c r="K6" s="133"/>
      <c r="L6" s="133"/>
      <c r="M6" s="133"/>
      <c r="N6" s="133"/>
      <c r="O6" s="133"/>
      <c r="P6" s="133"/>
    </row>
    <row r="7" spans="2:16" x14ac:dyDescent="0.25">
      <c r="B7" s="2">
        <v>1</v>
      </c>
      <c r="C7" s="111"/>
      <c r="D7" s="3"/>
      <c r="F7" s="2">
        <v>1</v>
      </c>
      <c r="G7" s="111"/>
      <c r="H7" s="79"/>
      <c r="I7" s="6"/>
      <c r="J7" s="6"/>
      <c r="K7" s="58"/>
      <c r="L7" s="58"/>
      <c r="M7" s="58"/>
      <c r="N7" s="58"/>
      <c r="O7" s="58"/>
      <c r="P7" s="58"/>
    </row>
    <row r="8" spans="2:16" x14ac:dyDescent="0.25">
      <c r="B8" s="2">
        <v>2</v>
      </c>
      <c r="C8" s="106"/>
      <c r="D8" s="3"/>
      <c r="F8" s="2">
        <v>2</v>
      </c>
      <c r="G8" s="106"/>
      <c r="H8" s="79"/>
      <c r="I8" s="6"/>
      <c r="J8" s="6"/>
      <c r="K8" s="58"/>
      <c r="L8" s="58"/>
      <c r="M8" s="58"/>
      <c r="N8" s="58"/>
      <c r="O8" s="58"/>
      <c r="P8" s="58"/>
    </row>
    <row r="9" spans="2:16" x14ac:dyDescent="0.25">
      <c r="B9" s="2">
        <v>3</v>
      </c>
      <c r="C9" s="106"/>
      <c r="D9" s="3" t="str">
        <f>IF(C8&gt;0,SUM($C$7:C8)/2," ")</f>
        <v xml:space="preserve"> </v>
      </c>
      <c r="F9" s="2">
        <v>3</v>
      </c>
      <c r="G9" s="106"/>
      <c r="H9" s="7" t="str">
        <f>IF(G8&gt;0,SUM(G7:G8)/2," ")</f>
        <v xml:space="preserve"> </v>
      </c>
      <c r="I9" s="6"/>
      <c r="J9" s="6"/>
      <c r="K9" s="58"/>
      <c r="L9" s="58"/>
      <c r="M9" s="58"/>
      <c r="N9" s="58"/>
      <c r="O9" s="58"/>
      <c r="P9" s="58"/>
    </row>
    <row r="10" spans="2:16" x14ac:dyDescent="0.25">
      <c r="B10" s="2">
        <v>4</v>
      </c>
      <c r="C10" s="107"/>
      <c r="D10" s="3" t="str">
        <f>IF(C9&gt;0,SUM($C$7:C9)/3," ")</f>
        <v xml:space="preserve"> </v>
      </c>
      <c r="F10" s="2">
        <v>4</v>
      </c>
      <c r="G10" s="107"/>
      <c r="H10" s="7" t="str">
        <f t="shared" ref="H10:H19" si="0">IF(G9&gt;0,SUM(G8:G9)/2," ")</f>
        <v xml:space="preserve"> </v>
      </c>
      <c r="I10" s="7" t="str">
        <f>IF(G9&gt;0,SUM(G7:G9)/3," ")</f>
        <v xml:space="preserve"> </v>
      </c>
      <c r="J10" s="6"/>
      <c r="K10" s="58"/>
      <c r="L10" s="58"/>
      <c r="M10" s="58"/>
      <c r="N10" s="58"/>
      <c r="O10" s="58"/>
      <c r="P10" s="58"/>
    </row>
    <row r="11" spans="2:16" x14ac:dyDescent="0.25">
      <c r="B11" s="2">
        <v>5</v>
      </c>
      <c r="C11" s="107"/>
      <c r="D11" s="3" t="str">
        <f>IF(C10&gt;0,SUM($C$7:C10)/4," ")</f>
        <v xml:space="preserve"> </v>
      </c>
      <c r="F11" s="2">
        <v>5</v>
      </c>
      <c r="G11" s="107"/>
      <c r="H11" s="7" t="str">
        <f t="shared" si="0"/>
        <v xml:space="preserve"> </v>
      </c>
      <c r="I11" s="7" t="str">
        <f t="shared" ref="I11:I26" si="1">IF(G10&gt;0,SUM(G8:G10)/3," ")</f>
        <v xml:space="preserve"> </v>
      </c>
      <c r="J11" s="7" t="str">
        <f>IF(G10&gt;0,SUM(G7:G10)/4," ")</f>
        <v xml:space="preserve"> </v>
      </c>
      <c r="K11" s="58"/>
      <c r="L11" s="58"/>
      <c r="M11" s="58"/>
      <c r="N11" s="58"/>
      <c r="O11" s="58"/>
      <c r="P11" s="58"/>
    </row>
    <row r="12" spans="2:16" x14ac:dyDescent="0.25">
      <c r="B12" s="2">
        <v>6</v>
      </c>
      <c r="C12" s="107"/>
      <c r="D12" s="3" t="str">
        <f>IF(C11&gt;0,SUM($C$7:C11)/5," ")</f>
        <v xml:space="preserve"> </v>
      </c>
      <c r="F12" s="2">
        <v>6</v>
      </c>
      <c r="G12" s="107"/>
      <c r="H12" s="7" t="str">
        <f t="shared" si="0"/>
        <v xml:space="preserve"> </v>
      </c>
      <c r="I12" s="7" t="str">
        <f t="shared" si="1"/>
        <v xml:space="preserve"> </v>
      </c>
      <c r="J12" s="7" t="str">
        <f t="shared" ref="J12:J26" si="2">IF(G11&gt;0,SUM(G8:G11)/4," ")</f>
        <v xml:space="preserve"> </v>
      </c>
      <c r="K12" s="58" t="str">
        <f>IF(G11&gt;0,SUM(G7:G11)/5," ")</f>
        <v xml:space="preserve"> </v>
      </c>
      <c r="L12" s="58"/>
      <c r="M12" s="58"/>
      <c r="N12" s="58"/>
      <c r="O12" s="58"/>
      <c r="P12" s="58"/>
    </row>
    <row r="13" spans="2:16" x14ac:dyDescent="0.25">
      <c r="B13" s="2">
        <v>7</v>
      </c>
      <c r="C13" s="107"/>
      <c r="D13" s="3" t="str">
        <f>IF(C12&gt;0,SUM($C$7:C12)/6," ")</f>
        <v xml:space="preserve"> </v>
      </c>
      <c r="F13" s="2">
        <v>7</v>
      </c>
      <c r="G13" s="107"/>
      <c r="H13" s="7" t="str">
        <f t="shared" si="0"/>
        <v xml:space="preserve"> </v>
      </c>
      <c r="I13" s="7" t="str">
        <f t="shared" si="1"/>
        <v xml:space="preserve"> </v>
      </c>
      <c r="J13" s="7" t="str">
        <f t="shared" si="2"/>
        <v xml:space="preserve"> </v>
      </c>
      <c r="K13" s="58" t="str">
        <f t="shared" ref="K13:K26" si="3">IF(G12&gt;0,SUM(G8:G12)/5," ")</f>
        <v xml:space="preserve"> </v>
      </c>
      <c r="L13" s="7" t="str">
        <f>IF(G12&gt;0,SUM(G7:G12)/6," ")</f>
        <v xml:space="preserve"> </v>
      </c>
      <c r="M13" s="58"/>
      <c r="N13" s="58"/>
      <c r="O13" s="58"/>
      <c r="P13" s="58"/>
    </row>
    <row r="14" spans="2:16" x14ac:dyDescent="0.25">
      <c r="B14" s="2">
        <v>8</v>
      </c>
      <c r="C14" s="107"/>
      <c r="D14" s="3" t="str">
        <f>IF(C13&gt;0,SUM($C$7:C13)/7," ")</f>
        <v xml:space="preserve"> </v>
      </c>
      <c r="F14" s="2">
        <v>8</v>
      </c>
      <c r="G14" s="107"/>
      <c r="H14" s="7" t="str">
        <f t="shared" si="0"/>
        <v xml:space="preserve"> </v>
      </c>
      <c r="I14" s="7" t="str">
        <f t="shared" si="1"/>
        <v xml:space="preserve"> </v>
      </c>
      <c r="J14" s="7" t="str">
        <f t="shared" si="2"/>
        <v xml:space="preserve"> </v>
      </c>
      <c r="K14" s="58" t="str">
        <f t="shared" si="3"/>
        <v xml:space="preserve"> </v>
      </c>
      <c r="L14" s="7" t="str">
        <f t="shared" ref="L14:L26" si="4">IF(G13&gt;0,SUM(G8:G13)/6," ")</f>
        <v xml:space="preserve"> </v>
      </c>
      <c r="M14" s="7" t="str">
        <f>IF(G13&gt;0,SUM(G7:G13)/7," ")</f>
        <v xml:space="preserve"> </v>
      </c>
      <c r="N14" s="58"/>
      <c r="O14" s="58"/>
      <c r="P14" s="58"/>
    </row>
    <row r="15" spans="2:16" x14ac:dyDescent="0.25">
      <c r="B15" s="2">
        <v>9</v>
      </c>
      <c r="C15" s="107"/>
      <c r="D15" s="3" t="str">
        <f>IF(C14&gt;0,SUM($C$7:C14)/8," ")</f>
        <v xml:space="preserve"> </v>
      </c>
      <c r="F15" s="2">
        <v>9</v>
      </c>
      <c r="G15" s="107"/>
      <c r="H15" s="7" t="str">
        <f t="shared" si="0"/>
        <v xml:space="preserve"> </v>
      </c>
      <c r="I15" s="7" t="str">
        <f t="shared" si="1"/>
        <v xml:space="preserve"> </v>
      </c>
      <c r="J15" s="7" t="str">
        <f t="shared" si="2"/>
        <v xml:space="preserve"> </v>
      </c>
      <c r="K15" s="58" t="str">
        <f t="shared" si="3"/>
        <v xml:space="preserve"> </v>
      </c>
      <c r="L15" s="7" t="str">
        <f t="shared" si="4"/>
        <v xml:space="preserve"> </v>
      </c>
      <c r="M15" s="7" t="str">
        <f t="shared" ref="M15:M26" si="5">IF(G14&gt;0,SUM(G8:G14)/7," ")</f>
        <v xml:space="preserve"> </v>
      </c>
      <c r="N15" s="7" t="str">
        <f>IF(G14&gt;0,SUM(G7:G14)/8," ")</f>
        <v xml:space="preserve"> </v>
      </c>
      <c r="O15" s="58"/>
      <c r="P15" s="58"/>
    </row>
    <row r="16" spans="2:16" x14ac:dyDescent="0.25">
      <c r="B16" s="2">
        <v>10</v>
      </c>
      <c r="C16" s="107"/>
      <c r="D16" s="3" t="str">
        <f>IF(C15&gt;0,SUM($C$7:C15)/9," ")</f>
        <v xml:space="preserve"> </v>
      </c>
      <c r="F16" s="2">
        <v>10</v>
      </c>
      <c r="G16" s="107"/>
      <c r="H16" s="7" t="str">
        <f t="shared" si="0"/>
        <v xml:space="preserve"> </v>
      </c>
      <c r="I16" s="7" t="str">
        <f t="shared" si="1"/>
        <v xml:space="preserve"> </v>
      </c>
      <c r="J16" s="7" t="str">
        <f t="shared" si="2"/>
        <v xml:space="preserve"> </v>
      </c>
      <c r="K16" s="58" t="str">
        <f t="shared" si="3"/>
        <v xml:space="preserve"> </v>
      </c>
      <c r="L16" s="7" t="str">
        <f t="shared" si="4"/>
        <v xml:space="preserve"> </v>
      </c>
      <c r="M16" s="7" t="str">
        <f t="shared" si="5"/>
        <v xml:space="preserve"> </v>
      </c>
      <c r="N16" s="7" t="str">
        <f t="shared" ref="N16:N26" si="6">IF(G15&gt;0,SUM(G8:G15)/8," ")</f>
        <v xml:space="preserve"> </v>
      </c>
      <c r="O16" s="7" t="str">
        <f>IF(G15&gt;0,SUM(G7:G15)/9," ")</f>
        <v xml:space="preserve"> </v>
      </c>
      <c r="P16" s="58"/>
    </row>
    <row r="17" spans="2:16" x14ac:dyDescent="0.25">
      <c r="B17" s="2">
        <v>11</v>
      </c>
      <c r="C17" s="107"/>
      <c r="D17" s="3" t="str">
        <f>IF(C16&gt;0,SUM($C$7:C16)/10," ")</f>
        <v xml:space="preserve"> </v>
      </c>
      <c r="F17" s="2">
        <v>11</v>
      </c>
      <c r="G17" s="107"/>
      <c r="H17" s="7" t="str">
        <f t="shared" si="0"/>
        <v xml:space="preserve"> </v>
      </c>
      <c r="I17" s="7" t="str">
        <f t="shared" si="1"/>
        <v xml:space="preserve"> </v>
      </c>
      <c r="J17" s="7" t="str">
        <f t="shared" si="2"/>
        <v xml:space="preserve"> </v>
      </c>
      <c r="K17" s="58" t="str">
        <f t="shared" si="3"/>
        <v xml:space="preserve"> </v>
      </c>
      <c r="L17" s="7" t="str">
        <f>IF(G16&gt;0,SUM(G11:G16)/6," ")</f>
        <v xml:space="preserve"> </v>
      </c>
      <c r="M17" s="7" t="str">
        <f t="shared" si="5"/>
        <v xml:space="preserve"> </v>
      </c>
      <c r="N17" s="7" t="str">
        <f t="shared" si="6"/>
        <v xml:space="preserve"> </v>
      </c>
      <c r="O17" s="7" t="str">
        <f t="shared" ref="O17:O26" si="7">IF(G16&gt;0,SUM(G8:G16)/9," ")</f>
        <v xml:space="preserve"> </v>
      </c>
      <c r="P17" s="58" t="str">
        <f>IF(G16&gt;0,SUM(G7:G16)/10," ")</f>
        <v xml:space="preserve"> </v>
      </c>
    </row>
    <row r="18" spans="2:16" x14ac:dyDescent="0.25">
      <c r="B18" s="2">
        <v>12</v>
      </c>
      <c r="C18" s="107"/>
      <c r="D18" s="3" t="str">
        <f>IF(C17&gt;0,SUM($C$7:C17)/11," ")</f>
        <v xml:space="preserve"> </v>
      </c>
      <c r="F18" s="2">
        <v>12</v>
      </c>
      <c r="G18" s="107"/>
      <c r="H18" s="7" t="str">
        <f t="shared" si="0"/>
        <v xml:space="preserve"> </v>
      </c>
      <c r="I18" s="7" t="str">
        <f t="shared" si="1"/>
        <v xml:space="preserve"> </v>
      </c>
      <c r="J18" s="7" t="str">
        <f t="shared" si="2"/>
        <v xml:space="preserve"> </v>
      </c>
      <c r="K18" s="58" t="str">
        <f t="shared" si="3"/>
        <v xml:space="preserve"> </v>
      </c>
      <c r="L18" s="7" t="str">
        <f t="shared" si="4"/>
        <v xml:space="preserve"> </v>
      </c>
      <c r="M18" s="7" t="str">
        <f t="shared" si="5"/>
        <v xml:space="preserve"> </v>
      </c>
      <c r="N18" s="7" t="str">
        <f t="shared" si="6"/>
        <v xml:space="preserve"> </v>
      </c>
      <c r="O18" s="7" t="str">
        <f t="shared" si="7"/>
        <v xml:space="preserve"> </v>
      </c>
      <c r="P18" s="58" t="str">
        <f t="shared" ref="P18:P26" si="8">IF(G17&gt;0,SUM(G8:G17)/10," ")</f>
        <v xml:space="preserve"> </v>
      </c>
    </row>
    <row r="19" spans="2:16" x14ac:dyDescent="0.25">
      <c r="B19" s="2">
        <v>13</v>
      </c>
      <c r="C19" s="107"/>
      <c r="D19" s="3" t="str">
        <f>IF(C18&gt;0,SUM($C$7:C18)/12," ")</f>
        <v xml:space="preserve"> </v>
      </c>
      <c r="F19" s="2">
        <v>13</v>
      </c>
      <c r="G19" s="107"/>
      <c r="H19" s="7" t="str">
        <f t="shared" si="0"/>
        <v xml:space="preserve"> </v>
      </c>
      <c r="I19" s="7" t="str">
        <f t="shared" si="1"/>
        <v xml:space="preserve"> </v>
      </c>
      <c r="J19" s="7" t="str">
        <f t="shared" si="2"/>
        <v xml:space="preserve"> </v>
      </c>
      <c r="K19" s="58" t="str">
        <f t="shared" si="3"/>
        <v xml:space="preserve"> </v>
      </c>
      <c r="L19" s="7" t="str">
        <f t="shared" si="4"/>
        <v xml:space="preserve"> </v>
      </c>
      <c r="M19" s="7" t="str">
        <f t="shared" si="5"/>
        <v xml:space="preserve"> </v>
      </c>
      <c r="N19" s="7" t="str">
        <f t="shared" si="6"/>
        <v xml:space="preserve"> </v>
      </c>
      <c r="O19" s="7" t="str">
        <f t="shared" si="7"/>
        <v xml:space="preserve"> </v>
      </c>
      <c r="P19" s="58" t="str">
        <f t="shared" si="8"/>
        <v xml:space="preserve"> </v>
      </c>
    </row>
    <row r="20" spans="2:16" x14ac:dyDescent="0.25">
      <c r="B20" s="2">
        <v>14</v>
      </c>
      <c r="C20" s="107"/>
      <c r="D20" s="3" t="str">
        <f>IF(C19&gt;0,SUM($C$7:C19)/13," ")</f>
        <v xml:space="preserve"> </v>
      </c>
      <c r="F20" s="2">
        <v>14</v>
      </c>
      <c r="G20" s="107"/>
      <c r="H20" s="7" t="str">
        <f t="shared" ref="H20:H26" si="9">IF(G19&gt;0,SUM(G18:G19)/2," ")</f>
        <v xml:space="preserve"> </v>
      </c>
      <c r="I20" s="7" t="str">
        <f t="shared" si="1"/>
        <v xml:space="preserve"> </v>
      </c>
      <c r="J20" s="7" t="str">
        <f t="shared" si="2"/>
        <v xml:space="preserve"> </v>
      </c>
      <c r="K20" s="58" t="str">
        <f t="shared" si="3"/>
        <v xml:space="preserve"> </v>
      </c>
      <c r="L20" s="7" t="str">
        <f t="shared" si="4"/>
        <v xml:space="preserve"> </v>
      </c>
      <c r="M20" s="7" t="str">
        <f t="shared" si="5"/>
        <v xml:space="preserve"> </v>
      </c>
      <c r="N20" s="7" t="str">
        <f t="shared" si="6"/>
        <v xml:space="preserve"> </v>
      </c>
      <c r="O20" s="7" t="str">
        <f t="shared" si="7"/>
        <v xml:space="preserve"> </v>
      </c>
      <c r="P20" s="58" t="str">
        <f t="shared" si="8"/>
        <v xml:space="preserve"> </v>
      </c>
    </row>
    <row r="21" spans="2:16" x14ac:dyDescent="0.25">
      <c r="B21" s="2">
        <v>15</v>
      </c>
      <c r="C21" s="107"/>
      <c r="D21" s="3" t="str">
        <f>IF(C20&gt;0,SUM($C$7:C20)/14," ")</f>
        <v xml:space="preserve"> </v>
      </c>
      <c r="F21" s="2">
        <v>15</v>
      </c>
      <c r="G21" s="107"/>
      <c r="H21" s="7" t="str">
        <f t="shared" si="9"/>
        <v xml:space="preserve"> </v>
      </c>
      <c r="I21" s="7" t="str">
        <f t="shared" si="1"/>
        <v xml:space="preserve"> </v>
      </c>
      <c r="J21" s="7" t="str">
        <f t="shared" si="2"/>
        <v xml:space="preserve"> </v>
      </c>
      <c r="K21" s="58" t="str">
        <f t="shared" si="3"/>
        <v xml:space="preserve"> </v>
      </c>
      <c r="L21" s="7" t="str">
        <f t="shared" si="4"/>
        <v xml:space="preserve"> </v>
      </c>
      <c r="M21" s="7" t="str">
        <f t="shared" si="5"/>
        <v xml:space="preserve"> </v>
      </c>
      <c r="N21" s="7" t="str">
        <f t="shared" si="6"/>
        <v xml:space="preserve"> </v>
      </c>
      <c r="O21" s="7" t="str">
        <f t="shared" si="7"/>
        <v xml:space="preserve"> </v>
      </c>
      <c r="P21" s="58" t="str">
        <f t="shared" si="8"/>
        <v xml:space="preserve"> </v>
      </c>
    </row>
    <row r="22" spans="2:16" x14ac:dyDescent="0.25">
      <c r="B22" s="2">
        <v>16</v>
      </c>
      <c r="C22" s="107"/>
      <c r="D22" s="3" t="str">
        <f>IF(C21&gt;0,SUM($C$7:C21)/15," ")</f>
        <v xml:space="preserve"> </v>
      </c>
      <c r="F22" s="2">
        <v>16</v>
      </c>
      <c r="G22" s="107"/>
      <c r="H22" s="7" t="str">
        <f t="shared" si="9"/>
        <v xml:space="preserve"> </v>
      </c>
      <c r="I22" s="7" t="str">
        <f t="shared" si="1"/>
        <v xml:space="preserve"> </v>
      </c>
      <c r="J22" s="7" t="str">
        <f t="shared" si="2"/>
        <v xml:space="preserve"> </v>
      </c>
      <c r="K22" s="58" t="str">
        <f t="shared" si="3"/>
        <v xml:space="preserve"> </v>
      </c>
      <c r="L22" s="7" t="str">
        <f t="shared" si="4"/>
        <v xml:space="preserve"> </v>
      </c>
      <c r="M22" s="7" t="str">
        <f t="shared" si="5"/>
        <v xml:space="preserve"> </v>
      </c>
      <c r="N22" s="7" t="str">
        <f t="shared" si="6"/>
        <v xml:space="preserve"> </v>
      </c>
      <c r="O22" s="7" t="str">
        <f t="shared" si="7"/>
        <v xml:space="preserve"> </v>
      </c>
      <c r="P22" s="58" t="str">
        <f t="shared" si="8"/>
        <v xml:space="preserve"> </v>
      </c>
    </row>
    <row r="23" spans="2:16" x14ac:dyDescent="0.25">
      <c r="B23" s="2">
        <v>17</v>
      </c>
      <c r="C23" s="107"/>
      <c r="D23" s="3" t="str">
        <f>IF(C22&gt;0,SUM($C$7:C22)/16," ")</f>
        <v xml:space="preserve"> </v>
      </c>
      <c r="F23" s="2">
        <v>17</v>
      </c>
      <c r="G23" s="107"/>
      <c r="H23" s="7" t="str">
        <f>IF(G22&gt;0,SUM(G21:G22)/2," ")</f>
        <v xml:space="preserve"> </v>
      </c>
      <c r="I23" s="7" t="str">
        <f t="shared" si="1"/>
        <v xml:space="preserve"> </v>
      </c>
      <c r="J23" s="7" t="str">
        <f t="shared" si="2"/>
        <v xml:space="preserve"> </v>
      </c>
      <c r="K23" s="58" t="str">
        <f t="shared" si="3"/>
        <v xml:space="preserve"> </v>
      </c>
      <c r="L23" s="7" t="str">
        <f t="shared" si="4"/>
        <v xml:space="preserve"> </v>
      </c>
      <c r="M23" s="7" t="str">
        <f t="shared" si="5"/>
        <v xml:space="preserve"> </v>
      </c>
      <c r="N23" s="7" t="str">
        <f t="shared" si="6"/>
        <v xml:space="preserve"> </v>
      </c>
      <c r="O23" s="7" t="str">
        <f t="shared" si="7"/>
        <v xml:space="preserve"> </v>
      </c>
      <c r="P23" s="58" t="str">
        <f t="shared" si="8"/>
        <v xml:space="preserve"> </v>
      </c>
    </row>
    <row r="24" spans="2:16" x14ac:dyDescent="0.25">
      <c r="B24" s="2">
        <v>18</v>
      </c>
      <c r="C24" s="107"/>
      <c r="D24" s="3" t="str">
        <f>IF(C23&gt;0,SUM($C$7:C23)/17," ")</f>
        <v xml:space="preserve"> </v>
      </c>
      <c r="F24" s="2">
        <v>18</v>
      </c>
      <c r="G24" s="107"/>
      <c r="H24" s="7" t="str">
        <f t="shared" si="9"/>
        <v xml:space="preserve"> </v>
      </c>
      <c r="I24" s="7" t="str">
        <f t="shared" si="1"/>
        <v xml:space="preserve"> </v>
      </c>
      <c r="J24" s="7" t="str">
        <f t="shared" si="2"/>
        <v xml:space="preserve"> </v>
      </c>
      <c r="K24" s="58" t="str">
        <f t="shared" si="3"/>
        <v xml:space="preserve"> </v>
      </c>
      <c r="L24" s="7" t="str">
        <f t="shared" si="4"/>
        <v xml:space="preserve"> </v>
      </c>
      <c r="M24" s="7" t="str">
        <f t="shared" si="5"/>
        <v xml:space="preserve"> </v>
      </c>
      <c r="N24" s="7" t="str">
        <f t="shared" si="6"/>
        <v xml:space="preserve"> </v>
      </c>
      <c r="O24" s="7" t="str">
        <f t="shared" si="7"/>
        <v xml:space="preserve"> </v>
      </c>
      <c r="P24" s="58" t="str">
        <f t="shared" si="8"/>
        <v xml:space="preserve"> </v>
      </c>
    </row>
    <row r="25" spans="2:16" x14ac:dyDescent="0.25">
      <c r="B25" s="2">
        <v>19</v>
      </c>
      <c r="C25" s="107"/>
      <c r="D25" s="3" t="str">
        <f>IF(C24&gt;0,SUM($C$7:C24)/18," ")</f>
        <v xml:space="preserve"> </v>
      </c>
      <c r="F25" s="2">
        <v>19</v>
      </c>
      <c r="G25" s="107"/>
      <c r="H25" s="7" t="str">
        <f t="shared" si="9"/>
        <v xml:space="preserve"> </v>
      </c>
      <c r="I25" s="7" t="str">
        <f t="shared" si="1"/>
        <v xml:space="preserve"> </v>
      </c>
      <c r="J25" s="7" t="str">
        <f t="shared" si="2"/>
        <v xml:space="preserve"> </v>
      </c>
      <c r="K25" s="58" t="str">
        <f t="shared" si="3"/>
        <v xml:space="preserve"> </v>
      </c>
      <c r="L25" s="7" t="str">
        <f t="shared" si="4"/>
        <v xml:space="preserve"> </v>
      </c>
      <c r="M25" s="7" t="str">
        <f t="shared" si="5"/>
        <v xml:space="preserve"> </v>
      </c>
      <c r="N25" s="7" t="str">
        <f t="shared" si="6"/>
        <v xml:space="preserve"> </v>
      </c>
      <c r="O25" s="7" t="str">
        <f t="shared" si="7"/>
        <v xml:space="preserve"> </v>
      </c>
      <c r="P25" s="58" t="str">
        <f t="shared" si="8"/>
        <v xml:space="preserve"> </v>
      </c>
    </row>
    <row r="26" spans="2:16" x14ac:dyDescent="0.25">
      <c r="B26" s="2">
        <v>20</v>
      </c>
      <c r="C26" s="107"/>
      <c r="D26" s="3" t="str">
        <f>IF(C25&gt;0,SUM($C$7:C25)/19," ")</f>
        <v xml:space="preserve"> </v>
      </c>
      <c r="F26" s="2">
        <v>20</v>
      </c>
      <c r="G26" s="107"/>
      <c r="H26" s="7" t="str">
        <f t="shared" si="9"/>
        <v xml:space="preserve"> </v>
      </c>
      <c r="I26" s="7" t="str">
        <f t="shared" si="1"/>
        <v xml:space="preserve"> </v>
      </c>
      <c r="J26" s="7" t="str">
        <f t="shared" si="2"/>
        <v xml:space="preserve"> </v>
      </c>
      <c r="K26" s="58" t="str">
        <f t="shared" si="3"/>
        <v xml:space="preserve"> </v>
      </c>
      <c r="L26" s="7" t="str">
        <f t="shared" si="4"/>
        <v xml:space="preserve"> </v>
      </c>
      <c r="M26" s="7" t="str">
        <f t="shared" si="5"/>
        <v xml:space="preserve"> </v>
      </c>
      <c r="N26" s="7" t="str">
        <f t="shared" si="6"/>
        <v xml:space="preserve"> </v>
      </c>
      <c r="O26" s="7" t="str">
        <f t="shared" si="7"/>
        <v xml:space="preserve"> </v>
      </c>
      <c r="P26" s="58" t="str">
        <f t="shared" si="8"/>
        <v xml:space="preserve"> </v>
      </c>
    </row>
  </sheetData>
  <mergeCells count="13">
    <mergeCell ref="B4:D5"/>
    <mergeCell ref="F5:F6"/>
    <mergeCell ref="G5:G6"/>
    <mergeCell ref="H5:H6"/>
    <mergeCell ref="I5:I6"/>
    <mergeCell ref="O5:O6"/>
    <mergeCell ref="P5:P6"/>
    <mergeCell ref="F3:P4"/>
    <mergeCell ref="J5:J6"/>
    <mergeCell ref="K5:K6"/>
    <mergeCell ref="L5:L6"/>
    <mergeCell ref="M5:M6"/>
    <mergeCell ref="N5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3:U26"/>
  <sheetViews>
    <sheetView zoomScaleNormal="100" workbookViewId="0">
      <pane ySplit="6" topLeftCell="A7" activePane="bottomLeft" state="frozen"/>
      <selection pane="bottomLeft" activeCell="C8" sqref="C8"/>
    </sheetView>
  </sheetViews>
  <sheetFormatPr baseColWidth="10" defaultRowHeight="15" x14ac:dyDescent="0.25"/>
  <cols>
    <col min="2" max="2" width="11.42578125" style="1"/>
    <col min="3" max="3" width="19.140625" style="1" bestFit="1" customWidth="1"/>
    <col min="4" max="4" width="18" style="72" customWidth="1"/>
    <col min="5" max="5" width="20.7109375" style="1" customWidth="1"/>
    <col min="6" max="6" width="18" style="72" customWidth="1"/>
    <col min="7" max="7" width="20.5703125" style="1" customWidth="1"/>
    <col min="8" max="8" width="18" style="72" customWidth="1"/>
    <col min="9" max="9" width="20.42578125" style="1" customWidth="1"/>
    <col min="10" max="10" width="18" style="72" customWidth="1"/>
    <col min="11" max="11" width="20.5703125" style="1" customWidth="1"/>
    <col min="12" max="12" width="20.5703125" style="72" customWidth="1"/>
    <col min="13" max="13" width="20.140625" style="1" customWidth="1"/>
    <col min="14" max="14" width="18" style="72" customWidth="1"/>
    <col min="15" max="15" width="20.7109375" style="1" customWidth="1"/>
    <col min="16" max="16" width="18" style="72" customWidth="1"/>
    <col min="17" max="17" width="20.5703125" style="1" customWidth="1"/>
    <col min="18" max="18" width="18" style="72" customWidth="1"/>
    <col min="19" max="19" width="20.28515625" style="1" customWidth="1"/>
    <col min="20" max="20" width="18.85546875" style="72" customWidth="1"/>
    <col min="21" max="21" width="20.7109375" style="1" customWidth="1"/>
  </cols>
  <sheetData>
    <row r="3" spans="2:21" x14ac:dyDescent="0.25">
      <c r="B3" s="133" t="s">
        <v>13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2:21" ht="15" customHeight="1" x14ac:dyDescent="0.25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2:21" ht="15" customHeight="1" x14ac:dyDescent="0.25">
      <c r="B5" s="145" t="s">
        <v>0</v>
      </c>
      <c r="C5" s="142" t="s">
        <v>1</v>
      </c>
      <c r="D5" s="143" t="s">
        <v>47</v>
      </c>
      <c r="E5" s="133" t="s">
        <v>4</v>
      </c>
      <c r="F5" s="143" t="s">
        <v>48</v>
      </c>
      <c r="G5" s="133" t="s">
        <v>5</v>
      </c>
      <c r="H5" s="143" t="s">
        <v>49</v>
      </c>
      <c r="I5" s="133" t="s">
        <v>6</v>
      </c>
      <c r="J5" s="143" t="s">
        <v>50</v>
      </c>
      <c r="K5" s="133" t="s">
        <v>7</v>
      </c>
      <c r="L5" s="143" t="s">
        <v>51</v>
      </c>
      <c r="M5" s="133" t="s">
        <v>8</v>
      </c>
      <c r="N5" s="143" t="s">
        <v>52</v>
      </c>
      <c r="O5" s="133" t="s">
        <v>9</v>
      </c>
      <c r="P5" s="143" t="s">
        <v>53</v>
      </c>
      <c r="Q5" s="133" t="s">
        <v>10</v>
      </c>
      <c r="R5" s="143" t="s">
        <v>54</v>
      </c>
      <c r="S5" s="133" t="s">
        <v>11</v>
      </c>
      <c r="T5" s="143" t="s">
        <v>55</v>
      </c>
      <c r="U5" s="133" t="s">
        <v>12</v>
      </c>
    </row>
    <row r="6" spans="2:21" s="4" customFormat="1" x14ac:dyDescent="0.25">
      <c r="B6" s="145"/>
      <c r="C6" s="142"/>
      <c r="D6" s="144"/>
      <c r="E6" s="133"/>
      <c r="F6" s="144"/>
      <c r="G6" s="133"/>
      <c r="H6" s="144"/>
      <c r="I6" s="133"/>
      <c r="J6" s="144"/>
      <c r="K6" s="133"/>
      <c r="L6" s="144"/>
      <c r="M6" s="133"/>
      <c r="N6" s="144"/>
      <c r="O6" s="133"/>
      <c r="P6" s="144"/>
      <c r="Q6" s="133"/>
      <c r="R6" s="144"/>
      <c r="S6" s="133"/>
      <c r="T6" s="144"/>
      <c r="U6" s="133"/>
    </row>
    <row r="7" spans="2:21" x14ac:dyDescent="0.25">
      <c r="B7" s="69">
        <v>1</v>
      </c>
      <c r="C7" s="111"/>
      <c r="D7" s="117"/>
      <c r="E7" s="67"/>
      <c r="F7" s="118"/>
      <c r="G7" s="68"/>
      <c r="H7" s="117"/>
      <c r="I7" s="68"/>
      <c r="J7" s="117"/>
      <c r="K7" s="68"/>
      <c r="L7" s="117"/>
      <c r="M7" s="68"/>
      <c r="N7" s="117"/>
      <c r="O7" s="68"/>
      <c r="P7" s="117"/>
      <c r="Q7" s="68"/>
      <c r="R7" s="117"/>
      <c r="S7" s="68"/>
      <c r="T7" s="117"/>
      <c r="U7" s="68"/>
    </row>
    <row r="8" spans="2:21" x14ac:dyDescent="0.25">
      <c r="B8" s="69">
        <v>2</v>
      </c>
      <c r="C8" s="111"/>
      <c r="D8" s="117"/>
      <c r="E8" s="67"/>
      <c r="F8" s="118"/>
      <c r="G8" s="68"/>
      <c r="H8" s="117"/>
      <c r="I8" s="68"/>
      <c r="J8" s="117"/>
      <c r="K8" s="68"/>
      <c r="L8" s="117"/>
      <c r="M8" s="68"/>
      <c r="N8" s="117"/>
      <c r="O8" s="68"/>
      <c r="P8" s="117"/>
      <c r="Q8" s="68"/>
      <c r="R8" s="117"/>
      <c r="S8" s="68"/>
      <c r="T8" s="117"/>
      <c r="U8" s="68"/>
    </row>
    <row r="9" spans="2:21" x14ac:dyDescent="0.25">
      <c r="B9" s="69">
        <v>3</v>
      </c>
      <c r="C9" s="111"/>
      <c r="D9" s="117"/>
      <c r="E9" s="71" t="str">
        <f>IF(C8&gt;0,((C7*D7)+(C8*D8))," ")</f>
        <v xml:space="preserve"> </v>
      </c>
      <c r="F9" s="118"/>
      <c r="G9" s="68"/>
      <c r="H9" s="117"/>
      <c r="I9" s="68"/>
      <c r="J9" s="117"/>
      <c r="K9" s="68"/>
      <c r="L9" s="117"/>
      <c r="M9" s="68"/>
      <c r="N9" s="117"/>
      <c r="O9" s="68"/>
      <c r="P9" s="117"/>
      <c r="Q9" s="68"/>
      <c r="R9" s="117"/>
      <c r="S9" s="68"/>
      <c r="T9" s="117"/>
      <c r="U9" s="68"/>
    </row>
    <row r="10" spans="2:21" x14ac:dyDescent="0.25">
      <c r="B10" s="69">
        <v>4</v>
      </c>
      <c r="C10" s="116"/>
      <c r="D10" s="117"/>
      <c r="E10" s="71" t="str">
        <f t="shared" ref="E10:E26" si="0">IF(C9&gt;0,SUM((C8*D8)+(C9*D9))," ")</f>
        <v xml:space="preserve"> </v>
      </c>
      <c r="F10" s="118"/>
      <c r="G10" s="71" t="str">
        <f>IF(C9&gt;0,(C7*F7)+(C8*F8)+(C9*F9)," ")</f>
        <v xml:space="preserve"> </v>
      </c>
      <c r="H10" s="117"/>
      <c r="I10" s="68"/>
      <c r="J10" s="117"/>
      <c r="K10" s="68"/>
      <c r="L10" s="117"/>
      <c r="M10" s="68"/>
      <c r="N10" s="117"/>
      <c r="O10" s="68"/>
      <c r="P10" s="117"/>
      <c r="Q10" s="68"/>
      <c r="R10" s="117"/>
      <c r="S10" s="68"/>
      <c r="T10" s="117"/>
      <c r="U10" s="68"/>
    </row>
    <row r="11" spans="2:21" x14ac:dyDescent="0.25">
      <c r="B11" s="69">
        <v>5</v>
      </c>
      <c r="C11" s="116"/>
      <c r="D11" s="117"/>
      <c r="E11" s="71" t="str">
        <f t="shared" si="0"/>
        <v xml:space="preserve"> </v>
      </c>
      <c r="F11" s="118"/>
      <c r="G11" s="71" t="str">
        <f t="shared" ref="G11:G26" si="1">IF(C10&gt;0,(C8*F8)+(C9*F9)+(C10*F10)," ")</f>
        <v xml:space="preserve"> </v>
      </c>
      <c r="H11" s="117"/>
      <c r="I11" s="71" t="str">
        <f>IF(C10&gt;0,(C7*H7)+(C8*H8)+(C9*H9)+(C10*H10)," ")</f>
        <v xml:space="preserve"> </v>
      </c>
      <c r="J11" s="117"/>
      <c r="K11" s="68"/>
      <c r="L11" s="117"/>
      <c r="M11" s="68"/>
      <c r="N11" s="117"/>
      <c r="O11" s="68"/>
      <c r="P11" s="117"/>
      <c r="Q11" s="68"/>
      <c r="R11" s="117"/>
      <c r="S11" s="68"/>
      <c r="T11" s="117"/>
      <c r="U11" s="68"/>
    </row>
    <row r="12" spans="2:21" x14ac:dyDescent="0.25">
      <c r="B12" s="69">
        <v>6</v>
      </c>
      <c r="C12" s="116"/>
      <c r="D12" s="117"/>
      <c r="E12" s="71" t="str">
        <f t="shared" si="0"/>
        <v xml:space="preserve"> </v>
      </c>
      <c r="F12" s="118"/>
      <c r="G12" s="71" t="str">
        <f t="shared" si="1"/>
        <v xml:space="preserve"> </v>
      </c>
      <c r="H12" s="117"/>
      <c r="I12" s="71" t="str">
        <f t="shared" ref="I12:I26" si="2">IF(C11&gt;0,(C8*H8)+(C9*H9)+(C10*H10)+(C11*H11)," ")</f>
        <v xml:space="preserve"> </v>
      </c>
      <c r="J12" s="117"/>
      <c r="K12" s="71" t="str">
        <f>IF(C11&gt;0,(C7*J7)+(C8*J8)+(C9*J9)+(C10*J10)+(C11*J11)," ")</f>
        <v xml:space="preserve"> </v>
      </c>
      <c r="L12" s="117"/>
      <c r="M12" s="68"/>
      <c r="N12" s="117"/>
      <c r="O12" s="68"/>
      <c r="P12" s="117"/>
      <c r="Q12" s="68"/>
      <c r="R12" s="117"/>
      <c r="S12" s="68"/>
      <c r="T12" s="117"/>
      <c r="U12" s="68"/>
    </row>
    <row r="13" spans="2:21" x14ac:dyDescent="0.25">
      <c r="B13" s="69">
        <v>7</v>
      </c>
      <c r="C13" s="116"/>
      <c r="D13" s="117"/>
      <c r="E13" s="71" t="str">
        <f t="shared" si="0"/>
        <v xml:space="preserve"> </v>
      </c>
      <c r="F13" s="118"/>
      <c r="G13" s="71" t="str">
        <f t="shared" si="1"/>
        <v xml:space="preserve"> </v>
      </c>
      <c r="H13" s="117"/>
      <c r="I13" s="71" t="str">
        <f t="shared" si="2"/>
        <v xml:space="preserve"> </v>
      </c>
      <c r="J13" s="117"/>
      <c r="K13" s="71" t="str">
        <f t="shared" ref="K13:K26" si="3">IF(C12&gt;0,(C8*J8)+(C9*J9)+(C10*J10)+(C11*J11)+(C12*J12)," ")</f>
        <v xml:space="preserve"> </v>
      </c>
      <c r="L13" s="117"/>
      <c r="M13" s="71" t="str">
        <f>IF(C12&gt;0,(C7*L7)+(C8*L8)+(C9*L9)+(C10*L10)+(C11*L11)+(C12*L12)," ")</f>
        <v xml:space="preserve"> </v>
      </c>
      <c r="N13" s="117"/>
      <c r="O13" s="68"/>
      <c r="P13" s="117"/>
      <c r="Q13" s="68"/>
      <c r="R13" s="117"/>
      <c r="S13" s="68"/>
      <c r="T13" s="117"/>
      <c r="U13" s="68"/>
    </row>
    <row r="14" spans="2:21" x14ac:dyDescent="0.25">
      <c r="B14" s="69">
        <v>8</v>
      </c>
      <c r="C14" s="116"/>
      <c r="D14" s="117"/>
      <c r="E14" s="71" t="str">
        <f t="shared" si="0"/>
        <v xml:space="preserve"> </v>
      </c>
      <c r="F14" s="118"/>
      <c r="G14" s="71" t="str">
        <f t="shared" si="1"/>
        <v xml:space="preserve"> </v>
      </c>
      <c r="H14" s="117"/>
      <c r="I14" s="71" t="str">
        <f t="shared" si="2"/>
        <v xml:space="preserve"> </v>
      </c>
      <c r="J14" s="117"/>
      <c r="K14" s="71" t="str">
        <f t="shared" si="3"/>
        <v xml:space="preserve"> </v>
      </c>
      <c r="L14" s="117"/>
      <c r="M14" s="71" t="str">
        <f t="shared" ref="M14:M26" si="4">IF(C13&gt;0,(C9*L8)+(C10*L9)+(C11*L10)+(C12*L11)+(C13*L12)+(C14*L13)," ")</f>
        <v xml:space="preserve"> </v>
      </c>
      <c r="N14" s="117"/>
      <c r="O14" s="71" t="str">
        <f>IF(C13&gt;0,(C7*N7)+(C8*N8)+(C9*N9)+(C10*N10)+(C11*N11)+(C12*N12)+(C13*N13)," ")</f>
        <v xml:space="preserve"> </v>
      </c>
      <c r="P14" s="117"/>
      <c r="Q14" s="68"/>
      <c r="R14" s="117"/>
      <c r="S14" s="68"/>
      <c r="T14" s="117"/>
      <c r="U14" s="68"/>
    </row>
    <row r="15" spans="2:21" x14ac:dyDescent="0.25">
      <c r="B15" s="69">
        <v>9</v>
      </c>
      <c r="C15" s="116"/>
      <c r="D15" s="117"/>
      <c r="E15" s="71" t="str">
        <f t="shared" si="0"/>
        <v xml:space="preserve"> </v>
      </c>
      <c r="F15" s="118"/>
      <c r="G15" s="71" t="str">
        <f t="shared" si="1"/>
        <v xml:space="preserve"> </v>
      </c>
      <c r="H15" s="117"/>
      <c r="I15" s="71" t="str">
        <f t="shared" si="2"/>
        <v xml:space="preserve"> </v>
      </c>
      <c r="J15" s="117"/>
      <c r="K15" s="71" t="str">
        <f t="shared" si="3"/>
        <v xml:space="preserve"> </v>
      </c>
      <c r="L15" s="117"/>
      <c r="M15" s="71" t="str">
        <f t="shared" si="4"/>
        <v xml:space="preserve"> </v>
      </c>
      <c r="N15" s="117"/>
      <c r="O15" s="71" t="str">
        <f t="shared" ref="O15:O26" si="5">IF(C14&gt;0,(C8*N8)+(C9*N9)+(C10*N10)+(C11*N11)+(C12*N12)+(C13*N13)+(C14*N14)," ")</f>
        <v xml:space="preserve"> </v>
      </c>
      <c r="P15" s="117"/>
      <c r="Q15" s="71" t="str">
        <f>IF(C14&gt;0,(C7*P7)+(C8*P8)+(C9*P9)+(C10*P10)+(C11*P11)+(C12*P12)+(C13*P13)+(C14*P14)," ")</f>
        <v xml:space="preserve"> </v>
      </c>
      <c r="R15" s="117"/>
      <c r="S15" s="68"/>
      <c r="T15" s="117"/>
      <c r="U15" s="68"/>
    </row>
    <row r="16" spans="2:21" x14ac:dyDescent="0.25">
      <c r="B16" s="69">
        <v>10</v>
      </c>
      <c r="C16" s="116"/>
      <c r="D16" s="117"/>
      <c r="E16" s="71" t="str">
        <f t="shared" si="0"/>
        <v xml:space="preserve"> </v>
      </c>
      <c r="F16" s="118"/>
      <c r="G16" s="71" t="str">
        <f t="shared" si="1"/>
        <v xml:space="preserve"> </v>
      </c>
      <c r="H16" s="117"/>
      <c r="I16" s="71" t="str">
        <f t="shared" si="2"/>
        <v xml:space="preserve"> </v>
      </c>
      <c r="J16" s="117"/>
      <c r="K16" s="71" t="str">
        <f t="shared" si="3"/>
        <v xml:space="preserve"> </v>
      </c>
      <c r="L16" s="117"/>
      <c r="M16" s="71" t="str">
        <f t="shared" si="4"/>
        <v xml:space="preserve"> </v>
      </c>
      <c r="N16" s="117"/>
      <c r="O16" s="71" t="str">
        <f t="shared" si="5"/>
        <v xml:space="preserve"> </v>
      </c>
      <c r="P16" s="117"/>
      <c r="Q16" s="71" t="str">
        <f t="shared" ref="Q16:Q26" si="6">IF(C15&gt;0,(C8*P8)+(C9*P9)+(C10*P10)+(C11*P11)+(C12*P12)+(C13*P13)+(C14*P14)+(C15*P15)," ")</f>
        <v xml:space="preserve"> </v>
      </c>
      <c r="R16" s="117"/>
      <c r="S16" s="71" t="str">
        <f>IF(C15&gt;0,(C7*R7)+(C8*R8)+(C9*R9)+(C10*R10)+(C11*R11)+(C12*R12)+(C13*R13)+(C14*R14)+(C15*R15)," ")</f>
        <v xml:space="preserve"> </v>
      </c>
      <c r="T16" s="117"/>
      <c r="U16" s="68"/>
    </row>
    <row r="17" spans="2:21" x14ac:dyDescent="0.25">
      <c r="B17" s="69">
        <v>11</v>
      </c>
      <c r="C17" s="116"/>
      <c r="D17" s="117"/>
      <c r="E17" s="71" t="str">
        <f t="shared" si="0"/>
        <v xml:space="preserve"> </v>
      </c>
      <c r="F17" s="118"/>
      <c r="G17" s="71" t="str">
        <f t="shared" si="1"/>
        <v xml:space="preserve"> </v>
      </c>
      <c r="H17" s="117"/>
      <c r="I17" s="71" t="str">
        <f t="shared" si="2"/>
        <v xml:space="preserve"> </v>
      </c>
      <c r="J17" s="117"/>
      <c r="K17" s="71" t="str">
        <f t="shared" si="3"/>
        <v xml:space="preserve"> </v>
      </c>
      <c r="L17" s="117"/>
      <c r="M17" s="71" t="str">
        <f t="shared" si="4"/>
        <v xml:space="preserve"> </v>
      </c>
      <c r="N17" s="117"/>
      <c r="O17" s="71" t="str">
        <f t="shared" si="5"/>
        <v xml:space="preserve"> </v>
      </c>
      <c r="P17" s="117"/>
      <c r="Q17" s="71" t="str">
        <f t="shared" si="6"/>
        <v xml:space="preserve"> </v>
      </c>
      <c r="R17" s="117"/>
      <c r="S17" s="71" t="str">
        <f t="shared" ref="S17:S26" si="7">IF(C16&gt;0,(C8*R8)+(C9*R9)+(C10*R10)+(C11*R11)+(C12*R12)+(C13*R13)+(C14*R14)+(C15*R15)+(C16*R16)," ")</f>
        <v xml:space="preserve"> </v>
      </c>
      <c r="T17" s="117"/>
      <c r="U17" s="71" t="str">
        <f>IF(C16&gt;0,(C7*T7)+(C8*T8)+(C9*T9)+(C10*T10)+(C11*T11)+(C12*T12)+(C13*T13)+(C14*T14)+(C15*T15)+(C16*T16)," ")</f>
        <v xml:space="preserve"> </v>
      </c>
    </row>
    <row r="18" spans="2:21" x14ac:dyDescent="0.25">
      <c r="B18" s="69">
        <v>12</v>
      </c>
      <c r="C18" s="116"/>
      <c r="D18" s="117"/>
      <c r="E18" s="71" t="str">
        <f t="shared" si="0"/>
        <v xml:space="preserve"> </v>
      </c>
      <c r="F18" s="118"/>
      <c r="G18" s="71" t="str">
        <f t="shared" si="1"/>
        <v xml:space="preserve"> </v>
      </c>
      <c r="H18" s="117"/>
      <c r="I18" s="71" t="str">
        <f t="shared" si="2"/>
        <v xml:space="preserve"> </v>
      </c>
      <c r="J18" s="117"/>
      <c r="K18" s="71" t="str">
        <f t="shared" si="3"/>
        <v xml:space="preserve"> </v>
      </c>
      <c r="L18" s="117"/>
      <c r="M18" s="71" t="str">
        <f t="shared" si="4"/>
        <v xml:space="preserve"> </v>
      </c>
      <c r="N18" s="117"/>
      <c r="O18" s="71" t="str">
        <f t="shared" si="5"/>
        <v xml:space="preserve"> </v>
      </c>
      <c r="P18" s="117"/>
      <c r="Q18" s="71" t="str">
        <f t="shared" si="6"/>
        <v xml:space="preserve"> </v>
      </c>
      <c r="R18" s="117"/>
      <c r="S18" s="71" t="str">
        <f t="shared" si="7"/>
        <v xml:space="preserve"> </v>
      </c>
      <c r="T18" s="117"/>
      <c r="U18" s="71" t="str">
        <f t="shared" ref="U18:U26" si="8">IF(C17&gt;0,(C8*T8)+(C9*T9)+(C10*T10)+(C11*T11)+(C12*T12)+(C13*T13)+(C14*T14)+(C15*T15)+(C16*T16)+(C17*T17)," ")</f>
        <v xml:space="preserve"> </v>
      </c>
    </row>
    <row r="19" spans="2:21" x14ac:dyDescent="0.25">
      <c r="B19" s="69">
        <v>13</v>
      </c>
      <c r="C19" s="116"/>
      <c r="D19" s="117"/>
      <c r="E19" s="71" t="str">
        <f t="shared" si="0"/>
        <v xml:space="preserve"> </v>
      </c>
      <c r="F19" s="118"/>
      <c r="G19" s="71" t="str">
        <f t="shared" si="1"/>
        <v xml:space="preserve"> </v>
      </c>
      <c r="H19" s="117"/>
      <c r="I19" s="71" t="str">
        <f t="shared" si="2"/>
        <v xml:space="preserve"> </v>
      </c>
      <c r="J19" s="117"/>
      <c r="K19" s="71" t="str">
        <f t="shared" si="3"/>
        <v xml:space="preserve"> </v>
      </c>
      <c r="L19" s="117"/>
      <c r="M19" s="71" t="str">
        <f t="shared" si="4"/>
        <v xml:space="preserve"> </v>
      </c>
      <c r="N19" s="117"/>
      <c r="O19" s="71" t="str">
        <f t="shared" si="5"/>
        <v xml:space="preserve"> </v>
      </c>
      <c r="P19" s="117"/>
      <c r="Q19" s="71" t="str">
        <f t="shared" si="6"/>
        <v xml:space="preserve"> </v>
      </c>
      <c r="R19" s="117"/>
      <c r="S19" s="71" t="str">
        <f t="shared" si="7"/>
        <v xml:space="preserve"> </v>
      </c>
      <c r="T19" s="117"/>
      <c r="U19" s="71" t="str">
        <f t="shared" si="8"/>
        <v xml:space="preserve"> </v>
      </c>
    </row>
    <row r="20" spans="2:21" x14ac:dyDescent="0.25">
      <c r="B20" s="69">
        <v>14</v>
      </c>
      <c r="C20" s="116"/>
      <c r="D20" s="117"/>
      <c r="E20" s="71" t="str">
        <f t="shared" si="0"/>
        <v xml:space="preserve"> </v>
      </c>
      <c r="F20" s="118"/>
      <c r="G20" s="71" t="str">
        <f t="shared" si="1"/>
        <v xml:space="preserve"> </v>
      </c>
      <c r="H20" s="117"/>
      <c r="I20" s="71" t="str">
        <f t="shared" si="2"/>
        <v xml:space="preserve"> </v>
      </c>
      <c r="J20" s="117"/>
      <c r="K20" s="71" t="str">
        <f t="shared" si="3"/>
        <v xml:space="preserve"> </v>
      </c>
      <c r="L20" s="117"/>
      <c r="M20" s="71" t="str">
        <f t="shared" si="4"/>
        <v xml:space="preserve"> </v>
      </c>
      <c r="N20" s="117"/>
      <c r="O20" s="71" t="str">
        <f t="shared" si="5"/>
        <v xml:space="preserve"> </v>
      </c>
      <c r="P20" s="117"/>
      <c r="Q20" s="71" t="str">
        <f t="shared" si="6"/>
        <v xml:space="preserve"> </v>
      </c>
      <c r="R20" s="117"/>
      <c r="S20" s="71" t="str">
        <f t="shared" si="7"/>
        <v xml:space="preserve"> </v>
      </c>
      <c r="T20" s="117"/>
      <c r="U20" s="71" t="str">
        <f t="shared" si="8"/>
        <v xml:space="preserve"> </v>
      </c>
    </row>
    <row r="21" spans="2:21" x14ac:dyDescent="0.25">
      <c r="B21" s="69">
        <v>15</v>
      </c>
      <c r="C21" s="116"/>
      <c r="D21" s="117"/>
      <c r="E21" s="71" t="str">
        <f t="shared" si="0"/>
        <v xml:space="preserve"> </v>
      </c>
      <c r="F21" s="118"/>
      <c r="G21" s="71" t="str">
        <f t="shared" si="1"/>
        <v xml:space="preserve"> </v>
      </c>
      <c r="H21" s="117"/>
      <c r="I21" s="71" t="str">
        <f t="shared" si="2"/>
        <v xml:space="preserve"> </v>
      </c>
      <c r="J21" s="117"/>
      <c r="K21" s="71" t="str">
        <f t="shared" si="3"/>
        <v xml:space="preserve"> </v>
      </c>
      <c r="L21" s="117"/>
      <c r="M21" s="71" t="str">
        <f t="shared" si="4"/>
        <v xml:space="preserve"> </v>
      </c>
      <c r="N21" s="117"/>
      <c r="O21" s="71" t="str">
        <f t="shared" si="5"/>
        <v xml:space="preserve"> </v>
      </c>
      <c r="P21" s="117"/>
      <c r="Q21" s="71" t="str">
        <f t="shared" si="6"/>
        <v xml:space="preserve"> </v>
      </c>
      <c r="R21" s="117"/>
      <c r="S21" s="71" t="str">
        <f t="shared" si="7"/>
        <v xml:space="preserve"> </v>
      </c>
      <c r="T21" s="117"/>
      <c r="U21" s="71" t="str">
        <f t="shared" si="8"/>
        <v xml:space="preserve"> </v>
      </c>
    </row>
    <row r="22" spans="2:21" x14ac:dyDescent="0.25">
      <c r="B22" s="69">
        <v>16</v>
      </c>
      <c r="C22" s="116"/>
      <c r="D22" s="117"/>
      <c r="E22" s="71" t="str">
        <f t="shared" si="0"/>
        <v xml:space="preserve"> </v>
      </c>
      <c r="F22" s="118"/>
      <c r="G22" s="71" t="str">
        <f t="shared" si="1"/>
        <v xml:space="preserve"> </v>
      </c>
      <c r="H22" s="117"/>
      <c r="I22" s="71" t="str">
        <f t="shared" si="2"/>
        <v xml:space="preserve"> </v>
      </c>
      <c r="J22" s="117"/>
      <c r="K22" s="71" t="str">
        <f t="shared" si="3"/>
        <v xml:space="preserve"> </v>
      </c>
      <c r="L22" s="117"/>
      <c r="M22" s="71" t="str">
        <f t="shared" si="4"/>
        <v xml:space="preserve"> </v>
      </c>
      <c r="N22" s="117"/>
      <c r="O22" s="71" t="str">
        <f t="shared" si="5"/>
        <v xml:space="preserve"> </v>
      </c>
      <c r="P22" s="117"/>
      <c r="Q22" s="71" t="str">
        <f t="shared" si="6"/>
        <v xml:space="preserve"> </v>
      </c>
      <c r="R22" s="117"/>
      <c r="S22" s="71" t="str">
        <f t="shared" si="7"/>
        <v xml:space="preserve"> </v>
      </c>
      <c r="T22" s="117"/>
      <c r="U22" s="71" t="str">
        <f t="shared" si="8"/>
        <v xml:space="preserve"> </v>
      </c>
    </row>
    <row r="23" spans="2:21" x14ac:dyDescent="0.25">
      <c r="B23" s="69">
        <v>17</v>
      </c>
      <c r="C23" s="116"/>
      <c r="D23" s="117"/>
      <c r="E23" s="71" t="str">
        <f t="shared" si="0"/>
        <v xml:space="preserve"> </v>
      </c>
      <c r="F23" s="118"/>
      <c r="G23" s="71" t="str">
        <f t="shared" si="1"/>
        <v xml:space="preserve"> </v>
      </c>
      <c r="H23" s="117"/>
      <c r="I23" s="71" t="str">
        <f t="shared" si="2"/>
        <v xml:space="preserve"> </v>
      </c>
      <c r="J23" s="117"/>
      <c r="K23" s="71" t="str">
        <f t="shared" si="3"/>
        <v xml:space="preserve"> </v>
      </c>
      <c r="L23" s="117"/>
      <c r="M23" s="71" t="str">
        <f t="shared" si="4"/>
        <v xml:space="preserve"> </v>
      </c>
      <c r="N23" s="117"/>
      <c r="O23" s="71" t="str">
        <f t="shared" si="5"/>
        <v xml:space="preserve"> </v>
      </c>
      <c r="P23" s="117"/>
      <c r="Q23" s="71" t="str">
        <f t="shared" si="6"/>
        <v xml:space="preserve"> </v>
      </c>
      <c r="R23" s="117"/>
      <c r="S23" s="71" t="str">
        <f t="shared" si="7"/>
        <v xml:space="preserve"> </v>
      </c>
      <c r="T23" s="117"/>
      <c r="U23" s="71" t="str">
        <f t="shared" si="8"/>
        <v xml:space="preserve"> </v>
      </c>
    </row>
    <row r="24" spans="2:21" x14ac:dyDescent="0.25">
      <c r="B24" s="69">
        <v>18</v>
      </c>
      <c r="C24" s="116"/>
      <c r="D24" s="117"/>
      <c r="E24" s="71" t="str">
        <f t="shared" si="0"/>
        <v xml:space="preserve"> </v>
      </c>
      <c r="F24" s="118"/>
      <c r="G24" s="71" t="str">
        <f t="shared" si="1"/>
        <v xml:space="preserve"> </v>
      </c>
      <c r="H24" s="117"/>
      <c r="I24" s="71" t="str">
        <f t="shared" si="2"/>
        <v xml:space="preserve"> </v>
      </c>
      <c r="J24" s="117"/>
      <c r="K24" s="71" t="str">
        <f t="shared" si="3"/>
        <v xml:space="preserve"> </v>
      </c>
      <c r="L24" s="117"/>
      <c r="M24" s="71" t="str">
        <f t="shared" si="4"/>
        <v xml:space="preserve"> </v>
      </c>
      <c r="N24" s="117"/>
      <c r="O24" s="71" t="str">
        <f t="shared" si="5"/>
        <v xml:space="preserve"> </v>
      </c>
      <c r="P24" s="117"/>
      <c r="Q24" s="71" t="str">
        <f t="shared" si="6"/>
        <v xml:space="preserve"> </v>
      </c>
      <c r="R24" s="117"/>
      <c r="S24" s="71" t="str">
        <f t="shared" si="7"/>
        <v xml:space="preserve"> </v>
      </c>
      <c r="T24" s="117"/>
      <c r="U24" s="71" t="str">
        <f t="shared" si="8"/>
        <v xml:space="preserve"> </v>
      </c>
    </row>
    <row r="25" spans="2:21" x14ac:dyDescent="0.25">
      <c r="B25" s="69">
        <v>19</v>
      </c>
      <c r="C25" s="116"/>
      <c r="D25" s="117"/>
      <c r="E25" s="71" t="str">
        <f t="shared" si="0"/>
        <v xml:space="preserve"> </v>
      </c>
      <c r="F25" s="118"/>
      <c r="G25" s="71" t="str">
        <f t="shared" si="1"/>
        <v xml:space="preserve"> </v>
      </c>
      <c r="H25" s="117"/>
      <c r="I25" s="71" t="str">
        <f t="shared" si="2"/>
        <v xml:space="preserve"> </v>
      </c>
      <c r="J25" s="117"/>
      <c r="K25" s="71" t="str">
        <f t="shared" si="3"/>
        <v xml:space="preserve"> </v>
      </c>
      <c r="L25" s="117"/>
      <c r="M25" s="71" t="str">
        <f t="shared" si="4"/>
        <v xml:space="preserve"> </v>
      </c>
      <c r="N25" s="117"/>
      <c r="O25" s="71" t="str">
        <f t="shared" si="5"/>
        <v xml:space="preserve"> </v>
      </c>
      <c r="P25" s="117"/>
      <c r="Q25" s="71" t="str">
        <f t="shared" si="6"/>
        <v xml:space="preserve"> </v>
      </c>
      <c r="R25" s="117"/>
      <c r="S25" s="71" t="str">
        <f t="shared" si="7"/>
        <v xml:space="preserve"> </v>
      </c>
      <c r="T25" s="117"/>
      <c r="U25" s="71" t="str">
        <f t="shared" si="8"/>
        <v xml:space="preserve"> </v>
      </c>
    </row>
    <row r="26" spans="2:21" x14ac:dyDescent="0.25">
      <c r="B26" s="69">
        <v>20</v>
      </c>
      <c r="C26" s="116"/>
      <c r="D26" s="117"/>
      <c r="E26" s="71" t="str">
        <f t="shared" si="0"/>
        <v xml:space="preserve"> </v>
      </c>
      <c r="F26" s="118"/>
      <c r="G26" s="71" t="str">
        <f t="shared" si="1"/>
        <v xml:space="preserve"> </v>
      </c>
      <c r="H26" s="117"/>
      <c r="I26" s="71" t="str">
        <f t="shared" si="2"/>
        <v xml:space="preserve"> </v>
      </c>
      <c r="J26" s="117"/>
      <c r="K26" s="71" t="str">
        <f t="shared" si="3"/>
        <v xml:space="preserve"> </v>
      </c>
      <c r="L26" s="117"/>
      <c r="M26" s="71" t="str">
        <f t="shared" si="4"/>
        <v xml:space="preserve"> </v>
      </c>
      <c r="N26" s="117"/>
      <c r="O26" s="71" t="str">
        <f t="shared" si="5"/>
        <v xml:space="preserve"> </v>
      </c>
      <c r="P26" s="117"/>
      <c r="Q26" s="71" t="str">
        <f t="shared" si="6"/>
        <v xml:space="preserve"> </v>
      </c>
      <c r="R26" s="117"/>
      <c r="S26" s="71" t="str">
        <f t="shared" si="7"/>
        <v xml:space="preserve"> </v>
      </c>
      <c r="T26" s="117"/>
      <c r="U26" s="71" t="str">
        <f t="shared" si="8"/>
        <v xml:space="preserve"> </v>
      </c>
    </row>
  </sheetData>
  <mergeCells count="21">
    <mergeCell ref="R5:R6"/>
    <mergeCell ref="T5:T6"/>
    <mergeCell ref="Q5:Q6"/>
    <mergeCell ref="S5:S6"/>
    <mergeCell ref="U5:U6"/>
    <mergeCell ref="N5:N6"/>
    <mergeCell ref="P5:P6"/>
    <mergeCell ref="B3:U4"/>
    <mergeCell ref="B5:B6"/>
    <mergeCell ref="C5:C6"/>
    <mergeCell ref="E5:E6"/>
    <mergeCell ref="G5:G6"/>
    <mergeCell ref="I5:I6"/>
    <mergeCell ref="K5:K6"/>
    <mergeCell ref="M5:M6"/>
    <mergeCell ref="O5:O6"/>
    <mergeCell ref="D5:D6"/>
    <mergeCell ref="F5:F6"/>
    <mergeCell ref="H5:H6"/>
    <mergeCell ref="J5:J6"/>
    <mergeCell ref="L5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34"/>
  <sheetViews>
    <sheetView workbookViewId="0">
      <pane ySplit="4" topLeftCell="A5" activePane="bottomLeft" state="frozen"/>
      <selection pane="bottomLeft" activeCell="C5" sqref="C5"/>
    </sheetView>
  </sheetViews>
  <sheetFormatPr baseColWidth="10" defaultRowHeight="15" x14ac:dyDescent="0.25"/>
  <cols>
    <col min="3" max="3" width="19" customWidth="1"/>
    <col min="4" max="5" width="14" customWidth="1"/>
    <col min="6" max="6" width="14.42578125" customWidth="1"/>
    <col min="7" max="7" width="14.5703125" customWidth="1"/>
    <col min="8" max="8" width="14.28515625" customWidth="1"/>
    <col min="9" max="9" width="14.5703125" customWidth="1"/>
    <col min="10" max="12" width="18.7109375" customWidth="1"/>
    <col min="13" max="15" width="18.85546875" customWidth="1"/>
  </cols>
  <sheetData>
    <row r="1" spans="1:15" ht="15" customHeight="1" x14ac:dyDescent="0.25">
      <c r="A1" s="149" t="s">
        <v>32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</row>
    <row r="2" spans="1:15" x14ac:dyDescent="0.25">
      <c r="A2" s="140"/>
      <c r="B2" s="140"/>
      <c r="C2" s="149"/>
      <c r="D2" s="149"/>
      <c r="E2" s="149"/>
      <c r="F2" s="149"/>
      <c r="G2" s="149"/>
      <c r="H2" s="140"/>
      <c r="I2" s="140"/>
      <c r="J2" s="140"/>
      <c r="K2" s="140"/>
      <c r="L2" s="140"/>
      <c r="M2" s="140"/>
      <c r="N2" s="140"/>
      <c r="O2" s="141"/>
    </row>
    <row r="3" spans="1:15" ht="16.5" customHeight="1" x14ac:dyDescent="0.4">
      <c r="A3" s="133" t="s">
        <v>31</v>
      </c>
      <c r="B3" s="148" t="s">
        <v>0</v>
      </c>
      <c r="C3" s="78" t="s">
        <v>33</v>
      </c>
      <c r="D3" s="112"/>
      <c r="E3" s="113"/>
      <c r="F3" s="113"/>
      <c r="G3" s="133" t="s">
        <v>17</v>
      </c>
      <c r="H3" s="133" t="s">
        <v>18</v>
      </c>
      <c r="I3" s="133" t="s">
        <v>19</v>
      </c>
      <c r="J3" s="133" t="s">
        <v>22</v>
      </c>
      <c r="K3" s="133" t="s">
        <v>23</v>
      </c>
      <c r="L3" s="133" t="s">
        <v>24</v>
      </c>
      <c r="M3" s="133" t="s">
        <v>25</v>
      </c>
      <c r="N3" s="133" t="s">
        <v>26</v>
      </c>
      <c r="O3" s="133" t="s">
        <v>27</v>
      </c>
    </row>
    <row r="4" spans="1:15" x14ac:dyDescent="0.25">
      <c r="A4" s="133"/>
      <c r="B4" s="151"/>
      <c r="C4" s="96" t="s">
        <v>1</v>
      </c>
      <c r="D4" s="26" t="s">
        <v>14</v>
      </c>
      <c r="E4" s="26" t="s">
        <v>15</v>
      </c>
      <c r="F4" s="27" t="s">
        <v>16</v>
      </c>
      <c r="G4" s="133"/>
      <c r="H4" s="133"/>
      <c r="I4" s="133"/>
      <c r="J4" s="133"/>
      <c r="K4" s="133"/>
      <c r="L4" s="133"/>
      <c r="M4" s="133"/>
      <c r="N4" s="133"/>
      <c r="O4" s="133"/>
    </row>
    <row r="5" spans="1:15" x14ac:dyDescent="0.25">
      <c r="A5" s="3">
        <f>IF(C5&gt;0,1,0)</f>
        <v>0</v>
      </c>
      <c r="B5" s="64">
        <v>1</v>
      </c>
      <c r="C5" s="111"/>
      <c r="D5" s="114"/>
      <c r="E5" s="115"/>
      <c r="F5" s="115"/>
      <c r="G5" s="33">
        <f>IF(C5&gt;0,ROUND((ABS(C5-D5)),0),0)</f>
        <v>0</v>
      </c>
      <c r="H5" s="33">
        <f>IF(C5&gt;0,ROUND((ABS(C5-E5)),0),0)</f>
        <v>0</v>
      </c>
      <c r="I5" s="33">
        <f>IF(C5&gt;0,ROUND((ABS(C5-F5)),0),0)</f>
        <v>0</v>
      </c>
      <c r="J5" s="33">
        <f>POWER(G5,2)</f>
        <v>0</v>
      </c>
      <c r="K5" s="33">
        <f>POWER(H5,2)</f>
        <v>0</v>
      </c>
      <c r="L5" s="33">
        <f>POWER(I5,2)</f>
        <v>0</v>
      </c>
      <c r="M5" s="30">
        <f>IF(C5&gt;0,((G5/C5)),0)</f>
        <v>0</v>
      </c>
      <c r="N5" s="31">
        <f>IF(C5&gt;0,((H5/C5)),0)</f>
        <v>0</v>
      </c>
      <c r="O5" s="30">
        <f>IF(C5&gt;0,((I5/C5)),0)</f>
        <v>0</v>
      </c>
    </row>
    <row r="6" spans="1:15" x14ac:dyDescent="0.25">
      <c r="A6" s="3">
        <f t="shared" ref="A6:A24" si="0">IF(C6&gt;0,1,0)</f>
        <v>0</v>
      </c>
      <c r="B6" s="64">
        <v>2</v>
      </c>
      <c r="C6" s="106"/>
      <c r="D6" s="35">
        <f>IF(C5&gt;0,ROUND((D5+($D$3*(C5-D5))),0),0)</f>
        <v>0</v>
      </c>
      <c r="E6" s="35">
        <f>IF(C5&gt;0,ROUND((E5+($E$3*(C5-E5))),0),0)</f>
        <v>0</v>
      </c>
      <c r="F6" s="35">
        <f>IF(C5&gt;0,ROUND((F5+($F$3*(C5-F5))),0),0)</f>
        <v>0</v>
      </c>
      <c r="G6" s="33">
        <f t="shared" ref="G6:G24" si="1">IF(C6&gt;0,ROUND((ABS(C6-D6)),0),0)</f>
        <v>0</v>
      </c>
      <c r="H6" s="33">
        <f t="shared" ref="H6:H24" si="2">IF(C6&gt;0,ROUND((ABS(C6-E6)),0),0)</f>
        <v>0</v>
      </c>
      <c r="I6" s="33">
        <f t="shared" ref="I6:I24" si="3">IF(C6&gt;0,ROUND((ABS(C6-F6)),0),0)</f>
        <v>0</v>
      </c>
      <c r="J6" s="33">
        <f t="shared" ref="J6:J24" si="4">POWER(G6,2)</f>
        <v>0</v>
      </c>
      <c r="K6" s="33">
        <f t="shared" ref="K6:K24" si="5">POWER(H6,2)</f>
        <v>0</v>
      </c>
      <c r="L6" s="33">
        <f t="shared" ref="L6:L24" si="6">POWER(I6,2)</f>
        <v>0</v>
      </c>
      <c r="M6" s="30">
        <f>IF(C6&gt;0,((G6/C6)),0)</f>
        <v>0</v>
      </c>
      <c r="N6" s="31">
        <f t="shared" ref="N6:N24" si="7">IF(C6&gt;0,((H6/C6)),0)</f>
        <v>0</v>
      </c>
      <c r="O6" s="30">
        <f t="shared" ref="O6:O24" si="8">IF(C6&gt;0,((I6/C6)),0)</f>
        <v>0</v>
      </c>
    </row>
    <row r="7" spans="1:15" x14ac:dyDescent="0.25">
      <c r="A7" s="3">
        <f t="shared" si="0"/>
        <v>0</v>
      </c>
      <c r="B7" s="64">
        <v>3</v>
      </c>
      <c r="C7" s="106"/>
      <c r="D7" s="35">
        <f t="shared" ref="D7:D24" si="9">IF(C6&gt;0,ROUND((D6+($D$3*(C6-D6))),0),0)</f>
        <v>0</v>
      </c>
      <c r="E7" s="35">
        <f t="shared" ref="E7:E24" si="10">IF(C6&gt;0,ROUND((E6+($E$3*(C6-E6))),0),0)</f>
        <v>0</v>
      </c>
      <c r="F7" s="35">
        <f t="shared" ref="F7:F24" si="11">IF(C6&gt;0,ROUND((F6+($F$3*(C6-F6))),0),0)</f>
        <v>0</v>
      </c>
      <c r="G7" s="33">
        <f t="shared" si="1"/>
        <v>0</v>
      </c>
      <c r="H7" s="33">
        <f t="shared" si="2"/>
        <v>0</v>
      </c>
      <c r="I7" s="33">
        <f t="shared" si="3"/>
        <v>0</v>
      </c>
      <c r="J7" s="33">
        <f t="shared" si="4"/>
        <v>0</v>
      </c>
      <c r="K7" s="33">
        <f t="shared" si="5"/>
        <v>0</v>
      </c>
      <c r="L7" s="33">
        <f t="shared" si="6"/>
        <v>0</v>
      </c>
      <c r="M7" s="30">
        <f t="shared" ref="M7:M24" si="12">IF(C7&gt;0,((G7/C7)),0)</f>
        <v>0</v>
      </c>
      <c r="N7" s="31">
        <f t="shared" si="7"/>
        <v>0</v>
      </c>
      <c r="O7" s="30">
        <f t="shared" si="8"/>
        <v>0</v>
      </c>
    </row>
    <row r="8" spans="1:15" x14ac:dyDescent="0.25">
      <c r="A8" s="3">
        <f t="shared" si="0"/>
        <v>0</v>
      </c>
      <c r="B8" s="64">
        <v>4</v>
      </c>
      <c r="C8" s="107"/>
      <c r="D8" s="35">
        <f t="shared" si="9"/>
        <v>0</v>
      </c>
      <c r="E8" s="35">
        <f t="shared" si="10"/>
        <v>0</v>
      </c>
      <c r="F8" s="35">
        <f t="shared" si="11"/>
        <v>0</v>
      </c>
      <c r="G8" s="33">
        <f t="shared" si="1"/>
        <v>0</v>
      </c>
      <c r="H8" s="33">
        <f t="shared" si="2"/>
        <v>0</v>
      </c>
      <c r="I8" s="33">
        <f t="shared" si="3"/>
        <v>0</v>
      </c>
      <c r="J8" s="33">
        <f t="shared" si="4"/>
        <v>0</v>
      </c>
      <c r="K8" s="33">
        <f t="shared" si="5"/>
        <v>0</v>
      </c>
      <c r="L8" s="33">
        <f t="shared" si="6"/>
        <v>0</v>
      </c>
      <c r="M8" s="30">
        <f t="shared" si="12"/>
        <v>0</v>
      </c>
      <c r="N8" s="31">
        <f t="shared" si="7"/>
        <v>0</v>
      </c>
      <c r="O8" s="30">
        <f t="shared" si="8"/>
        <v>0</v>
      </c>
    </row>
    <row r="9" spans="1:15" x14ac:dyDescent="0.25">
      <c r="A9" s="3">
        <f t="shared" si="0"/>
        <v>0</v>
      </c>
      <c r="B9" s="64">
        <v>5</v>
      </c>
      <c r="C9" s="107"/>
      <c r="D9" s="35">
        <f t="shared" si="9"/>
        <v>0</v>
      </c>
      <c r="E9" s="35">
        <f t="shared" si="10"/>
        <v>0</v>
      </c>
      <c r="F9" s="35">
        <f t="shared" si="11"/>
        <v>0</v>
      </c>
      <c r="G9" s="33">
        <f t="shared" si="1"/>
        <v>0</v>
      </c>
      <c r="H9" s="33">
        <f t="shared" si="2"/>
        <v>0</v>
      </c>
      <c r="I9" s="33">
        <f t="shared" si="3"/>
        <v>0</v>
      </c>
      <c r="J9" s="33">
        <f t="shared" si="4"/>
        <v>0</v>
      </c>
      <c r="K9" s="33">
        <f t="shared" si="5"/>
        <v>0</v>
      </c>
      <c r="L9" s="33">
        <f t="shared" si="6"/>
        <v>0</v>
      </c>
      <c r="M9" s="30">
        <f t="shared" si="12"/>
        <v>0</v>
      </c>
      <c r="N9" s="31">
        <f t="shared" si="7"/>
        <v>0</v>
      </c>
      <c r="O9" s="30">
        <f t="shared" si="8"/>
        <v>0</v>
      </c>
    </row>
    <row r="10" spans="1:15" x14ac:dyDescent="0.25">
      <c r="A10" s="3">
        <f t="shared" si="0"/>
        <v>0</v>
      </c>
      <c r="B10" s="64">
        <v>6</v>
      </c>
      <c r="C10" s="107"/>
      <c r="D10" s="35">
        <f t="shared" si="9"/>
        <v>0</v>
      </c>
      <c r="E10" s="35">
        <f t="shared" si="10"/>
        <v>0</v>
      </c>
      <c r="F10" s="35">
        <f t="shared" si="11"/>
        <v>0</v>
      </c>
      <c r="G10" s="33">
        <f t="shared" si="1"/>
        <v>0</v>
      </c>
      <c r="H10" s="33">
        <f t="shared" si="2"/>
        <v>0</v>
      </c>
      <c r="I10" s="33">
        <f t="shared" si="3"/>
        <v>0</v>
      </c>
      <c r="J10" s="33">
        <f t="shared" si="4"/>
        <v>0</v>
      </c>
      <c r="K10" s="33">
        <f t="shared" si="5"/>
        <v>0</v>
      </c>
      <c r="L10" s="33">
        <f t="shared" si="6"/>
        <v>0</v>
      </c>
      <c r="M10" s="30">
        <f t="shared" si="12"/>
        <v>0</v>
      </c>
      <c r="N10" s="31">
        <f t="shared" si="7"/>
        <v>0</v>
      </c>
      <c r="O10" s="30">
        <f t="shared" si="8"/>
        <v>0</v>
      </c>
    </row>
    <row r="11" spans="1:15" x14ac:dyDescent="0.25">
      <c r="A11" s="3">
        <f t="shared" si="0"/>
        <v>0</v>
      </c>
      <c r="B11" s="64">
        <v>7</v>
      </c>
      <c r="C11" s="107"/>
      <c r="D11" s="35">
        <f t="shared" si="9"/>
        <v>0</v>
      </c>
      <c r="E11" s="35">
        <f t="shared" si="10"/>
        <v>0</v>
      </c>
      <c r="F11" s="35">
        <f t="shared" si="11"/>
        <v>0</v>
      </c>
      <c r="G11" s="33">
        <f t="shared" si="1"/>
        <v>0</v>
      </c>
      <c r="H11" s="33">
        <f t="shared" si="2"/>
        <v>0</v>
      </c>
      <c r="I11" s="33">
        <f t="shared" si="3"/>
        <v>0</v>
      </c>
      <c r="J11" s="33">
        <f t="shared" si="4"/>
        <v>0</v>
      </c>
      <c r="K11" s="33">
        <f t="shared" si="5"/>
        <v>0</v>
      </c>
      <c r="L11" s="33">
        <f t="shared" si="6"/>
        <v>0</v>
      </c>
      <c r="M11" s="30">
        <f t="shared" si="12"/>
        <v>0</v>
      </c>
      <c r="N11" s="31">
        <f t="shared" si="7"/>
        <v>0</v>
      </c>
      <c r="O11" s="30">
        <f t="shared" si="8"/>
        <v>0</v>
      </c>
    </row>
    <row r="12" spans="1:15" x14ac:dyDescent="0.25">
      <c r="A12" s="3">
        <f t="shared" si="0"/>
        <v>0</v>
      </c>
      <c r="B12" s="64">
        <v>8</v>
      </c>
      <c r="C12" s="107"/>
      <c r="D12" s="35">
        <f t="shared" si="9"/>
        <v>0</v>
      </c>
      <c r="E12" s="35">
        <f t="shared" si="10"/>
        <v>0</v>
      </c>
      <c r="F12" s="35">
        <f t="shared" si="11"/>
        <v>0</v>
      </c>
      <c r="G12" s="33">
        <f t="shared" si="1"/>
        <v>0</v>
      </c>
      <c r="H12" s="33">
        <f t="shared" si="2"/>
        <v>0</v>
      </c>
      <c r="I12" s="33">
        <f t="shared" si="3"/>
        <v>0</v>
      </c>
      <c r="J12" s="33">
        <f t="shared" si="4"/>
        <v>0</v>
      </c>
      <c r="K12" s="33">
        <f t="shared" si="5"/>
        <v>0</v>
      </c>
      <c r="L12" s="33">
        <f t="shared" si="6"/>
        <v>0</v>
      </c>
      <c r="M12" s="30">
        <f t="shared" si="12"/>
        <v>0</v>
      </c>
      <c r="N12" s="31">
        <f t="shared" si="7"/>
        <v>0</v>
      </c>
      <c r="O12" s="30">
        <f t="shared" si="8"/>
        <v>0</v>
      </c>
    </row>
    <row r="13" spans="1:15" x14ac:dyDescent="0.25">
      <c r="A13" s="3">
        <f t="shared" si="0"/>
        <v>0</v>
      </c>
      <c r="B13" s="64">
        <v>9</v>
      </c>
      <c r="C13" s="107"/>
      <c r="D13" s="35">
        <f t="shared" si="9"/>
        <v>0</v>
      </c>
      <c r="E13" s="35">
        <f t="shared" si="10"/>
        <v>0</v>
      </c>
      <c r="F13" s="35">
        <f t="shared" si="11"/>
        <v>0</v>
      </c>
      <c r="G13" s="33">
        <f t="shared" si="1"/>
        <v>0</v>
      </c>
      <c r="H13" s="33">
        <f t="shared" si="2"/>
        <v>0</v>
      </c>
      <c r="I13" s="33">
        <f t="shared" si="3"/>
        <v>0</v>
      </c>
      <c r="J13" s="33">
        <f t="shared" si="4"/>
        <v>0</v>
      </c>
      <c r="K13" s="33">
        <f t="shared" si="5"/>
        <v>0</v>
      </c>
      <c r="L13" s="33">
        <f t="shared" si="6"/>
        <v>0</v>
      </c>
      <c r="M13" s="30">
        <f t="shared" si="12"/>
        <v>0</v>
      </c>
      <c r="N13" s="31">
        <f t="shared" si="7"/>
        <v>0</v>
      </c>
      <c r="O13" s="30">
        <f t="shared" si="8"/>
        <v>0</v>
      </c>
    </row>
    <row r="14" spans="1:15" x14ac:dyDescent="0.25">
      <c r="A14" s="3">
        <f t="shared" si="0"/>
        <v>0</v>
      </c>
      <c r="B14" s="64">
        <v>10</v>
      </c>
      <c r="C14" s="107"/>
      <c r="D14" s="35">
        <f t="shared" si="9"/>
        <v>0</v>
      </c>
      <c r="E14" s="35">
        <f t="shared" si="10"/>
        <v>0</v>
      </c>
      <c r="F14" s="35">
        <f t="shared" si="11"/>
        <v>0</v>
      </c>
      <c r="G14" s="33">
        <f t="shared" si="1"/>
        <v>0</v>
      </c>
      <c r="H14" s="33">
        <f t="shared" si="2"/>
        <v>0</v>
      </c>
      <c r="I14" s="33">
        <f t="shared" si="3"/>
        <v>0</v>
      </c>
      <c r="J14" s="33">
        <f t="shared" si="4"/>
        <v>0</v>
      </c>
      <c r="K14" s="33">
        <f t="shared" si="5"/>
        <v>0</v>
      </c>
      <c r="L14" s="33">
        <f t="shared" si="6"/>
        <v>0</v>
      </c>
      <c r="M14" s="30">
        <f t="shared" si="12"/>
        <v>0</v>
      </c>
      <c r="N14" s="31">
        <f t="shared" si="7"/>
        <v>0</v>
      </c>
      <c r="O14" s="30">
        <f t="shared" si="8"/>
        <v>0</v>
      </c>
    </row>
    <row r="15" spans="1:15" x14ac:dyDescent="0.25">
      <c r="A15" s="3">
        <f t="shared" si="0"/>
        <v>0</v>
      </c>
      <c r="B15" s="64">
        <v>11</v>
      </c>
      <c r="C15" s="107"/>
      <c r="D15" s="35">
        <f t="shared" si="9"/>
        <v>0</v>
      </c>
      <c r="E15" s="35">
        <f t="shared" si="10"/>
        <v>0</v>
      </c>
      <c r="F15" s="35">
        <f t="shared" si="11"/>
        <v>0</v>
      </c>
      <c r="G15" s="33">
        <f t="shared" si="1"/>
        <v>0</v>
      </c>
      <c r="H15" s="33">
        <f t="shared" si="2"/>
        <v>0</v>
      </c>
      <c r="I15" s="33">
        <f t="shared" si="3"/>
        <v>0</v>
      </c>
      <c r="J15" s="33">
        <f t="shared" si="4"/>
        <v>0</v>
      </c>
      <c r="K15" s="33">
        <f t="shared" si="5"/>
        <v>0</v>
      </c>
      <c r="L15" s="33">
        <f t="shared" si="6"/>
        <v>0</v>
      </c>
      <c r="M15" s="30">
        <f t="shared" si="12"/>
        <v>0</v>
      </c>
      <c r="N15" s="31">
        <f t="shared" si="7"/>
        <v>0</v>
      </c>
      <c r="O15" s="30">
        <f t="shared" si="8"/>
        <v>0</v>
      </c>
    </row>
    <row r="16" spans="1:15" x14ac:dyDescent="0.25">
      <c r="A16" s="3">
        <f t="shared" si="0"/>
        <v>0</v>
      </c>
      <c r="B16" s="64">
        <v>12</v>
      </c>
      <c r="C16" s="107"/>
      <c r="D16" s="35">
        <f t="shared" si="9"/>
        <v>0</v>
      </c>
      <c r="E16" s="35">
        <f t="shared" si="10"/>
        <v>0</v>
      </c>
      <c r="F16" s="35">
        <f t="shared" si="11"/>
        <v>0</v>
      </c>
      <c r="G16" s="33">
        <f t="shared" si="1"/>
        <v>0</v>
      </c>
      <c r="H16" s="33">
        <f t="shared" si="2"/>
        <v>0</v>
      </c>
      <c r="I16" s="33">
        <f t="shared" si="3"/>
        <v>0</v>
      </c>
      <c r="J16" s="33">
        <f t="shared" si="4"/>
        <v>0</v>
      </c>
      <c r="K16" s="33">
        <f t="shared" si="5"/>
        <v>0</v>
      </c>
      <c r="L16" s="33">
        <f t="shared" si="6"/>
        <v>0</v>
      </c>
      <c r="M16" s="30">
        <f t="shared" si="12"/>
        <v>0</v>
      </c>
      <c r="N16" s="31">
        <f t="shared" si="7"/>
        <v>0</v>
      </c>
      <c r="O16" s="30">
        <f t="shared" si="8"/>
        <v>0</v>
      </c>
    </row>
    <row r="17" spans="1:15" x14ac:dyDescent="0.25">
      <c r="A17" s="3">
        <f t="shared" si="0"/>
        <v>0</v>
      </c>
      <c r="B17" s="64">
        <v>13</v>
      </c>
      <c r="C17" s="107"/>
      <c r="D17" s="35">
        <f t="shared" si="9"/>
        <v>0</v>
      </c>
      <c r="E17" s="35">
        <f t="shared" si="10"/>
        <v>0</v>
      </c>
      <c r="F17" s="35">
        <f t="shared" si="11"/>
        <v>0</v>
      </c>
      <c r="G17" s="33">
        <f t="shared" si="1"/>
        <v>0</v>
      </c>
      <c r="H17" s="33">
        <f t="shared" si="2"/>
        <v>0</v>
      </c>
      <c r="I17" s="33">
        <f t="shared" si="3"/>
        <v>0</v>
      </c>
      <c r="J17" s="33">
        <f t="shared" si="4"/>
        <v>0</v>
      </c>
      <c r="K17" s="33">
        <f t="shared" si="5"/>
        <v>0</v>
      </c>
      <c r="L17" s="33">
        <f t="shared" si="6"/>
        <v>0</v>
      </c>
      <c r="M17" s="30">
        <f t="shared" si="12"/>
        <v>0</v>
      </c>
      <c r="N17" s="31">
        <f t="shared" si="7"/>
        <v>0</v>
      </c>
      <c r="O17" s="30">
        <f t="shared" si="8"/>
        <v>0</v>
      </c>
    </row>
    <row r="18" spans="1:15" x14ac:dyDescent="0.25">
      <c r="A18" s="3">
        <f t="shared" si="0"/>
        <v>0</v>
      </c>
      <c r="B18" s="64">
        <v>14</v>
      </c>
      <c r="C18" s="107"/>
      <c r="D18" s="35">
        <f t="shared" si="9"/>
        <v>0</v>
      </c>
      <c r="E18" s="35">
        <f t="shared" si="10"/>
        <v>0</v>
      </c>
      <c r="F18" s="35">
        <f t="shared" si="11"/>
        <v>0</v>
      </c>
      <c r="G18" s="33">
        <f t="shared" si="1"/>
        <v>0</v>
      </c>
      <c r="H18" s="33">
        <f t="shared" si="2"/>
        <v>0</v>
      </c>
      <c r="I18" s="33">
        <f t="shared" si="3"/>
        <v>0</v>
      </c>
      <c r="J18" s="33">
        <f t="shared" si="4"/>
        <v>0</v>
      </c>
      <c r="K18" s="33">
        <f t="shared" si="5"/>
        <v>0</v>
      </c>
      <c r="L18" s="33">
        <f t="shared" si="6"/>
        <v>0</v>
      </c>
      <c r="M18" s="30">
        <f t="shared" si="12"/>
        <v>0</v>
      </c>
      <c r="N18" s="31">
        <f t="shared" si="7"/>
        <v>0</v>
      </c>
      <c r="O18" s="30">
        <f t="shared" si="8"/>
        <v>0</v>
      </c>
    </row>
    <row r="19" spans="1:15" x14ac:dyDescent="0.25">
      <c r="A19" s="3">
        <f t="shared" si="0"/>
        <v>0</v>
      </c>
      <c r="B19" s="64">
        <v>15</v>
      </c>
      <c r="C19" s="107"/>
      <c r="D19" s="35">
        <f t="shared" si="9"/>
        <v>0</v>
      </c>
      <c r="E19" s="35">
        <f t="shared" si="10"/>
        <v>0</v>
      </c>
      <c r="F19" s="35">
        <f t="shared" si="11"/>
        <v>0</v>
      </c>
      <c r="G19" s="33">
        <f t="shared" si="1"/>
        <v>0</v>
      </c>
      <c r="H19" s="33">
        <f t="shared" si="2"/>
        <v>0</v>
      </c>
      <c r="I19" s="33">
        <f t="shared" si="3"/>
        <v>0</v>
      </c>
      <c r="J19" s="33">
        <f t="shared" si="4"/>
        <v>0</v>
      </c>
      <c r="K19" s="33">
        <f t="shared" si="5"/>
        <v>0</v>
      </c>
      <c r="L19" s="33">
        <f t="shared" si="6"/>
        <v>0</v>
      </c>
      <c r="M19" s="30">
        <f t="shared" si="12"/>
        <v>0</v>
      </c>
      <c r="N19" s="31">
        <f t="shared" si="7"/>
        <v>0</v>
      </c>
      <c r="O19" s="30">
        <f t="shared" si="8"/>
        <v>0</v>
      </c>
    </row>
    <row r="20" spans="1:15" x14ac:dyDescent="0.25">
      <c r="A20" s="3">
        <f t="shared" si="0"/>
        <v>0</v>
      </c>
      <c r="B20" s="64">
        <v>16</v>
      </c>
      <c r="C20" s="107"/>
      <c r="D20" s="35">
        <f t="shared" si="9"/>
        <v>0</v>
      </c>
      <c r="E20" s="35">
        <f t="shared" si="10"/>
        <v>0</v>
      </c>
      <c r="F20" s="35">
        <f t="shared" si="11"/>
        <v>0</v>
      </c>
      <c r="G20" s="33">
        <f t="shared" si="1"/>
        <v>0</v>
      </c>
      <c r="H20" s="33">
        <f t="shared" si="2"/>
        <v>0</v>
      </c>
      <c r="I20" s="33">
        <f t="shared" si="3"/>
        <v>0</v>
      </c>
      <c r="J20" s="33">
        <f t="shared" si="4"/>
        <v>0</v>
      </c>
      <c r="K20" s="33">
        <f t="shared" si="5"/>
        <v>0</v>
      </c>
      <c r="L20" s="33">
        <f t="shared" si="6"/>
        <v>0</v>
      </c>
      <c r="M20" s="30">
        <f t="shared" si="12"/>
        <v>0</v>
      </c>
      <c r="N20" s="31">
        <f t="shared" si="7"/>
        <v>0</v>
      </c>
      <c r="O20" s="30">
        <f t="shared" si="8"/>
        <v>0</v>
      </c>
    </row>
    <row r="21" spans="1:15" x14ac:dyDescent="0.25">
      <c r="A21" s="3">
        <f t="shared" si="0"/>
        <v>0</v>
      </c>
      <c r="B21" s="64">
        <v>17</v>
      </c>
      <c r="C21" s="107"/>
      <c r="D21" s="35">
        <f t="shared" si="9"/>
        <v>0</v>
      </c>
      <c r="E21" s="35">
        <f t="shared" si="10"/>
        <v>0</v>
      </c>
      <c r="F21" s="35">
        <f t="shared" si="11"/>
        <v>0</v>
      </c>
      <c r="G21" s="33">
        <f t="shared" si="1"/>
        <v>0</v>
      </c>
      <c r="H21" s="33">
        <f t="shared" si="2"/>
        <v>0</v>
      </c>
      <c r="I21" s="33">
        <f t="shared" si="3"/>
        <v>0</v>
      </c>
      <c r="J21" s="33">
        <f t="shared" si="4"/>
        <v>0</v>
      </c>
      <c r="K21" s="33">
        <f t="shared" si="5"/>
        <v>0</v>
      </c>
      <c r="L21" s="33">
        <f t="shared" si="6"/>
        <v>0</v>
      </c>
      <c r="M21" s="30">
        <f t="shared" si="12"/>
        <v>0</v>
      </c>
      <c r="N21" s="31">
        <f t="shared" si="7"/>
        <v>0</v>
      </c>
      <c r="O21" s="30">
        <f t="shared" si="8"/>
        <v>0</v>
      </c>
    </row>
    <row r="22" spans="1:15" x14ac:dyDescent="0.25">
      <c r="A22" s="3">
        <f t="shared" si="0"/>
        <v>0</v>
      </c>
      <c r="B22" s="64">
        <v>18</v>
      </c>
      <c r="C22" s="107"/>
      <c r="D22" s="35">
        <f t="shared" si="9"/>
        <v>0</v>
      </c>
      <c r="E22" s="35">
        <f t="shared" si="10"/>
        <v>0</v>
      </c>
      <c r="F22" s="35">
        <f t="shared" si="11"/>
        <v>0</v>
      </c>
      <c r="G22" s="33">
        <f t="shared" si="1"/>
        <v>0</v>
      </c>
      <c r="H22" s="33">
        <f t="shared" si="2"/>
        <v>0</v>
      </c>
      <c r="I22" s="33">
        <f t="shared" si="3"/>
        <v>0</v>
      </c>
      <c r="J22" s="33">
        <f t="shared" si="4"/>
        <v>0</v>
      </c>
      <c r="K22" s="33">
        <f t="shared" si="5"/>
        <v>0</v>
      </c>
      <c r="L22" s="33">
        <f t="shared" si="6"/>
        <v>0</v>
      </c>
      <c r="M22" s="30">
        <f t="shared" si="12"/>
        <v>0</v>
      </c>
      <c r="N22" s="31">
        <f t="shared" si="7"/>
        <v>0</v>
      </c>
      <c r="O22" s="30">
        <f t="shared" si="8"/>
        <v>0</v>
      </c>
    </row>
    <row r="23" spans="1:15" x14ac:dyDescent="0.25">
      <c r="A23" s="3">
        <f t="shared" si="0"/>
        <v>0</v>
      </c>
      <c r="B23" s="64">
        <v>19</v>
      </c>
      <c r="C23" s="107"/>
      <c r="D23" s="35">
        <f t="shared" si="9"/>
        <v>0</v>
      </c>
      <c r="E23" s="35">
        <f t="shared" si="10"/>
        <v>0</v>
      </c>
      <c r="F23" s="35">
        <f t="shared" si="11"/>
        <v>0</v>
      </c>
      <c r="G23" s="33">
        <f t="shared" si="1"/>
        <v>0</v>
      </c>
      <c r="H23" s="33">
        <f t="shared" si="2"/>
        <v>0</v>
      </c>
      <c r="I23" s="33">
        <f t="shared" si="3"/>
        <v>0</v>
      </c>
      <c r="J23" s="33">
        <f t="shared" si="4"/>
        <v>0</v>
      </c>
      <c r="K23" s="33">
        <f t="shared" si="5"/>
        <v>0</v>
      </c>
      <c r="L23" s="33">
        <f t="shared" si="6"/>
        <v>0</v>
      </c>
      <c r="M23" s="30">
        <f t="shared" si="12"/>
        <v>0</v>
      </c>
      <c r="N23" s="31">
        <f t="shared" si="7"/>
        <v>0</v>
      </c>
      <c r="O23" s="30">
        <f t="shared" si="8"/>
        <v>0</v>
      </c>
    </row>
    <row r="24" spans="1:15" x14ac:dyDescent="0.25">
      <c r="A24" s="3">
        <f t="shared" si="0"/>
        <v>0</v>
      </c>
      <c r="B24" s="65">
        <v>20</v>
      </c>
      <c r="C24" s="107"/>
      <c r="D24" s="35">
        <f t="shared" si="9"/>
        <v>0</v>
      </c>
      <c r="E24" s="35">
        <f t="shared" si="10"/>
        <v>0</v>
      </c>
      <c r="F24" s="35">
        <f t="shared" si="11"/>
        <v>0</v>
      </c>
      <c r="G24" s="33">
        <f t="shared" si="1"/>
        <v>0</v>
      </c>
      <c r="H24" s="33">
        <f t="shared" si="2"/>
        <v>0</v>
      </c>
      <c r="I24" s="33">
        <f t="shared" si="3"/>
        <v>0</v>
      </c>
      <c r="J24" s="33">
        <f t="shared" si="4"/>
        <v>0</v>
      </c>
      <c r="K24" s="33">
        <f t="shared" si="5"/>
        <v>0</v>
      </c>
      <c r="L24" s="33">
        <f t="shared" si="6"/>
        <v>0</v>
      </c>
      <c r="M24" s="30">
        <f t="shared" si="12"/>
        <v>0</v>
      </c>
      <c r="N24" s="31">
        <f t="shared" si="7"/>
        <v>0</v>
      </c>
      <c r="O24" s="30">
        <f t="shared" si="8"/>
        <v>0</v>
      </c>
    </row>
    <row r="25" spans="1:15" x14ac:dyDescent="0.25">
      <c r="A25" s="17">
        <f>SUM(A5:A24)</f>
        <v>0</v>
      </c>
      <c r="B25" s="148"/>
      <c r="C25" s="148"/>
      <c r="D25" s="148"/>
      <c r="E25" s="19"/>
      <c r="F25" s="18" t="s">
        <v>29</v>
      </c>
      <c r="G25" s="15">
        <f>SUM(G5:G24)</f>
        <v>0</v>
      </c>
      <c r="H25" s="16">
        <f t="shared" ref="H25:O25" si="13">SUM(H5:H24)</f>
        <v>0</v>
      </c>
      <c r="I25" s="16">
        <f t="shared" si="13"/>
        <v>0</v>
      </c>
      <c r="J25" s="16">
        <f>SUM(J5:J24)</f>
        <v>0</v>
      </c>
      <c r="K25" s="16">
        <f t="shared" si="13"/>
        <v>0</v>
      </c>
      <c r="L25" s="16">
        <f t="shared" si="13"/>
        <v>0</v>
      </c>
      <c r="M25" s="32">
        <f t="shared" si="13"/>
        <v>0</v>
      </c>
      <c r="N25" s="32">
        <f t="shared" si="13"/>
        <v>0</v>
      </c>
      <c r="O25" s="32">
        <f t="shared" si="13"/>
        <v>0</v>
      </c>
    </row>
    <row r="28" spans="1:15" x14ac:dyDescent="0.25">
      <c r="C28" s="25"/>
      <c r="D28" s="23" t="s">
        <v>14</v>
      </c>
      <c r="E28" s="17" t="s">
        <v>15</v>
      </c>
      <c r="F28" s="17" t="s">
        <v>16</v>
      </c>
      <c r="H28" s="152" t="s">
        <v>35</v>
      </c>
      <c r="I28" s="152"/>
      <c r="J28" s="152"/>
    </row>
    <row r="29" spans="1:15" x14ac:dyDescent="0.25">
      <c r="C29" s="154" t="s">
        <v>30</v>
      </c>
      <c r="D29" s="146">
        <f>IF(A25&gt;0,G25/A25,0)</f>
        <v>0</v>
      </c>
      <c r="E29" s="146">
        <f>IF(A25&gt;0,H25/A25,0)</f>
        <v>0</v>
      </c>
      <c r="F29" s="146">
        <f>IF(A25&gt;0,I25/A25,0)</f>
        <v>0</v>
      </c>
      <c r="H29" s="152" t="s">
        <v>34</v>
      </c>
      <c r="I29" s="152"/>
      <c r="J29" s="108"/>
    </row>
    <row r="30" spans="1:15" ht="18" x14ac:dyDescent="0.4">
      <c r="C30" s="133"/>
      <c r="D30" s="146"/>
      <c r="E30" s="146"/>
      <c r="F30" s="146"/>
      <c r="H30" s="153" t="s">
        <v>33</v>
      </c>
      <c r="I30" s="153"/>
      <c r="J30" s="34">
        <f>IF(J29&gt;0,(2/(J29+1)),0)</f>
        <v>0</v>
      </c>
    </row>
    <row r="31" spans="1:15" x14ac:dyDescent="0.25">
      <c r="C31" s="133" t="s">
        <v>20</v>
      </c>
      <c r="D31" s="146">
        <f>IF(A25&gt;0,J25/A25,0)</f>
        <v>0</v>
      </c>
      <c r="E31" s="146">
        <f>IF(A25&gt;0,K25/A25,0)</f>
        <v>0</v>
      </c>
      <c r="F31" s="146">
        <f>IF(A25&gt;0,L25/A25,0)</f>
        <v>0</v>
      </c>
    </row>
    <row r="32" spans="1:15" x14ac:dyDescent="0.25">
      <c r="C32" s="133"/>
      <c r="D32" s="146"/>
      <c r="E32" s="146"/>
      <c r="F32" s="146"/>
    </row>
    <row r="33" spans="3:6" x14ac:dyDescent="0.25">
      <c r="C33" s="133" t="s">
        <v>21</v>
      </c>
      <c r="D33" s="147">
        <f>IF(A25&gt;0,M25/A25,0)</f>
        <v>0</v>
      </c>
      <c r="E33" s="147">
        <f>IF(A25&gt;0,N25/A25,0)</f>
        <v>0</v>
      </c>
      <c r="F33" s="147">
        <f>IF(A25&gt;0,O25/A25,0)</f>
        <v>0</v>
      </c>
    </row>
    <row r="34" spans="3:6" x14ac:dyDescent="0.25">
      <c r="C34" s="133"/>
      <c r="D34" s="147"/>
      <c r="E34" s="147"/>
      <c r="F34" s="147"/>
    </row>
  </sheetData>
  <mergeCells count="28">
    <mergeCell ref="H28:J28"/>
    <mergeCell ref="H29:I29"/>
    <mergeCell ref="H30:I30"/>
    <mergeCell ref="C29:C30"/>
    <mergeCell ref="D29:D30"/>
    <mergeCell ref="E29:E30"/>
    <mergeCell ref="F29:F30"/>
    <mergeCell ref="B25:D25"/>
    <mergeCell ref="A1:O2"/>
    <mergeCell ref="G3:G4"/>
    <mergeCell ref="H3:H4"/>
    <mergeCell ref="I3:I4"/>
    <mergeCell ref="J3:J4"/>
    <mergeCell ref="K3:K4"/>
    <mergeCell ref="L3:L4"/>
    <mergeCell ref="A3:A4"/>
    <mergeCell ref="B3:B4"/>
    <mergeCell ref="M3:M4"/>
    <mergeCell ref="N3:N4"/>
    <mergeCell ref="O3:O4"/>
    <mergeCell ref="C31:C32"/>
    <mergeCell ref="D31:D32"/>
    <mergeCell ref="E31:E32"/>
    <mergeCell ref="F31:F32"/>
    <mergeCell ref="C33:C34"/>
    <mergeCell ref="D33:D34"/>
    <mergeCell ref="E33:E34"/>
    <mergeCell ref="F33:F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34"/>
  <sheetViews>
    <sheetView workbookViewId="0">
      <pane ySplit="4" topLeftCell="A5" activePane="bottomLeft" state="frozen"/>
      <selection pane="bottomLeft" activeCell="E17" sqref="E17"/>
    </sheetView>
  </sheetViews>
  <sheetFormatPr baseColWidth="10" defaultRowHeight="15" x14ac:dyDescent="0.25"/>
  <cols>
    <col min="3" max="3" width="19.140625" customWidth="1"/>
    <col min="4" max="4" width="13.5703125" customWidth="1"/>
    <col min="5" max="5" width="18.5703125" customWidth="1"/>
    <col min="6" max="6" width="14" customWidth="1"/>
    <col min="7" max="7" width="14.7109375" customWidth="1"/>
    <col min="8" max="8" width="14" customWidth="1"/>
    <col min="9" max="9" width="15.140625" customWidth="1"/>
    <col min="10" max="15" width="18.85546875" customWidth="1"/>
  </cols>
  <sheetData>
    <row r="1" spans="1:15" ht="15" customHeight="1" x14ac:dyDescent="0.25">
      <c r="A1" s="136" t="s">
        <v>41</v>
      </c>
      <c r="B1" s="137"/>
      <c r="C1" s="137"/>
      <c r="D1" s="137"/>
      <c r="E1" s="137"/>
      <c r="F1" s="137"/>
      <c r="G1" s="137"/>
      <c r="H1" s="137"/>
      <c r="I1" s="138"/>
      <c r="J1" s="36"/>
      <c r="K1" s="36"/>
      <c r="L1" s="36"/>
      <c r="M1" s="36"/>
      <c r="N1" s="36"/>
      <c r="O1" s="37"/>
    </row>
    <row r="2" spans="1:15" ht="18" x14ac:dyDescent="0.25">
      <c r="A2" s="139"/>
      <c r="B2" s="140"/>
      <c r="C2" s="95" t="s">
        <v>37</v>
      </c>
      <c r="D2" s="102"/>
      <c r="E2" s="140"/>
      <c r="F2" s="140"/>
      <c r="G2" s="140"/>
      <c r="H2" s="140"/>
      <c r="I2" s="141"/>
      <c r="J2" s="36"/>
      <c r="K2" s="36"/>
      <c r="L2" s="36"/>
      <c r="M2" s="36"/>
      <c r="N2" s="36"/>
      <c r="O2" s="37"/>
    </row>
    <row r="3" spans="1:15" ht="18" x14ac:dyDescent="0.4">
      <c r="A3" s="133" t="s">
        <v>31</v>
      </c>
      <c r="B3" s="148" t="s">
        <v>0</v>
      </c>
      <c r="C3" s="78" t="s">
        <v>33</v>
      </c>
      <c r="D3" s="103"/>
      <c r="E3" s="156" t="s">
        <v>39</v>
      </c>
      <c r="F3" s="154" t="s">
        <v>38</v>
      </c>
      <c r="G3" s="133" t="s">
        <v>40</v>
      </c>
      <c r="H3" s="133" t="s">
        <v>20</v>
      </c>
      <c r="I3" s="159" t="s">
        <v>21</v>
      </c>
      <c r="J3" s="44"/>
      <c r="K3" s="36"/>
      <c r="L3" s="36"/>
      <c r="M3" s="36"/>
      <c r="N3" s="36"/>
      <c r="O3" s="36"/>
    </row>
    <row r="4" spans="1:15" x14ac:dyDescent="0.25">
      <c r="A4" s="133"/>
      <c r="B4" s="151"/>
      <c r="C4" s="99" t="s">
        <v>1</v>
      </c>
      <c r="D4" s="100" t="s">
        <v>2</v>
      </c>
      <c r="E4" s="157"/>
      <c r="F4" s="158"/>
      <c r="G4" s="133"/>
      <c r="H4" s="133"/>
      <c r="I4" s="159"/>
      <c r="J4" s="44"/>
      <c r="K4" s="36"/>
      <c r="L4" s="36"/>
      <c r="M4" s="36"/>
      <c r="N4" s="36"/>
      <c r="O4" s="36"/>
    </row>
    <row r="5" spans="1:15" x14ac:dyDescent="0.25">
      <c r="A5" s="3">
        <f>IF(C5&gt;0,1,0)</f>
        <v>0</v>
      </c>
      <c r="B5" s="64">
        <v>1</v>
      </c>
      <c r="C5" s="155"/>
      <c r="D5" s="155"/>
      <c r="E5" s="104"/>
      <c r="F5" s="104"/>
      <c r="G5" s="98">
        <f>IF(D5&gt;0,(ABS(C5-D5)),0)</f>
        <v>0</v>
      </c>
      <c r="H5" s="54">
        <f>POWER(G5,2)</f>
        <v>0</v>
      </c>
      <c r="I5" s="38">
        <f t="shared" ref="I5:I13" si="0">IF(C5&gt;0,(G5/C5),0)</f>
        <v>0</v>
      </c>
      <c r="J5" s="45"/>
      <c r="K5" s="39"/>
      <c r="L5" s="39"/>
      <c r="M5" s="40"/>
      <c r="N5" s="41"/>
      <c r="O5" s="40"/>
    </row>
    <row r="6" spans="1:15" x14ac:dyDescent="0.25">
      <c r="A6" s="3">
        <f t="shared" ref="A6:A24" si="1">IF(C6&gt;0,1,0)</f>
        <v>0</v>
      </c>
      <c r="B6" s="64">
        <v>2</v>
      </c>
      <c r="C6" s="105"/>
      <c r="D6" s="101">
        <f>IF(C5&gt;0,(E6+F6),0)</f>
        <v>0</v>
      </c>
      <c r="E6" s="93">
        <f t="shared" ref="E6:E24" si="2">IF(C5&gt;0,(($D$3*(C5))+((1-$D$3)*(E5+F5))),0)</f>
        <v>0</v>
      </c>
      <c r="F6" s="63">
        <f>IF(C5&gt;0,(($D$2*(E6-E5))+((1-$D$2)*(F5))),0)</f>
        <v>0</v>
      </c>
      <c r="G6" s="54">
        <f t="shared" ref="G6:G24" si="3">IF(D6&gt;0,(ABS(C6-D6)),0)</f>
        <v>0</v>
      </c>
      <c r="H6" s="54">
        <f t="shared" ref="H6:H24" si="4">POWER(G6,2)</f>
        <v>0</v>
      </c>
      <c r="I6" s="38">
        <f t="shared" si="0"/>
        <v>0</v>
      </c>
      <c r="J6" s="45"/>
      <c r="K6" s="39"/>
      <c r="L6" s="39"/>
      <c r="M6" s="40"/>
      <c r="N6" s="41"/>
      <c r="O6" s="40"/>
    </row>
    <row r="7" spans="1:15" x14ac:dyDescent="0.25">
      <c r="A7" s="3">
        <f t="shared" si="1"/>
        <v>0</v>
      </c>
      <c r="B7" s="64">
        <v>3</v>
      </c>
      <c r="C7" s="106"/>
      <c r="D7" s="97">
        <f t="shared" ref="D7:D24" si="5">IF(C6&gt;0,(E7+F7),0)</f>
        <v>0</v>
      </c>
      <c r="E7" s="94">
        <f t="shared" si="2"/>
        <v>0</v>
      </c>
      <c r="F7" s="63">
        <f t="shared" ref="F7:F24" si="6">IF(C6&gt;0,(($D$2*(E7-E6))+((1-$D$2)*(F6))),0)</f>
        <v>0</v>
      </c>
      <c r="G7" s="54">
        <f t="shared" si="3"/>
        <v>0</v>
      </c>
      <c r="H7" s="54">
        <f t="shared" si="4"/>
        <v>0</v>
      </c>
      <c r="I7" s="38">
        <f t="shared" si="0"/>
        <v>0</v>
      </c>
      <c r="J7" s="45"/>
      <c r="K7" s="39"/>
      <c r="L7" s="39"/>
      <c r="M7" s="40"/>
      <c r="N7" s="41"/>
      <c r="O7" s="40"/>
    </row>
    <row r="8" spans="1:15" x14ac:dyDescent="0.25">
      <c r="A8" s="3">
        <f t="shared" si="1"/>
        <v>0</v>
      </c>
      <c r="B8" s="64">
        <v>4</v>
      </c>
      <c r="C8" s="107"/>
      <c r="D8" s="97">
        <f t="shared" si="5"/>
        <v>0</v>
      </c>
      <c r="E8" s="94">
        <f t="shared" si="2"/>
        <v>0</v>
      </c>
      <c r="F8" s="63">
        <f t="shared" si="6"/>
        <v>0</v>
      </c>
      <c r="G8" s="54">
        <f t="shared" si="3"/>
        <v>0</v>
      </c>
      <c r="H8" s="54">
        <f t="shared" si="4"/>
        <v>0</v>
      </c>
      <c r="I8" s="38">
        <f t="shared" si="0"/>
        <v>0</v>
      </c>
      <c r="J8" s="45"/>
      <c r="K8" s="39"/>
      <c r="L8" s="39"/>
      <c r="M8" s="40"/>
      <c r="N8" s="41"/>
      <c r="O8" s="40"/>
    </row>
    <row r="9" spans="1:15" x14ac:dyDescent="0.25">
      <c r="A9" s="3">
        <f t="shared" si="1"/>
        <v>0</v>
      </c>
      <c r="B9" s="64">
        <v>5</v>
      </c>
      <c r="C9" s="107"/>
      <c r="D9" s="97">
        <f t="shared" si="5"/>
        <v>0</v>
      </c>
      <c r="E9" s="94">
        <f t="shared" si="2"/>
        <v>0</v>
      </c>
      <c r="F9" s="63">
        <f t="shared" si="6"/>
        <v>0</v>
      </c>
      <c r="G9" s="54">
        <f t="shared" si="3"/>
        <v>0</v>
      </c>
      <c r="H9" s="54">
        <f t="shared" si="4"/>
        <v>0</v>
      </c>
      <c r="I9" s="38">
        <f t="shared" si="0"/>
        <v>0</v>
      </c>
      <c r="J9" s="45"/>
      <c r="K9" s="39"/>
      <c r="L9" s="39"/>
      <c r="M9" s="40"/>
      <c r="N9" s="41"/>
      <c r="O9" s="40"/>
    </row>
    <row r="10" spans="1:15" x14ac:dyDescent="0.25">
      <c r="A10" s="3">
        <f t="shared" si="1"/>
        <v>0</v>
      </c>
      <c r="B10" s="64">
        <v>6</v>
      </c>
      <c r="C10" s="107"/>
      <c r="D10" s="97">
        <f t="shared" si="5"/>
        <v>0</v>
      </c>
      <c r="E10" s="94">
        <f t="shared" si="2"/>
        <v>0</v>
      </c>
      <c r="F10" s="63">
        <f t="shared" si="6"/>
        <v>0</v>
      </c>
      <c r="G10" s="54">
        <f t="shared" si="3"/>
        <v>0</v>
      </c>
      <c r="H10" s="54">
        <f t="shared" si="4"/>
        <v>0</v>
      </c>
      <c r="I10" s="38">
        <f t="shared" si="0"/>
        <v>0</v>
      </c>
      <c r="J10" s="45"/>
      <c r="K10" s="39"/>
      <c r="L10" s="39"/>
      <c r="M10" s="40"/>
      <c r="N10" s="41"/>
      <c r="O10" s="40"/>
    </row>
    <row r="11" spans="1:15" x14ac:dyDescent="0.25">
      <c r="A11" s="3">
        <f t="shared" si="1"/>
        <v>0</v>
      </c>
      <c r="B11" s="64">
        <v>7</v>
      </c>
      <c r="C11" s="107"/>
      <c r="D11" s="97">
        <f t="shared" si="5"/>
        <v>0</v>
      </c>
      <c r="E11" s="94">
        <f t="shared" si="2"/>
        <v>0</v>
      </c>
      <c r="F11" s="63">
        <f t="shared" si="6"/>
        <v>0</v>
      </c>
      <c r="G11" s="54">
        <f t="shared" si="3"/>
        <v>0</v>
      </c>
      <c r="H11" s="54">
        <f t="shared" si="4"/>
        <v>0</v>
      </c>
      <c r="I11" s="38">
        <f t="shared" si="0"/>
        <v>0</v>
      </c>
      <c r="J11" s="45"/>
      <c r="K11" s="39"/>
      <c r="L11" s="39"/>
      <c r="M11" s="40"/>
      <c r="N11" s="41"/>
      <c r="O11" s="40"/>
    </row>
    <row r="12" spans="1:15" x14ac:dyDescent="0.25">
      <c r="A12" s="3">
        <f t="shared" si="1"/>
        <v>0</v>
      </c>
      <c r="B12" s="64">
        <v>8</v>
      </c>
      <c r="C12" s="107"/>
      <c r="D12" s="97">
        <f t="shared" si="5"/>
        <v>0</v>
      </c>
      <c r="E12" s="94">
        <f t="shared" si="2"/>
        <v>0</v>
      </c>
      <c r="F12" s="63">
        <f t="shared" si="6"/>
        <v>0</v>
      </c>
      <c r="G12" s="54">
        <f t="shared" si="3"/>
        <v>0</v>
      </c>
      <c r="H12" s="54">
        <f t="shared" si="4"/>
        <v>0</v>
      </c>
      <c r="I12" s="38">
        <f t="shared" si="0"/>
        <v>0</v>
      </c>
      <c r="J12" s="45"/>
      <c r="K12" s="39"/>
      <c r="L12" s="39"/>
      <c r="M12" s="40"/>
      <c r="N12" s="41"/>
      <c r="O12" s="40"/>
    </row>
    <row r="13" spans="1:15" x14ac:dyDescent="0.25">
      <c r="A13" s="3">
        <f t="shared" si="1"/>
        <v>0</v>
      </c>
      <c r="B13" s="64">
        <v>9</v>
      </c>
      <c r="C13" s="107"/>
      <c r="D13" s="97">
        <f t="shared" si="5"/>
        <v>0</v>
      </c>
      <c r="E13" s="94">
        <f t="shared" si="2"/>
        <v>0</v>
      </c>
      <c r="F13" s="63">
        <f t="shared" si="6"/>
        <v>0</v>
      </c>
      <c r="G13" s="54">
        <f t="shared" si="3"/>
        <v>0</v>
      </c>
      <c r="H13" s="54">
        <f t="shared" si="4"/>
        <v>0</v>
      </c>
      <c r="I13" s="38">
        <f t="shared" si="0"/>
        <v>0</v>
      </c>
      <c r="J13" s="45"/>
      <c r="K13" s="39"/>
      <c r="L13" s="39"/>
      <c r="M13" s="40"/>
      <c r="N13" s="41"/>
      <c r="O13" s="40"/>
    </row>
    <row r="14" spans="1:15" x14ac:dyDescent="0.25">
      <c r="A14" s="3">
        <f t="shared" si="1"/>
        <v>0</v>
      </c>
      <c r="B14" s="64">
        <v>10</v>
      </c>
      <c r="C14" s="107"/>
      <c r="D14" s="97">
        <f t="shared" si="5"/>
        <v>0</v>
      </c>
      <c r="E14" s="94">
        <f t="shared" si="2"/>
        <v>0</v>
      </c>
      <c r="F14" s="63">
        <f t="shared" si="6"/>
        <v>0</v>
      </c>
      <c r="G14" s="54">
        <f t="shared" si="3"/>
        <v>0</v>
      </c>
      <c r="H14" s="54">
        <f t="shared" si="4"/>
        <v>0</v>
      </c>
      <c r="I14" s="38">
        <f>IF(C14&gt;0,(G14/C14),0)</f>
        <v>0</v>
      </c>
      <c r="J14" s="45"/>
      <c r="K14" s="39"/>
      <c r="L14" s="39"/>
      <c r="M14" s="40"/>
      <c r="N14" s="41"/>
      <c r="O14" s="40"/>
    </row>
    <row r="15" spans="1:15" x14ac:dyDescent="0.25">
      <c r="A15" s="3">
        <f t="shared" si="1"/>
        <v>0</v>
      </c>
      <c r="B15" s="64">
        <v>11</v>
      </c>
      <c r="C15" s="107"/>
      <c r="D15" s="97">
        <f t="shared" si="5"/>
        <v>0</v>
      </c>
      <c r="E15" s="94">
        <f t="shared" si="2"/>
        <v>0</v>
      </c>
      <c r="F15" s="63">
        <f t="shared" si="6"/>
        <v>0</v>
      </c>
      <c r="G15" s="54">
        <f t="shared" si="3"/>
        <v>0</v>
      </c>
      <c r="H15" s="54">
        <f t="shared" si="4"/>
        <v>0</v>
      </c>
      <c r="I15" s="38">
        <f t="shared" ref="I15:I24" si="7">IF(C15&gt;0,(G15/C15),0)</f>
        <v>0</v>
      </c>
      <c r="J15" s="45"/>
      <c r="K15" s="39"/>
      <c r="L15" s="39"/>
      <c r="M15" s="40"/>
      <c r="N15" s="41"/>
      <c r="O15" s="40"/>
    </row>
    <row r="16" spans="1:15" x14ac:dyDescent="0.25">
      <c r="A16" s="3">
        <f t="shared" si="1"/>
        <v>0</v>
      </c>
      <c r="B16" s="64">
        <v>12</v>
      </c>
      <c r="C16" s="107"/>
      <c r="D16" s="97">
        <f t="shared" si="5"/>
        <v>0</v>
      </c>
      <c r="E16" s="94">
        <f t="shared" si="2"/>
        <v>0</v>
      </c>
      <c r="F16" s="63">
        <f t="shared" si="6"/>
        <v>0</v>
      </c>
      <c r="G16" s="54">
        <f t="shared" si="3"/>
        <v>0</v>
      </c>
      <c r="H16" s="54">
        <f t="shared" si="4"/>
        <v>0</v>
      </c>
      <c r="I16" s="38">
        <f t="shared" si="7"/>
        <v>0</v>
      </c>
      <c r="J16" s="45"/>
      <c r="K16" s="39"/>
      <c r="L16" s="39"/>
      <c r="M16" s="40"/>
      <c r="N16" s="41"/>
      <c r="O16" s="40"/>
    </row>
    <row r="17" spans="1:15" x14ac:dyDescent="0.25">
      <c r="A17" s="3">
        <f t="shared" si="1"/>
        <v>0</v>
      </c>
      <c r="B17" s="64">
        <v>13</v>
      </c>
      <c r="C17" s="107"/>
      <c r="D17" s="97">
        <f t="shared" si="5"/>
        <v>0</v>
      </c>
      <c r="E17" s="94">
        <f t="shared" si="2"/>
        <v>0</v>
      </c>
      <c r="F17" s="63">
        <f t="shared" si="6"/>
        <v>0</v>
      </c>
      <c r="G17" s="54">
        <f t="shared" si="3"/>
        <v>0</v>
      </c>
      <c r="H17" s="54">
        <f t="shared" si="4"/>
        <v>0</v>
      </c>
      <c r="I17" s="38">
        <f t="shared" si="7"/>
        <v>0</v>
      </c>
      <c r="J17" s="45"/>
      <c r="K17" s="39"/>
      <c r="L17" s="39"/>
      <c r="M17" s="40"/>
      <c r="N17" s="41"/>
      <c r="O17" s="40"/>
    </row>
    <row r="18" spans="1:15" x14ac:dyDescent="0.25">
      <c r="A18" s="3">
        <f t="shared" si="1"/>
        <v>0</v>
      </c>
      <c r="B18" s="64">
        <v>14</v>
      </c>
      <c r="C18" s="107"/>
      <c r="D18" s="97">
        <f t="shared" si="5"/>
        <v>0</v>
      </c>
      <c r="E18" s="94">
        <f t="shared" si="2"/>
        <v>0</v>
      </c>
      <c r="F18" s="63">
        <f t="shared" si="6"/>
        <v>0</v>
      </c>
      <c r="G18" s="54">
        <f t="shared" si="3"/>
        <v>0</v>
      </c>
      <c r="H18" s="54">
        <f t="shared" si="4"/>
        <v>0</v>
      </c>
      <c r="I18" s="38">
        <f t="shared" si="7"/>
        <v>0</v>
      </c>
      <c r="J18" s="45"/>
      <c r="K18" s="39"/>
      <c r="L18" s="39"/>
      <c r="M18" s="40"/>
      <c r="N18" s="41"/>
      <c r="O18" s="40"/>
    </row>
    <row r="19" spans="1:15" x14ac:dyDescent="0.25">
      <c r="A19" s="3">
        <f t="shared" si="1"/>
        <v>0</v>
      </c>
      <c r="B19" s="64">
        <v>15</v>
      </c>
      <c r="C19" s="107"/>
      <c r="D19" s="97">
        <f t="shared" si="5"/>
        <v>0</v>
      </c>
      <c r="E19" s="94">
        <f t="shared" si="2"/>
        <v>0</v>
      </c>
      <c r="F19" s="63">
        <f t="shared" si="6"/>
        <v>0</v>
      </c>
      <c r="G19" s="54">
        <f t="shared" si="3"/>
        <v>0</v>
      </c>
      <c r="H19" s="54">
        <f t="shared" si="4"/>
        <v>0</v>
      </c>
      <c r="I19" s="38">
        <f t="shared" si="7"/>
        <v>0</v>
      </c>
      <c r="J19" s="45"/>
      <c r="K19" s="39"/>
      <c r="L19" s="39"/>
      <c r="M19" s="40"/>
      <c r="N19" s="41"/>
      <c r="O19" s="40"/>
    </row>
    <row r="20" spans="1:15" x14ac:dyDescent="0.25">
      <c r="A20" s="3">
        <f t="shared" si="1"/>
        <v>0</v>
      </c>
      <c r="B20" s="64">
        <v>16</v>
      </c>
      <c r="C20" s="107"/>
      <c r="D20" s="97">
        <f t="shared" si="5"/>
        <v>0</v>
      </c>
      <c r="E20" s="94">
        <f t="shared" si="2"/>
        <v>0</v>
      </c>
      <c r="F20" s="63">
        <f t="shared" si="6"/>
        <v>0</v>
      </c>
      <c r="G20" s="54">
        <f t="shared" si="3"/>
        <v>0</v>
      </c>
      <c r="H20" s="54">
        <f t="shared" si="4"/>
        <v>0</v>
      </c>
      <c r="I20" s="38">
        <f t="shared" si="7"/>
        <v>0</v>
      </c>
      <c r="J20" s="45"/>
      <c r="K20" s="39"/>
      <c r="L20" s="39"/>
      <c r="M20" s="40"/>
      <c r="N20" s="41"/>
      <c r="O20" s="40"/>
    </row>
    <row r="21" spans="1:15" x14ac:dyDescent="0.25">
      <c r="A21" s="3">
        <f t="shared" si="1"/>
        <v>0</v>
      </c>
      <c r="B21" s="64">
        <v>17</v>
      </c>
      <c r="C21" s="107"/>
      <c r="D21" s="97">
        <f t="shared" si="5"/>
        <v>0</v>
      </c>
      <c r="E21" s="94">
        <f t="shared" si="2"/>
        <v>0</v>
      </c>
      <c r="F21" s="63">
        <f t="shared" si="6"/>
        <v>0</v>
      </c>
      <c r="G21" s="54">
        <f t="shared" si="3"/>
        <v>0</v>
      </c>
      <c r="H21" s="54">
        <f t="shared" si="4"/>
        <v>0</v>
      </c>
      <c r="I21" s="38">
        <f t="shared" si="7"/>
        <v>0</v>
      </c>
      <c r="J21" s="45"/>
      <c r="K21" s="39"/>
      <c r="L21" s="39"/>
      <c r="M21" s="40"/>
      <c r="N21" s="41"/>
      <c r="O21" s="40"/>
    </row>
    <row r="22" spans="1:15" x14ac:dyDescent="0.25">
      <c r="A22" s="3">
        <f t="shared" si="1"/>
        <v>0</v>
      </c>
      <c r="B22" s="64">
        <v>18</v>
      </c>
      <c r="C22" s="107"/>
      <c r="D22" s="97">
        <f t="shared" si="5"/>
        <v>0</v>
      </c>
      <c r="E22" s="94">
        <f t="shared" si="2"/>
        <v>0</v>
      </c>
      <c r="F22" s="63">
        <f t="shared" si="6"/>
        <v>0</v>
      </c>
      <c r="G22" s="54">
        <f t="shared" si="3"/>
        <v>0</v>
      </c>
      <c r="H22" s="54">
        <f t="shared" si="4"/>
        <v>0</v>
      </c>
      <c r="I22" s="38">
        <f t="shared" si="7"/>
        <v>0</v>
      </c>
      <c r="J22" s="45"/>
      <c r="K22" s="39"/>
      <c r="L22" s="39"/>
      <c r="M22" s="40"/>
      <c r="N22" s="41"/>
      <c r="O22" s="40"/>
    </row>
    <row r="23" spans="1:15" x14ac:dyDescent="0.25">
      <c r="A23" s="3">
        <f t="shared" si="1"/>
        <v>0</v>
      </c>
      <c r="B23" s="64">
        <v>19</v>
      </c>
      <c r="C23" s="107"/>
      <c r="D23" s="97">
        <f t="shared" si="5"/>
        <v>0</v>
      </c>
      <c r="E23" s="94">
        <f t="shared" si="2"/>
        <v>0</v>
      </c>
      <c r="F23" s="63">
        <f t="shared" si="6"/>
        <v>0</v>
      </c>
      <c r="G23" s="54">
        <f t="shared" si="3"/>
        <v>0</v>
      </c>
      <c r="H23" s="54">
        <f t="shared" si="4"/>
        <v>0</v>
      </c>
      <c r="I23" s="38">
        <f t="shared" si="7"/>
        <v>0</v>
      </c>
      <c r="J23" s="45"/>
      <c r="K23" s="39"/>
      <c r="L23" s="39"/>
      <c r="M23" s="40"/>
      <c r="N23" s="41"/>
      <c r="O23" s="40"/>
    </row>
    <row r="24" spans="1:15" x14ac:dyDescent="0.25">
      <c r="A24" s="3">
        <f t="shared" si="1"/>
        <v>0</v>
      </c>
      <c r="B24" s="65">
        <v>20</v>
      </c>
      <c r="C24" s="107"/>
      <c r="D24" s="97">
        <f t="shared" si="5"/>
        <v>0</v>
      </c>
      <c r="E24" s="94">
        <f t="shared" si="2"/>
        <v>0</v>
      </c>
      <c r="F24" s="63">
        <f t="shared" si="6"/>
        <v>0</v>
      </c>
      <c r="G24" s="54">
        <f t="shared" si="3"/>
        <v>0</v>
      </c>
      <c r="H24" s="54">
        <f t="shared" si="4"/>
        <v>0</v>
      </c>
      <c r="I24" s="38">
        <f t="shared" si="7"/>
        <v>0</v>
      </c>
      <c r="J24" s="45"/>
      <c r="K24" s="39"/>
      <c r="L24" s="39"/>
      <c r="M24" s="40"/>
      <c r="N24" s="41"/>
      <c r="O24" s="40"/>
    </row>
    <row r="25" spans="1:15" x14ac:dyDescent="0.25">
      <c r="A25" s="17">
        <f>SUM(A5:A24)</f>
        <v>0</v>
      </c>
      <c r="B25" s="148"/>
      <c r="C25" s="162"/>
      <c r="D25" s="162"/>
      <c r="E25" s="19"/>
      <c r="F25" s="18" t="s">
        <v>29</v>
      </c>
      <c r="G25" s="15">
        <f>SUM(G5:G24)</f>
        <v>0</v>
      </c>
      <c r="H25" s="16">
        <f>SUM(H5:H24)</f>
        <v>0</v>
      </c>
      <c r="I25" s="66">
        <f>(SUM(I5:I24))</f>
        <v>0</v>
      </c>
      <c r="J25" s="46"/>
      <c r="K25" s="42"/>
      <c r="L25" s="42"/>
      <c r="M25" s="43"/>
      <c r="N25" s="43"/>
      <c r="O25" s="43"/>
    </row>
    <row r="28" spans="1:15" x14ac:dyDescent="0.25">
      <c r="C28" s="25"/>
      <c r="D28" s="47" t="s">
        <v>14</v>
      </c>
      <c r="E28" s="51"/>
      <c r="F28" s="48"/>
      <c r="H28" s="152" t="s">
        <v>35</v>
      </c>
      <c r="I28" s="152"/>
      <c r="J28" s="152"/>
    </row>
    <row r="29" spans="1:15" x14ac:dyDescent="0.25">
      <c r="C29" s="154" t="s">
        <v>30</v>
      </c>
      <c r="D29" s="160">
        <f>IF(A25&gt;0,G25/A25,0)</f>
        <v>0</v>
      </c>
      <c r="E29" s="52"/>
      <c r="F29" s="49"/>
      <c r="H29" s="152" t="s">
        <v>34</v>
      </c>
      <c r="I29" s="152"/>
      <c r="J29" s="108"/>
    </row>
    <row r="30" spans="1:15" ht="18" x14ac:dyDescent="0.4">
      <c r="C30" s="133"/>
      <c r="D30" s="160"/>
      <c r="E30" s="52"/>
      <c r="F30" s="49"/>
      <c r="H30" s="153" t="s">
        <v>33</v>
      </c>
      <c r="I30" s="153"/>
      <c r="J30" s="34">
        <f>IF(J29&gt;0,(2/(J29+1)),0)</f>
        <v>0</v>
      </c>
    </row>
    <row r="31" spans="1:15" x14ac:dyDescent="0.25">
      <c r="C31" s="133" t="s">
        <v>20</v>
      </c>
      <c r="D31" s="160">
        <f>IF(A25&gt;0,H25/A25,0)</f>
        <v>0</v>
      </c>
      <c r="E31" s="52"/>
      <c r="F31" s="49"/>
    </row>
    <row r="32" spans="1:15" x14ac:dyDescent="0.25">
      <c r="C32" s="133"/>
      <c r="D32" s="160"/>
      <c r="E32" s="52"/>
      <c r="F32" s="49"/>
    </row>
    <row r="33" spans="3:6" x14ac:dyDescent="0.25">
      <c r="C33" s="133" t="s">
        <v>21</v>
      </c>
      <c r="D33" s="161">
        <f>IF(A25&gt;0,I25/A25,0)</f>
        <v>0</v>
      </c>
      <c r="E33" s="53"/>
      <c r="F33" s="50"/>
    </row>
    <row r="34" spans="3:6" x14ac:dyDescent="0.25">
      <c r="C34" s="133"/>
      <c r="D34" s="161"/>
      <c r="E34" s="53"/>
      <c r="F34" s="50"/>
    </row>
  </sheetData>
  <mergeCells count="21">
    <mergeCell ref="H28:J28"/>
    <mergeCell ref="C29:C30"/>
    <mergeCell ref="D29:D30"/>
    <mergeCell ref="H29:I29"/>
    <mergeCell ref="H30:I30"/>
    <mergeCell ref="C31:C32"/>
    <mergeCell ref="D31:D32"/>
    <mergeCell ref="C33:C34"/>
    <mergeCell ref="D33:D34"/>
    <mergeCell ref="B25:D25"/>
    <mergeCell ref="C5:D5"/>
    <mergeCell ref="E3:E4"/>
    <mergeCell ref="F3:F4"/>
    <mergeCell ref="A1:I1"/>
    <mergeCell ref="E2:I2"/>
    <mergeCell ref="A2:B2"/>
    <mergeCell ref="A3:A4"/>
    <mergeCell ref="B3:B4"/>
    <mergeCell ref="G3:G4"/>
    <mergeCell ref="H3:H4"/>
    <mergeCell ref="I3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35"/>
  <sheetViews>
    <sheetView workbookViewId="0">
      <pane ySplit="4" topLeftCell="A5" activePane="bottomLeft" state="frozen"/>
      <selection pane="bottomLeft" activeCell="D13" sqref="D13"/>
    </sheetView>
  </sheetViews>
  <sheetFormatPr baseColWidth="10" defaultRowHeight="15" x14ac:dyDescent="0.25"/>
  <cols>
    <col min="3" max="3" width="17.140625" customWidth="1"/>
    <col min="4" max="4" width="20.42578125" customWidth="1"/>
    <col min="5" max="6" width="11.42578125" customWidth="1"/>
    <col min="7" max="7" width="17.42578125" customWidth="1"/>
    <col min="8" max="8" width="13.28515625" customWidth="1"/>
    <col min="9" max="9" width="16.85546875" customWidth="1"/>
  </cols>
  <sheetData>
    <row r="1" spans="1:10" ht="15" customHeight="1" x14ac:dyDescent="0.25">
      <c r="A1" s="136" t="s">
        <v>43</v>
      </c>
      <c r="B1" s="137"/>
      <c r="C1" s="137"/>
      <c r="D1" s="137"/>
      <c r="E1" s="137"/>
      <c r="F1" s="137"/>
      <c r="G1" s="138"/>
      <c r="H1" s="36"/>
      <c r="I1" s="36"/>
      <c r="J1" s="36"/>
    </row>
    <row r="2" spans="1:10" x14ac:dyDescent="0.25">
      <c r="A2" s="139"/>
      <c r="B2" s="140"/>
      <c r="C2" s="140"/>
      <c r="D2" s="140"/>
      <c r="E2" s="140"/>
      <c r="F2" s="140"/>
      <c r="G2" s="141"/>
      <c r="H2" s="36"/>
      <c r="I2" s="36"/>
      <c r="J2" s="36"/>
    </row>
    <row r="3" spans="1:10" ht="16.5" customHeight="1" x14ac:dyDescent="0.25">
      <c r="A3" s="133" t="s">
        <v>31</v>
      </c>
      <c r="B3" s="148" t="s">
        <v>0</v>
      </c>
      <c r="C3" s="142" t="s">
        <v>1</v>
      </c>
      <c r="D3" s="133" t="s">
        <v>44</v>
      </c>
      <c r="E3" s="133" t="s">
        <v>42</v>
      </c>
      <c r="F3" s="133"/>
      <c r="G3" s="133"/>
      <c r="H3" s="149"/>
      <c r="I3" s="149"/>
      <c r="J3" s="149"/>
    </row>
    <row r="4" spans="1:10" x14ac:dyDescent="0.25">
      <c r="A4" s="133"/>
      <c r="B4" s="151"/>
      <c r="C4" s="142"/>
      <c r="D4" s="133"/>
      <c r="E4" s="134">
        <f>IF(C5&gt;0,((($C$25)/$A$25)-((E6)*(($B$25)/$A$25))),0)</f>
        <v>0</v>
      </c>
      <c r="F4" s="134"/>
      <c r="G4" s="134"/>
      <c r="H4" s="149"/>
      <c r="I4" s="149"/>
      <c r="J4" s="149"/>
    </row>
    <row r="5" spans="1:10" x14ac:dyDescent="0.25">
      <c r="A5" s="55">
        <f>IF(C5&gt;0,1,0)</f>
        <v>0</v>
      </c>
      <c r="B5" s="62">
        <f>IF(C5&gt;0,1,0)</f>
        <v>0</v>
      </c>
      <c r="C5" s="111"/>
      <c r="D5" s="55">
        <f t="shared" ref="D5:D24" si="0">((C5*B5))</f>
        <v>0</v>
      </c>
      <c r="E5" s="133" t="s">
        <v>36</v>
      </c>
      <c r="F5" s="133"/>
      <c r="G5" s="133"/>
      <c r="H5" s="57"/>
      <c r="I5" s="57"/>
      <c r="J5" s="43"/>
    </row>
    <row r="6" spans="1:10" x14ac:dyDescent="0.25">
      <c r="A6" s="55">
        <f>IF(C6&gt;0,1,0)</f>
        <v>0</v>
      </c>
      <c r="B6" s="62">
        <f>IF(C6&gt;0,2,0)</f>
        <v>0</v>
      </c>
      <c r="C6" s="106"/>
      <c r="D6" s="55">
        <f t="shared" si="0"/>
        <v>0</v>
      </c>
      <c r="E6" s="167" t="str">
        <f>IF(C5&gt;0,(((PRODUCT(A25*D25))-(PRODUCT(C25*B25)))/((PRODUCT(A25*(SUM((B5*B5)+(B6*B6)+(B7*B7)+(B8*B8)+(B9*B9)+(B10*B10)+(B11*B11)+(B12*B12)+(B13*B13)+(B14*B14)+(B15*B15)+(B16*B16)+(B17*B17)+(B18*B18)+(B19*B19)+(B20*B20)+(B21*B21)+(B22*B22)+(B23*B23)+(B24*B24))))-(B25*B25))))," ")</f>
        <v xml:space="preserve"> </v>
      </c>
      <c r="F6" s="167"/>
      <c r="G6" s="167"/>
      <c r="H6" s="57"/>
      <c r="I6" s="57"/>
      <c r="J6" s="41"/>
    </row>
    <row r="7" spans="1:10" x14ac:dyDescent="0.25">
      <c r="A7" s="55">
        <f t="shared" ref="A7:A24" si="1">IF(C7&gt;0,1,0)</f>
        <v>0</v>
      </c>
      <c r="B7" s="62">
        <f>IF(C7&gt;0,3,0)</f>
        <v>0</v>
      </c>
      <c r="C7" s="106"/>
      <c r="D7" s="55">
        <f t="shared" si="0"/>
        <v>0</v>
      </c>
      <c r="E7" s="133" t="s">
        <v>46</v>
      </c>
      <c r="F7" s="133"/>
      <c r="G7" s="133"/>
      <c r="H7" s="57"/>
      <c r="I7" s="12"/>
      <c r="J7" s="41"/>
    </row>
    <row r="8" spans="1:10" x14ac:dyDescent="0.25">
      <c r="A8" s="55">
        <f t="shared" si="1"/>
        <v>0</v>
      </c>
      <c r="B8" s="62">
        <f>IF(C8&gt;0,4,0)</f>
        <v>0</v>
      </c>
      <c r="C8" s="107"/>
      <c r="D8" s="55">
        <f t="shared" si="0"/>
        <v>0</v>
      </c>
      <c r="E8" s="165"/>
      <c r="F8" s="165"/>
      <c r="G8" s="165"/>
      <c r="H8" s="57"/>
      <c r="I8" s="57"/>
      <c r="J8" s="41"/>
    </row>
    <row r="9" spans="1:10" x14ac:dyDescent="0.25">
      <c r="A9" s="55">
        <f t="shared" si="1"/>
        <v>0</v>
      </c>
      <c r="B9" s="62">
        <f>IF(C9&gt;0,5,0)</f>
        <v>0</v>
      </c>
      <c r="C9" s="107"/>
      <c r="D9" s="55">
        <f t="shared" si="0"/>
        <v>0</v>
      </c>
      <c r="E9" s="133" t="s">
        <v>45</v>
      </c>
      <c r="F9" s="133"/>
      <c r="G9" s="133"/>
      <c r="H9" s="57"/>
      <c r="I9" s="57"/>
      <c r="J9" s="41"/>
    </row>
    <row r="10" spans="1:10" x14ac:dyDescent="0.25">
      <c r="A10" s="55">
        <f t="shared" si="1"/>
        <v>0</v>
      </c>
      <c r="B10" s="62">
        <f>IF(C10&gt;0,6,0)</f>
        <v>0</v>
      </c>
      <c r="C10" s="107"/>
      <c r="D10" s="55">
        <f t="shared" si="0"/>
        <v>0</v>
      </c>
      <c r="E10" s="134">
        <f>IF(E8&gt;0,((E4)+((E6)*(E8))),0)</f>
        <v>0</v>
      </c>
      <c r="F10" s="134"/>
      <c r="G10" s="134"/>
      <c r="H10" s="57"/>
      <c r="I10" s="57"/>
      <c r="J10" s="41"/>
    </row>
    <row r="11" spans="1:10" x14ac:dyDescent="0.25">
      <c r="A11" s="55">
        <f t="shared" si="1"/>
        <v>0</v>
      </c>
      <c r="B11" s="62">
        <f>IF(C11&gt;0,7,0)</f>
        <v>0</v>
      </c>
      <c r="C11" s="107"/>
      <c r="D11" s="55">
        <f t="shared" si="0"/>
        <v>0</v>
      </c>
      <c r="E11" s="134"/>
      <c r="F11" s="134"/>
      <c r="G11" s="134"/>
      <c r="H11" s="57"/>
      <c r="I11" s="57"/>
      <c r="J11" s="41"/>
    </row>
    <row r="12" spans="1:10" x14ac:dyDescent="0.25">
      <c r="A12" s="55">
        <f t="shared" si="1"/>
        <v>0</v>
      </c>
      <c r="B12" s="62">
        <f>IF(C12&gt;0,8,0)</f>
        <v>0</v>
      </c>
      <c r="C12" s="107"/>
      <c r="D12" s="55">
        <f t="shared" si="0"/>
        <v>0</v>
      </c>
      <c r="E12" s="166"/>
      <c r="F12" s="166"/>
      <c r="G12" s="166"/>
      <c r="H12" s="57"/>
      <c r="I12" s="57"/>
      <c r="J12" s="41"/>
    </row>
    <row r="13" spans="1:10" x14ac:dyDescent="0.25">
      <c r="A13" s="55">
        <f t="shared" si="1"/>
        <v>0</v>
      </c>
      <c r="B13" s="62">
        <f>IF(C13&gt;0,9,0)</f>
        <v>0</v>
      </c>
      <c r="C13" s="107"/>
      <c r="D13" s="55">
        <f t="shared" si="0"/>
        <v>0</v>
      </c>
      <c r="E13" s="166"/>
      <c r="F13" s="166"/>
      <c r="G13" s="166"/>
      <c r="H13" s="57"/>
      <c r="I13" s="57"/>
      <c r="J13" s="41"/>
    </row>
    <row r="14" spans="1:10" x14ac:dyDescent="0.25">
      <c r="A14" s="55">
        <f t="shared" si="1"/>
        <v>0</v>
      </c>
      <c r="B14" s="62">
        <f>IF(C14&gt;0,10,0)</f>
        <v>0</v>
      </c>
      <c r="C14" s="107"/>
      <c r="D14" s="55">
        <f t="shared" si="0"/>
        <v>0</v>
      </c>
      <c r="E14" s="166"/>
      <c r="F14" s="166"/>
      <c r="G14" s="166"/>
      <c r="H14" s="57"/>
      <c r="I14" s="57"/>
      <c r="J14" s="41"/>
    </row>
    <row r="15" spans="1:10" x14ac:dyDescent="0.25">
      <c r="A15" s="55">
        <f t="shared" si="1"/>
        <v>0</v>
      </c>
      <c r="B15" s="62">
        <f>IF(C15&gt;0,11,0)</f>
        <v>0</v>
      </c>
      <c r="C15" s="107"/>
      <c r="D15" s="55">
        <f t="shared" si="0"/>
        <v>0</v>
      </c>
      <c r="E15" s="166"/>
      <c r="F15" s="166"/>
      <c r="G15" s="166"/>
      <c r="H15" s="57"/>
      <c r="I15" s="57"/>
      <c r="J15" s="41"/>
    </row>
    <row r="16" spans="1:10" x14ac:dyDescent="0.25">
      <c r="A16" s="55">
        <f t="shared" si="1"/>
        <v>0</v>
      </c>
      <c r="B16" s="62">
        <f>IF(C16&gt;0,12,0)</f>
        <v>0</v>
      </c>
      <c r="C16" s="107"/>
      <c r="D16" s="55">
        <f t="shared" si="0"/>
        <v>0</v>
      </c>
      <c r="E16" s="166"/>
      <c r="F16" s="166"/>
      <c r="G16" s="166"/>
      <c r="H16" s="57"/>
      <c r="I16" s="57"/>
      <c r="J16" s="41"/>
    </row>
    <row r="17" spans="1:10" x14ac:dyDescent="0.25">
      <c r="A17" s="55">
        <f t="shared" si="1"/>
        <v>0</v>
      </c>
      <c r="B17" s="62">
        <f>IF(C17&gt;0,13,0)</f>
        <v>0</v>
      </c>
      <c r="C17" s="107"/>
      <c r="D17" s="55">
        <f t="shared" si="0"/>
        <v>0</v>
      </c>
      <c r="E17" s="166"/>
      <c r="F17" s="166"/>
      <c r="G17" s="166"/>
      <c r="H17" s="57"/>
      <c r="I17" s="57"/>
      <c r="J17" s="41"/>
    </row>
    <row r="18" spans="1:10" x14ac:dyDescent="0.25">
      <c r="A18" s="55">
        <f t="shared" si="1"/>
        <v>0</v>
      </c>
      <c r="B18" s="62">
        <f>IF(C18&gt;0,14,0)</f>
        <v>0</v>
      </c>
      <c r="C18" s="107"/>
      <c r="D18" s="55">
        <f t="shared" si="0"/>
        <v>0</v>
      </c>
      <c r="E18" s="166"/>
      <c r="F18" s="166"/>
      <c r="G18" s="166"/>
      <c r="H18" s="57"/>
      <c r="I18" s="57"/>
      <c r="J18" s="41"/>
    </row>
    <row r="19" spans="1:10" x14ac:dyDescent="0.25">
      <c r="A19" s="55">
        <f t="shared" si="1"/>
        <v>0</v>
      </c>
      <c r="B19" s="62">
        <f>IF(C19&gt;0,15,0)</f>
        <v>0</v>
      </c>
      <c r="C19" s="107"/>
      <c r="D19" s="55">
        <f t="shared" si="0"/>
        <v>0</v>
      </c>
      <c r="E19" s="166"/>
      <c r="F19" s="166"/>
      <c r="G19" s="166"/>
      <c r="H19" s="57"/>
      <c r="I19" s="57"/>
      <c r="J19" s="41"/>
    </row>
    <row r="20" spans="1:10" x14ac:dyDescent="0.25">
      <c r="A20" s="55">
        <f t="shared" si="1"/>
        <v>0</v>
      </c>
      <c r="B20" s="62">
        <f>IF(C20&gt;0,16,0)</f>
        <v>0</v>
      </c>
      <c r="C20" s="107"/>
      <c r="D20" s="55">
        <f t="shared" si="0"/>
        <v>0</v>
      </c>
      <c r="E20" s="166"/>
      <c r="F20" s="166"/>
      <c r="G20" s="166"/>
      <c r="H20" s="57"/>
      <c r="I20" s="57"/>
      <c r="J20" s="41"/>
    </row>
    <row r="21" spans="1:10" x14ac:dyDescent="0.25">
      <c r="A21" s="55">
        <f t="shared" si="1"/>
        <v>0</v>
      </c>
      <c r="B21" s="62">
        <f>IF(C21&gt;0,17,0)</f>
        <v>0</v>
      </c>
      <c r="C21" s="107"/>
      <c r="D21" s="55">
        <f t="shared" si="0"/>
        <v>0</v>
      </c>
      <c r="E21" s="166"/>
      <c r="F21" s="166"/>
      <c r="G21" s="166"/>
      <c r="H21" s="57"/>
      <c r="I21" s="57"/>
      <c r="J21" s="41"/>
    </row>
    <row r="22" spans="1:10" x14ac:dyDescent="0.25">
      <c r="A22" s="55">
        <f t="shared" si="1"/>
        <v>0</v>
      </c>
      <c r="B22" s="62">
        <f>IF(C22&gt;0,18,0)</f>
        <v>0</v>
      </c>
      <c r="C22" s="107"/>
      <c r="D22" s="55">
        <f t="shared" si="0"/>
        <v>0</v>
      </c>
      <c r="E22" s="166"/>
      <c r="F22" s="166"/>
      <c r="G22" s="166"/>
      <c r="H22" s="57"/>
      <c r="I22" s="57"/>
      <c r="J22" s="41"/>
    </row>
    <row r="23" spans="1:10" x14ac:dyDescent="0.25">
      <c r="A23" s="55">
        <f t="shared" si="1"/>
        <v>0</v>
      </c>
      <c r="B23" s="62">
        <f>IF(C23&gt;0,19,0)</f>
        <v>0</v>
      </c>
      <c r="C23" s="107"/>
      <c r="D23" s="55">
        <f t="shared" si="0"/>
        <v>0</v>
      </c>
      <c r="E23" s="166"/>
      <c r="F23" s="166"/>
      <c r="G23" s="166"/>
      <c r="H23" s="57"/>
      <c r="I23" s="57"/>
      <c r="J23" s="41"/>
    </row>
    <row r="24" spans="1:10" x14ac:dyDescent="0.25">
      <c r="A24" s="55">
        <f t="shared" si="1"/>
        <v>0</v>
      </c>
      <c r="B24" s="62">
        <f>IF(C24&gt;0,20,0)</f>
        <v>0</v>
      </c>
      <c r="C24" s="107"/>
      <c r="D24" s="55">
        <f t="shared" si="0"/>
        <v>0</v>
      </c>
      <c r="E24" s="166"/>
      <c r="F24" s="166"/>
      <c r="G24" s="166"/>
      <c r="H24" s="57"/>
      <c r="I24" s="57"/>
      <c r="J24" s="41"/>
    </row>
    <row r="25" spans="1:10" x14ac:dyDescent="0.25">
      <c r="A25" s="56">
        <f>SUM(A5:A24)</f>
        <v>0</v>
      </c>
      <c r="B25" s="109">
        <f>SUM(B5:B24)</f>
        <v>0</v>
      </c>
      <c r="C25" s="110">
        <f>SUM(C5:C24)</f>
        <v>0</v>
      </c>
      <c r="D25" s="17">
        <f>SUM(D5:D24)</f>
        <v>0</v>
      </c>
      <c r="E25" s="166"/>
      <c r="F25" s="166"/>
      <c r="G25" s="166"/>
      <c r="H25" s="57"/>
      <c r="I25" s="57"/>
      <c r="J25" s="41"/>
    </row>
    <row r="28" spans="1:10" x14ac:dyDescent="0.25">
      <c r="C28" s="59"/>
      <c r="D28" s="60"/>
      <c r="E28" s="48"/>
    </row>
    <row r="29" spans="1:10" x14ac:dyDescent="0.25">
      <c r="C29" s="149"/>
      <c r="D29" s="164"/>
      <c r="E29" s="49"/>
    </row>
    <row r="30" spans="1:10" x14ac:dyDescent="0.25">
      <c r="C30" s="149"/>
      <c r="D30" s="164"/>
      <c r="E30" s="49"/>
    </row>
    <row r="31" spans="1:10" x14ac:dyDescent="0.25">
      <c r="C31" s="149"/>
      <c r="D31" s="164"/>
      <c r="E31" s="49"/>
    </row>
    <row r="32" spans="1:10" x14ac:dyDescent="0.25">
      <c r="C32" s="149"/>
      <c r="D32" s="164"/>
      <c r="E32" s="49"/>
    </row>
    <row r="33" spans="3:5" x14ac:dyDescent="0.25">
      <c r="C33" s="149"/>
      <c r="D33" s="163"/>
      <c r="E33" s="50"/>
    </row>
    <row r="34" spans="3:5" x14ac:dyDescent="0.25">
      <c r="C34" s="149"/>
      <c r="D34" s="163"/>
      <c r="E34" s="50"/>
    </row>
    <row r="35" spans="3:5" x14ac:dyDescent="0.25">
      <c r="C35" s="61"/>
      <c r="D35" s="61"/>
    </row>
  </sheetData>
  <mergeCells count="23">
    <mergeCell ref="E7:G7"/>
    <mergeCell ref="E8:G8"/>
    <mergeCell ref="J3:J4"/>
    <mergeCell ref="C31:C32"/>
    <mergeCell ref="D31:D32"/>
    <mergeCell ref="E12:G25"/>
    <mergeCell ref="E9:G9"/>
    <mergeCell ref="E4:G4"/>
    <mergeCell ref="E10:G11"/>
    <mergeCell ref="E3:G3"/>
    <mergeCell ref="E5:G5"/>
    <mergeCell ref="E6:G6"/>
    <mergeCell ref="C33:C34"/>
    <mergeCell ref="D33:D34"/>
    <mergeCell ref="C3:C4"/>
    <mergeCell ref="C29:C30"/>
    <mergeCell ref="D29:D30"/>
    <mergeCell ref="D3:D4"/>
    <mergeCell ref="A1:G2"/>
    <mergeCell ref="H3:H4"/>
    <mergeCell ref="I3:I4"/>
    <mergeCell ref="A3:A4"/>
    <mergeCell ref="B3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34"/>
  <sheetViews>
    <sheetView workbookViewId="0">
      <pane ySplit="4" topLeftCell="A5" activePane="bottomLeft" state="frozen"/>
      <selection pane="bottomLeft" activeCell="I14" sqref="I14"/>
    </sheetView>
  </sheetViews>
  <sheetFormatPr baseColWidth="10" defaultRowHeight="15" x14ac:dyDescent="0.25"/>
  <cols>
    <col min="2" max="2" width="11.42578125" style="5"/>
    <col min="3" max="3" width="19.140625" bestFit="1" customWidth="1"/>
    <col min="4" max="6" width="14.140625" bestFit="1" customWidth="1"/>
    <col min="7" max="9" width="13.85546875" customWidth="1"/>
    <col min="10" max="12" width="19" customWidth="1"/>
    <col min="13" max="15" width="18.85546875" customWidth="1"/>
  </cols>
  <sheetData>
    <row r="1" spans="1:15" x14ac:dyDescent="0.25">
      <c r="B1" s="133" t="s">
        <v>28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15" x14ac:dyDescent="0.25"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</row>
    <row r="3" spans="1:15" s="4" customFormat="1" x14ac:dyDescent="0.25">
      <c r="A3" s="133" t="s">
        <v>31</v>
      </c>
      <c r="B3" s="156" t="s">
        <v>0</v>
      </c>
      <c r="C3" s="170" t="s">
        <v>1</v>
      </c>
      <c r="D3" s="26"/>
      <c r="E3" s="26"/>
      <c r="F3" s="26"/>
      <c r="G3" s="133" t="s">
        <v>17</v>
      </c>
      <c r="H3" s="133" t="s">
        <v>18</v>
      </c>
      <c r="I3" s="133" t="s">
        <v>19</v>
      </c>
      <c r="J3" s="133" t="s">
        <v>22</v>
      </c>
      <c r="K3" s="133" t="s">
        <v>23</v>
      </c>
      <c r="L3" s="133" t="s">
        <v>24</v>
      </c>
      <c r="M3" s="133" t="s">
        <v>25</v>
      </c>
      <c r="N3" s="133" t="s">
        <v>26</v>
      </c>
      <c r="O3" s="133" t="s">
        <v>27</v>
      </c>
    </row>
    <row r="4" spans="1:15" s="4" customFormat="1" x14ac:dyDescent="0.25">
      <c r="A4" s="133"/>
      <c r="B4" s="169"/>
      <c r="C4" s="171"/>
      <c r="D4" s="26" t="s">
        <v>14</v>
      </c>
      <c r="E4" s="26" t="s">
        <v>15</v>
      </c>
      <c r="F4" s="27" t="s">
        <v>16</v>
      </c>
      <c r="G4" s="133"/>
      <c r="H4" s="133"/>
      <c r="I4" s="133"/>
      <c r="J4" s="133"/>
      <c r="K4" s="133"/>
      <c r="L4" s="133"/>
      <c r="M4" s="133"/>
      <c r="N4" s="133"/>
      <c r="O4" s="133"/>
    </row>
    <row r="5" spans="1:15" ht="15" customHeight="1" x14ac:dyDescent="0.25">
      <c r="A5" s="3">
        <f>IF(C5&gt;0,1,0)</f>
        <v>0</v>
      </c>
      <c r="B5" s="8">
        <v>1</v>
      </c>
      <c r="C5" s="2"/>
      <c r="D5" s="21"/>
      <c r="E5" s="21"/>
      <c r="F5" s="21"/>
      <c r="G5" s="14">
        <f>IF(D5&gt;0,ROUND((ABS(C5-D5)),0),0)</f>
        <v>0</v>
      </c>
      <c r="H5" s="14">
        <f>IF(E5&gt;0,ROUND((ABS(C5-E5)),0),0)</f>
        <v>0</v>
      </c>
      <c r="I5" s="14">
        <f>IF(F5&gt;0,ROUND((ABS(C5-F5)),0),0)</f>
        <v>0</v>
      </c>
      <c r="J5" s="14">
        <f>POWER(G5,2)</f>
        <v>0</v>
      </c>
      <c r="K5" s="14">
        <f>POWER(H5,2)</f>
        <v>0</v>
      </c>
      <c r="L5" s="14">
        <f>POWER(I5,2)</f>
        <v>0</v>
      </c>
      <c r="M5" s="30">
        <f>IF(D5&gt;0,((G5/C5)),0)</f>
        <v>0</v>
      </c>
      <c r="N5" s="31">
        <f>IF(E5&gt;0,((H5/C5)),0)</f>
        <v>0</v>
      </c>
      <c r="O5" s="30">
        <f>IF(F5&gt;0,((I5/C5)),0)</f>
        <v>0</v>
      </c>
    </row>
    <row r="6" spans="1:15" x14ac:dyDescent="0.25">
      <c r="A6" s="3">
        <f t="shared" ref="A6:A24" si="0">IF(C6&gt;0,1,0)</f>
        <v>0</v>
      </c>
      <c r="B6" s="8">
        <v>2</v>
      </c>
      <c r="C6" s="2"/>
      <c r="D6" s="21"/>
      <c r="E6" s="21"/>
      <c r="F6" s="21"/>
      <c r="G6" s="14">
        <f t="shared" ref="G6:G24" si="1">IF(D6&gt;0,ROUND((ABS(C6-D6)),0),0)</f>
        <v>0</v>
      </c>
      <c r="H6" s="14">
        <f t="shared" ref="H6:H24" si="2">IF(E6&gt;0,ROUND((ABS(C6-E6)),0),0)</f>
        <v>0</v>
      </c>
      <c r="I6" s="14">
        <f t="shared" ref="I6:I24" si="3">IF(F6&gt;0,ROUND((ABS(C6-F6)),0),0)</f>
        <v>0</v>
      </c>
      <c r="J6" s="14">
        <f t="shared" ref="J6:J24" si="4">POWER(G6,2)</f>
        <v>0</v>
      </c>
      <c r="K6" s="14">
        <f t="shared" ref="K6:K24" si="5">POWER(H6,2)</f>
        <v>0</v>
      </c>
      <c r="L6" s="14">
        <f t="shared" ref="L6:L24" si="6">POWER(I6,2)</f>
        <v>0</v>
      </c>
      <c r="M6" s="30">
        <f t="shared" ref="M6:M24" si="7">IF(D6&gt;0,((G6/C6)),0)</f>
        <v>0</v>
      </c>
      <c r="N6" s="31">
        <f t="shared" ref="N6:N24" si="8">IF(E6&gt;0,((H6/C6)),0)</f>
        <v>0</v>
      </c>
      <c r="O6" s="30">
        <f t="shared" ref="O6:O24" si="9">IF(F6&gt;0,((I6/C6)),0)</f>
        <v>0</v>
      </c>
    </row>
    <row r="7" spans="1:15" x14ac:dyDescent="0.25">
      <c r="A7" s="3">
        <f t="shared" si="0"/>
        <v>0</v>
      </c>
      <c r="B7" s="8">
        <v>3</v>
      </c>
      <c r="C7" s="2"/>
      <c r="D7" s="21"/>
      <c r="E7" s="21"/>
      <c r="F7" s="21"/>
      <c r="G7" s="14">
        <f t="shared" si="1"/>
        <v>0</v>
      </c>
      <c r="H7" s="14">
        <f t="shared" si="2"/>
        <v>0</v>
      </c>
      <c r="I7" s="14">
        <f t="shared" si="3"/>
        <v>0</v>
      </c>
      <c r="J7" s="14">
        <f t="shared" si="4"/>
        <v>0</v>
      </c>
      <c r="K7" s="14">
        <f t="shared" si="5"/>
        <v>0</v>
      </c>
      <c r="L7" s="14">
        <f t="shared" si="6"/>
        <v>0</v>
      </c>
      <c r="M7" s="30">
        <f t="shared" si="7"/>
        <v>0</v>
      </c>
      <c r="N7" s="31">
        <f t="shared" si="8"/>
        <v>0</v>
      </c>
      <c r="O7" s="30">
        <f t="shared" si="9"/>
        <v>0</v>
      </c>
    </row>
    <row r="8" spans="1:15" x14ac:dyDescent="0.25">
      <c r="A8" s="3">
        <f t="shared" si="0"/>
        <v>0</v>
      </c>
      <c r="B8" s="8">
        <v>4</v>
      </c>
      <c r="C8" s="2"/>
      <c r="D8" s="21"/>
      <c r="E8" s="21"/>
      <c r="F8" s="21"/>
      <c r="G8" s="14">
        <f t="shared" si="1"/>
        <v>0</v>
      </c>
      <c r="H8" s="14">
        <f t="shared" si="2"/>
        <v>0</v>
      </c>
      <c r="I8" s="14">
        <f t="shared" si="3"/>
        <v>0</v>
      </c>
      <c r="J8" s="14">
        <f t="shared" si="4"/>
        <v>0</v>
      </c>
      <c r="K8" s="14">
        <f t="shared" si="5"/>
        <v>0</v>
      </c>
      <c r="L8" s="14">
        <f t="shared" si="6"/>
        <v>0</v>
      </c>
      <c r="M8" s="30">
        <f t="shared" si="7"/>
        <v>0</v>
      </c>
      <c r="N8" s="31">
        <f t="shared" si="8"/>
        <v>0</v>
      </c>
      <c r="O8" s="30">
        <f t="shared" si="9"/>
        <v>0</v>
      </c>
    </row>
    <row r="9" spans="1:15" x14ac:dyDescent="0.25">
      <c r="A9" s="3">
        <f t="shared" si="0"/>
        <v>0</v>
      </c>
      <c r="B9" s="8">
        <v>5</v>
      </c>
      <c r="C9" s="2"/>
      <c r="D9" s="21"/>
      <c r="E9" s="21"/>
      <c r="F9" s="21"/>
      <c r="G9" s="14">
        <f t="shared" si="1"/>
        <v>0</v>
      </c>
      <c r="H9" s="14">
        <f t="shared" si="2"/>
        <v>0</v>
      </c>
      <c r="I9" s="14">
        <f t="shared" si="3"/>
        <v>0</v>
      </c>
      <c r="J9" s="14">
        <f t="shared" si="4"/>
        <v>0</v>
      </c>
      <c r="K9" s="14">
        <f t="shared" si="5"/>
        <v>0</v>
      </c>
      <c r="L9" s="14">
        <f t="shared" si="6"/>
        <v>0</v>
      </c>
      <c r="M9" s="30">
        <f t="shared" si="7"/>
        <v>0</v>
      </c>
      <c r="N9" s="31">
        <f t="shared" si="8"/>
        <v>0</v>
      </c>
      <c r="O9" s="30">
        <f t="shared" si="9"/>
        <v>0</v>
      </c>
    </row>
    <row r="10" spans="1:15" x14ac:dyDescent="0.25">
      <c r="A10" s="3">
        <f t="shared" si="0"/>
        <v>0</v>
      </c>
      <c r="B10" s="8">
        <v>6</v>
      </c>
      <c r="C10" s="2"/>
      <c r="D10" s="28"/>
      <c r="E10" s="21"/>
      <c r="F10" s="21"/>
      <c r="G10" s="14">
        <f t="shared" si="1"/>
        <v>0</v>
      </c>
      <c r="H10" s="14">
        <f t="shared" si="2"/>
        <v>0</v>
      </c>
      <c r="I10" s="14">
        <f t="shared" si="3"/>
        <v>0</v>
      </c>
      <c r="J10" s="14">
        <f t="shared" si="4"/>
        <v>0</v>
      </c>
      <c r="K10" s="14">
        <f t="shared" si="5"/>
        <v>0</v>
      </c>
      <c r="L10" s="14">
        <f t="shared" si="6"/>
        <v>0</v>
      </c>
      <c r="M10" s="30">
        <f t="shared" si="7"/>
        <v>0</v>
      </c>
      <c r="N10" s="31">
        <f t="shared" si="8"/>
        <v>0</v>
      </c>
      <c r="O10" s="30">
        <f t="shared" si="9"/>
        <v>0</v>
      </c>
    </row>
    <row r="11" spans="1:15" x14ac:dyDescent="0.25">
      <c r="A11" s="3">
        <f t="shared" si="0"/>
        <v>0</v>
      </c>
      <c r="B11" s="8">
        <v>7</v>
      </c>
      <c r="C11" s="2"/>
      <c r="D11" s="28"/>
      <c r="E11" s="28"/>
      <c r="F11" s="28"/>
      <c r="G11" s="14">
        <f t="shared" si="1"/>
        <v>0</v>
      </c>
      <c r="H11" s="14">
        <f t="shared" si="2"/>
        <v>0</v>
      </c>
      <c r="I11" s="14">
        <f t="shared" si="3"/>
        <v>0</v>
      </c>
      <c r="J11" s="14">
        <f t="shared" si="4"/>
        <v>0</v>
      </c>
      <c r="K11" s="14">
        <f t="shared" si="5"/>
        <v>0</v>
      </c>
      <c r="L11" s="14">
        <f t="shared" si="6"/>
        <v>0</v>
      </c>
      <c r="M11" s="30">
        <f t="shared" si="7"/>
        <v>0</v>
      </c>
      <c r="N11" s="31">
        <f t="shared" si="8"/>
        <v>0</v>
      </c>
      <c r="O11" s="30">
        <f t="shared" si="9"/>
        <v>0</v>
      </c>
    </row>
    <row r="12" spans="1:15" x14ac:dyDescent="0.25">
      <c r="A12" s="3">
        <f t="shared" si="0"/>
        <v>0</v>
      </c>
      <c r="B12" s="8">
        <v>8</v>
      </c>
      <c r="C12" s="2"/>
      <c r="D12" s="28"/>
      <c r="E12" s="28"/>
      <c r="F12" s="28"/>
      <c r="G12" s="14">
        <f t="shared" si="1"/>
        <v>0</v>
      </c>
      <c r="H12" s="14">
        <f t="shared" si="2"/>
        <v>0</v>
      </c>
      <c r="I12" s="14">
        <f t="shared" si="3"/>
        <v>0</v>
      </c>
      <c r="J12" s="14">
        <f t="shared" si="4"/>
        <v>0</v>
      </c>
      <c r="K12" s="14">
        <f t="shared" si="5"/>
        <v>0</v>
      </c>
      <c r="L12" s="14">
        <f t="shared" si="6"/>
        <v>0</v>
      </c>
      <c r="M12" s="30">
        <f t="shared" si="7"/>
        <v>0</v>
      </c>
      <c r="N12" s="31">
        <f t="shared" si="8"/>
        <v>0</v>
      </c>
      <c r="O12" s="30">
        <f t="shared" si="9"/>
        <v>0</v>
      </c>
    </row>
    <row r="13" spans="1:15" x14ac:dyDescent="0.25">
      <c r="A13" s="3">
        <f t="shared" si="0"/>
        <v>0</v>
      </c>
      <c r="B13" s="8">
        <v>9</v>
      </c>
      <c r="C13" s="21"/>
      <c r="D13" s="28"/>
      <c r="E13" s="21"/>
      <c r="F13" s="28"/>
      <c r="G13" s="14">
        <f t="shared" si="1"/>
        <v>0</v>
      </c>
      <c r="H13" s="14">
        <f t="shared" si="2"/>
        <v>0</v>
      </c>
      <c r="I13" s="14">
        <f t="shared" si="3"/>
        <v>0</v>
      </c>
      <c r="J13" s="14">
        <f t="shared" si="4"/>
        <v>0</v>
      </c>
      <c r="K13" s="14">
        <f t="shared" si="5"/>
        <v>0</v>
      </c>
      <c r="L13" s="14">
        <f t="shared" si="6"/>
        <v>0</v>
      </c>
      <c r="M13" s="30">
        <f t="shared" si="7"/>
        <v>0</v>
      </c>
      <c r="N13" s="31">
        <f t="shared" si="8"/>
        <v>0</v>
      </c>
      <c r="O13" s="30">
        <f t="shared" si="9"/>
        <v>0</v>
      </c>
    </row>
    <row r="14" spans="1:15" x14ac:dyDescent="0.25">
      <c r="A14" s="3">
        <f t="shared" si="0"/>
        <v>0</v>
      </c>
      <c r="B14" s="8">
        <v>10</v>
      </c>
      <c r="C14" s="21"/>
      <c r="D14" s="28"/>
      <c r="E14" s="21"/>
      <c r="F14" s="28"/>
      <c r="G14" s="14">
        <f t="shared" si="1"/>
        <v>0</v>
      </c>
      <c r="H14" s="14">
        <f t="shared" si="2"/>
        <v>0</v>
      </c>
      <c r="I14" s="14">
        <f t="shared" si="3"/>
        <v>0</v>
      </c>
      <c r="J14" s="14">
        <f t="shared" si="4"/>
        <v>0</v>
      </c>
      <c r="K14" s="14">
        <f t="shared" si="5"/>
        <v>0</v>
      </c>
      <c r="L14" s="14">
        <f t="shared" si="6"/>
        <v>0</v>
      </c>
      <c r="M14" s="30">
        <f t="shared" si="7"/>
        <v>0</v>
      </c>
      <c r="N14" s="31">
        <f t="shared" si="8"/>
        <v>0</v>
      </c>
      <c r="O14" s="30">
        <f t="shared" si="9"/>
        <v>0</v>
      </c>
    </row>
    <row r="15" spans="1:15" x14ac:dyDescent="0.25">
      <c r="A15" s="3">
        <f t="shared" si="0"/>
        <v>0</v>
      </c>
      <c r="B15" s="8">
        <v>11</v>
      </c>
      <c r="C15" s="21"/>
      <c r="D15" s="28"/>
      <c r="E15" s="28"/>
      <c r="F15" s="28"/>
      <c r="G15" s="14">
        <f t="shared" si="1"/>
        <v>0</v>
      </c>
      <c r="H15" s="14">
        <f t="shared" si="2"/>
        <v>0</v>
      </c>
      <c r="I15" s="14">
        <f t="shared" si="3"/>
        <v>0</v>
      </c>
      <c r="J15" s="14">
        <f t="shared" si="4"/>
        <v>0</v>
      </c>
      <c r="K15" s="14">
        <f t="shared" si="5"/>
        <v>0</v>
      </c>
      <c r="L15" s="14">
        <f t="shared" si="6"/>
        <v>0</v>
      </c>
      <c r="M15" s="30">
        <f t="shared" si="7"/>
        <v>0</v>
      </c>
      <c r="N15" s="31">
        <f t="shared" si="8"/>
        <v>0</v>
      </c>
      <c r="O15" s="30">
        <f t="shared" si="9"/>
        <v>0</v>
      </c>
    </row>
    <row r="16" spans="1:15" x14ac:dyDescent="0.25">
      <c r="A16" s="3">
        <f t="shared" si="0"/>
        <v>0</v>
      </c>
      <c r="B16" s="8">
        <v>12</v>
      </c>
      <c r="C16" s="21"/>
      <c r="D16" s="28"/>
      <c r="E16" s="28"/>
      <c r="F16" s="28"/>
      <c r="G16" s="14">
        <f t="shared" si="1"/>
        <v>0</v>
      </c>
      <c r="H16" s="14">
        <f t="shared" si="2"/>
        <v>0</v>
      </c>
      <c r="I16" s="14">
        <f t="shared" si="3"/>
        <v>0</v>
      </c>
      <c r="J16" s="14">
        <f t="shared" si="4"/>
        <v>0</v>
      </c>
      <c r="K16" s="14">
        <f t="shared" si="5"/>
        <v>0</v>
      </c>
      <c r="L16" s="14">
        <f t="shared" si="6"/>
        <v>0</v>
      </c>
      <c r="M16" s="30">
        <f t="shared" si="7"/>
        <v>0</v>
      </c>
      <c r="N16" s="31">
        <f t="shared" si="8"/>
        <v>0</v>
      </c>
      <c r="O16" s="30">
        <f t="shared" si="9"/>
        <v>0</v>
      </c>
    </row>
    <row r="17" spans="1:15" x14ac:dyDescent="0.25">
      <c r="A17" s="3">
        <f t="shared" si="0"/>
        <v>0</v>
      </c>
      <c r="B17" s="8">
        <v>13</v>
      </c>
      <c r="C17" s="21"/>
      <c r="D17" s="28"/>
      <c r="E17" s="28"/>
      <c r="F17" s="28"/>
      <c r="G17" s="14">
        <f t="shared" si="1"/>
        <v>0</v>
      </c>
      <c r="H17" s="14">
        <f t="shared" si="2"/>
        <v>0</v>
      </c>
      <c r="I17" s="14">
        <f t="shared" si="3"/>
        <v>0</v>
      </c>
      <c r="J17" s="14">
        <f t="shared" si="4"/>
        <v>0</v>
      </c>
      <c r="K17" s="14">
        <f t="shared" si="5"/>
        <v>0</v>
      </c>
      <c r="L17" s="14">
        <f t="shared" si="6"/>
        <v>0</v>
      </c>
      <c r="M17" s="30">
        <f t="shared" si="7"/>
        <v>0</v>
      </c>
      <c r="N17" s="31">
        <f t="shared" si="8"/>
        <v>0</v>
      </c>
      <c r="O17" s="30">
        <f t="shared" si="9"/>
        <v>0</v>
      </c>
    </row>
    <row r="18" spans="1:15" x14ac:dyDescent="0.25">
      <c r="A18" s="3">
        <f t="shared" si="0"/>
        <v>0</v>
      </c>
      <c r="B18" s="8">
        <v>14</v>
      </c>
      <c r="C18" s="21"/>
      <c r="D18" s="28"/>
      <c r="E18" s="28"/>
      <c r="F18" s="28"/>
      <c r="G18" s="14">
        <f t="shared" si="1"/>
        <v>0</v>
      </c>
      <c r="H18" s="14">
        <f t="shared" si="2"/>
        <v>0</v>
      </c>
      <c r="I18" s="14">
        <f t="shared" si="3"/>
        <v>0</v>
      </c>
      <c r="J18" s="14">
        <f t="shared" si="4"/>
        <v>0</v>
      </c>
      <c r="K18" s="14">
        <f t="shared" si="5"/>
        <v>0</v>
      </c>
      <c r="L18" s="14">
        <f t="shared" si="6"/>
        <v>0</v>
      </c>
      <c r="M18" s="30">
        <f t="shared" si="7"/>
        <v>0</v>
      </c>
      <c r="N18" s="31">
        <f t="shared" si="8"/>
        <v>0</v>
      </c>
      <c r="O18" s="30">
        <f t="shared" si="9"/>
        <v>0</v>
      </c>
    </row>
    <row r="19" spans="1:15" x14ac:dyDescent="0.25">
      <c r="A19" s="3">
        <f t="shared" si="0"/>
        <v>0</v>
      </c>
      <c r="B19" s="8">
        <v>15</v>
      </c>
      <c r="C19" s="21"/>
      <c r="D19" s="28"/>
      <c r="E19" s="28"/>
      <c r="F19" s="28"/>
      <c r="G19" s="14">
        <f t="shared" si="1"/>
        <v>0</v>
      </c>
      <c r="H19" s="14">
        <f t="shared" si="2"/>
        <v>0</v>
      </c>
      <c r="I19" s="14">
        <f t="shared" si="3"/>
        <v>0</v>
      </c>
      <c r="J19" s="14">
        <f t="shared" si="4"/>
        <v>0</v>
      </c>
      <c r="K19" s="14">
        <f t="shared" si="5"/>
        <v>0</v>
      </c>
      <c r="L19" s="14">
        <f t="shared" si="6"/>
        <v>0</v>
      </c>
      <c r="M19" s="30">
        <f t="shared" si="7"/>
        <v>0</v>
      </c>
      <c r="N19" s="31">
        <f t="shared" si="8"/>
        <v>0</v>
      </c>
      <c r="O19" s="30">
        <f t="shared" si="9"/>
        <v>0</v>
      </c>
    </row>
    <row r="20" spans="1:15" x14ac:dyDescent="0.25">
      <c r="A20" s="3">
        <f t="shared" si="0"/>
        <v>0</v>
      </c>
      <c r="B20" s="8">
        <v>16</v>
      </c>
      <c r="C20" s="21"/>
      <c r="D20" s="21"/>
      <c r="E20" s="28"/>
      <c r="F20" s="28"/>
      <c r="G20" s="14">
        <f t="shared" si="1"/>
        <v>0</v>
      </c>
      <c r="H20" s="14">
        <f t="shared" si="2"/>
        <v>0</v>
      </c>
      <c r="I20" s="14">
        <f t="shared" si="3"/>
        <v>0</v>
      </c>
      <c r="J20" s="14">
        <f t="shared" si="4"/>
        <v>0</v>
      </c>
      <c r="K20" s="14">
        <f t="shared" si="5"/>
        <v>0</v>
      </c>
      <c r="L20" s="14">
        <f t="shared" si="6"/>
        <v>0</v>
      </c>
      <c r="M20" s="30">
        <f t="shared" si="7"/>
        <v>0</v>
      </c>
      <c r="N20" s="31">
        <f t="shared" si="8"/>
        <v>0</v>
      </c>
      <c r="O20" s="30">
        <f t="shared" si="9"/>
        <v>0</v>
      </c>
    </row>
    <row r="21" spans="1:15" x14ac:dyDescent="0.25">
      <c r="A21" s="3">
        <f t="shared" si="0"/>
        <v>0</v>
      </c>
      <c r="B21" s="8">
        <v>17</v>
      </c>
      <c r="C21" s="21"/>
      <c r="D21" s="21"/>
      <c r="E21" s="28"/>
      <c r="F21" s="28"/>
      <c r="G21" s="14">
        <f t="shared" si="1"/>
        <v>0</v>
      </c>
      <c r="H21" s="14">
        <f t="shared" si="2"/>
        <v>0</v>
      </c>
      <c r="I21" s="14">
        <f t="shared" si="3"/>
        <v>0</v>
      </c>
      <c r="J21" s="14">
        <f t="shared" si="4"/>
        <v>0</v>
      </c>
      <c r="K21" s="14">
        <f t="shared" si="5"/>
        <v>0</v>
      </c>
      <c r="L21" s="14">
        <f t="shared" si="6"/>
        <v>0</v>
      </c>
      <c r="M21" s="30">
        <f t="shared" si="7"/>
        <v>0</v>
      </c>
      <c r="N21" s="31">
        <f t="shared" si="8"/>
        <v>0</v>
      </c>
      <c r="O21" s="30">
        <f t="shared" si="9"/>
        <v>0</v>
      </c>
    </row>
    <row r="22" spans="1:15" x14ac:dyDescent="0.25">
      <c r="A22" s="3">
        <f t="shared" si="0"/>
        <v>0</v>
      </c>
      <c r="B22" s="8">
        <v>18</v>
      </c>
      <c r="C22" s="21"/>
      <c r="D22" s="21"/>
      <c r="E22" s="28"/>
      <c r="F22" s="28"/>
      <c r="G22" s="14">
        <f t="shared" si="1"/>
        <v>0</v>
      </c>
      <c r="H22" s="14">
        <f t="shared" si="2"/>
        <v>0</v>
      </c>
      <c r="I22" s="14">
        <f t="shared" si="3"/>
        <v>0</v>
      </c>
      <c r="J22" s="14">
        <f t="shared" si="4"/>
        <v>0</v>
      </c>
      <c r="K22" s="14">
        <f t="shared" si="5"/>
        <v>0</v>
      </c>
      <c r="L22" s="14">
        <f t="shared" si="6"/>
        <v>0</v>
      </c>
      <c r="M22" s="30">
        <f t="shared" si="7"/>
        <v>0</v>
      </c>
      <c r="N22" s="31">
        <f t="shared" si="8"/>
        <v>0</v>
      </c>
      <c r="O22" s="30">
        <f t="shared" si="9"/>
        <v>0</v>
      </c>
    </row>
    <row r="23" spans="1:15" x14ac:dyDescent="0.25">
      <c r="A23" s="3">
        <f t="shared" si="0"/>
        <v>0</v>
      </c>
      <c r="B23" s="8">
        <v>19</v>
      </c>
      <c r="C23" s="21"/>
      <c r="D23" s="21"/>
      <c r="E23" s="28"/>
      <c r="F23" s="21"/>
      <c r="G23" s="14">
        <f t="shared" si="1"/>
        <v>0</v>
      </c>
      <c r="H23" s="14">
        <f t="shared" si="2"/>
        <v>0</v>
      </c>
      <c r="I23" s="14">
        <f t="shared" si="3"/>
        <v>0</v>
      </c>
      <c r="J23" s="14">
        <f t="shared" si="4"/>
        <v>0</v>
      </c>
      <c r="K23" s="14">
        <f t="shared" si="5"/>
        <v>0</v>
      </c>
      <c r="L23" s="14">
        <f t="shared" si="6"/>
        <v>0</v>
      </c>
      <c r="M23" s="30">
        <f t="shared" si="7"/>
        <v>0</v>
      </c>
      <c r="N23" s="31">
        <f t="shared" si="8"/>
        <v>0</v>
      </c>
      <c r="O23" s="30">
        <f t="shared" si="9"/>
        <v>0</v>
      </c>
    </row>
    <row r="24" spans="1:15" x14ac:dyDescent="0.25">
      <c r="A24" s="3">
        <f t="shared" si="0"/>
        <v>0</v>
      </c>
      <c r="B24" s="24">
        <v>20</v>
      </c>
      <c r="C24" s="22"/>
      <c r="D24" s="22"/>
      <c r="E24" s="29"/>
      <c r="F24" s="28"/>
      <c r="G24" s="14">
        <f t="shared" si="1"/>
        <v>0</v>
      </c>
      <c r="H24" s="14">
        <f t="shared" si="2"/>
        <v>0</v>
      </c>
      <c r="I24" s="14">
        <f t="shared" si="3"/>
        <v>0</v>
      </c>
      <c r="J24" s="14">
        <f t="shared" si="4"/>
        <v>0</v>
      </c>
      <c r="K24" s="14">
        <f t="shared" si="5"/>
        <v>0</v>
      </c>
      <c r="L24" s="14">
        <f t="shared" si="6"/>
        <v>0</v>
      </c>
      <c r="M24" s="30">
        <f t="shared" si="7"/>
        <v>0</v>
      </c>
      <c r="N24" s="31">
        <f t="shared" si="8"/>
        <v>0</v>
      </c>
      <c r="O24" s="30">
        <f t="shared" si="9"/>
        <v>0</v>
      </c>
    </row>
    <row r="25" spans="1:15" s="4" customFormat="1" x14ac:dyDescent="0.25">
      <c r="A25" s="17">
        <f>SUM(A5:A24)</f>
        <v>0</v>
      </c>
      <c r="B25" s="148"/>
      <c r="C25" s="148"/>
      <c r="D25" s="148"/>
      <c r="E25" s="19"/>
      <c r="F25" s="18" t="s">
        <v>29</v>
      </c>
      <c r="G25" s="15">
        <f t="shared" ref="G25:O25" si="10">SUM(G5:G24)</f>
        <v>0</v>
      </c>
      <c r="H25" s="16">
        <f t="shared" si="10"/>
        <v>0</v>
      </c>
      <c r="I25" s="16">
        <f t="shared" si="10"/>
        <v>0</v>
      </c>
      <c r="J25" s="16">
        <f t="shared" si="10"/>
        <v>0</v>
      </c>
      <c r="K25" s="16">
        <f t="shared" si="10"/>
        <v>0</v>
      </c>
      <c r="L25" s="16">
        <f t="shared" si="10"/>
        <v>0</v>
      </c>
      <c r="M25" s="32">
        <f t="shared" si="10"/>
        <v>0</v>
      </c>
      <c r="N25" s="32">
        <f t="shared" si="10"/>
        <v>0</v>
      </c>
      <c r="O25" s="32">
        <f t="shared" si="10"/>
        <v>0</v>
      </c>
    </row>
    <row r="26" spans="1:15" x14ac:dyDescent="0.25">
      <c r="B26" s="13"/>
      <c r="C26" s="9"/>
      <c r="D26" s="10"/>
      <c r="E26" s="11"/>
      <c r="F26" s="11"/>
      <c r="G26" s="11"/>
      <c r="H26" s="12"/>
      <c r="I26" s="12"/>
      <c r="J26" s="12"/>
      <c r="K26" s="12"/>
      <c r="L26" s="12"/>
    </row>
    <row r="27" spans="1:15" x14ac:dyDescent="0.25">
      <c r="C27" s="168"/>
      <c r="D27" s="168"/>
      <c r="E27" s="168"/>
      <c r="F27" s="168"/>
    </row>
    <row r="28" spans="1:15" x14ac:dyDescent="0.25">
      <c r="B28" s="20"/>
      <c r="C28" s="25"/>
      <c r="D28" s="23" t="s">
        <v>14</v>
      </c>
      <c r="E28" s="17" t="s">
        <v>15</v>
      </c>
      <c r="F28" s="17" t="s">
        <v>16</v>
      </c>
    </row>
    <row r="29" spans="1:15" x14ac:dyDescent="0.25">
      <c r="C29" s="154" t="s">
        <v>30</v>
      </c>
      <c r="D29" s="134" t="e">
        <f>G25/A25</f>
        <v>#DIV/0!</v>
      </c>
      <c r="E29" s="134" t="e">
        <f>H25/A25</f>
        <v>#DIV/0!</v>
      </c>
      <c r="F29" s="134" t="e">
        <f>I25/A25</f>
        <v>#DIV/0!</v>
      </c>
    </row>
    <row r="30" spans="1:15" x14ac:dyDescent="0.25">
      <c r="C30" s="133"/>
      <c r="D30" s="134"/>
      <c r="E30" s="134"/>
      <c r="F30" s="134"/>
    </row>
    <row r="31" spans="1:15" x14ac:dyDescent="0.25">
      <c r="C31" s="133" t="s">
        <v>20</v>
      </c>
      <c r="D31" s="134" t="e">
        <f>J25/A25</f>
        <v>#DIV/0!</v>
      </c>
      <c r="E31" s="134" t="e">
        <f>K25/A25</f>
        <v>#DIV/0!</v>
      </c>
      <c r="F31" s="134" t="e">
        <f>L25/A25</f>
        <v>#DIV/0!</v>
      </c>
    </row>
    <row r="32" spans="1:15" x14ac:dyDescent="0.25">
      <c r="C32" s="133"/>
      <c r="D32" s="134"/>
      <c r="E32" s="134"/>
      <c r="F32" s="134"/>
    </row>
    <row r="33" spans="3:6" x14ac:dyDescent="0.25">
      <c r="C33" s="133" t="s">
        <v>21</v>
      </c>
      <c r="D33" s="147" t="e">
        <f>M25/A25</f>
        <v>#DIV/0!</v>
      </c>
      <c r="E33" s="147" t="e">
        <f>N25/A25</f>
        <v>#DIV/0!</v>
      </c>
      <c r="F33" s="147" t="e">
        <f>O25/A25</f>
        <v>#DIV/0!</v>
      </c>
    </row>
    <row r="34" spans="3:6" x14ac:dyDescent="0.25">
      <c r="C34" s="133"/>
      <c r="D34" s="147"/>
      <c r="E34" s="147"/>
      <c r="F34" s="147"/>
    </row>
  </sheetData>
  <mergeCells count="27">
    <mergeCell ref="N3:N4"/>
    <mergeCell ref="O3:O4"/>
    <mergeCell ref="B1:O2"/>
    <mergeCell ref="B3:B4"/>
    <mergeCell ref="C3:C4"/>
    <mergeCell ref="G3:G4"/>
    <mergeCell ref="H3:H4"/>
    <mergeCell ref="I3:I4"/>
    <mergeCell ref="J3:J4"/>
    <mergeCell ref="M3:M4"/>
    <mergeCell ref="K3:K4"/>
    <mergeCell ref="L3:L4"/>
    <mergeCell ref="E33:E34"/>
    <mergeCell ref="F33:F34"/>
    <mergeCell ref="C29:C30"/>
    <mergeCell ref="C31:C32"/>
    <mergeCell ref="C33:C34"/>
    <mergeCell ref="D29:D30"/>
    <mergeCell ref="D31:D32"/>
    <mergeCell ref="D33:D34"/>
    <mergeCell ref="A3:A4"/>
    <mergeCell ref="C27:F27"/>
    <mergeCell ref="E29:E30"/>
    <mergeCell ref="F29:F30"/>
    <mergeCell ref="E31:E32"/>
    <mergeCell ref="F31:F32"/>
    <mergeCell ref="B25:D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AD21"/>
  <sheetViews>
    <sheetView workbookViewId="0">
      <pane ySplit="2" topLeftCell="A3" activePane="bottomLeft" state="frozen"/>
      <selection pane="bottomLeft" activeCell="C10" sqref="C10"/>
    </sheetView>
  </sheetViews>
  <sheetFormatPr baseColWidth="10" defaultRowHeight="15" x14ac:dyDescent="0.25"/>
  <cols>
    <col min="2" max="2" width="11.42578125" style="1"/>
    <col min="3" max="7" width="18.42578125" style="1" customWidth="1"/>
    <col min="8" max="8" width="20.7109375" style="1" customWidth="1"/>
    <col min="9" max="9" width="16" style="1" customWidth="1"/>
    <col min="10" max="10" width="20.42578125" style="1" customWidth="1"/>
  </cols>
  <sheetData>
    <row r="1" spans="2:30" x14ac:dyDescent="0.25">
      <c r="C1" s="152" t="s">
        <v>61</v>
      </c>
      <c r="D1" s="152"/>
      <c r="E1" s="152"/>
      <c r="F1" s="152"/>
      <c r="G1" s="152"/>
      <c r="J1" s="133" t="s">
        <v>62</v>
      </c>
    </row>
    <row r="2" spans="2:30" s="5" customFormat="1" x14ac:dyDescent="0.25">
      <c r="C2" s="75" t="s">
        <v>57</v>
      </c>
      <c r="D2" s="75" t="s">
        <v>57</v>
      </c>
      <c r="E2" s="75" t="s">
        <v>57</v>
      </c>
      <c r="F2" s="75" t="s">
        <v>57</v>
      </c>
      <c r="G2" s="75" t="s">
        <v>57</v>
      </c>
      <c r="J2" s="133"/>
    </row>
    <row r="3" spans="2:30" s="4" customFormat="1" x14ac:dyDescent="0.25">
      <c r="B3" s="5"/>
      <c r="C3" s="86"/>
      <c r="D3" s="86"/>
      <c r="E3" s="86"/>
      <c r="F3" s="86"/>
      <c r="G3" s="86"/>
      <c r="H3" s="133" t="s">
        <v>59</v>
      </c>
      <c r="I3" s="133" t="s">
        <v>60</v>
      </c>
      <c r="J3" s="86"/>
    </row>
    <row r="4" spans="2:30" s="5" customFormat="1" x14ac:dyDescent="0.25">
      <c r="B4" s="82" t="s">
        <v>56</v>
      </c>
      <c r="C4" s="75" t="s">
        <v>58</v>
      </c>
      <c r="D4" s="75" t="s">
        <v>58</v>
      </c>
      <c r="E4" s="75" t="s">
        <v>58</v>
      </c>
      <c r="F4" s="75" t="s">
        <v>58</v>
      </c>
      <c r="G4" s="75" t="s">
        <v>58</v>
      </c>
      <c r="H4" s="133"/>
      <c r="I4" s="133"/>
      <c r="J4" s="75" t="s">
        <v>58</v>
      </c>
    </row>
    <row r="5" spans="2:30" x14ac:dyDescent="0.25">
      <c r="B5" s="77">
        <v>1</v>
      </c>
      <c r="C5" s="85"/>
      <c r="D5" s="85"/>
      <c r="E5" s="85"/>
      <c r="F5" s="85"/>
      <c r="G5" s="85"/>
      <c r="H5" s="84" t="str">
        <f>IF(C5&gt;0,(AVERAGE(C5:G5))," ")</f>
        <v xml:space="preserve"> </v>
      </c>
      <c r="I5" s="84" t="str">
        <f>IF(C5&gt;0,((H5)/(IF($C$5&gt;0,(AVERAGE($C$18:$G$18))," ")))," ")</f>
        <v xml:space="preserve"> </v>
      </c>
      <c r="J5" s="7" t="str">
        <f>IF(C5&gt;0,(($D$20/(($C$17/$C$18)))*I5)," ")</f>
        <v xml:space="preserve"> </v>
      </c>
      <c r="Z5" t="str">
        <f>IF(C5&gt;0,1," ")</f>
        <v xml:space="preserve"> </v>
      </c>
      <c r="AA5" t="str">
        <f>IF(D5&gt;0,1," ")</f>
        <v xml:space="preserve"> </v>
      </c>
      <c r="AB5" t="str">
        <f>IF(E5&gt;0,1," ")</f>
        <v xml:space="preserve"> </v>
      </c>
      <c r="AC5" t="str">
        <f>IF(F5&gt;0,1," ")</f>
        <v xml:space="preserve"> </v>
      </c>
      <c r="AD5" t="str">
        <f>IF(G5&gt;0,1," ")</f>
        <v xml:space="preserve"> </v>
      </c>
    </row>
    <row r="6" spans="2:30" x14ac:dyDescent="0.25">
      <c r="B6" s="77">
        <v>2</v>
      </c>
      <c r="C6" s="85"/>
      <c r="D6" s="85"/>
      <c r="E6" s="85"/>
      <c r="F6" s="85"/>
      <c r="G6" s="85"/>
      <c r="H6" s="84" t="str">
        <f t="shared" ref="H6:H16" si="0">IF(C6&gt;0,(AVERAGE(C6:G6))," ")</f>
        <v xml:space="preserve"> </v>
      </c>
      <c r="I6" s="84" t="str">
        <f t="shared" ref="I6:I16" si="1">IF(C6&gt;0,((H6)/(IF($C$5&gt;0,(AVERAGE($C$18:$G$18))," ")))," ")</f>
        <v xml:space="preserve"> </v>
      </c>
      <c r="J6" s="7" t="str">
        <f t="shared" ref="J6:J16" si="2">IF(C6&gt;0,(($D$20/(($C$17/$C$18)))*I6)," ")</f>
        <v xml:space="preserve"> </v>
      </c>
      <c r="Z6" t="str">
        <f t="shared" ref="Z6:Z16" si="3">IF(C6&gt;0,1," ")</f>
        <v xml:space="preserve"> </v>
      </c>
      <c r="AA6" t="str">
        <f t="shared" ref="AA6:AA16" si="4">IF(D6&gt;0,1," ")</f>
        <v xml:space="preserve"> </v>
      </c>
      <c r="AB6" t="str">
        <f t="shared" ref="AB6:AB16" si="5">IF(E6&gt;0,1," ")</f>
        <v xml:space="preserve"> </v>
      </c>
      <c r="AC6" t="str">
        <f t="shared" ref="AC6:AC16" si="6">IF(F6&gt;0,1," ")</f>
        <v xml:space="preserve"> </v>
      </c>
      <c r="AD6" t="str">
        <f t="shared" ref="AD6:AD16" si="7">IF(G6&gt;0,1," ")</f>
        <v xml:space="preserve"> </v>
      </c>
    </row>
    <row r="7" spans="2:30" x14ac:dyDescent="0.25">
      <c r="B7" s="77">
        <v>3</v>
      </c>
      <c r="C7" s="85"/>
      <c r="D7" s="85"/>
      <c r="E7" s="85"/>
      <c r="F7" s="85"/>
      <c r="G7" s="85"/>
      <c r="H7" s="84" t="str">
        <f t="shared" si="0"/>
        <v xml:space="preserve"> </v>
      </c>
      <c r="I7" s="84" t="str">
        <f t="shared" si="1"/>
        <v xml:space="preserve"> </v>
      </c>
      <c r="J7" s="7" t="str">
        <f t="shared" si="2"/>
        <v xml:space="preserve"> </v>
      </c>
      <c r="Z7" t="str">
        <f t="shared" si="3"/>
        <v xml:space="preserve"> </v>
      </c>
      <c r="AA7" t="str">
        <f t="shared" si="4"/>
        <v xml:space="preserve"> </v>
      </c>
      <c r="AB7" t="str">
        <f t="shared" si="5"/>
        <v xml:space="preserve"> </v>
      </c>
      <c r="AC7" t="str">
        <f t="shared" si="6"/>
        <v xml:space="preserve"> </v>
      </c>
      <c r="AD7" t="str">
        <f t="shared" si="7"/>
        <v xml:space="preserve"> </v>
      </c>
    </row>
    <row r="8" spans="2:30" x14ac:dyDescent="0.25">
      <c r="B8" s="77">
        <v>4</v>
      </c>
      <c r="C8" s="85"/>
      <c r="D8" s="85"/>
      <c r="E8" s="85"/>
      <c r="F8" s="85"/>
      <c r="G8" s="85"/>
      <c r="H8" s="84" t="str">
        <f t="shared" si="0"/>
        <v xml:space="preserve"> </v>
      </c>
      <c r="I8" s="84" t="str">
        <f t="shared" si="1"/>
        <v xml:space="preserve"> </v>
      </c>
      <c r="J8" s="7" t="str">
        <f t="shared" si="2"/>
        <v xml:space="preserve"> </v>
      </c>
      <c r="Z8" t="str">
        <f t="shared" si="3"/>
        <v xml:space="preserve"> </v>
      </c>
      <c r="AA8" t="str">
        <f t="shared" si="4"/>
        <v xml:space="preserve"> </v>
      </c>
      <c r="AB8" t="str">
        <f t="shared" si="5"/>
        <v xml:space="preserve"> </v>
      </c>
      <c r="AC8" t="str">
        <f t="shared" si="6"/>
        <v xml:space="preserve"> </v>
      </c>
      <c r="AD8" t="str">
        <f t="shared" si="7"/>
        <v xml:space="preserve"> </v>
      </c>
    </row>
    <row r="9" spans="2:30" x14ac:dyDescent="0.25">
      <c r="B9" s="77">
        <v>5</v>
      </c>
      <c r="C9" s="85"/>
      <c r="D9" s="85"/>
      <c r="E9" s="85"/>
      <c r="F9" s="85"/>
      <c r="G9" s="85"/>
      <c r="H9" s="84" t="str">
        <f t="shared" si="0"/>
        <v xml:space="preserve"> </v>
      </c>
      <c r="I9" s="84" t="str">
        <f t="shared" si="1"/>
        <v xml:space="preserve"> </v>
      </c>
      <c r="J9" s="7" t="str">
        <f t="shared" si="2"/>
        <v xml:space="preserve"> </v>
      </c>
      <c r="Z9" t="str">
        <f t="shared" si="3"/>
        <v xml:space="preserve"> </v>
      </c>
      <c r="AA9" t="str">
        <f t="shared" si="4"/>
        <v xml:space="preserve"> </v>
      </c>
      <c r="AB9" t="str">
        <f t="shared" si="5"/>
        <v xml:space="preserve"> </v>
      </c>
      <c r="AC9" t="str">
        <f t="shared" si="6"/>
        <v xml:space="preserve"> </v>
      </c>
      <c r="AD9" t="str">
        <f t="shared" si="7"/>
        <v xml:space="preserve"> </v>
      </c>
    </row>
    <row r="10" spans="2:30" x14ac:dyDescent="0.25">
      <c r="B10" s="77">
        <v>6</v>
      </c>
      <c r="C10" s="85"/>
      <c r="D10" s="85"/>
      <c r="E10" s="85"/>
      <c r="F10" s="85"/>
      <c r="G10" s="85"/>
      <c r="H10" s="84" t="str">
        <f t="shared" si="0"/>
        <v xml:space="preserve"> </v>
      </c>
      <c r="I10" s="84" t="str">
        <f t="shared" si="1"/>
        <v xml:space="preserve"> </v>
      </c>
      <c r="J10" s="7" t="str">
        <f t="shared" si="2"/>
        <v xml:space="preserve"> </v>
      </c>
      <c r="Z10" t="str">
        <f t="shared" si="3"/>
        <v xml:space="preserve"> </v>
      </c>
      <c r="AA10" t="str">
        <f t="shared" si="4"/>
        <v xml:space="preserve"> </v>
      </c>
      <c r="AB10" t="str">
        <f t="shared" si="5"/>
        <v xml:space="preserve"> </v>
      </c>
      <c r="AC10" t="str">
        <f t="shared" si="6"/>
        <v xml:space="preserve"> </v>
      </c>
      <c r="AD10" t="str">
        <f t="shared" si="7"/>
        <v xml:space="preserve"> </v>
      </c>
    </row>
    <row r="11" spans="2:30" x14ac:dyDescent="0.25">
      <c r="B11" s="77">
        <v>7</v>
      </c>
      <c r="C11" s="85"/>
      <c r="D11" s="85"/>
      <c r="E11" s="85"/>
      <c r="F11" s="85"/>
      <c r="G11" s="85"/>
      <c r="H11" s="84" t="str">
        <f t="shared" si="0"/>
        <v xml:space="preserve"> </v>
      </c>
      <c r="I11" s="84" t="str">
        <f t="shared" si="1"/>
        <v xml:space="preserve"> </v>
      </c>
      <c r="J11" s="7" t="str">
        <f t="shared" si="2"/>
        <v xml:space="preserve"> </v>
      </c>
      <c r="Z11" t="str">
        <f t="shared" si="3"/>
        <v xml:space="preserve"> </v>
      </c>
      <c r="AA11" t="str">
        <f t="shared" si="4"/>
        <v xml:space="preserve"> </v>
      </c>
      <c r="AB11" t="str">
        <f t="shared" si="5"/>
        <v xml:space="preserve"> </v>
      </c>
      <c r="AC11" t="str">
        <f t="shared" si="6"/>
        <v xml:space="preserve"> </v>
      </c>
      <c r="AD11" t="str">
        <f t="shared" si="7"/>
        <v xml:space="preserve"> </v>
      </c>
    </row>
    <row r="12" spans="2:30" x14ac:dyDescent="0.25">
      <c r="B12" s="77">
        <v>8</v>
      </c>
      <c r="C12" s="85"/>
      <c r="D12" s="85"/>
      <c r="E12" s="85"/>
      <c r="F12" s="85"/>
      <c r="G12" s="85"/>
      <c r="H12" s="84" t="str">
        <f t="shared" si="0"/>
        <v xml:space="preserve"> </v>
      </c>
      <c r="I12" s="84" t="str">
        <f t="shared" si="1"/>
        <v xml:space="preserve"> </v>
      </c>
      <c r="J12" s="7" t="str">
        <f t="shared" si="2"/>
        <v xml:space="preserve"> </v>
      </c>
      <c r="Z12" t="str">
        <f t="shared" si="3"/>
        <v xml:space="preserve"> </v>
      </c>
      <c r="AA12" t="str">
        <f t="shared" si="4"/>
        <v xml:space="preserve"> </v>
      </c>
      <c r="AB12" t="str">
        <f t="shared" si="5"/>
        <v xml:space="preserve"> </v>
      </c>
      <c r="AC12" t="str">
        <f t="shared" si="6"/>
        <v xml:space="preserve"> </v>
      </c>
      <c r="AD12" t="str">
        <f t="shared" si="7"/>
        <v xml:space="preserve"> </v>
      </c>
    </row>
    <row r="13" spans="2:30" x14ac:dyDescent="0.25">
      <c r="B13" s="77">
        <v>9</v>
      </c>
      <c r="C13" s="85"/>
      <c r="D13" s="85"/>
      <c r="E13" s="85"/>
      <c r="F13" s="85"/>
      <c r="G13" s="85"/>
      <c r="H13" s="84" t="str">
        <f t="shared" si="0"/>
        <v xml:space="preserve"> </v>
      </c>
      <c r="I13" s="84" t="str">
        <f t="shared" si="1"/>
        <v xml:space="preserve"> </v>
      </c>
      <c r="J13" s="7" t="str">
        <f t="shared" si="2"/>
        <v xml:space="preserve"> </v>
      </c>
      <c r="Z13" t="str">
        <f t="shared" si="3"/>
        <v xml:space="preserve"> </v>
      </c>
      <c r="AA13" t="str">
        <f t="shared" si="4"/>
        <v xml:space="preserve"> </v>
      </c>
      <c r="AB13" t="str">
        <f t="shared" si="5"/>
        <v xml:space="preserve"> </v>
      </c>
      <c r="AC13" t="str">
        <f t="shared" si="6"/>
        <v xml:space="preserve"> </v>
      </c>
      <c r="AD13" t="str">
        <f t="shared" si="7"/>
        <v xml:space="preserve"> </v>
      </c>
    </row>
    <row r="14" spans="2:30" x14ac:dyDescent="0.25">
      <c r="B14" s="77">
        <v>10</v>
      </c>
      <c r="C14" s="85"/>
      <c r="D14" s="85"/>
      <c r="E14" s="85"/>
      <c r="F14" s="85"/>
      <c r="G14" s="85"/>
      <c r="H14" s="84" t="str">
        <f t="shared" si="0"/>
        <v xml:space="preserve"> </v>
      </c>
      <c r="I14" s="84" t="str">
        <f t="shared" si="1"/>
        <v xml:space="preserve"> </v>
      </c>
      <c r="J14" s="7" t="str">
        <f t="shared" si="2"/>
        <v xml:space="preserve"> </v>
      </c>
      <c r="Z14" t="str">
        <f t="shared" si="3"/>
        <v xml:space="preserve"> </v>
      </c>
      <c r="AA14" t="str">
        <f t="shared" si="4"/>
        <v xml:space="preserve"> </v>
      </c>
      <c r="AB14" t="str">
        <f t="shared" si="5"/>
        <v xml:space="preserve"> </v>
      </c>
      <c r="AC14" t="str">
        <f t="shared" si="6"/>
        <v xml:space="preserve"> </v>
      </c>
      <c r="AD14" t="str">
        <f t="shared" si="7"/>
        <v xml:space="preserve"> </v>
      </c>
    </row>
    <row r="15" spans="2:30" x14ac:dyDescent="0.25">
      <c r="B15" s="77">
        <v>11</v>
      </c>
      <c r="C15" s="85"/>
      <c r="D15" s="85"/>
      <c r="E15" s="85"/>
      <c r="F15" s="85"/>
      <c r="G15" s="85"/>
      <c r="H15" s="84" t="str">
        <f t="shared" si="0"/>
        <v xml:space="preserve"> </v>
      </c>
      <c r="I15" s="84" t="str">
        <f t="shared" si="1"/>
        <v xml:space="preserve"> </v>
      </c>
      <c r="J15" s="7" t="str">
        <f t="shared" si="2"/>
        <v xml:space="preserve"> </v>
      </c>
      <c r="Z15" t="str">
        <f t="shared" si="3"/>
        <v xml:space="preserve"> </v>
      </c>
      <c r="AA15" t="str">
        <f t="shared" si="4"/>
        <v xml:space="preserve"> </v>
      </c>
      <c r="AB15" t="str">
        <f t="shared" si="5"/>
        <v xml:space="preserve"> </v>
      </c>
      <c r="AC15" t="str">
        <f t="shared" si="6"/>
        <v xml:space="preserve"> </v>
      </c>
      <c r="AD15" t="str">
        <f t="shared" si="7"/>
        <v xml:space="preserve"> </v>
      </c>
    </row>
    <row r="16" spans="2:30" x14ac:dyDescent="0.25">
      <c r="B16" s="77">
        <v>12</v>
      </c>
      <c r="C16" s="85"/>
      <c r="D16" s="85"/>
      <c r="E16" s="85"/>
      <c r="F16" s="85"/>
      <c r="G16" s="85"/>
      <c r="H16" s="84" t="str">
        <f t="shared" si="0"/>
        <v xml:space="preserve"> </v>
      </c>
      <c r="I16" s="84" t="str">
        <f t="shared" si="1"/>
        <v xml:space="preserve"> </v>
      </c>
      <c r="J16" s="87" t="str">
        <f t="shared" si="2"/>
        <v xml:space="preserve"> </v>
      </c>
      <c r="Z16" t="str">
        <f t="shared" si="3"/>
        <v xml:space="preserve"> </v>
      </c>
      <c r="AA16" t="str">
        <f t="shared" si="4"/>
        <v xml:space="preserve"> </v>
      </c>
      <c r="AB16" t="str">
        <f t="shared" si="5"/>
        <v xml:space="preserve"> </v>
      </c>
      <c r="AC16" t="str">
        <f t="shared" si="6"/>
        <v xml:space="preserve"> </v>
      </c>
      <c r="AD16" t="str">
        <f t="shared" si="7"/>
        <v xml:space="preserve"> </v>
      </c>
    </row>
    <row r="17" spans="2:30" s="81" customFormat="1" ht="31.5" customHeight="1" x14ac:dyDescent="0.25">
      <c r="B17" s="73" t="s">
        <v>64</v>
      </c>
      <c r="C17" s="74">
        <f>SUM(C5:C16)</f>
        <v>0</v>
      </c>
      <c r="D17" s="74">
        <f>SUM(D5:D16)</f>
        <v>0</v>
      </c>
      <c r="E17" s="74">
        <f>SUM(E5:E16)</f>
        <v>0</v>
      </c>
      <c r="F17" s="74">
        <f>SUM(F5:F16)</f>
        <v>0</v>
      </c>
      <c r="G17" s="74">
        <f>SUM(G5:G16)</f>
        <v>0</v>
      </c>
      <c r="J17" s="83"/>
      <c r="Z17" s="81" t="str">
        <f>IF(C5&gt;0,SUM(Z5:Z16)," ")</f>
        <v xml:space="preserve"> </v>
      </c>
      <c r="AA17" s="81" t="str">
        <f>IF(D5&gt;0,SUM(AA5:AA16)," ")</f>
        <v xml:space="preserve"> </v>
      </c>
      <c r="AB17" s="81" t="str">
        <f t="shared" ref="AB17:AD17" si="8">IF(E5&gt;0,SUM(AB5:AB16)," ")</f>
        <v xml:space="preserve"> </v>
      </c>
      <c r="AC17" s="81" t="str">
        <f t="shared" si="8"/>
        <v xml:space="preserve"> </v>
      </c>
      <c r="AD17" s="81" t="str">
        <f t="shared" si="8"/>
        <v xml:space="preserve"> </v>
      </c>
    </row>
    <row r="18" spans="2:30" s="81" customFormat="1" ht="30" x14ac:dyDescent="0.25">
      <c r="B18" s="73" t="s">
        <v>63</v>
      </c>
      <c r="C18" s="76" t="str">
        <f>IF(C5&gt;0,(AVERAGE(C5:C16))," ")</f>
        <v xml:space="preserve"> </v>
      </c>
      <c r="D18" s="76" t="str">
        <f t="shared" ref="D18:G18" si="9">IF(D5&gt;0,(AVERAGE(D5:D16))," ")</f>
        <v xml:space="preserve"> </v>
      </c>
      <c r="E18" s="76" t="str">
        <f t="shared" si="9"/>
        <v xml:space="preserve"> </v>
      </c>
      <c r="F18" s="76" t="str">
        <f t="shared" si="9"/>
        <v xml:space="preserve"> </v>
      </c>
      <c r="G18" s="76" t="str">
        <f t="shared" si="9"/>
        <v xml:space="preserve"> </v>
      </c>
    </row>
    <row r="20" spans="2:30" x14ac:dyDescent="0.25">
      <c r="B20" s="133" t="s">
        <v>65</v>
      </c>
      <c r="C20" s="159"/>
      <c r="D20" s="172"/>
      <c r="E20" s="80"/>
    </row>
    <row r="21" spans="2:30" x14ac:dyDescent="0.25">
      <c r="B21" s="133"/>
      <c r="C21" s="159"/>
      <c r="D21" s="172"/>
      <c r="E21" s="80"/>
    </row>
  </sheetData>
  <mergeCells count="6">
    <mergeCell ref="H3:H4"/>
    <mergeCell ref="I3:I4"/>
    <mergeCell ref="C1:G1"/>
    <mergeCell ref="J1:J2"/>
    <mergeCell ref="B20:C21"/>
    <mergeCell ref="D20:D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C29"/>
  <sheetViews>
    <sheetView workbookViewId="0">
      <selection activeCell="H5" sqref="H5"/>
    </sheetView>
  </sheetViews>
  <sheetFormatPr baseColWidth="10" defaultRowHeight="15" x14ac:dyDescent="0.25"/>
  <cols>
    <col min="3" max="7" width="18" customWidth="1"/>
    <col min="8" max="8" width="20.7109375" customWidth="1"/>
    <col min="9" max="9" width="16.5703125" customWidth="1"/>
    <col min="10" max="10" width="19.28515625" customWidth="1"/>
    <col min="11" max="11" width="16.7109375" customWidth="1"/>
    <col min="12" max="12" width="23.7109375" customWidth="1"/>
    <col min="13" max="13" width="18" hidden="1" customWidth="1"/>
    <col min="14" max="14" width="16.7109375" hidden="1" customWidth="1"/>
  </cols>
  <sheetData>
    <row r="1" spans="1:29" x14ac:dyDescent="0.25">
      <c r="A1" s="132"/>
      <c r="B1" s="179" t="s">
        <v>72</v>
      </c>
      <c r="C1" s="180"/>
      <c r="D1" s="180"/>
      <c r="E1" s="180"/>
      <c r="F1" s="180"/>
      <c r="G1" s="180"/>
      <c r="H1" s="180"/>
      <c r="I1" s="180"/>
      <c r="J1" s="178" t="s">
        <v>73</v>
      </c>
      <c r="K1" s="133"/>
      <c r="L1" s="133"/>
      <c r="M1" s="133"/>
      <c r="N1" s="133"/>
      <c r="O1" s="133"/>
      <c r="P1" s="133"/>
      <c r="Q1" s="133"/>
      <c r="AC1" s="120" t="e">
        <f>K25/(AVERAGE(K5:K24))</f>
        <v>#DIV/0!</v>
      </c>
    </row>
    <row r="2" spans="1:29" x14ac:dyDescent="0.25">
      <c r="A2" s="5"/>
      <c r="B2" s="181"/>
      <c r="C2" s="90" t="s">
        <v>57</v>
      </c>
      <c r="D2" s="90" t="s">
        <v>57</v>
      </c>
      <c r="E2" s="90" t="s">
        <v>57</v>
      </c>
      <c r="F2" s="90" t="s">
        <v>57</v>
      </c>
      <c r="G2" s="90" t="s">
        <v>57</v>
      </c>
      <c r="H2" s="183"/>
      <c r="I2" s="184"/>
      <c r="J2" s="178"/>
      <c r="K2" s="133"/>
      <c r="L2" s="133"/>
      <c r="M2" s="133"/>
      <c r="N2" s="133"/>
      <c r="O2" s="133"/>
      <c r="P2" s="133"/>
      <c r="Q2" s="133"/>
    </row>
    <row r="3" spans="1:29" x14ac:dyDescent="0.25">
      <c r="A3" s="4"/>
      <c r="B3" s="182"/>
      <c r="C3" s="86"/>
      <c r="D3" s="86"/>
      <c r="E3" s="86"/>
      <c r="F3" s="86"/>
      <c r="G3" s="86"/>
      <c r="H3" s="133" t="s">
        <v>59</v>
      </c>
      <c r="I3" s="185" t="s">
        <v>60</v>
      </c>
      <c r="J3" s="176" t="s">
        <v>66</v>
      </c>
      <c r="K3" s="133" t="s">
        <v>70</v>
      </c>
      <c r="L3" s="158" t="s">
        <v>69</v>
      </c>
      <c r="M3" s="158" t="s">
        <v>71</v>
      </c>
      <c r="N3" s="158" t="s">
        <v>68</v>
      </c>
      <c r="O3" s="133" t="s">
        <v>42</v>
      </c>
      <c r="P3" s="133"/>
      <c r="Q3" s="133"/>
    </row>
    <row r="4" spans="1:29" x14ac:dyDescent="0.25">
      <c r="A4" s="5"/>
      <c r="B4" s="82" t="s">
        <v>56</v>
      </c>
      <c r="C4" s="90" t="s">
        <v>58</v>
      </c>
      <c r="D4" s="90" t="s">
        <v>58</v>
      </c>
      <c r="E4" s="90" t="s">
        <v>58</v>
      </c>
      <c r="F4" s="90" t="s">
        <v>58</v>
      </c>
      <c r="G4" s="90" t="s">
        <v>58</v>
      </c>
      <c r="H4" s="133"/>
      <c r="I4" s="185"/>
      <c r="J4" s="176"/>
      <c r="K4" s="133"/>
      <c r="L4" s="154"/>
      <c r="M4" s="154"/>
      <c r="N4" s="154"/>
      <c r="O4" s="134">
        <f>IF(K5&gt;0,((K25/AC1)-((O6)*((J25)/AC1))),0)</f>
        <v>0</v>
      </c>
      <c r="P4" s="134"/>
      <c r="Q4" s="134"/>
    </row>
    <row r="5" spans="1:29" x14ac:dyDescent="0.25">
      <c r="B5" s="92">
        <v>1</v>
      </c>
      <c r="C5" s="85"/>
      <c r="D5" s="85"/>
      <c r="E5" s="85"/>
      <c r="F5" s="85"/>
      <c r="G5" s="85"/>
      <c r="H5" s="84" t="str">
        <f>IF(C5&gt;0,(AVERAGE(C5:G5))," ")</f>
        <v xml:space="preserve"> </v>
      </c>
      <c r="I5" s="119" t="str">
        <f>IF(C5&gt;0,((H5)/(IF($C$5&gt;0,(AVERAGE($C$26:$G$26))," ")))," ")</f>
        <v xml:space="preserve"> </v>
      </c>
      <c r="J5" s="62">
        <f>IF(K5&gt;0,1,0)</f>
        <v>0</v>
      </c>
      <c r="K5" s="111"/>
      <c r="L5" s="128"/>
      <c r="M5" s="129" t="str">
        <f>IF(L5&gt;0,(K5/L5)," ")</f>
        <v xml:space="preserve"> </v>
      </c>
      <c r="N5" s="131" t="e">
        <f>(M5*J5)</f>
        <v>#VALUE!</v>
      </c>
      <c r="O5" s="133" t="s">
        <v>36</v>
      </c>
      <c r="P5" s="133"/>
      <c r="Q5" s="133"/>
    </row>
    <row r="6" spans="1:29" x14ac:dyDescent="0.25">
      <c r="B6" s="92">
        <v>2</v>
      </c>
      <c r="C6" s="85"/>
      <c r="D6" s="85"/>
      <c r="E6" s="85"/>
      <c r="F6" s="85"/>
      <c r="G6" s="85"/>
      <c r="H6" s="84" t="str">
        <f t="shared" ref="H6:H24" si="0">IF(C6&gt;0,(AVERAGE(C6:G6))," ")</f>
        <v xml:space="preserve"> </v>
      </c>
      <c r="I6" s="119" t="str">
        <f t="shared" ref="I6:I24" si="1">IF(C6&gt;0,((H6)/(IF($C$5&gt;0,(AVERAGE($C$26:$G$26))," ")))," ")</f>
        <v xml:space="preserve"> </v>
      </c>
      <c r="J6" s="62">
        <f>IF(K6&gt;0,2,0)</f>
        <v>0</v>
      </c>
      <c r="K6" s="111"/>
      <c r="L6" s="128"/>
      <c r="M6" s="129" t="str">
        <f t="shared" ref="M6:M24" si="2">IF(L6&gt;0,(K6/L6)," ")</f>
        <v xml:space="preserve"> </v>
      </c>
      <c r="N6" s="131" t="e">
        <f t="shared" ref="N6:N15" si="3">(M6*J6)</f>
        <v>#VALUE!</v>
      </c>
      <c r="O6" s="167" t="str">
        <f>IF(J5&gt;0,(((PRODUCT(AC1*N25))-(PRODUCT(K25*J25)))/((PRODUCT(AC1*(SUM((J5*J5)+(J6*J6)+(J7*J7)+(J8*J8)+(J9*J9)+(J10*J10)+(J11*J11)+(J12*J12)+(J13*J13)+(J14*J14)+(J15*J15)+(J16*J16)+(J17*J17)+(J18*J18)+(J19*J19)+(J20*J20)+(J21*J21)+(J22*J22)+(J23*J23)+(J24*J24)))))-(J25*J25)))," ")</f>
        <v xml:space="preserve"> </v>
      </c>
      <c r="P6" s="167"/>
      <c r="Q6" s="167"/>
    </row>
    <row r="7" spans="1:29" x14ac:dyDescent="0.25">
      <c r="B7" s="92">
        <v>3</v>
      </c>
      <c r="C7" s="85"/>
      <c r="D7" s="85"/>
      <c r="E7" s="85"/>
      <c r="F7" s="85"/>
      <c r="G7" s="85"/>
      <c r="H7" s="84" t="str">
        <f t="shared" si="0"/>
        <v xml:space="preserve"> </v>
      </c>
      <c r="I7" s="119" t="str">
        <f t="shared" si="1"/>
        <v xml:space="preserve"> </v>
      </c>
      <c r="J7" s="62">
        <f>IF(K7&gt;0,3,0)</f>
        <v>0</v>
      </c>
      <c r="K7" s="111"/>
      <c r="L7" s="128"/>
      <c r="M7" s="129" t="str">
        <f t="shared" si="2"/>
        <v xml:space="preserve"> </v>
      </c>
      <c r="N7" s="131" t="e">
        <f t="shared" si="3"/>
        <v>#VALUE!</v>
      </c>
      <c r="O7" s="133" t="s">
        <v>46</v>
      </c>
      <c r="P7" s="133"/>
      <c r="Q7" s="133"/>
    </row>
    <row r="8" spans="1:29" x14ac:dyDescent="0.25">
      <c r="B8" s="92">
        <v>4</v>
      </c>
      <c r="C8" s="85"/>
      <c r="D8" s="85"/>
      <c r="E8" s="85"/>
      <c r="F8" s="85"/>
      <c r="G8" s="85"/>
      <c r="H8" s="84" t="str">
        <f t="shared" si="0"/>
        <v xml:space="preserve"> </v>
      </c>
      <c r="I8" s="119" t="str">
        <f t="shared" si="1"/>
        <v xml:space="preserve"> </v>
      </c>
      <c r="J8" s="62">
        <f>IF(K8&gt;0,4,0)</f>
        <v>0</v>
      </c>
      <c r="K8" s="111"/>
      <c r="L8" s="128"/>
      <c r="M8" s="129" t="str">
        <f t="shared" si="2"/>
        <v xml:space="preserve"> </v>
      </c>
      <c r="N8" s="131" t="e">
        <f t="shared" si="3"/>
        <v>#VALUE!</v>
      </c>
      <c r="O8" s="165"/>
      <c r="P8" s="165"/>
      <c r="Q8" s="165"/>
    </row>
    <row r="9" spans="1:29" x14ac:dyDescent="0.25">
      <c r="B9" s="92">
        <v>5</v>
      </c>
      <c r="C9" s="85"/>
      <c r="D9" s="85"/>
      <c r="E9" s="85"/>
      <c r="F9" s="85"/>
      <c r="G9" s="85"/>
      <c r="H9" s="84" t="str">
        <f t="shared" si="0"/>
        <v xml:space="preserve"> </v>
      </c>
      <c r="I9" s="119" t="str">
        <f t="shared" si="1"/>
        <v xml:space="preserve"> </v>
      </c>
      <c r="J9" s="62">
        <f>IF(K9&gt;0,5,0)</f>
        <v>0</v>
      </c>
      <c r="K9" s="111"/>
      <c r="L9" s="128"/>
      <c r="M9" s="129" t="str">
        <f t="shared" si="2"/>
        <v xml:space="preserve"> </v>
      </c>
      <c r="N9" s="131" t="e">
        <f t="shared" si="3"/>
        <v>#VALUE!</v>
      </c>
      <c r="O9" s="133" t="s">
        <v>45</v>
      </c>
      <c r="P9" s="133"/>
      <c r="Q9" s="133"/>
    </row>
    <row r="10" spans="1:29" x14ac:dyDescent="0.25">
      <c r="B10" s="92">
        <v>6</v>
      </c>
      <c r="C10" s="85"/>
      <c r="D10" s="85"/>
      <c r="E10" s="85"/>
      <c r="F10" s="85"/>
      <c r="G10" s="85"/>
      <c r="H10" s="84" t="str">
        <f t="shared" si="0"/>
        <v xml:space="preserve"> </v>
      </c>
      <c r="I10" s="119" t="str">
        <f t="shared" si="1"/>
        <v xml:space="preserve"> </v>
      </c>
      <c r="J10" s="62">
        <f>IF(K10&gt;0,6,0)</f>
        <v>0</v>
      </c>
      <c r="K10" s="111"/>
      <c r="L10" s="128"/>
      <c r="M10" s="129" t="str">
        <f t="shared" si="2"/>
        <v xml:space="preserve"> </v>
      </c>
      <c r="N10" s="131" t="e">
        <f t="shared" si="3"/>
        <v>#VALUE!</v>
      </c>
      <c r="O10" s="134">
        <f>IF(O8&gt;0,(((O4)+((O6)*(O8)))*O13),0)</f>
        <v>0</v>
      </c>
      <c r="P10" s="134"/>
      <c r="Q10" s="134"/>
    </row>
    <row r="11" spans="1:29" x14ac:dyDescent="0.25">
      <c r="B11" s="92">
        <v>7</v>
      </c>
      <c r="C11" s="85"/>
      <c r="D11" s="85"/>
      <c r="E11" s="85"/>
      <c r="F11" s="85"/>
      <c r="G11" s="85"/>
      <c r="H11" s="84" t="str">
        <f t="shared" si="0"/>
        <v xml:space="preserve"> </v>
      </c>
      <c r="I11" s="119" t="str">
        <f t="shared" si="1"/>
        <v xml:space="preserve"> </v>
      </c>
      <c r="J11" s="62">
        <f>IF(K11&gt;0,7,0)</f>
        <v>0</v>
      </c>
      <c r="K11" s="111"/>
      <c r="L11" s="128"/>
      <c r="M11" s="129" t="str">
        <f t="shared" si="2"/>
        <v xml:space="preserve"> </v>
      </c>
      <c r="N11" s="131" t="e">
        <f t="shared" si="3"/>
        <v>#VALUE!</v>
      </c>
      <c r="O11" s="134"/>
      <c r="P11" s="134"/>
      <c r="Q11" s="134"/>
    </row>
    <row r="12" spans="1:29" x14ac:dyDescent="0.25">
      <c r="B12" s="92">
        <v>8</v>
      </c>
      <c r="C12" s="85"/>
      <c r="D12" s="85"/>
      <c r="E12" s="85"/>
      <c r="F12" s="85"/>
      <c r="G12" s="85"/>
      <c r="H12" s="84" t="str">
        <f t="shared" si="0"/>
        <v xml:space="preserve"> </v>
      </c>
      <c r="I12" s="119" t="str">
        <f t="shared" si="1"/>
        <v xml:space="preserve"> </v>
      </c>
      <c r="J12" s="62">
        <f>IF(K12&gt;0,8,0)</f>
        <v>0</v>
      </c>
      <c r="K12" s="111"/>
      <c r="L12" s="128"/>
      <c r="M12" s="129" t="str">
        <f t="shared" si="2"/>
        <v xml:space="preserve"> </v>
      </c>
      <c r="N12" s="131" t="e">
        <f t="shared" si="3"/>
        <v>#VALUE!</v>
      </c>
      <c r="O12" s="177" t="s">
        <v>69</v>
      </c>
      <c r="P12" s="177"/>
      <c r="Q12" s="177"/>
    </row>
    <row r="13" spans="1:29" x14ac:dyDescent="0.25">
      <c r="B13" s="92">
        <v>9</v>
      </c>
      <c r="C13" s="85"/>
      <c r="D13" s="85"/>
      <c r="E13" s="85"/>
      <c r="F13" s="85"/>
      <c r="G13" s="85"/>
      <c r="H13" s="84" t="str">
        <f t="shared" si="0"/>
        <v xml:space="preserve"> </v>
      </c>
      <c r="I13" s="119" t="str">
        <f t="shared" si="1"/>
        <v xml:space="preserve"> </v>
      </c>
      <c r="J13" s="62">
        <f>IF(K13&gt;0,9,0)</f>
        <v>0</v>
      </c>
      <c r="K13" s="111"/>
      <c r="L13" s="128"/>
      <c r="M13" s="129" t="str">
        <f t="shared" si="2"/>
        <v xml:space="preserve"> </v>
      </c>
      <c r="N13" s="131" t="e">
        <f t="shared" si="3"/>
        <v>#VALUE!</v>
      </c>
      <c r="O13" s="175"/>
      <c r="P13" s="175"/>
      <c r="Q13" s="175"/>
    </row>
    <row r="14" spans="1:29" x14ac:dyDescent="0.25">
      <c r="B14" s="92">
        <v>10</v>
      </c>
      <c r="C14" s="85"/>
      <c r="D14" s="85"/>
      <c r="E14" s="85"/>
      <c r="F14" s="85"/>
      <c r="G14" s="85"/>
      <c r="H14" s="84" t="str">
        <f t="shared" si="0"/>
        <v xml:space="preserve"> </v>
      </c>
      <c r="I14" s="119" t="str">
        <f t="shared" si="1"/>
        <v xml:space="preserve"> </v>
      </c>
      <c r="J14" s="62">
        <f>IF(K14&gt;0,10,0)</f>
        <v>0</v>
      </c>
      <c r="K14" s="111"/>
      <c r="L14" s="128"/>
      <c r="M14" s="129" t="str">
        <f t="shared" si="2"/>
        <v xml:space="preserve"> </v>
      </c>
      <c r="N14" s="131" t="e">
        <f t="shared" si="3"/>
        <v>#VALUE!</v>
      </c>
      <c r="O14" s="122"/>
      <c r="P14" s="123"/>
      <c r="Q14" s="124"/>
    </row>
    <row r="15" spans="1:29" x14ac:dyDescent="0.25">
      <c r="B15" s="92">
        <v>11</v>
      </c>
      <c r="C15" s="85"/>
      <c r="D15" s="85"/>
      <c r="E15" s="85"/>
      <c r="F15" s="85"/>
      <c r="G15" s="85"/>
      <c r="H15" s="84" t="str">
        <f t="shared" si="0"/>
        <v xml:space="preserve"> </v>
      </c>
      <c r="I15" s="119" t="str">
        <f t="shared" si="1"/>
        <v xml:space="preserve"> </v>
      </c>
      <c r="J15" s="62">
        <f>IF(K15&gt;0,11,0)</f>
        <v>0</v>
      </c>
      <c r="K15" s="111"/>
      <c r="L15" s="128"/>
      <c r="M15" s="129" t="str">
        <f t="shared" si="2"/>
        <v xml:space="preserve"> </v>
      </c>
      <c r="N15" s="131" t="e">
        <f t="shared" si="3"/>
        <v>#VALUE!</v>
      </c>
      <c r="O15" s="122"/>
      <c r="P15" s="123"/>
      <c r="Q15" s="124"/>
    </row>
    <row r="16" spans="1:29" x14ac:dyDescent="0.25">
      <c r="B16" s="92">
        <v>12</v>
      </c>
      <c r="C16" s="85"/>
      <c r="D16" s="85"/>
      <c r="E16" s="85"/>
      <c r="F16" s="85"/>
      <c r="G16" s="85"/>
      <c r="H16" s="84" t="str">
        <f t="shared" si="0"/>
        <v xml:space="preserve"> </v>
      </c>
      <c r="I16" s="119" t="str">
        <f t="shared" si="1"/>
        <v xml:space="preserve"> </v>
      </c>
      <c r="J16" s="62">
        <f>IF(K16&gt;0,12,0)</f>
        <v>0</v>
      </c>
      <c r="K16" s="111"/>
      <c r="L16" s="128"/>
      <c r="M16" s="129" t="str">
        <f t="shared" si="2"/>
        <v xml:space="preserve"> </v>
      </c>
      <c r="N16" s="131" t="e">
        <f>(M16*J16)</f>
        <v>#VALUE!</v>
      </c>
      <c r="O16" s="122"/>
      <c r="P16" s="123"/>
      <c r="Q16" s="124"/>
    </row>
    <row r="17" spans="1:17" x14ac:dyDescent="0.25">
      <c r="B17" s="92">
        <v>13</v>
      </c>
      <c r="C17" s="85"/>
      <c r="D17" s="85"/>
      <c r="E17" s="85"/>
      <c r="F17" s="85"/>
      <c r="G17" s="85"/>
      <c r="H17" s="84" t="str">
        <f t="shared" si="0"/>
        <v xml:space="preserve"> </v>
      </c>
      <c r="I17" s="119" t="str">
        <f t="shared" si="1"/>
        <v xml:space="preserve"> </v>
      </c>
      <c r="J17" s="62">
        <f>IF(K17&gt;0,13,0)</f>
        <v>0</v>
      </c>
      <c r="K17" s="108"/>
      <c r="L17" s="128"/>
      <c r="M17" s="129" t="str">
        <f t="shared" si="2"/>
        <v xml:space="preserve"> </v>
      </c>
      <c r="N17" s="131">
        <f t="shared" ref="N17:N24" si="4">(K17*J17)</f>
        <v>0</v>
      </c>
      <c r="O17" s="122"/>
      <c r="P17" s="123"/>
      <c r="Q17" s="124"/>
    </row>
    <row r="18" spans="1:17" x14ac:dyDescent="0.25">
      <c r="B18" s="92">
        <v>14</v>
      </c>
      <c r="C18" s="85"/>
      <c r="D18" s="85"/>
      <c r="E18" s="85"/>
      <c r="F18" s="85"/>
      <c r="G18" s="85"/>
      <c r="H18" s="84" t="str">
        <f t="shared" si="0"/>
        <v xml:space="preserve"> </v>
      </c>
      <c r="I18" s="119" t="str">
        <f t="shared" si="1"/>
        <v xml:space="preserve"> </v>
      </c>
      <c r="J18" s="62">
        <f>IF(K18&gt;0,14,0)</f>
        <v>0</v>
      </c>
      <c r="K18" s="108"/>
      <c r="L18" s="128"/>
      <c r="M18" s="129" t="str">
        <f t="shared" si="2"/>
        <v xml:space="preserve"> </v>
      </c>
      <c r="N18" s="131">
        <f t="shared" si="4"/>
        <v>0</v>
      </c>
      <c r="O18" s="122"/>
      <c r="P18" s="123"/>
      <c r="Q18" s="124"/>
    </row>
    <row r="19" spans="1:17" x14ac:dyDescent="0.25">
      <c r="B19" s="92">
        <v>15</v>
      </c>
      <c r="C19" s="85"/>
      <c r="D19" s="85"/>
      <c r="E19" s="85"/>
      <c r="F19" s="85"/>
      <c r="G19" s="85"/>
      <c r="H19" s="84" t="str">
        <f t="shared" si="0"/>
        <v xml:space="preserve"> </v>
      </c>
      <c r="I19" s="119" t="str">
        <f t="shared" si="1"/>
        <v xml:space="preserve"> </v>
      </c>
      <c r="J19" s="62">
        <f>IF(K19&gt;0,15,0)</f>
        <v>0</v>
      </c>
      <c r="K19" s="108"/>
      <c r="L19" s="128"/>
      <c r="M19" s="129" t="str">
        <f t="shared" si="2"/>
        <v xml:space="preserve"> </v>
      </c>
      <c r="N19" s="131">
        <f t="shared" si="4"/>
        <v>0</v>
      </c>
      <c r="O19" s="122"/>
      <c r="P19" s="123"/>
      <c r="Q19" s="124"/>
    </row>
    <row r="20" spans="1:17" x14ac:dyDescent="0.25">
      <c r="B20" s="92">
        <v>16</v>
      </c>
      <c r="C20" s="85"/>
      <c r="D20" s="85"/>
      <c r="E20" s="85"/>
      <c r="F20" s="85"/>
      <c r="G20" s="85"/>
      <c r="H20" s="84" t="str">
        <f t="shared" si="0"/>
        <v xml:space="preserve"> </v>
      </c>
      <c r="I20" s="119" t="str">
        <f t="shared" si="1"/>
        <v xml:space="preserve"> </v>
      </c>
      <c r="J20" s="62">
        <f>IF(K20&gt;0,16,0)</f>
        <v>0</v>
      </c>
      <c r="K20" s="108"/>
      <c r="L20" s="128"/>
      <c r="M20" s="129" t="str">
        <f t="shared" si="2"/>
        <v xml:space="preserve"> </v>
      </c>
      <c r="N20" s="131">
        <f t="shared" si="4"/>
        <v>0</v>
      </c>
      <c r="O20" s="122"/>
      <c r="P20" s="123"/>
      <c r="Q20" s="124"/>
    </row>
    <row r="21" spans="1:17" x14ac:dyDescent="0.25">
      <c r="B21" s="92">
        <v>17</v>
      </c>
      <c r="C21" s="85"/>
      <c r="D21" s="85"/>
      <c r="E21" s="85"/>
      <c r="F21" s="85"/>
      <c r="G21" s="85"/>
      <c r="H21" s="84" t="str">
        <f t="shared" si="0"/>
        <v xml:space="preserve"> </v>
      </c>
      <c r="I21" s="119" t="str">
        <f t="shared" si="1"/>
        <v xml:space="preserve"> </v>
      </c>
      <c r="J21" s="62">
        <f>IF(K21&gt;0,17,0)</f>
        <v>0</v>
      </c>
      <c r="K21" s="108"/>
      <c r="L21" s="128"/>
      <c r="M21" s="129" t="str">
        <f t="shared" si="2"/>
        <v xml:space="preserve"> </v>
      </c>
      <c r="N21" s="131">
        <f t="shared" si="4"/>
        <v>0</v>
      </c>
      <c r="O21" s="122"/>
      <c r="P21" s="123"/>
      <c r="Q21" s="124"/>
    </row>
    <row r="22" spans="1:17" x14ac:dyDescent="0.25">
      <c r="B22" s="92">
        <v>18</v>
      </c>
      <c r="C22" s="85"/>
      <c r="D22" s="85"/>
      <c r="E22" s="85"/>
      <c r="F22" s="85"/>
      <c r="G22" s="85"/>
      <c r="H22" s="84" t="str">
        <f t="shared" si="0"/>
        <v xml:space="preserve"> </v>
      </c>
      <c r="I22" s="119" t="str">
        <f t="shared" si="1"/>
        <v xml:space="preserve"> </v>
      </c>
      <c r="J22" s="62">
        <f>IF(K22&gt;0,18,0)</f>
        <v>0</v>
      </c>
      <c r="K22" s="108"/>
      <c r="L22" s="128"/>
      <c r="M22" s="129" t="str">
        <f t="shared" si="2"/>
        <v xml:space="preserve"> </v>
      </c>
      <c r="N22" s="131">
        <f t="shared" si="4"/>
        <v>0</v>
      </c>
      <c r="O22" s="122"/>
      <c r="P22" s="123"/>
      <c r="Q22" s="124"/>
    </row>
    <row r="23" spans="1:17" x14ac:dyDescent="0.25">
      <c r="B23" s="92">
        <v>19</v>
      </c>
      <c r="C23" s="85"/>
      <c r="D23" s="85"/>
      <c r="E23" s="85"/>
      <c r="F23" s="85"/>
      <c r="G23" s="85"/>
      <c r="H23" s="84" t="str">
        <f t="shared" si="0"/>
        <v xml:space="preserve"> </v>
      </c>
      <c r="I23" s="119" t="str">
        <f t="shared" si="1"/>
        <v xml:space="preserve"> </v>
      </c>
      <c r="J23" s="62">
        <f>IF(K23&gt;0,19,0)</f>
        <v>0</v>
      </c>
      <c r="K23" s="108"/>
      <c r="L23" s="128"/>
      <c r="M23" s="129" t="str">
        <f t="shared" si="2"/>
        <v xml:space="preserve"> </v>
      </c>
      <c r="N23" s="131">
        <f t="shared" si="4"/>
        <v>0</v>
      </c>
      <c r="O23" s="122"/>
      <c r="P23" s="123"/>
      <c r="Q23" s="124"/>
    </row>
    <row r="24" spans="1:17" x14ac:dyDescent="0.25">
      <c r="B24" s="92">
        <v>20</v>
      </c>
      <c r="C24" s="85"/>
      <c r="D24" s="85"/>
      <c r="E24" s="85"/>
      <c r="F24" s="85"/>
      <c r="G24" s="85"/>
      <c r="H24" s="84" t="str">
        <f t="shared" si="0"/>
        <v xml:space="preserve"> </v>
      </c>
      <c r="I24" s="119" t="str">
        <f t="shared" si="1"/>
        <v xml:space="preserve"> </v>
      </c>
      <c r="J24" s="62">
        <f>IF(K24&gt;0,20,0)</f>
        <v>0</v>
      </c>
      <c r="K24" s="108"/>
      <c r="L24" s="128"/>
      <c r="M24" s="129" t="str">
        <f t="shared" si="2"/>
        <v xml:space="preserve"> </v>
      </c>
      <c r="N24" s="131">
        <f t="shared" si="4"/>
        <v>0</v>
      </c>
      <c r="O24" s="122"/>
      <c r="P24" s="123"/>
      <c r="Q24" s="124"/>
    </row>
    <row r="25" spans="1:17" ht="31.5" customHeight="1" x14ac:dyDescent="0.25">
      <c r="A25" s="81"/>
      <c r="B25" s="88" t="s">
        <v>64</v>
      </c>
      <c r="C25" s="89">
        <f>SUM(C5:C24)</f>
        <v>0</v>
      </c>
      <c r="D25" s="89">
        <f>SUM(D5:D24)</f>
        <v>0</v>
      </c>
      <c r="E25" s="89">
        <f>SUM(E5:E24)</f>
        <v>0</v>
      </c>
      <c r="F25" s="89">
        <f>SUM(F5:F24)</f>
        <v>0</v>
      </c>
      <c r="G25" s="89">
        <f>SUM(G5:G24)</f>
        <v>0</v>
      </c>
      <c r="H25" s="81"/>
      <c r="I25" s="88" t="s">
        <v>67</v>
      </c>
      <c r="J25" s="121">
        <f>SUM(J5:J24)</f>
        <v>0</v>
      </c>
      <c r="K25" s="88">
        <f>SUM(K5:K24)</f>
        <v>0</v>
      </c>
      <c r="L25" s="88"/>
      <c r="M25" s="130">
        <f>SUM(M5:M24)</f>
        <v>0</v>
      </c>
      <c r="N25" s="88" t="e">
        <f>SUM(N5:N24)</f>
        <v>#VALUE!</v>
      </c>
      <c r="O25" s="125"/>
      <c r="P25" s="126"/>
      <c r="Q25" s="127"/>
    </row>
    <row r="26" spans="1:17" ht="30" customHeight="1" x14ac:dyDescent="0.25">
      <c r="A26" s="81"/>
      <c r="B26" s="88" t="s">
        <v>63</v>
      </c>
      <c r="C26" s="91" t="str">
        <f>IF(C5&gt;0,(AVERAGE(C5:C24))," ")</f>
        <v xml:space="preserve"> </v>
      </c>
      <c r="D26" s="91" t="str">
        <f t="shared" ref="D26:G26" si="5">IF(D5&gt;0,(AVERAGE(D5:D24))," ")</f>
        <v xml:space="preserve"> </v>
      </c>
      <c r="E26" s="91" t="str">
        <f t="shared" si="5"/>
        <v xml:space="preserve"> </v>
      </c>
      <c r="F26" s="91" t="str">
        <f t="shared" si="5"/>
        <v xml:space="preserve"> </v>
      </c>
      <c r="G26" s="91" t="str">
        <f t="shared" si="5"/>
        <v xml:space="preserve"> </v>
      </c>
      <c r="H26" s="81"/>
      <c r="I26" s="81"/>
    </row>
    <row r="27" spans="1:17" x14ac:dyDescent="0.25">
      <c r="B27" s="1"/>
      <c r="C27" s="1"/>
      <c r="D27" s="1"/>
      <c r="E27" s="1"/>
      <c r="F27" s="1"/>
      <c r="G27" s="1"/>
      <c r="H27" s="1"/>
      <c r="I27" s="1"/>
    </row>
    <row r="28" spans="1:17" x14ac:dyDescent="0.25">
      <c r="B28" s="173"/>
      <c r="C28" s="173"/>
      <c r="D28" s="174"/>
      <c r="E28" s="80"/>
      <c r="F28" s="1"/>
      <c r="G28" s="1"/>
      <c r="I28" s="1"/>
    </row>
    <row r="29" spans="1:17" x14ac:dyDescent="0.25">
      <c r="B29" s="173"/>
      <c r="C29" s="173"/>
      <c r="D29" s="174"/>
      <c r="E29" s="80"/>
      <c r="F29" s="1"/>
      <c r="G29" s="1"/>
      <c r="H29" s="1"/>
      <c r="I29" s="1"/>
    </row>
  </sheetData>
  <mergeCells count="23">
    <mergeCell ref="J1:Q2"/>
    <mergeCell ref="B1:I1"/>
    <mergeCell ref="B2:B3"/>
    <mergeCell ref="H2:I2"/>
    <mergeCell ref="O6:Q6"/>
    <mergeCell ref="H3:H4"/>
    <mergeCell ref="I3:I4"/>
    <mergeCell ref="B28:C29"/>
    <mergeCell ref="D28:D29"/>
    <mergeCell ref="O13:Q13"/>
    <mergeCell ref="J3:J4"/>
    <mergeCell ref="K3:K4"/>
    <mergeCell ref="O3:Q3"/>
    <mergeCell ref="O4:Q4"/>
    <mergeCell ref="O5:Q5"/>
    <mergeCell ref="N3:N4"/>
    <mergeCell ref="L3:L4"/>
    <mergeCell ref="M3:M4"/>
    <mergeCell ref="O7:Q7"/>
    <mergeCell ref="O8:Q8"/>
    <mergeCell ref="O9:Q9"/>
    <mergeCell ref="O10:Q11"/>
    <mergeCell ref="O12:Q12"/>
  </mergeCells>
  <dataValidations xWindow="920" yWindow="298" count="4">
    <dataValidation type="list" allowBlank="1" showInputMessage="1" showErrorMessage="1" sqref="O13:Q13">
      <formula1>$I$5:$I$24</formula1>
    </dataValidation>
    <dataValidation allowBlank="1" showInputMessage="1" showErrorMessage="1" promptTitle="Ventas Cronologicas" prompt="Primero las ventas del año 1, y del año 2 etc..." sqref="K5"/>
    <dataValidation type="list" allowBlank="1" showErrorMessage="1" promptTitle="Ventas Cronologicas" prompt="Primero las ventas del año 1, y del año 2 etc..." sqref="L5:L24">
      <formula1>$I$5:$I$24</formula1>
    </dataValidation>
    <dataValidation allowBlank="1" showErrorMessage="1" promptTitle="Ventas Cronologicas" prompt="Primero las ventas del año 1, y del año 2 etc..." sqref="M5:M24"/>
  </dataValidation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Promedio Movil y Simple</vt:lpstr>
      <vt:lpstr>Promedio Movil Ponderado</vt:lpstr>
      <vt:lpstr>Suavizacion Exponencial Simple</vt:lpstr>
      <vt:lpstr>Suavizacion Exponencial Doble</vt:lpstr>
      <vt:lpstr>Regresión Lineal</vt:lpstr>
      <vt:lpstr>Evaluacion de Pronostico</vt:lpstr>
      <vt:lpstr>Variacion Estacional</vt:lpstr>
      <vt:lpstr>Var. Esta. con Tendencia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SalazarFamily</dc:creator>
  <cp:keywords>Formato</cp:keywords>
  <cp:lastModifiedBy>Oscar Fattorini Rodriguez</cp:lastModifiedBy>
  <cp:lastPrinted>2010-08-09T01:52:52Z</cp:lastPrinted>
  <dcterms:created xsi:type="dcterms:W3CDTF">2009-08-20T23:18:49Z</dcterms:created>
  <dcterms:modified xsi:type="dcterms:W3CDTF">2015-11-30T18:35:25Z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 Mode">
    <vt:lpwstr>student</vt:lpwstr>
  </property>
</Properties>
</file>