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att\Google Drive\ISIL\Gestion de Operaciones\"/>
    </mc:Choice>
  </mc:AlternateContent>
  <bookViews>
    <workbookView xWindow="0" yWindow="0" windowWidth="20490" windowHeight="7305" xr2:uid="{00000000-000D-0000-FFFF-FFFF00000000}"/>
  </bookViews>
  <sheets>
    <sheet name="ABC" sheetId="1" r:id="rId1"/>
    <sheet name="Hoja2" sheetId="2" r:id="rId2"/>
    <sheet name="Hoja3" sheetId="3" r:id="rId3"/>
  </sheets>
  <calcPr calcId="171027"/>
</workbook>
</file>

<file path=xl/calcChain.xml><?xml version="1.0" encoding="utf-8"?>
<calcChain xmlns="http://schemas.openxmlformats.org/spreadsheetml/2006/main">
  <c r="C73" i="1" l="1"/>
  <c r="C72" i="1"/>
  <c r="C74" i="1" l="1"/>
  <c r="G72" i="1"/>
  <c r="G73" i="1" s="1"/>
  <c r="G74" i="1" s="1"/>
  <c r="F46" i="1"/>
  <c r="F52" i="1"/>
  <c r="F16" i="1"/>
  <c r="F31" i="1"/>
  <c r="F64" i="1"/>
  <c r="F50" i="1"/>
  <c r="F21" i="1"/>
  <c r="F27" i="1"/>
  <c r="F59" i="1"/>
  <c r="F55" i="1"/>
  <c r="F42" i="1"/>
  <c r="F12" i="1"/>
  <c r="F34" i="1"/>
  <c r="F44" i="1"/>
  <c r="F63" i="1"/>
  <c r="F60" i="1"/>
  <c r="F8" i="1"/>
  <c r="F30" i="1"/>
  <c r="F53" i="1"/>
  <c r="F41" i="1"/>
  <c r="F51" i="1"/>
  <c r="F17" i="1"/>
  <c r="F32" i="1"/>
  <c r="F9" i="1"/>
  <c r="F20" i="1"/>
  <c r="F35" i="1"/>
  <c r="F10" i="1"/>
  <c r="F15" i="1"/>
  <c r="F19" i="1"/>
  <c r="F26" i="1"/>
  <c r="F29" i="1"/>
  <c r="F56" i="1"/>
  <c r="F28" i="1"/>
  <c r="F7" i="1"/>
  <c r="D72" i="1" s="1"/>
  <c r="F13" i="1"/>
  <c r="F24" i="1"/>
  <c r="F45" i="1"/>
  <c r="F23" i="1"/>
  <c r="F11" i="1"/>
  <c r="F62" i="1"/>
  <c r="F18" i="1"/>
  <c r="F38" i="1"/>
  <c r="F14" i="1"/>
  <c r="F22" i="1"/>
  <c r="F36" i="1"/>
  <c r="F25" i="1"/>
  <c r="F58" i="1"/>
  <c r="F43" i="1"/>
  <c r="F33" i="1"/>
  <c r="F40" i="1"/>
  <c r="F48" i="1"/>
  <c r="F61" i="1"/>
  <c r="F57" i="1"/>
  <c r="F49" i="1"/>
  <c r="F54" i="1"/>
  <c r="F39" i="1"/>
  <c r="F47" i="1"/>
  <c r="F37" i="1"/>
  <c r="D73" i="1" l="1"/>
  <c r="D74" i="1"/>
  <c r="F66" i="1"/>
  <c r="G64" i="1" s="1"/>
  <c r="E72" i="1" l="1"/>
  <c r="F72" i="1" s="1"/>
  <c r="E74" i="1"/>
  <c r="E73" i="1"/>
  <c r="G13" i="1"/>
  <c r="G29" i="1"/>
  <c r="G21" i="1"/>
  <c r="G41" i="1"/>
  <c r="G9" i="1"/>
  <c r="G17" i="1"/>
  <c r="G25" i="1"/>
  <c r="G33" i="1"/>
  <c r="G53" i="1"/>
  <c r="G7" i="1"/>
  <c r="H7" i="1" s="1"/>
  <c r="G11" i="1"/>
  <c r="G15" i="1"/>
  <c r="G19" i="1"/>
  <c r="G23" i="1"/>
  <c r="G27" i="1"/>
  <c r="G31" i="1"/>
  <c r="G37" i="1"/>
  <c r="G45" i="1"/>
  <c r="G61" i="1"/>
  <c r="G49" i="1"/>
  <c r="G57" i="1"/>
  <c r="G10" i="1"/>
  <c r="G35" i="1"/>
  <c r="G39" i="1"/>
  <c r="G43" i="1"/>
  <c r="G47" i="1"/>
  <c r="G51" i="1"/>
  <c r="G55" i="1"/>
  <c r="G59" i="1"/>
  <c r="G63" i="1"/>
  <c r="G14" i="1"/>
  <c r="G22" i="1"/>
  <c r="G8" i="1"/>
  <c r="G12" i="1"/>
  <c r="G18" i="1"/>
  <c r="G30" i="1"/>
  <c r="G16" i="1"/>
  <c r="G20" i="1"/>
  <c r="G24" i="1"/>
  <c r="G38" i="1"/>
  <c r="G26" i="1"/>
  <c r="G34" i="1"/>
  <c r="G42" i="1"/>
  <c r="G28" i="1"/>
  <c r="G32" i="1"/>
  <c r="G36" i="1"/>
  <c r="G40" i="1"/>
  <c r="G50" i="1"/>
  <c r="G46" i="1"/>
  <c r="G58" i="1"/>
  <c r="G44" i="1"/>
  <c r="G48" i="1"/>
  <c r="G54" i="1"/>
  <c r="G62" i="1"/>
  <c r="G52" i="1"/>
  <c r="G56" i="1"/>
  <c r="G60" i="1"/>
  <c r="F73" i="1" l="1"/>
  <c r="F74" i="1" s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l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</calcChain>
</file>

<file path=xl/sharedStrings.xml><?xml version="1.0" encoding="utf-8"?>
<sst xmlns="http://schemas.openxmlformats.org/spreadsheetml/2006/main" count="137" uniqueCount="79">
  <si>
    <t>RAZÓN SOCIAL</t>
  </si>
  <si>
    <t>Item</t>
  </si>
  <si>
    <t>Código ALM</t>
  </si>
  <si>
    <t>Total Salidas</t>
  </si>
  <si>
    <t>% Costo Total</t>
  </si>
  <si>
    <t>%  Acumulado</t>
  </si>
  <si>
    <t>ABC</t>
  </si>
  <si>
    <t>Descripción</t>
  </si>
  <si>
    <t>Precio S/.</t>
  </si>
  <si>
    <t>Total S/. Salidas</t>
  </si>
  <si>
    <t>CODO SANITARIO INOX. C/FERRULA 1.1/2" X 45</t>
  </si>
  <si>
    <t>REFLECTOR TELEMECANIQUE XUZ-C80</t>
  </si>
  <si>
    <t>TABLERO METALICO ELECTRICO 500 X 360 X 120</t>
  </si>
  <si>
    <t>BOMBIN DE FRENO 1.1/8" HYUNDAI MIGTHY 3.5</t>
  </si>
  <si>
    <t>TUERCA P/PERNO SUJETADOR DE CAPACHOS LAVAD</t>
  </si>
  <si>
    <t>CABLE NYY 3-1 X 240 MM</t>
  </si>
  <si>
    <t>RETEN 35 X 55 X 10 MM</t>
  </si>
  <si>
    <t>VENTILADOR P/ARMARIO ELECTRICO 230V/15W 12</t>
  </si>
  <si>
    <t>SENSOR FOTOELECTRICO TELEMECANIQUE XU1-N18</t>
  </si>
  <si>
    <t>UNION UNIVERSAL INOX. 3/4"</t>
  </si>
  <si>
    <t>WASHER SOPLADORA DB-30 P/N 1181088</t>
  </si>
  <si>
    <t>NIPLE ACERO SCH-40  1.1/2" X 2"</t>
  </si>
  <si>
    <t>GRASA SANITARIA BEL RAY NO TOX HD-EP2</t>
  </si>
  <si>
    <t>REDUCCION BUSHING INOX. 1.1/2" X 3/4"</t>
  </si>
  <si>
    <t>CONECTOR TP PRENSAESTOPA PG-11 IP68</t>
  </si>
  <si>
    <t>TAPON MACHO FO.NEGRO 300 LBS 1.1/4"</t>
  </si>
  <si>
    <t>PLATINA INOX. 1/4" X 2" X 4 MT</t>
  </si>
  <si>
    <t>PERNO SOCKET INOX. 1/4" X 2"</t>
  </si>
  <si>
    <t>PERNO SOCKET FO. 1/4" X 1.1/2"</t>
  </si>
  <si>
    <t>TEE PVC P/AGUA DE EMBONAR 1.1/2" PESADO</t>
  </si>
  <si>
    <t>TARUGO PLASTICO 10/50</t>
  </si>
  <si>
    <t>TERMINAL DE PRESION DE COBRE SA-400</t>
  </si>
  <si>
    <t>TERMINAL DE ENCHUFE HEMBRA Nｰ 16-14 AWG</t>
  </si>
  <si>
    <t>CADENA DE RODILLOS SIMPLE 1.1/4" ASA 100-1</t>
  </si>
  <si>
    <t>LAMPARA TP BAYONETA 24V-21/5W DOBLE CONTAC</t>
  </si>
  <si>
    <t>LAMPARA TP BAYONETA 24V/21W UN CONTACTO</t>
  </si>
  <si>
    <t>LLAVE MIXTA 15 MM</t>
  </si>
  <si>
    <t>DISCO DE EMBRAGUE MOTOR NISSAN TD27</t>
  </si>
  <si>
    <t>RODAMIENTO 594</t>
  </si>
  <si>
    <t>RODAMIENTO 3782 ( CONO )</t>
  </si>
  <si>
    <t>TERMINAL DE OJAL DE NIQUEL 8 AWG - OJAL 3/</t>
  </si>
  <si>
    <t>CARBONES P/ALTERNADOR PERKINS FNX-376</t>
  </si>
  <si>
    <t>RETEN 68 X 90 X 10/12 MM</t>
  </si>
  <si>
    <t>REDUCCION PVC 3" X 2"</t>
  </si>
  <si>
    <t>PI･ON P/CADENA DE TABLILLAS RECTA 21 T-2"</t>
  </si>
  <si>
    <t>IGNITOR P/LAMPARA DE HALOGENUROS METALICOS</t>
  </si>
  <si>
    <t>RESORTE DE COMPRESION 2 X 9 X 50 MM-10 ESP</t>
  </si>
  <si>
    <t>MANGUERA HIDRAULICA SAE 100R2AT 3/8" X 0.6</t>
  </si>
  <si>
    <t>FUSIBLE DE U･A 40 A</t>
  </si>
  <si>
    <t>FUSIBLE TP K (CHICOTE) 20 A</t>
  </si>
  <si>
    <t>FUSIBLE TP K (CHICOTE) 15 A</t>
  </si>
  <si>
    <t>FUSIBLE CILINDRICO DE VIDRIO 3A (5 X 20 MM</t>
  </si>
  <si>
    <t>AMPERIMETRO P/TABLERO 2000/5A - 3.1/2" X 3</t>
  </si>
  <si>
    <t>PERNO SOCKET INOX. M8 X 80</t>
  </si>
  <si>
    <t>PERNO SOCKET ZINCADO M10 X 60</t>
  </si>
  <si>
    <t>PERNO SOCKET G-8.8 M5 X 70</t>
  </si>
  <si>
    <t>PERNO SOCKET INOX. M8 X 120</t>
  </si>
  <si>
    <t>RODAMIENTO 6005 2Z</t>
  </si>
  <si>
    <t>RODAMIENTO 32004 X/Q</t>
  </si>
  <si>
    <t>PERNO HEXAGONAL FO. 1/4" X 2"</t>
  </si>
  <si>
    <t>GASOLINA 84 - VEHICULOS</t>
  </si>
  <si>
    <t>TUERCA CIEGA VALVULA DE ESCAPE P/N.392765</t>
  </si>
  <si>
    <t>TAPON DE COMPENSACION EXTERNA P/N.475303 C</t>
  </si>
  <si>
    <t>JUNTA REFRIGERANTE P/N 357028 COMPRESOR AB</t>
  </si>
  <si>
    <t>KIT DE VALVULA 2468 DB-30 P/N.1251327</t>
  </si>
  <si>
    <t>RODAMIENTO TIMKEM 27689 (CONO)</t>
  </si>
  <si>
    <t>RODAMIENTO TIMKEM HM807035 (CONO)</t>
  </si>
  <si>
    <t>SOPORTE DE BRIDA FY 504M</t>
  </si>
  <si>
    <t>Total</t>
  </si>
  <si>
    <t>A</t>
  </si>
  <si>
    <t>B</t>
  </si>
  <si>
    <t>C</t>
  </si>
  <si>
    <t>RESUMEN DE ANÁLISIS</t>
  </si>
  <si>
    <t>Segmento</t>
  </si>
  <si>
    <t>% Artículos</t>
  </si>
  <si>
    <t>Soles x Seg.</t>
  </si>
  <si>
    <t>% (S/.)</t>
  </si>
  <si>
    <t>% S/.  Acum</t>
  </si>
  <si>
    <t>% Artículos Acum.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</si>
</sst>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S/.&quot;\ * #,##0.00_ ;_ &quot;S/.&quot;\ * \-#,##0.00_ ;_ &quot;S/.&quot;\ * &quot;-&quot;??_ ;_ @_ 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algun Gothic"/>
      <family val="2"/>
    </font>
    <font>
      <b/>
      <sz val="10"/>
      <color indexed="18"/>
      <name val="Malgun Gothic"/>
      <family val="2"/>
    </font>
    <font>
      <sz val="16"/>
      <color theme="1"/>
      <name val="Malgun Gothic"/>
      <family val="2"/>
    </font>
    <font>
      <b/>
      <sz val="14"/>
      <color theme="1"/>
      <name val="Malgun Gothic"/>
      <family val="2"/>
    </font>
    <font>
      <b/>
      <sz val="11"/>
      <color theme="0"/>
      <name val="Malgun Gothic"/>
      <family val="2"/>
    </font>
    <font>
      <sz val="11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1241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3" fillId="0" borderId="0" xfId="0" applyNumberFormat="1" applyFont="1"/>
    <xf numFmtId="0" fontId="3" fillId="0" borderId="1" xfId="0" applyFont="1" applyBorder="1"/>
    <xf numFmtId="9" fontId="3" fillId="0" borderId="1" xfId="1" applyFont="1" applyBorder="1" applyAlignment="1">
      <alignment horizontal="center"/>
    </xf>
    <xf numFmtId="164" fontId="3" fillId="0" borderId="1" xfId="0" applyNumberFormat="1" applyFont="1" applyBorder="1"/>
    <xf numFmtId="9" fontId="3" fillId="0" borderId="1" xfId="1" applyFont="1" applyBorder="1"/>
    <xf numFmtId="0" fontId="7" fillId="4" borderId="1" xfId="0" applyFont="1" applyFill="1" applyBorder="1"/>
    <xf numFmtId="10" fontId="3" fillId="0" borderId="1" xfId="1" applyNumberFormat="1" applyFont="1" applyBorder="1"/>
    <xf numFmtId="9" fontId="3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6" fillId="6" borderId="0" xfId="0" applyFont="1" applyFill="1"/>
    <xf numFmtId="0" fontId="3" fillId="6" borderId="0" xfId="0" applyFont="1" applyFill="1"/>
    <xf numFmtId="165" fontId="3" fillId="0" borderId="1" xfId="1" applyNumberFormat="1" applyFont="1" applyBorder="1"/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Light16"/>
  <colors>
    <mruColors>
      <color rgb="FFE124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s-PE" sz="1600"/>
              <a:t>Pareto x Segmento</a:t>
            </a:r>
            <a:r>
              <a:rPr lang="es-PE" sz="1600" baseline="0"/>
              <a:t>  de salida de repuestos</a:t>
            </a:r>
            <a:endParaRPr lang="es-PE" sz="16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1348781736740253E-2"/>
          <c:y val="0.1794341901499833"/>
          <c:w val="0.90567584764056008"/>
          <c:h val="0.611141016829274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ABC!$D$71</c:f>
              <c:strCache>
                <c:ptCount val="1"/>
                <c:pt idx="0">
                  <c:v>Soles x Seg.</c:v>
                </c:pt>
              </c:strCache>
            </c:strRef>
          </c:tx>
          <c:spPr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16200000" scaled="0"/>
            </a:gradFill>
          </c:spPr>
          <c:invertIfNegative val="0"/>
          <c:cat>
            <c:strRef>
              <c:f>ABC!$B$72:$B$74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ABC!$D$72:$D$74</c:f>
              <c:numCache>
                <c:formatCode>_ "S/."\ * #,##0.00_ ;_ "S/."\ * \-#,##0.00_ ;_ "S/."\ * "-"??_ ;_ @_ </c:formatCode>
                <c:ptCount val="3"/>
                <c:pt idx="0">
                  <c:v>34884</c:v>
                </c:pt>
                <c:pt idx="1">
                  <c:v>6534</c:v>
                </c:pt>
                <c:pt idx="2">
                  <c:v>2161.4799999999996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9-4A20-AEB9-320D72CBA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518112"/>
        <c:axId val="191520352"/>
      </c:barChart>
      <c:catAx>
        <c:axId val="1915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Tipo de artículos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91520352"/>
        <c:crosses val="autoZero"/>
        <c:auto val="1"/>
        <c:lblAlgn val="ctr"/>
        <c:lblOffset val="100"/>
        <c:noMultiLvlLbl val="0"/>
      </c:catAx>
      <c:valAx>
        <c:axId val="191520352"/>
        <c:scaling>
          <c:orientation val="minMax"/>
        </c:scaling>
        <c:delete val="0"/>
        <c:axPos val="l"/>
        <c:majorGridlines/>
        <c:numFmt formatCode="_(&quot;S/.&quot;* #,##0_);_(&quot;S/.&quot;* \(#,##0\);_(&quot;S/.&quot;* &quot;-&quot;_);_(@_)" sourceLinked="0"/>
        <c:majorTickMark val="cross"/>
        <c:minorTickMark val="none"/>
        <c:tickLblPos val="low"/>
        <c:spPr>
          <a:ln/>
        </c:spPr>
        <c:txPr>
          <a:bodyPr rot="0" vert="horz" anchor="ctr" anchorCtr="1"/>
          <a:lstStyle/>
          <a:p>
            <a:pPr>
              <a:defRPr/>
            </a:pPr>
            <a:endParaRPr lang="es-PE"/>
          </a:p>
        </c:txPr>
        <c:crossAx val="191518112"/>
        <c:crosses val="autoZero"/>
        <c:crossBetween val="between"/>
      </c:valAx>
      <c:spPr>
        <a:ln w="3175" cap="sq" cmpd="sng">
          <a:noFill/>
          <a:prstDash val="solid"/>
          <a:round/>
        </a:ln>
      </c:spPr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1</xdr:col>
      <xdr:colOff>666750</xdr:colOff>
      <xdr:row>3</xdr:row>
      <xdr:rowOff>170089</xdr:rowOff>
    </xdr:to>
    <xdr:pic>
      <xdr:nvPicPr>
        <xdr:cNvPr id="2" name="1 Imagen" descr="almacen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875" y="57150"/>
          <a:ext cx="1095375" cy="741589"/>
        </a:xfrm>
        <a:prstGeom prst="rect">
          <a:avLst/>
        </a:prstGeom>
      </xdr:spPr>
    </xdr:pic>
    <xdr:clientData/>
  </xdr:twoCellAnchor>
  <xdr:twoCellAnchor>
    <xdr:from>
      <xdr:col>1</xdr:col>
      <xdr:colOff>714374</xdr:colOff>
      <xdr:row>75</xdr:row>
      <xdr:rowOff>152400</xdr:rowOff>
    </xdr:from>
    <xdr:to>
      <xdr:col>7</xdr:col>
      <xdr:colOff>333375</xdr:colOff>
      <xdr:row>88</xdr:row>
      <xdr:rowOff>171450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74"/>
  <sheetViews>
    <sheetView tabSelected="1" topLeftCell="A64" zoomScale="80" zoomScaleNormal="80" workbookViewId="0">
      <selection activeCell="K73" sqref="K73"/>
    </sheetView>
  </sheetViews>
  <sheetFormatPr baseColWidth="10" defaultRowHeight="16.5" x14ac:dyDescent="0.3"/>
  <cols>
    <col min="1" max="1" width="8.5703125" style="1" customWidth="1"/>
    <col min="2" max="2" width="13.85546875" style="1" customWidth="1"/>
    <col min="3" max="3" width="63" style="1" bestFit="1" customWidth="1"/>
    <col min="4" max="4" width="16.85546875" style="1" bestFit="1" customWidth="1"/>
    <col min="5" max="5" width="16.28515625" style="1" bestFit="1" customWidth="1"/>
    <col min="6" max="6" width="20.42578125" style="1" bestFit="1" customWidth="1"/>
    <col min="7" max="7" width="20.140625" style="1" bestFit="1" customWidth="1"/>
    <col min="8" max="8" width="16.5703125" style="1" bestFit="1" customWidth="1"/>
    <col min="9" max="9" width="7" style="1" bestFit="1" customWidth="1"/>
    <col min="10" max="10" width="11.7109375" style="1" bestFit="1" customWidth="1"/>
    <col min="11" max="16384" width="11.42578125" style="1"/>
  </cols>
  <sheetData>
    <row r="5" spans="1:9" ht="26.25" x14ac:dyDescent="0.5">
      <c r="A5" s="2" t="s">
        <v>0</v>
      </c>
    </row>
    <row r="6" spans="1:9" x14ac:dyDescent="0.3">
      <c r="A6" s="3" t="s">
        <v>1</v>
      </c>
      <c r="B6" s="3" t="s">
        <v>2</v>
      </c>
      <c r="C6" s="3" t="s">
        <v>7</v>
      </c>
      <c r="D6" s="4" t="s">
        <v>8</v>
      </c>
      <c r="E6" s="4" t="s">
        <v>3</v>
      </c>
      <c r="F6" s="4" t="s">
        <v>9</v>
      </c>
      <c r="G6" s="4" t="s">
        <v>4</v>
      </c>
      <c r="H6" s="4" t="s">
        <v>5</v>
      </c>
      <c r="I6" s="4" t="s">
        <v>6</v>
      </c>
    </row>
    <row r="7" spans="1:9" x14ac:dyDescent="0.3">
      <c r="A7" s="6">
        <v>1</v>
      </c>
      <c r="B7" s="6">
        <v>497564</v>
      </c>
      <c r="C7" s="6" t="s">
        <v>34</v>
      </c>
      <c r="D7" s="8">
        <v>2989</v>
      </c>
      <c r="E7" s="6">
        <v>3</v>
      </c>
      <c r="F7" s="8">
        <f t="shared" ref="F7:F38" si="0">+D7*E7</f>
        <v>8967</v>
      </c>
      <c r="G7" s="11">
        <f>+F7/$F$66</f>
        <v>0.20576197788500458</v>
      </c>
      <c r="H7" s="12">
        <f>+G7</f>
        <v>0.20576197788500458</v>
      </c>
      <c r="I7" s="14" t="s">
        <v>69</v>
      </c>
    </row>
    <row r="8" spans="1:9" x14ac:dyDescent="0.3">
      <c r="A8" s="6">
        <v>2</v>
      </c>
      <c r="B8" s="6">
        <v>184535</v>
      </c>
      <c r="C8" s="6" t="s">
        <v>51</v>
      </c>
      <c r="D8" s="8">
        <v>1302</v>
      </c>
      <c r="E8" s="6">
        <v>4</v>
      </c>
      <c r="F8" s="8">
        <f t="shared" si="0"/>
        <v>5208</v>
      </c>
      <c r="G8" s="11">
        <f t="shared" ref="G8:G64" si="1">+F8/$F$66</f>
        <v>0.1195057857505413</v>
      </c>
      <c r="H8" s="12">
        <f>+H7+G8</f>
        <v>0.32526776363554588</v>
      </c>
      <c r="I8" s="14" t="s">
        <v>69</v>
      </c>
    </row>
    <row r="9" spans="1:9" x14ac:dyDescent="0.3">
      <c r="A9" s="6">
        <v>3</v>
      </c>
      <c r="B9" s="6">
        <v>898865</v>
      </c>
      <c r="C9" s="6" t="s">
        <v>44</v>
      </c>
      <c r="D9" s="8">
        <v>1200</v>
      </c>
      <c r="E9" s="6">
        <v>4</v>
      </c>
      <c r="F9" s="8">
        <f t="shared" si="0"/>
        <v>4800</v>
      </c>
      <c r="G9" s="11">
        <f t="shared" si="1"/>
        <v>0.11014358133690443</v>
      </c>
      <c r="H9" s="12">
        <f t="shared" ref="H9:H64" si="2">+H8+G9</f>
        <v>0.43541134497245032</v>
      </c>
      <c r="I9" s="14" t="s">
        <v>69</v>
      </c>
    </row>
    <row r="10" spans="1:9" x14ac:dyDescent="0.3">
      <c r="A10" s="6">
        <v>4</v>
      </c>
      <c r="B10" s="6">
        <v>16516</v>
      </c>
      <c r="C10" s="6" t="s">
        <v>41</v>
      </c>
      <c r="D10" s="8">
        <v>900</v>
      </c>
      <c r="E10" s="6">
        <v>5</v>
      </c>
      <c r="F10" s="8">
        <f t="shared" si="0"/>
        <v>4500</v>
      </c>
      <c r="G10" s="11">
        <f t="shared" si="1"/>
        <v>0.10325960750334789</v>
      </c>
      <c r="H10" s="12">
        <f t="shared" si="2"/>
        <v>0.53867095247579821</v>
      </c>
      <c r="I10" s="14" t="s">
        <v>69</v>
      </c>
    </row>
    <row r="11" spans="1:9" x14ac:dyDescent="0.3">
      <c r="A11" s="6">
        <v>5</v>
      </c>
      <c r="B11" s="6">
        <v>9513</v>
      </c>
      <c r="C11" s="6" t="s">
        <v>29</v>
      </c>
      <c r="D11" s="8">
        <v>786</v>
      </c>
      <c r="E11" s="6">
        <v>5</v>
      </c>
      <c r="F11" s="8">
        <f t="shared" si="0"/>
        <v>3930</v>
      </c>
      <c r="G11" s="11">
        <f t="shared" si="1"/>
        <v>9.0180057219590493E-2</v>
      </c>
      <c r="H11" s="12">
        <f t="shared" si="2"/>
        <v>0.62885100969538876</v>
      </c>
      <c r="I11" s="14" t="s">
        <v>69</v>
      </c>
    </row>
    <row r="12" spans="1:9" x14ac:dyDescent="0.3">
      <c r="A12" s="6">
        <v>6</v>
      </c>
      <c r="B12" s="6">
        <v>901389</v>
      </c>
      <c r="C12" s="6" t="s">
        <v>56</v>
      </c>
      <c r="D12" s="8">
        <v>203</v>
      </c>
      <c r="E12" s="6">
        <v>10</v>
      </c>
      <c r="F12" s="8">
        <f t="shared" si="0"/>
        <v>2030</v>
      </c>
      <c r="G12" s="11">
        <f t="shared" si="1"/>
        <v>4.6581556273732498E-2</v>
      </c>
      <c r="H12" s="12">
        <f t="shared" si="2"/>
        <v>0.67543256596912127</v>
      </c>
      <c r="I12" s="14" t="s">
        <v>69</v>
      </c>
    </row>
    <row r="13" spans="1:9" x14ac:dyDescent="0.3">
      <c r="A13" s="6">
        <v>7</v>
      </c>
      <c r="B13" s="6">
        <v>639785</v>
      </c>
      <c r="C13" s="6" t="s">
        <v>33</v>
      </c>
      <c r="D13" s="8">
        <v>405</v>
      </c>
      <c r="E13" s="6">
        <v>5</v>
      </c>
      <c r="F13" s="8">
        <f t="shared" si="0"/>
        <v>2025</v>
      </c>
      <c r="G13" s="11">
        <f t="shared" si="1"/>
        <v>4.6466823376506552E-2</v>
      </c>
      <c r="H13" s="12">
        <f t="shared" si="2"/>
        <v>0.72189938934562781</v>
      </c>
      <c r="I13" s="14" t="s">
        <v>69</v>
      </c>
    </row>
    <row r="14" spans="1:9" x14ac:dyDescent="0.3">
      <c r="A14" s="6">
        <v>8</v>
      </c>
      <c r="B14" s="6">
        <v>129849</v>
      </c>
      <c r="C14" s="6" t="s">
        <v>25</v>
      </c>
      <c r="D14" s="8">
        <v>302</v>
      </c>
      <c r="E14" s="6">
        <v>6</v>
      </c>
      <c r="F14" s="8">
        <f t="shared" si="0"/>
        <v>1812</v>
      </c>
      <c r="G14" s="11">
        <f t="shared" si="1"/>
        <v>4.157920195468142E-2</v>
      </c>
      <c r="H14" s="12">
        <f t="shared" si="2"/>
        <v>0.76347859130030926</v>
      </c>
      <c r="I14" s="14" t="s">
        <v>69</v>
      </c>
    </row>
    <row r="15" spans="1:9" x14ac:dyDescent="0.3">
      <c r="A15" s="6">
        <v>9</v>
      </c>
      <c r="B15" s="6">
        <v>961754</v>
      </c>
      <c r="C15" s="6" t="s">
        <v>40</v>
      </c>
      <c r="D15" s="8">
        <v>31</v>
      </c>
      <c r="E15" s="6">
        <v>52</v>
      </c>
      <c r="F15" s="8">
        <f t="shared" si="0"/>
        <v>1612</v>
      </c>
      <c r="G15" s="11">
        <f t="shared" si="1"/>
        <v>3.6989886065643733E-2</v>
      </c>
      <c r="H15" s="12">
        <f t="shared" si="2"/>
        <v>0.80046847736595295</v>
      </c>
      <c r="I15" s="14" t="s">
        <v>69</v>
      </c>
    </row>
    <row r="16" spans="1:9" x14ac:dyDescent="0.3">
      <c r="A16" s="6">
        <v>10</v>
      </c>
      <c r="B16" s="6">
        <v>621964</v>
      </c>
      <c r="C16" s="6" t="s">
        <v>65</v>
      </c>
      <c r="D16" s="8">
        <v>36</v>
      </c>
      <c r="E16" s="6">
        <v>26</v>
      </c>
      <c r="F16" s="8">
        <f t="shared" si="0"/>
        <v>936</v>
      </c>
      <c r="G16" s="11">
        <f t="shared" si="1"/>
        <v>2.1477998360696363E-2</v>
      </c>
      <c r="H16" s="12">
        <f t="shared" si="2"/>
        <v>0.82194647572664936</v>
      </c>
      <c r="I16" s="13" t="s">
        <v>70</v>
      </c>
    </row>
    <row r="17" spans="1:10" x14ac:dyDescent="0.3">
      <c r="A17" s="6">
        <v>11</v>
      </c>
      <c r="B17" s="6">
        <v>856737</v>
      </c>
      <c r="C17" s="6" t="s">
        <v>46</v>
      </c>
      <c r="D17" s="8">
        <v>98</v>
      </c>
      <c r="E17" s="6">
        <v>9</v>
      </c>
      <c r="F17" s="8">
        <f t="shared" si="0"/>
        <v>882</v>
      </c>
      <c r="G17" s="11">
        <f t="shared" si="1"/>
        <v>2.0238883070656188E-2</v>
      </c>
      <c r="H17" s="12">
        <f t="shared" si="2"/>
        <v>0.84218535879730561</v>
      </c>
      <c r="I17" s="13" t="s">
        <v>70</v>
      </c>
    </row>
    <row r="18" spans="1:10" x14ac:dyDescent="0.3">
      <c r="A18" s="6">
        <v>12</v>
      </c>
      <c r="B18" s="6">
        <v>322596</v>
      </c>
      <c r="C18" s="6" t="s">
        <v>27</v>
      </c>
      <c r="D18" s="8">
        <v>115</v>
      </c>
      <c r="E18" s="6">
        <v>8</v>
      </c>
      <c r="F18" s="8">
        <f t="shared" si="0"/>
        <v>920</v>
      </c>
      <c r="G18" s="11">
        <f t="shared" si="1"/>
        <v>2.1110853089573348E-2</v>
      </c>
      <c r="H18" s="12">
        <f t="shared" si="2"/>
        <v>0.86329621188687899</v>
      </c>
      <c r="I18" s="13" t="s">
        <v>70</v>
      </c>
      <c r="J18" s="5"/>
    </row>
    <row r="19" spans="1:10" x14ac:dyDescent="0.3">
      <c r="A19" s="6">
        <v>13</v>
      </c>
      <c r="B19" s="6">
        <v>267632</v>
      </c>
      <c r="C19" s="6" t="s">
        <v>39</v>
      </c>
      <c r="D19" s="8">
        <v>21</v>
      </c>
      <c r="E19" s="6">
        <v>28</v>
      </c>
      <c r="F19" s="8">
        <f t="shared" si="0"/>
        <v>588</v>
      </c>
      <c r="G19" s="11">
        <f t="shared" si="1"/>
        <v>1.3492588713770792E-2</v>
      </c>
      <c r="H19" s="12">
        <f t="shared" si="2"/>
        <v>0.87678880060064979</v>
      </c>
      <c r="I19" s="13" t="s">
        <v>70</v>
      </c>
      <c r="J19" s="5"/>
    </row>
    <row r="20" spans="1:10" x14ac:dyDescent="0.3">
      <c r="A20" s="6">
        <v>14</v>
      </c>
      <c r="B20" s="6">
        <v>185757</v>
      </c>
      <c r="C20" s="6" t="s">
        <v>43</v>
      </c>
      <c r="D20" s="8">
        <v>41</v>
      </c>
      <c r="E20" s="6">
        <v>13</v>
      </c>
      <c r="F20" s="8">
        <f t="shared" si="0"/>
        <v>533</v>
      </c>
      <c r="G20" s="11">
        <f t="shared" si="1"/>
        <v>1.2230526844285428E-2</v>
      </c>
      <c r="H20" s="12">
        <f t="shared" si="2"/>
        <v>0.88901932744493517</v>
      </c>
      <c r="I20" s="13" t="s">
        <v>70</v>
      </c>
      <c r="J20" s="5"/>
    </row>
    <row r="21" spans="1:10" x14ac:dyDescent="0.3">
      <c r="A21" s="6">
        <v>15</v>
      </c>
      <c r="B21" s="6">
        <v>670389</v>
      </c>
      <c r="C21" s="6" t="s">
        <v>61</v>
      </c>
      <c r="D21" s="8">
        <v>13</v>
      </c>
      <c r="E21" s="6">
        <v>37</v>
      </c>
      <c r="F21" s="8">
        <f t="shared" si="0"/>
        <v>481</v>
      </c>
      <c r="G21" s="11">
        <f t="shared" si="1"/>
        <v>1.1037304713135632E-2</v>
      </c>
      <c r="H21" s="12">
        <f t="shared" si="2"/>
        <v>0.90005663215807075</v>
      </c>
      <c r="I21" s="13" t="s">
        <v>70</v>
      </c>
      <c r="J21" s="5"/>
    </row>
    <row r="22" spans="1:10" x14ac:dyDescent="0.3">
      <c r="A22" s="6">
        <v>16</v>
      </c>
      <c r="B22" s="6">
        <v>184067</v>
      </c>
      <c r="C22" s="6" t="s">
        <v>24</v>
      </c>
      <c r="D22" s="8">
        <v>12</v>
      </c>
      <c r="E22" s="6">
        <v>37</v>
      </c>
      <c r="F22" s="8">
        <f t="shared" si="0"/>
        <v>444</v>
      </c>
      <c r="G22" s="11">
        <f t="shared" si="1"/>
        <v>1.018828127366366E-2</v>
      </c>
      <c r="H22" s="12">
        <f t="shared" ref="H22:H27" si="3">+H21+G22</f>
        <v>0.91024491343173441</v>
      </c>
      <c r="I22" s="13" t="s">
        <v>70</v>
      </c>
      <c r="J22" s="5"/>
    </row>
    <row r="23" spans="1:10" x14ac:dyDescent="0.3">
      <c r="A23" s="6">
        <v>17</v>
      </c>
      <c r="B23" s="6">
        <v>745044</v>
      </c>
      <c r="C23" s="6" t="s">
        <v>30</v>
      </c>
      <c r="D23" s="8">
        <v>13</v>
      </c>
      <c r="E23" s="6">
        <v>11</v>
      </c>
      <c r="F23" s="8">
        <f t="shared" si="0"/>
        <v>143</v>
      </c>
      <c r="G23" s="11">
        <f t="shared" si="1"/>
        <v>3.2813608606619441E-3</v>
      </c>
      <c r="H23" s="12">
        <f t="shared" si="3"/>
        <v>0.91352627429239641</v>
      </c>
      <c r="I23" s="13" t="s">
        <v>70</v>
      </c>
      <c r="J23" s="5"/>
    </row>
    <row r="24" spans="1:10" x14ac:dyDescent="0.3">
      <c r="A24" s="6">
        <v>18</v>
      </c>
      <c r="B24" s="6">
        <v>637517</v>
      </c>
      <c r="C24" s="6" t="s">
        <v>32</v>
      </c>
      <c r="D24" s="8">
        <v>5</v>
      </c>
      <c r="E24" s="6">
        <v>25</v>
      </c>
      <c r="F24" s="8">
        <f t="shared" si="0"/>
        <v>125</v>
      </c>
      <c r="G24" s="11">
        <f t="shared" si="1"/>
        <v>2.8683224306485528E-3</v>
      </c>
      <c r="H24" s="12">
        <f t="shared" si="3"/>
        <v>0.91639459672304502</v>
      </c>
      <c r="I24" s="13" t="s">
        <v>70</v>
      </c>
      <c r="J24" s="5"/>
    </row>
    <row r="25" spans="1:10" x14ac:dyDescent="0.3">
      <c r="A25" s="6">
        <v>19</v>
      </c>
      <c r="B25" s="6">
        <v>131775</v>
      </c>
      <c r="C25" s="6" t="s">
        <v>22</v>
      </c>
      <c r="D25" s="8">
        <v>15</v>
      </c>
      <c r="E25" s="6">
        <v>6</v>
      </c>
      <c r="F25" s="8">
        <f t="shared" si="0"/>
        <v>90</v>
      </c>
      <c r="G25" s="11">
        <f t="shared" si="1"/>
        <v>2.065192150066958E-3</v>
      </c>
      <c r="H25" s="12">
        <f t="shared" si="3"/>
        <v>0.91845978887311197</v>
      </c>
      <c r="I25" s="13" t="s">
        <v>70</v>
      </c>
    </row>
    <row r="26" spans="1:10" x14ac:dyDescent="0.3">
      <c r="A26" s="6">
        <v>20</v>
      </c>
      <c r="B26" s="6">
        <v>121341</v>
      </c>
      <c r="C26" s="6" t="s">
        <v>38</v>
      </c>
      <c r="D26" s="8">
        <v>17</v>
      </c>
      <c r="E26" s="6">
        <v>30</v>
      </c>
      <c r="F26" s="8">
        <f t="shared" si="0"/>
        <v>510</v>
      </c>
      <c r="G26" s="11">
        <f t="shared" si="1"/>
        <v>1.1702755517046096E-2</v>
      </c>
      <c r="H26" s="12">
        <f t="shared" si="3"/>
        <v>0.93016254439015811</v>
      </c>
      <c r="I26" s="13" t="s">
        <v>70</v>
      </c>
    </row>
    <row r="27" spans="1:10" x14ac:dyDescent="0.3">
      <c r="A27" s="6">
        <v>21</v>
      </c>
      <c r="B27" s="6">
        <v>700789</v>
      </c>
      <c r="C27" s="6" t="s">
        <v>60</v>
      </c>
      <c r="D27" s="8">
        <v>9</v>
      </c>
      <c r="E27" s="6">
        <v>25</v>
      </c>
      <c r="F27" s="8">
        <f t="shared" si="0"/>
        <v>225</v>
      </c>
      <c r="G27" s="11">
        <f t="shared" si="1"/>
        <v>5.1629803751673947E-3</v>
      </c>
      <c r="H27" s="12">
        <f t="shared" si="3"/>
        <v>0.93532552476532549</v>
      </c>
      <c r="I27" s="13" t="s">
        <v>70</v>
      </c>
    </row>
    <row r="28" spans="1:10" x14ac:dyDescent="0.3">
      <c r="A28" s="6">
        <v>22</v>
      </c>
      <c r="B28" s="6">
        <v>161857</v>
      </c>
      <c r="C28" s="6" t="s">
        <v>35</v>
      </c>
      <c r="D28" s="8">
        <v>9</v>
      </c>
      <c r="E28" s="6">
        <v>23</v>
      </c>
      <c r="F28" s="8">
        <f t="shared" si="0"/>
        <v>207</v>
      </c>
      <c r="G28" s="11">
        <f t="shared" si="1"/>
        <v>4.7499419451540034E-3</v>
      </c>
      <c r="H28" s="12">
        <f t="shared" si="2"/>
        <v>0.94007546671047948</v>
      </c>
      <c r="I28" s="13" t="s">
        <v>70</v>
      </c>
    </row>
    <row r="29" spans="1:10" x14ac:dyDescent="0.3">
      <c r="A29" s="6">
        <v>23</v>
      </c>
      <c r="B29" s="6">
        <v>877019</v>
      </c>
      <c r="C29" s="6" t="s">
        <v>37</v>
      </c>
      <c r="D29" s="8">
        <v>9</v>
      </c>
      <c r="E29" s="6">
        <v>22</v>
      </c>
      <c r="F29" s="8">
        <f t="shared" si="0"/>
        <v>198</v>
      </c>
      <c r="G29" s="11">
        <f t="shared" si="1"/>
        <v>4.5434227301473073E-3</v>
      </c>
      <c r="H29" s="12">
        <f t="shared" si="2"/>
        <v>0.94461888944062677</v>
      </c>
      <c r="I29" s="13" t="s">
        <v>70</v>
      </c>
    </row>
    <row r="30" spans="1:10" x14ac:dyDescent="0.3">
      <c r="A30" s="6">
        <v>24</v>
      </c>
      <c r="B30" s="6">
        <v>294340</v>
      </c>
      <c r="C30" s="6" t="s">
        <v>50</v>
      </c>
      <c r="D30" s="8">
        <v>9</v>
      </c>
      <c r="E30" s="6">
        <v>28</v>
      </c>
      <c r="F30" s="8">
        <f t="shared" si="0"/>
        <v>252</v>
      </c>
      <c r="G30" s="11">
        <f t="shared" si="1"/>
        <v>5.7825380201874822E-3</v>
      </c>
      <c r="H30" s="12">
        <f t="shared" si="2"/>
        <v>0.95040142746081424</v>
      </c>
      <c r="I30" s="13" t="s">
        <v>70</v>
      </c>
    </row>
    <row r="31" spans="1:10" x14ac:dyDescent="0.3">
      <c r="A31" s="6">
        <v>25</v>
      </c>
      <c r="B31" s="6">
        <v>912491</v>
      </c>
      <c r="C31" s="6" t="s">
        <v>64</v>
      </c>
      <c r="D31" s="8">
        <v>5</v>
      </c>
      <c r="E31" s="6">
        <v>50</v>
      </c>
      <c r="F31" s="8">
        <f t="shared" si="0"/>
        <v>250</v>
      </c>
      <c r="G31" s="11">
        <f t="shared" si="1"/>
        <v>5.7366448612971056E-3</v>
      </c>
      <c r="H31" s="12">
        <f t="shared" si="2"/>
        <v>0.95613807232211134</v>
      </c>
      <c r="I31" s="15" t="s">
        <v>71</v>
      </c>
    </row>
    <row r="32" spans="1:10" x14ac:dyDescent="0.3">
      <c r="A32" s="6">
        <v>26</v>
      </c>
      <c r="B32" s="6">
        <v>356622</v>
      </c>
      <c r="C32" s="6" t="s">
        <v>45</v>
      </c>
      <c r="D32" s="8">
        <v>8</v>
      </c>
      <c r="E32" s="6">
        <v>23</v>
      </c>
      <c r="F32" s="8">
        <f t="shared" si="0"/>
        <v>184</v>
      </c>
      <c r="G32" s="11">
        <f t="shared" si="1"/>
        <v>4.2221706179146699E-3</v>
      </c>
      <c r="H32" s="12">
        <f t="shared" si="2"/>
        <v>0.96036024294002598</v>
      </c>
      <c r="I32" s="15" t="s">
        <v>71</v>
      </c>
    </row>
    <row r="33" spans="1:9" x14ac:dyDescent="0.3">
      <c r="A33" s="6">
        <v>27</v>
      </c>
      <c r="B33" s="6">
        <v>835346</v>
      </c>
      <c r="C33" s="6" t="s">
        <v>19</v>
      </c>
      <c r="D33" s="8">
        <v>8</v>
      </c>
      <c r="E33" s="6">
        <v>23</v>
      </c>
      <c r="F33" s="8">
        <f t="shared" si="0"/>
        <v>184</v>
      </c>
      <c r="G33" s="11">
        <f t="shared" si="1"/>
        <v>4.2221706179146699E-3</v>
      </c>
      <c r="H33" s="12">
        <f t="shared" si="2"/>
        <v>0.96458241355794061</v>
      </c>
      <c r="I33" s="15" t="s">
        <v>71</v>
      </c>
    </row>
    <row r="34" spans="1:9" x14ac:dyDescent="0.3">
      <c r="A34" s="6">
        <v>28</v>
      </c>
      <c r="B34" s="6">
        <v>31693</v>
      </c>
      <c r="C34" s="6" t="s">
        <v>55</v>
      </c>
      <c r="D34" s="8">
        <v>7</v>
      </c>
      <c r="E34" s="6">
        <v>23</v>
      </c>
      <c r="F34" s="8">
        <f t="shared" si="0"/>
        <v>161</v>
      </c>
      <c r="G34" s="11">
        <f t="shared" si="1"/>
        <v>3.6943992906753359E-3</v>
      </c>
      <c r="H34" s="12">
        <f t="shared" si="2"/>
        <v>0.968276812848616</v>
      </c>
      <c r="I34" s="15" t="s">
        <v>71</v>
      </c>
    </row>
    <row r="35" spans="1:9" x14ac:dyDescent="0.3">
      <c r="A35" s="6">
        <v>29</v>
      </c>
      <c r="B35" s="6">
        <v>103614</v>
      </c>
      <c r="C35" s="6" t="s">
        <v>42</v>
      </c>
      <c r="D35" s="8">
        <v>7</v>
      </c>
      <c r="E35" s="6">
        <v>21</v>
      </c>
      <c r="F35" s="8">
        <f t="shared" si="0"/>
        <v>147</v>
      </c>
      <c r="G35" s="11">
        <f t="shared" si="1"/>
        <v>3.3731471784426981E-3</v>
      </c>
      <c r="H35" s="12">
        <f t="shared" si="2"/>
        <v>0.97164996002705872</v>
      </c>
      <c r="I35" s="15" t="s">
        <v>71</v>
      </c>
    </row>
    <row r="36" spans="1:9" x14ac:dyDescent="0.3">
      <c r="A36" s="6">
        <v>30</v>
      </c>
      <c r="B36" s="6">
        <v>913108</v>
      </c>
      <c r="C36" s="6" t="s">
        <v>23</v>
      </c>
      <c r="D36" s="8">
        <v>6.5</v>
      </c>
      <c r="E36" s="6">
        <v>35</v>
      </c>
      <c r="F36" s="8">
        <f t="shared" si="0"/>
        <v>227.5</v>
      </c>
      <c r="G36" s="11">
        <f t="shared" si="1"/>
        <v>5.2203468237803658E-3</v>
      </c>
      <c r="H36" s="12">
        <f t="shared" si="2"/>
        <v>0.97687030685083909</v>
      </c>
      <c r="I36" s="15" t="s">
        <v>71</v>
      </c>
    </row>
    <row r="37" spans="1:9" x14ac:dyDescent="0.3">
      <c r="A37" s="6">
        <v>31</v>
      </c>
      <c r="B37" s="6">
        <v>782752</v>
      </c>
      <c r="C37" s="6" t="s">
        <v>10</v>
      </c>
      <c r="D37" s="8">
        <v>5.5</v>
      </c>
      <c r="E37" s="6">
        <v>35</v>
      </c>
      <c r="F37" s="8">
        <f t="shared" si="0"/>
        <v>192.5</v>
      </c>
      <c r="G37" s="11">
        <f t="shared" si="1"/>
        <v>4.4172165431987714E-3</v>
      </c>
      <c r="H37" s="12">
        <f t="shared" si="2"/>
        <v>0.98128752339403791</v>
      </c>
      <c r="I37" s="15" t="s">
        <v>71</v>
      </c>
    </row>
    <row r="38" spans="1:9" x14ac:dyDescent="0.3">
      <c r="A38" s="6">
        <v>32</v>
      </c>
      <c r="B38" s="6">
        <v>214172</v>
      </c>
      <c r="C38" s="6" t="s">
        <v>26</v>
      </c>
      <c r="D38" s="8">
        <v>4</v>
      </c>
      <c r="E38" s="6">
        <v>28</v>
      </c>
      <c r="F38" s="8">
        <f t="shared" si="0"/>
        <v>112</v>
      </c>
      <c r="G38" s="11">
        <f t="shared" si="1"/>
        <v>2.5700168978611032E-3</v>
      </c>
      <c r="H38" s="12">
        <f t="shared" si="2"/>
        <v>0.98385754029189898</v>
      </c>
      <c r="I38" s="15" t="s">
        <v>71</v>
      </c>
    </row>
    <row r="39" spans="1:9" x14ac:dyDescent="0.3">
      <c r="A39" s="6">
        <v>33</v>
      </c>
      <c r="B39" s="6">
        <v>949326</v>
      </c>
      <c r="C39" s="6" t="s">
        <v>12</v>
      </c>
      <c r="D39" s="8">
        <v>4</v>
      </c>
      <c r="E39" s="6">
        <v>27</v>
      </c>
      <c r="F39" s="8">
        <f t="shared" ref="F39:F64" si="4">+D39*E39</f>
        <v>108</v>
      </c>
      <c r="G39" s="11">
        <f t="shared" si="1"/>
        <v>2.4782305800803497E-3</v>
      </c>
      <c r="H39" s="12">
        <f t="shared" si="2"/>
        <v>0.98633577087197932</v>
      </c>
      <c r="I39" s="15" t="s">
        <v>71</v>
      </c>
    </row>
    <row r="40" spans="1:9" x14ac:dyDescent="0.3">
      <c r="A40" s="6">
        <v>34</v>
      </c>
      <c r="B40" s="6">
        <v>401973</v>
      </c>
      <c r="C40" s="6" t="s">
        <v>18</v>
      </c>
      <c r="D40" s="8">
        <v>3</v>
      </c>
      <c r="E40" s="6">
        <v>27</v>
      </c>
      <c r="F40" s="8">
        <f t="shared" si="4"/>
        <v>81</v>
      </c>
      <c r="G40" s="11">
        <f t="shared" si="1"/>
        <v>1.8586729350602621E-3</v>
      </c>
      <c r="H40" s="12">
        <f t="shared" si="2"/>
        <v>0.98819444380703958</v>
      </c>
      <c r="I40" s="15" t="s">
        <v>71</v>
      </c>
    </row>
    <row r="41" spans="1:9" x14ac:dyDescent="0.3">
      <c r="A41" s="6">
        <v>35</v>
      </c>
      <c r="B41" s="6">
        <v>285501</v>
      </c>
      <c r="C41" s="6" t="s">
        <v>48</v>
      </c>
      <c r="D41" s="8">
        <v>3</v>
      </c>
      <c r="E41" s="6">
        <v>46</v>
      </c>
      <c r="F41" s="8">
        <f t="shared" si="4"/>
        <v>138</v>
      </c>
      <c r="G41" s="11">
        <f t="shared" si="1"/>
        <v>3.1666279634360024E-3</v>
      </c>
      <c r="H41" s="12">
        <f t="shared" si="2"/>
        <v>0.99136107177047561</v>
      </c>
      <c r="I41" s="15" t="s">
        <v>71</v>
      </c>
    </row>
    <row r="42" spans="1:9" x14ac:dyDescent="0.3">
      <c r="A42" s="6">
        <v>36</v>
      </c>
      <c r="B42" s="6">
        <v>259212</v>
      </c>
      <c r="C42" s="6" t="s">
        <v>57</v>
      </c>
      <c r="D42" s="8">
        <v>3</v>
      </c>
      <c r="E42" s="6">
        <v>34</v>
      </c>
      <c r="F42" s="8">
        <f t="shared" si="4"/>
        <v>102</v>
      </c>
      <c r="G42" s="11">
        <f t="shared" si="1"/>
        <v>2.3405511034092189E-3</v>
      </c>
      <c r="H42" s="12">
        <f t="shared" si="2"/>
        <v>0.99370162287388486</v>
      </c>
      <c r="I42" s="15" t="s">
        <v>71</v>
      </c>
    </row>
    <row r="43" spans="1:9" x14ac:dyDescent="0.3">
      <c r="A43" s="6">
        <v>37</v>
      </c>
      <c r="B43" s="6">
        <v>682093</v>
      </c>
      <c r="C43" s="6" t="s">
        <v>20</v>
      </c>
      <c r="D43" s="8">
        <v>2.5</v>
      </c>
      <c r="E43" s="6">
        <v>68</v>
      </c>
      <c r="F43" s="8">
        <f t="shared" si="4"/>
        <v>170</v>
      </c>
      <c r="G43" s="11">
        <f t="shared" si="1"/>
        <v>3.9009185056820316E-3</v>
      </c>
      <c r="H43" s="12">
        <f t="shared" si="2"/>
        <v>0.99760254137956694</v>
      </c>
      <c r="I43" s="15" t="s">
        <v>71</v>
      </c>
    </row>
    <row r="44" spans="1:9" x14ac:dyDescent="0.3">
      <c r="A44" s="6">
        <v>38</v>
      </c>
      <c r="B44" s="6">
        <v>256046</v>
      </c>
      <c r="C44" s="6" t="s">
        <v>54</v>
      </c>
      <c r="D44" s="8">
        <v>0.32</v>
      </c>
      <c r="E44" s="6">
        <v>32</v>
      </c>
      <c r="F44" s="8">
        <f t="shared" si="4"/>
        <v>10.24</v>
      </c>
      <c r="G44" s="11">
        <f t="shared" si="1"/>
        <v>2.3497297351872946E-4</v>
      </c>
      <c r="H44" s="12">
        <f t="shared" si="2"/>
        <v>0.99783751435308565</v>
      </c>
      <c r="I44" s="15" t="s">
        <v>71</v>
      </c>
    </row>
    <row r="45" spans="1:9" x14ac:dyDescent="0.3">
      <c r="A45" s="6">
        <v>39</v>
      </c>
      <c r="B45" s="6">
        <v>426134</v>
      </c>
      <c r="C45" s="6" t="s">
        <v>31</v>
      </c>
      <c r="D45" s="8">
        <v>0.15</v>
      </c>
      <c r="E45" s="6">
        <v>64</v>
      </c>
      <c r="F45" s="8">
        <f t="shared" si="4"/>
        <v>9.6</v>
      </c>
      <c r="G45" s="11">
        <f t="shared" si="1"/>
        <v>2.2028716267380883E-4</v>
      </c>
      <c r="H45" s="12">
        <f t="shared" si="2"/>
        <v>0.99805780151575951</v>
      </c>
      <c r="I45" s="15" t="s">
        <v>71</v>
      </c>
    </row>
    <row r="46" spans="1:9" x14ac:dyDescent="0.3">
      <c r="A46" s="6">
        <v>40</v>
      </c>
      <c r="B46" s="6">
        <v>696298</v>
      </c>
      <c r="C46" s="6" t="s">
        <v>67</v>
      </c>
      <c r="D46" s="8">
        <v>0.2</v>
      </c>
      <c r="E46" s="6">
        <v>45</v>
      </c>
      <c r="F46" s="8">
        <f t="shared" si="4"/>
        <v>9</v>
      </c>
      <c r="G46" s="11">
        <f t="shared" si="1"/>
        <v>2.065192150066958E-4</v>
      </c>
      <c r="H46" s="12">
        <f t="shared" si="2"/>
        <v>0.99826432073076621</v>
      </c>
      <c r="I46" s="15" t="s">
        <v>71</v>
      </c>
    </row>
    <row r="47" spans="1:9" x14ac:dyDescent="0.3">
      <c r="A47" s="6">
        <v>41</v>
      </c>
      <c r="B47" s="6">
        <v>519201</v>
      </c>
      <c r="C47" s="6" t="s">
        <v>11</v>
      </c>
      <c r="D47" s="8">
        <v>0.14000000000000001</v>
      </c>
      <c r="E47" s="6">
        <v>63</v>
      </c>
      <c r="F47" s="8">
        <f t="shared" si="4"/>
        <v>8.82</v>
      </c>
      <c r="G47" s="11">
        <f t="shared" si="1"/>
        <v>2.0238883070656188E-4</v>
      </c>
      <c r="H47" s="12">
        <f t="shared" si="2"/>
        <v>0.99846670956147276</v>
      </c>
      <c r="I47" s="15" t="s">
        <v>71</v>
      </c>
    </row>
    <row r="48" spans="1:9" x14ac:dyDescent="0.3">
      <c r="A48" s="6">
        <v>42</v>
      </c>
      <c r="B48" s="6">
        <v>77785</v>
      </c>
      <c r="C48" s="6" t="s">
        <v>17</v>
      </c>
      <c r="D48" s="8">
        <v>0.4</v>
      </c>
      <c r="E48" s="6">
        <v>22</v>
      </c>
      <c r="F48" s="8">
        <f t="shared" si="4"/>
        <v>8.8000000000000007</v>
      </c>
      <c r="G48" s="11">
        <f t="shared" si="1"/>
        <v>2.0192989911765812E-4</v>
      </c>
      <c r="H48" s="12">
        <f t="shared" si="2"/>
        <v>0.99866863946059037</v>
      </c>
      <c r="I48" s="15" t="s">
        <v>71</v>
      </c>
    </row>
    <row r="49" spans="1:9" x14ac:dyDescent="0.3">
      <c r="A49" s="6">
        <v>43</v>
      </c>
      <c r="B49" s="6">
        <v>449901</v>
      </c>
      <c r="C49" s="6" t="s">
        <v>14</v>
      </c>
      <c r="D49" s="8">
        <v>0.14000000000000001</v>
      </c>
      <c r="E49" s="6">
        <v>60</v>
      </c>
      <c r="F49" s="8">
        <f t="shared" si="4"/>
        <v>8.4</v>
      </c>
      <c r="G49" s="11">
        <f t="shared" si="1"/>
        <v>1.9275126733958275E-4</v>
      </c>
      <c r="H49" s="12">
        <f t="shared" si="2"/>
        <v>0.9988613907279299</v>
      </c>
      <c r="I49" s="15" t="s">
        <v>71</v>
      </c>
    </row>
    <row r="50" spans="1:9" x14ac:dyDescent="0.3">
      <c r="A50" s="6">
        <v>44</v>
      </c>
      <c r="B50" s="6">
        <v>669898</v>
      </c>
      <c r="C50" s="6" t="s">
        <v>62</v>
      </c>
      <c r="D50" s="8">
        <v>0.09</v>
      </c>
      <c r="E50" s="6">
        <v>81</v>
      </c>
      <c r="F50" s="8">
        <f t="shared" si="4"/>
        <v>7.29</v>
      </c>
      <c r="G50" s="11">
        <f t="shared" si="1"/>
        <v>1.6728056415542359E-4</v>
      </c>
      <c r="H50" s="12">
        <f t="shared" si="2"/>
        <v>0.99902867129208528</v>
      </c>
      <c r="I50" s="15" t="s">
        <v>71</v>
      </c>
    </row>
    <row r="51" spans="1:9" x14ac:dyDescent="0.3">
      <c r="A51" s="6">
        <v>45</v>
      </c>
      <c r="B51" s="6">
        <v>303554</v>
      </c>
      <c r="C51" s="6" t="s">
        <v>47</v>
      </c>
      <c r="D51" s="8">
        <v>0.15</v>
      </c>
      <c r="E51" s="6">
        <v>39</v>
      </c>
      <c r="F51" s="8">
        <f t="shared" si="4"/>
        <v>5.85</v>
      </c>
      <c r="G51" s="11">
        <f t="shared" si="1"/>
        <v>1.3423748975435225E-4</v>
      </c>
      <c r="H51" s="12">
        <f t="shared" si="2"/>
        <v>0.99916290878183966</v>
      </c>
      <c r="I51" s="15" t="s">
        <v>71</v>
      </c>
    </row>
    <row r="52" spans="1:9" x14ac:dyDescent="0.3">
      <c r="A52" s="6">
        <v>46</v>
      </c>
      <c r="B52" s="6">
        <v>805280</v>
      </c>
      <c r="C52" s="6" t="s">
        <v>66</v>
      </c>
      <c r="D52" s="8">
        <v>0.09</v>
      </c>
      <c r="E52" s="6">
        <v>58</v>
      </c>
      <c r="F52" s="8">
        <f t="shared" si="4"/>
        <v>5.22</v>
      </c>
      <c r="G52" s="11">
        <f t="shared" si="1"/>
        <v>1.1978114470388356E-4</v>
      </c>
      <c r="H52" s="12">
        <f t="shared" si="2"/>
        <v>0.99928268992654357</v>
      </c>
      <c r="I52" s="15" t="s">
        <v>71</v>
      </c>
    </row>
    <row r="53" spans="1:9" x14ac:dyDescent="0.3">
      <c r="A53" s="6">
        <v>47</v>
      </c>
      <c r="B53" s="6">
        <v>836659</v>
      </c>
      <c r="C53" s="6" t="s">
        <v>49</v>
      </c>
      <c r="D53" s="8">
        <v>0.09</v>
      </c>
      <c r="E53" s="6">
        <v>58</v>
      </c>
      <c r="F53" s="8">
        <f t="shared" si="4"/>
        <v>5.22</v>
      </c>
      <c r="G53" s="11">
        <f t="shared" si="1"/>
        <v>1.1978114470388356E-4</v>
      </c>
      <c r="H53" s="12">
        <f t="shared" si="2"/>
        <v>0.99940247107124747</v>
      </c>
      <c r="I53" s="15" t="s">
        <v>71</v>
      </c>
    </row>
    <row r="54" spans="1:9" x14ac:dyDescent="0.3">
      <c r="A54" s="6">
        <v>48</v>
      </c>
      <c r="B54" s="6">
        <v>60740</v>
      </c>
      <c r="C54" s="6" t="s">
        <v>13</v>
      </c>
      <c r="D54" s="8">
        <v>0.09</v>
      </c>
      <c r="E54" s="6">
        <v>54</v>
      </c>
      <c r="F54" s="8">
        <f t="shared" si="4"/>
        <v>4.8599999999999994</v>
      </c>
      <c r="G54" s="11">
        <f t="shared" si="1"/>
        <v>1.1152037610361572E-4</v>
      </c>
      <c r="H54" s="12">
        <f t="shared" si="2"/>
        <v>0.99951399144735109</v>
      </c>
      <c r="I54" s="15" t="s">
        <v>71</v>
      </c>
    </row>
    <row r="55" spans="1:9" x14ac:dyDescent="0.3">
      <c r="A55" s="6">
        <v>49</v>
      </c>
      <c r="B55" s="6">
        <v>266882</v>
      </c>
      <c r="C55" s="6" t="s">
        <v>58</v>
      </c>
      <c r="D55" s="8">
        <v>0.09</v>
      </c>
      <c r="E55" s="6">
        <v>52</v>
      </c>
      <c r="F55" s="8">
        <f t="shared" si="4"/>
        <v>4.68</v>
      </c>
      <c r="G55" s="11">
        <f t="shared" si="1"/>
        <v>1.073899918034818E-4</v>
      </c>
      <c r="H55" s="12">
        <f t="shared" si="2"/>
        <v>0.99962138143915458</v>
      </c>
      <c r="I55" s="15" t="s">
        <v>71</v>
      </c>
    </row>
    <row r="56" spans="1:9" x14ac:dyDescent="0.3">
      <c r="A56" s="6">
        <v>50</v>
      </c>
      <c r="B56" s="6">
        <v>623760</v>
      </c>
      <c r="C56" s="6" t="s">
        <v>36</v>
      </c>
      <c r="D56" s="8">
        <v>0.03</v>
      </c>
      <c r="E56" s="6">
        <v>82</v>
      </c>
      <c r="F56" s="8">
        <f t="shared" si="4"/>
        <v>2.46</v>
      </c>
      <c r="G56" s="11">
        <f t="shared" si="1"/>
        <v>5.6448585435163515E-5</v>
      </c>
      <c r="H56" s="12">
        <f t="shared" si="2"/>
        <v>0.99967783002458976</v>
      </c>
      <c r="I56" s="15" t="s">
        <v>71</v>
      </c>
    </row>
    <row r="57" spans="1:9" x14ac:dyDescent="0.3">
      <c r="A57" s="6">
        <v>51</v>
      </c>
      <c r="B57" s="6">
        <v>959804</v>
      </c>
      <c r="C57" s="6" t="s">
        <v>15</v>
      </c>
      <c r="D57" s="8">
        <v>0.03</v>
      </c>
      <c r="E57" s="6">
        <v>79</v>
      </c>
      <c r="F57" s="8">
        <f t="shared" si="4"/>
        <v>2.37</v>
      </c>
      <c r="G57" s="11">
        <f t="shared" si="1"/>
        <v>5.4383393285096564E-5</v>
      </c>
      <c r="H57" s="12">
        <f t="shared" si="2"/>
        <v>0.99973221341787488</v>
      </c>
      <c r="I57" s="15" t="s">
        <v>71</v>
      </c>
    </row>
    <row r="58" spans="1:9" x14ac:dyDescent="0.3">
      <c r="A58" s="6">
        <v>52</v>
      </c>
      <c r="B58" s="6">
        <v>23921</v>
      </c>
      <c r="C58" s="6" t="s">
        <v>21</v>
      </c>
      <c r="D58" s="8">
        <v>0.03</v>
      </c>
      <c r="E58" s="6">
        <v>77</v>
      </c>
      <c r="F58" s="8">
        <f t="shared" si="4"/>
        <v>2.31</v>
      </c>
      <c r="G58" s="11">
        <f t="shared" si="1"/>
        <v>5.3006598518385258E-5</v>
      </c>
      <c r="H58" s="12">
        <f t="shared" si="2"/>
        <v>0.99978522001639325</v>
      </c>
      <c r="I58" s="15" t="s">
        <v>71</v>
      </c>
    </row>
    <row r="59" spans="1:9" x14ac:dyDescent="0.3">
      <c r="A59" s="6">
        <v>53</v>
      </c>
      <c r="B59" s="6">
        <v>158803</v>
      </c>
      <c r="C59" s="6" t="s">
        <v>59</v>
      </c>
      <c r="D59" s="8">
        <v>0.03</v>
      </c>
      <c r="E59" s="6">
        <v>76</v>
      </c>
      <c r="F59" s="8">
        <f t="shared" si="4"/>
        <v>2.2799999999999998</v>
      </c>
      <c r="G59" s="11">
        <f t="shared" si="1"/>
        <v>5.2318201135029594E-5</v>
      </c>
      <c r="H59" s="12">
        <f t="shared" si="2"/>
        <v>0.9998375382175283</v>
      </c>
      <c r="I59" s="15" t="s">
        <v>71</v>
      </c>
    </row>
    <row r="60" spans="1:9" x14ac:dyDescent="0.3">
      <c r="A60" s="6">
        <v>54</v>
      </c>
      <c r="B60" s="6">
        <v>750480</v>
      </c>
      <c r="C60" s="6" t="s">
        <v>52</v>
      </c>
      <c r="D60" s="8">
        <v>0.03</v>
      </c>
      <c r="E60" s="6">
        <v>75</v>
      </c>
      <c r="F60" s="8">
        <f t="shared" si="4"/>
        <v>2.25</v>
      </c>
      <c r="G60" s="11">
        <f t="shared" si="1"/>
        <v>5.1629803751673951E-5</v>
      </c>
      <c r="H60" s="12">
        <f t="shared" si="2"/>
        <v>0.99988916802128003</v>
      </c>
      <c r="I60" s="15" t="s">
        <v>71</v>
      </c>
    </row>
    <row r="61" spans="1:9" x14ac:dyDescent="0.3">
      <c r="A61" s="6">
        <v>55</v>
      </c>
      <c r="B61" s="6">
        <v>488761</v>
      </c>
      <c r="C61" s="6" t="s">
        <v>16</v>
      </c>
      <c r="D61" s="8">
        <v>0.03</v>
      </c>
      <c r="E61" s="6">
        <v>70</v>
      </c>
      <c r="F61" s="8">
        <f t="shared" si="4"/>
        <v>2.1</v>
      </c>
      <c r="G61" s="11">
        <f t="shared" si="1"/>
        <v>4.8187816834895687E-5</v>
      </c>
      <c r="H61" s="12">
        <f t="shared" si="2"/>
        <v>0.99993735583811494</v>
      </c>
      <c r="I61" s="15" t="s">
        <v>71</v>
      </c>
    </row>
    <row r="62" spans="1:9" x14ac:dyDescent="0.3">
      <c r="A62" s="6">
        <v>56</v>
      </c>
      <c r="B62" s="6">
        <v>902547</v>
      </c>
      <c r="C62" s="6" t="s">
        <v>28</v>
      </c>
      <c r="D62" s="8">
        <v>0.01</v>
      </c>
      <c r="E62" s="6">
        <v>100</v>
      </c>
      <c r="F62" s="8">
        <f t="shared" si="4"/>
        <v>1</v>
      </c>
      <c r="G62" s="11">
        <f t="shared" si="1"/>
        <v>2.2946579445188422E-5</v>
      </c>
      <c r="H62" s="12">
        <f t="shared" si="2"/>
        <v>0.99996030241756018</v>
      </c>
      <c r="I62" s="15" t="s">
        <v>71</v>
      </c>
    </row>
    <row r="63" spans="1:9" x14ac:dyDescent="0.3">
      <c r="A63" s="6">
        <v>57</v>
      </c>
      <c r="B63" s="6">
        <v>449115</v>
      </c>
      <c r="C63" s="6" t="s">
        <v>53</v>
      </c>
      <c r="D63" s="8">
        <v>0.01</v>
      </c>
      <c r="E63" s="6">
        <v>90</v>
      </c>
      <c r="F63" s="8">
        <f t="shared" si="4"/>
        <v>0.9</v>
      </c>
      <c r="G63" s="11">
        <f t="shared" si="1"/>
        <v>2.065192150066958E-5</v>
      </c>
      <c r="H63" s="12">
        <f t="shared" si="2"/>
        <v>0.99998095433906087</v>
      </c>
      <c r="I63" s="15" t="s">
        <v>71</v>
      </c>
    </row>
    <row r="64" spans="1:9" x14ac:dyDescent="0.3">
      <c r="A64" s="6">
        <v>58</v>
      </c>
      <c r="B64" s="6">
        <v>902917</v>
      </c>
      <c r="C64" s="6" t="s">
        <v>63</v>
      </c>
      <c r="D64" s="8">
        <v>0.01</v>
      </c>
      <c r="E64" s="6">
        <v>83</v>
      </c>
      <c r="F64" s="8">
        <f t="shared" si="4"/>
        <v>0.83000000000000007</v>
      </c>
      <c r="G64" s="11">
        <f t="shared" si="1"/>
        <v>1.9045660939506391E-5</v>
      </c>
      <c r="H64" s="12">
        <f t="shared" si="2"/>
        <v>1.0000000000000004</v>
      </c>
      <c r="I64" s="15" t="s">
        <v>71</v>
      </c>
    </row>
    <row r="66" spans="2:7" x14ac:dyDescent="0.3">
      <c r="D66" s="1" t="s">
        <v>68</v>
      </c>
      <c r="F66" s="5">
        <f>+SUM(F7:F64)</f>
        <v>43579.48</v>
      </c>
    </row>
    <row r="69" spans="2:7" ht="20.25" x14ac:dyDescent="0.35">
      <c r="B69" s="16" t="s">
        <v>72</v>
      </c>
      <c r="C69" s="17"/>
      <c r="D69" s="17"/>
      <c r="E69" s="17"/>
      <c r="F69" s="17"/>
      <c r="G69" s="17"/>
    </row>
    <row r="70" spans="2:7" x14ac:dyDescent="0.3">
      <c r="B70" s="17"/>
      <c r="C70" s="17"/>
      <c r="D70" s="17"/>
      <c r="E70" s="17"/>
      <c r="F70" s="17"/>
      <c r="G70" s="17"/>
    </row>
    <row r="71" spans="2:7" x14ac:dyDescent="0.3">
      <c r="B71" s="10" t="s">
        <v>73</v>
      </c>
      <c r="C71" s="10" t="s">
        <v>74</v>
      </c>
      <c r="D71" s="10" t="s">
        <v>75</v>
      </c>
      <c r="E71" s="10" t="s">
        <v>76</v>
      </c>
      <c r="F71" s="10" t="s">
        <v>77</v>
      </c>
      <c r="G71" s="10" t="s">
        <v>78</v>
      </c>
    </row>
    <row r="72" spans="2:7" x14ac:dyDescent="0.3">
      <c r="B72" s="6" t="s">
        <v>69</v>
      </c>
      <c r="C72" s="7">
        <f>9/58</f>
        <v>0.15517241379310345</v>
      </c>
      <c r="D72" s="8">
        <f>+SUM(F7:F15)</f>
        <v>34884</v>
      </c>
      <c r="E72" s="18">
        <f>+D72/$F$66</f>
        <v>0.80046847736595295</v>
      </c>
      <c r="F72" s="9">
        <f>E72</f>
        <v>0.80046847736595295</v>
      </c>
      <c r="G72" s="9">
        <f>+C72</f>
        <v>0.15517241379310345</v>
      </c>
    </row>
    <row r="73" spans="2:7" x14ac:dyDescent="0.3">
      <c r="B73" s="6" t="s">
        <v>70</v>
      </c>
      <c r="C73" s="7">
        <f>15/58</f>
        <v>0.25862068965517243</v>
      </c>
      <c r="D73" s="8">
        <f>+SUM(F16:F30)</f>
        <v>6534</v>
      </c>
      <c r="E73" s="18">
        <f>+D73/$F$66</f>
        <v>0.14993295009486116</v>
      </c>
      <c r="F73" s="9">
        <f>F72+E73</f>
        <v>0.95040142746081413</v>
      </c>
      <c r="G73" s="9">
        <f>+G72+C73</f>
        <v>0.41379310344827591</v>
      </c>
    </row>
    <row r="74" spans="2:7" x14ac:dyDescent="0.3">
      <c r="B74" s="6" t="s">
        <v>71</v>
      </c>
      <c r="C74" s="7">
        <f>34/58</f>
        <v>0.58620689655172409</v>
      </c>
      <c r="D74" s="8">
        <f>+SUM(F31:F64)</f>
        <v>2161.4799999999996</v>
      </c>
      <c r="E74" s="18">
        <f>+D74/$F$66</f>
        <v>4.9598572539185863E-2</v>
      </c>
      <c r="F74" s="9">
        <f>F73+E74</f>
        <v>1</v>
      </c>
      <c r="G74" s="9">
        <f>+G73+C74</f>
        <v>1</v>
      </c>
    </row>
  </sheetData>
  <sortState ref="B7:F64">
    <sortCondition descending="1" ref="F7:F6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3" sqref="A2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ABC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Ronysan</dc:creator>
  <cp:lastModifiedBy>Oscar Fattorini</cp:lastModifiedBy>
  <dcterms:created xsi:type="dcterms:W3CDTF">2012-07-03T01:36:56Z</dcterms:created>
  <dcterms:modified xsi:type="dcterms:W3CDTF">2017-10-19T22:15:25Z</dcterms:modified>
</cp:coreProperties>
</file>