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84" windowHeight="8952" firstSheet="3" activeTab="5"/>
  </bookViews>
  <sheets>
    <sheet name="Bawahan Pasar" sheetId="1" r:id="rId1"/>
    <sheet name="Mandi Kapau Timur" sheetId="2" r:id="rId2"/>
    <sheet name="Sungai Besar" sheetId="3" r:id="rId3"/>
    <sheet name="Tungkaran" sheetId="4" r:id="rId4"/>
    <sheet name="Bincau Muara" sheetId="5" r:id="rId5"/>
    <sheet name="Keladan Baru" sheetId="6" r:id="rId6"/>
  </sheets>
  <calcPr calcId="144525"/>
</workbook>
</file>

<file path=xl/sharedStrings.xml><?xml version="1.0" encoding="utf-8"?>
<sst xmlns="http://schemas.openxmlformats.org/spreadsheetml/2006/main" count="474" uniqueCount="61">
  <si>
    <t>Data Desa Bawahan Pasar 2013-1 [sheet Pola Konsumsi]</t>
  </si>
  <si>
    <t>kkal/kap/hari</t>
  </si>
  <si>
    <t>1.</t>
  </si>
  <si>
    <t>Padi-padian</t>
  </si>
  <si>
    <t>Beras</t>
  </si>
  <si>
    <t>No</t>
  </si>
  <si>
    <t>Kelompok Pangan</t>
  </si>
  <si>
    <t>Perhitungan Skor Pola Pangan Harapan (PPH)</t>
  </si>
  <si>
    <t>Jagung</t>
  </si>
  <si>
    <t>Terigu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</si>
  <si>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</si>
  <si>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</si>
  <si>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</si>
  <si>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</si>
  <si>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</si>
  <si>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</si>
  <si>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</si>
  <si>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</si>
  <si>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</si>
  <si>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2.</t>
  </si>
  <si>
    <t>Umbi-umbian</t>
  </si>
  <si>
    <t>Ubi Kayu</t>
  </si>
  <si>
    <t>Ubi Jalar</t>
  </si>
  <si>
    <t>Kentang</t>
  </si>
  <si>
    <t>Umbi lain</t>
  </si>
  <si>
    <t>3.</t>
  </si>
  <si>
    <t>Pangan Hewani</t>
  </si>
  <si>
    <t>Ikan</t>
  </si>
  <si>
    <t>4.</t>
  </si>
  <si>
    <t>Minyak dan Lemak</t>
  </si>
  <si>
    <t>Daging Ruminansia</t>
  </si>
  <si>
    <t>5.</t>
  </si>
  <si>
    <t>Buah/Biji Berminyak</t>
  </si>
  <si>
    <t>Daging Unggas</t>
  </si>
  <si>
    <t>6.</t>
  </si>
  <si>
    <t>Kacang-kacangan</t>
  </si>
  <si>
    <t>Telur</t>
  </si>
  <si>
    <t>7.</t>
  </si>
  <si>
    <t>Gula</t>
  </si>
  <si>
    <t>Susu</t>
  </si>
  <si>
    <t>8.</t>
  </si>
  <si>
    <t>Sayur dan Buah</t>
  </si>
  <si>
    <t>Minyak kelapa</t>
  </si>
  <si>
    <t>9.</t>
  </si>
  <si>
    <t>Lain-lain</t>
  </si>
  <si>
    <t>Minyak sawit</t>
  </si>
  <si>
    <t>Minyak lain</t>
  </si>
  <si>
    <t xml:space="preserve">Total </t>
  </si>
  <si>
    <t>Kelapa</t>
  </si>
  <si>
    <t>Kemiri</t>
  </si>
  <si>
    <t>Keterangan =</t>
  </si>
  <si>
    <t xml:space="preserve"> Kkal/Kap/Hari</t>
  </si>
  <si>
    <t>Biji bunga matahari</t>
  </si>
  <si>
    <t>*) Angka Kecukupan Energi (AKE) :</t>
  </si>
  <si>
    <t>Kacang Tanah</t>
  </si>
  <si>
    <t>Kacang Kedelai</t>
  </si>
  <si>
    <t>Kacang Hijau</t>
  </si>
  <si>
    <t>Kacang Merah</t>
  </si>
  <si>
    <t>n/a</t>
  </si>
  <si>
    <t>(lihat daftar dibagian buah dan sayur)</t>
  </si>
  <si>
    <t>Sagu</t>
  </si>
</sst>
</file>

<file path=xl/styles.xml><?xml version="1.0" encoding="utf-8"?>
<styleSheet xmlns="http://schemas.openxmlformats.org/spreadsheetml/2006/main">
  <numFmts count="8">
    <numFmt numFmtId="176" formatCode="#,##0.000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(* #,##0_);_(* \(#,##0\);_(* &quot;-&quot;_);_(@_)"/>
    <numFmt numFmtId="181" formatCode="0.0"/>
    <numFmt numFmtId="182" formatCode="#,##0.0"/>
    <numFmt numFmtId="183" formatCode="#,##0.0000"/>
  </numFmts>
  <fonts count="25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3" borderId="4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1" fontId="3" fillId="2" borderId="1" xfId="0" applyNumberFormat="1" applyFont="1" applyFill="1" applyBorder="1" applyAlignment="1"/>
    <xf numFmtId="0" fontId="0" fillId="0" borderId="0" xfId="0" applyFont="1" applyFill="1" applyBorder="1" applyAlignment="1"/>
    <xf numFmtId="1" fontId="2" fillId="2" borderId="1" xfId="0" applyNumberFormat="1" applyFont="1" applyFill="1" applyBorder="1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/>
    </xf>
    <xf numFmtId="176" fontId="2" fillId="0" borderId="0" xfId="0" applyNumberFormat="1" applyFont="1" applyFill="1" applyBorder="1" applyAlignment="1">
      <alignment horizontal="right"/>
    </xf>
    <xf numFmtId="181" fontId="4" fillId="0" borderId="0" xfId="0" applyNumberFormat="1" applyFont="1" applyFill="1" applyBorder="1" applyAlignment="1">
      <alignment horizontal="right"/>
    </xf>
    <xf numFmtId="182" fontId="2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 wrapText="1"/>
    </xf>
    <xf numFmtId="183" fontId="2" fillId="0" borderId="0" xfId="0" applyNumberFormat="1" applyFont="1" applyFill="1" applyBorder="1" applyAlignment="1">
      <alignment horizontal="right"/>
    </xf>
    <xf numFmtId="182" fontId="4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1" fontId="3" fillId="2" borderId="1" xfId="0" applyNumberFormat="1" applyFont="1" applyFill="1" applyBorder="1" applyAlignment="1">
      <alignment horizontal="right"/>
    </xf>
    <xf numFmtId="0" fontId="2" fillId="0" borderId="0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F28" sqref="F28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17">
        <v>684.56919047619</v>
      </c>
      <c r="E4" s="2">
        <f>SUM(D4:D6)</f>
        <v>737.138992857143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17">
        <v>8.2726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17">
        <v>44.2972023809524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17">
        <v>17.2885714285714</v>
      </c>
      <c r="E7" s="2">
        <f>SUM(D7:D10)</f>
        <v>29.6861047619048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17">
        <v>7.1842</v>
      </c>
      <c r="E8" s="2"/>
      <c r="F8" s="1"/>
      <c r="G8" s="1"/>
      <c r="H8" s="2" t="s">
        <v>2</v>
      </c>
      <c r="I8" s="2" t="s">
        <v>3</v>
      </c>
      <c r="J8" s="2">
        <f>E4</f>
        <v>737.138992857143</v>
      </c>
      <c r="K8" s="10">
        <f>J8/J18*100</f>
        <v>55.3440332123687</v>
      </c>
      <c r="L8" s="11">
        <f>J8/J20*100</f>
        <v>36.8569496428571</v>
      </c>
      <c r="M8" s="12">
        <v>0.5</v>
      </c>
      <c r="N8" s="10">
        <f t="shared" ref="N8:N16" si="0">K8*M8</f>
        <v>27.6720166061843</v>
      </c>
      <c r="O8" s="10">
        <f t="shared" ref="O8:O16" si="1">L8*M8</f>
        <v>18.4284748214286</v>
      </c>
      <c r="P8" s="12">
        <v>25</v>
      </c>
      <c r="Q8" s="14">
        <f t="shared" ref="Q8:Q16" si="2">O8-P8</f>
        <v>-6.57152517857143</v>
      </c>
      <c r="R8" s="15">
        <f t="shared" ref="R8:R16" si="3">IF(O8&gt;P8,P8,O8)</f>
        <v>18.4284748214286</v>
      </c>
    </row>
    <row r="9" spans="1:18">
      <c r="A9" s="1"/>
      <c r="B9" s="1"/>
      <c r="C9" s="2" t="s">
        <v>23</v>
      </c>
      <c r="D9" s="17">
        <v>1.17583333333333</v>
      </c>
      <c r="E9" s="2"/>
      <c r="F9" s="1"/>
      <c r="G9" s="1"/>
      <c r="H9" s="2" t="s">
        <v>19</v>
      </c>
      <c r="I9" s="2" t="s">
        <v>20</v>
      </c>
      <c r="J9" s="2">
        <f>E7</f>
        <v>29.6861047619048</v>
      </c>
      <c r="K9" s="10">
        <f>J9/J18*100</f>
        <v>2.22881815208372</v>
      </c>
      <c r="L9" s="11">
        <f>J9/J20*100</f>
        <v>1.48430523809524</v>
      </c>
      <c r="M9" s="2">
        <v>0.5</v>
      </c>
      <c r="N9" s="10">
        <f t="shared" si="0"/>
        <v>1.11440907604186</v>
      </c>
      <c r="O9" s="10">
        <f t="shared" si="1"/>
        <v>0.742152619047619</v>
      </c>
      <c r="P9" s="2">
        <v>2.5</v>
      </c>
      <c r="Q9" s="14">
        <f t="shared" si="2"/>
        <v>-1.75784738095238</v>
      </c>
      <c r="R9" s="15">
        <f t="shared" si="3"/>
        <v>0.742152619047619</v>
      </c>
    </row>
    <row r="10" spans="1:18">
      <c r="A10" s="1"/>
      <c r="B10" s="1"/>
      <c r="C10" s="2" t="s">
        <v>24</v>
      </c>
      <c r="D10" s="17">
        <v>4.0375</v>
      </c>
      <c r="E10" s="2"/>
      <c r="F10" s="1"/>
      <c r="G10" s="1"/>
      <c r="H10" s="2" t="s">
        <v>25</v>
      </c>
      <c r="I10" s="2" t="s">
        <v>26</v>
      </c>
      <c r="J10" s="2">
        <f>E11</f>
        <v>207.839797380952</v>
      </c>
      <c r="K10" s="10">
        <f>J10/J18*100</f>
        <v>15.6045098150609</v>
      </c>
      <c r="L10" s="11">
        <f>J10/J20*100</f>
        <v>10.3919898690476</v>
      </c>
      <c r="M10" s="2">
        <v>2</v>
      </c>
      <c r="N10" s="10">
        <f t="shared" si="0"/>
        <v>31.2090196301219</v>
      </c>
      <c r="O10" s="10">
        <f t="shared" si="1"/>
        <v>20.7839797380952</v>
      </c>
      <c r="P10" s="2">
        <v>24</v>
      </c>
      <c r="Q10" s="14">
        <f t="shared" si="2"/>
        <v>-3.21602026190476</v>
      </c>
      <c r="R10" s="15">
        <f t="shared" si="3"/>
        <v>20.7839797380952</v>
      </c>
    </row>
    <row r="11" spans="1:18">
      <c r="A11" s="18" t="s">
        <v>25</v>
      </c>
      <c r="B11" s="4" t="s">
        <v>26</v>
      </c>
      <c r="C11" s="2" t="s">
        <v>27</v>
      </c>
      <c r="D11" s="17">
        <v>114.102594047619</v>
      </c>
      <c r="E11" s="2">
        <f>SUM(D11:D15)</f>
        <v>207.839797380952</v>
      </c>
      <c r="F11" s="1"/>
      <c r="G11" s="1"/>
      <c r="H11" s="2" t="s">
        <v>28</v>
      </c>
      <c r="I11" s="2" t="s">
        <v>29</v>
      </c>
      <c r="J11" s="2">
        <f>E16</f>
        <v>202.817714285714</v>
      </c>
      <c r="K11" s="10">
        <f>J11/J18*100</f>
        <v>15.2274542850844</v>
      </c>
      <c r="L11" s="11">
        <f>J11/J20*100</f>
        <v>10.1408857142857</v>
      </c>
      <c r="M11" s="2">
        <v>0.5</v>
      </c>
      <c r="N11" s="10">
        <f t="shared" si="0"/>
        <v>7.61372714254218</v>
      </c>
      <c r="O11" s="10">
        <f t="shared" si="1"/>
        <v>5.07044285714286</v>
      </c>
      <c r="P11" s="2">
        <v>5</v>
      </c>
      <c r="Q11" s="14">
        <f t="shared" si="2"/>
        <v>0.070442857142857</v>
      </c>
      <c r="R11" s="15">
        <f t="shared" si="3"/>
        <v>5</v>
      </c>
    </row>
    <row r="12" spans="1:18">
      <c r="A12" s="6"/>
      <c r="B12" s="6"/>
      <c r="C12" s="2" t="s">
        <v>30</v>
      </c>
      <c r="D12" s="17">
        <v>17.64625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33</v>
      </c>
      <c r="D13" s="17">
        <v>23.7883961904762</v>
      </c>
      <c r="E13" s="2"/>
      <c r="F13" s="1"/>
      <c r="G13" s="1"/>
      <c r="H13" s="2" t="s">
        <v>34</v>
      </c>
      <c r="I13" s="2" t="s">
        <v>35</v>
      </c>
      <c r="J13" s="2">
        <f>E22</f>
        <v>88.4387380952381</v>
      </c>
      <c r="K13" s="10">
        <f>J13/J18*100</f>
        <v>6.63993698044867</v>
      </c>
      <c r="L13" s="11">
        <f>J13/J20*100</f>
        <v>4.42193690476191</v>
      </c>
      <c r="M13" s="2">
        <v>2</v>
      </c>
      <c r="N13" s="10">
        <f t="shared" si="0"/>
        <v>13.2798739608973</v>
      </c>
      <c r="O13" s="10">
        <f t="shared" si="1"/>
        <v>8.84387380952381</v>
      </c>
      <c r="P13" s="2">
        <v>10</v>
      </c>
      <c r="Q13" s="14">
        <f t="shared" si="2"/>
        <v>-1.15612619047619</v>
      </c>
      <c r="R13" s="15">
        <f t="shared" si="3"/>
        <v>8.84387380952381</v>
      </c>
    </row>
    <row r="14" spans="1:18">
      <c r="A14" s="6"/>
      <c r="B14" s="6"/>
      <c r="C14" s="2" t="s">
        <v>36</v>
      </c>
      <c r="D14" s="17">
        <v>38.0225571428571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17">
        <v>14.28</v>
      </c>
      <c r="E15" s="2"/>
      <c r="F15" s="1"/>
      <c r="G15" s="1"/>
      <c r="H15" s="2" t="s">
        <v>40</v>
      </c>
      <c r="I15" s="2" t="s">
        <v>41</v>
      </c>
      <c r="J15" s="2">
        <f t="shared" si="4"/>
        <v>66</v>
      </c>
      <c r="K15" s="10">
        <f>J15/J18*100</f>
        <v>4.95524755495362</v>
      </c>
      <c r="L15" s="11">
        <f>J15/J20*100</f>
        <v>3.3</v>
      </c>
      <c r="M15" s="2">
        <v>5</v>
      </c>
      <c r="N15" s="10">
        <f t="shared" si="0"/>
        <v>24.7762377747681</v>
      </c>
      <c r="O15" s="10">
        <f t="shared" si="1"/>
        <v>16.5</v>
      </c>
      <c r="P15" s="2">
        <v>30</v>
      </c>
      <c r="Q15" s="14">
        <f t="shared" si="2"/>
        <v>-13.5</v>
      </c>
      <c r="R15" s="15">
        <f t="shared" si="3"/>
        <v>16.5</v>
      </c>
    </row>
    <row r="16" spans="1:18">
      <c r="A16" s="18" t="s">
        <v>28</v>
      </c>
      <c r="B16" s="4" t="s">
        <v>29</v>
      </c>
      <c r="C16" s="2" t="s">
        <v>42</v>
      </c>
      <c r="D16" s="5">
        <v>194.59</v>
      </c>
      <c r="E16" s="2">
        <f>SUM(D16:D19)</f>
        <v>202.817714285714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1331.92134738095</v>
      </c>
      <c r="K18" s="2">
        <f t="shared" si="5"/>
        <v>100</v>
      </c>
      <c r="L18" s="2">
        <f t="shared" si="5"/>
        <v>66.5960673690476</v>
      </c>
      <c r="M18" s="2"/>
      <c r="N18" s="2">
        <f t="shared" ref="N18:P18" si="6">SUM(N8:N16)</f>
        <v>105.665284190556</v>
      </c>
      <c r="O18" s="2">
        <f t="shared" si="6"/>
        <v>70.3689238452381</v>
      </c>
      <c r="P18" s="2">
        <f t="shared" si="6"/>
        <v>100</v>
      </c>
      <c r="Q18" s="2"/>
      <c r="R18" s="16">
        <f>SUM(R8:R16)</f>
        <v>70.2984809880952</v>
      </c>
    </row>
    <row r="19" spans="1:18">
      <c r="A19" s="6"/>
      <c r="B19" s="6"/>
      <c r="C19" s="2" t="s">
        <v>48</v>
      </c>
      <c r="D19" s="5">
        <v>8.22771428571429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17">
        <v>11.3</v>
      </c>
      <c r="E22" s="2">
        <f>SUM(D22:D25)</f>
        <v>88.4387380952381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17">
        <v>39.2967380952381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1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17">
        <v>37.842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66</v>
      </c>
      <c r="E27" s="2">
        <v>66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G24" sqref="G24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17">
        <v>644.022619047619</v>
      </c>
      <c r="E4" s="2">
        <f>SUM(D4:D6)</f>
        <v>717.607138095238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17">
        <v>4.2091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17">
        <v>69.375419047619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17">
        <v>0.875</v>
      </c>
      <c r="E7" s="2">
        <f>SUM(D7:D10)</f>
        <v>5.318255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17">
        <v>3.27918</v>
      </c>
      <c r="E8" s="2"/>
      <c r="F8" s="1"/>
      <c r="G8" s="1"/>
      <c r="H8" s="2" t="s">
        <v>2</v>
      </c>
      <c r="I8" s="2" t="s">
        <v>3</v>
      </c>
      <c r="J8" s="2">
        <f>E4</f>
        <v>717.607138095238</v>
      </c>
      <c r="K8" s="10">
        <f>J8/J18*100</f>
        <v>67.7815221134639</v>
      </c>
      <c r="L8" s="11">
        <f>J8/J20*100</f>
        <v>35.8803569047619</v>
      </c>
      <c r="M8" s="12">
        <v>0.5</v>
      </c>
      <c r="N8" s="10">
        <f t="shared" ref="N8:N16" si="0">K8*M8</f>
        <v>33.8907610567319</v>
      </c>
      <c r="O8" s="10">
        <f t="shared" ref="O8:O16" si="1">L8*M8</f>
        <v>17.940178452381</v>
      </c>
      <c r="P8" s="12">
        <v>25</v>
      </c>
      <c r="Q8" s="14">
        <f t="shared" ref="Q8:Q16" si="2">O8-P8</f>
        <v>-7.05982154761905</v>
      </c>
      <c r="R8" s="15">
        <f t="shared" ref="R8:R16" si="3">IF(O8&gt;P8,P8,O8)</f>
        <v>17.940178452381</v>
      </c>
    </row>
    <row r="9" spans="1:18">
      <c r="A9" s="1"/>
      <c r="B9" s="1"/>
      <c r="C9" s="2" t="s">
        <v>23</v>
      </c>
      <c r="D9" s="17">
        <v>1.164075</v>
      </c>
      <c r="E9" s="2"/>
      <c r="F9" s="1"/>
      <c r="G9" s="1"/>
      <c r="H9" s="2" t="s">
        <v>19</v>
      </c>
      <c r="I9" s="2" t="s">
        <v>20</v>
      </c>
      <c r="J9" s="2">
        <f>E7</f>
        <v>5.318255</v>
      </c>
      <c r="K9" s="10">
        <f>J9/J18*100</f>
        <v>0.502335330504612</v>
      </c>
      <c r="L9" s="11">
        <f>J9/J20*100</f>
        <v>0.26591275</v>
      </c>
      <c r="M9" s="2">
        <v>0.5</v>
      </c>
      <c r="N9" s="10">
        <f t="shared" si="0"/>
        <v>0.251167665252306</v>
      </c>
      <c r="O9" s="10">
        <f t="shared" si="1"/>
        <v>0.132956375</v>
      </c>
      <c r="P9" s="2">
        <v>2.5</v>
      </c>
      <c r="Q9" s="14">
        <f t="shared" si="2"/>
        <v>-2.367043625</v>
      </c>
      <c r="R9" s="15">
        <f t="shared" si="3"/>
        <v>0.132956375</v>
      </c>
    </row>
    <row r="10" spans="1:18">
      <c r="A10" s="1"/>
      <c r="B10" s="1"/>
      <c r="C10" s="2" t="s">
        <v>24</v>
      </c>
      <c r="D10" s="17">
        <v>0</v>
      </c>
      <c r="E10" s="2"/>
      <c r="F10" s="1"/>
      <c r="G10" s="1"/>
      <c r="H10" s="2" t="s">
        <v>25</v>
      </c>
      <c r="I10" s="2" t="s">
        <v>26</v>
      </c>
      <c r="J10" s="2">
        <f>E11</f>
        <v>178.038744642857</v>
      </c>
      <c r="K10" s="10">
        <f>J10/J18*100</f>
        <v>16.8166347105951</v>
      </c>
      <c r="L10" s="11">
        <f>J10/J20*100</f>
        <v>8.90193723214286</v>
      </c>
      <c r="M10" s="2">
        <v>2</v>
      </c>
      <c r="N10" s="10">
        <f t="shared" si="0"/>
        <v>33.6332694211901</v>
      </c>
      <c r="O10" s="10">
        <f t="shared" si="1"/>
        <v>17.8038744642857</v>
      </c>
      <c r="P10" s="2">
        <v>24</v>
      </c>
      <c r="Q10" s="14">
        <f t="shared" si="2"/>
        <v>-6.19612553571428</v>
      </c>
      <c r="R10" s="15">
        <f t="shared" si="3"/>
        <v>17.8038744642857</v>
      </c>
    </row>
    <row r="11" spans="1:18">
      <c r="A11" s="18" t="s">
        <v>25</v>
      </c>
      <c r="B11" s="4" t="s">
        <v>26</v>
      </c>
      <c r="C11" s="2" t="s">
        <v>27</v>
      </c>
      <c r="D11" s="17">
        <v>72.4221546428571</v>
      </c>
      <c r="E11" s="2">
        <f>SUM(D11:D15)</f>
        <v>178.038744642857</v>
      </c>
      <c r="F11" s="1"/>
      <c r="G11" s="1"/>
      <c r="H11" s="2" t="s">
        <v>28</v>
      </c>
      <c r="I11" s="2" t="s">
        <v>29</v>
      </c>
      <c r="J11" s="2">
        <f>E16</f>
        <v>67.8573380952381</v>
      </c>
      <c r="K11" s="10">
        <f>J11/J18*100</f>
        <v>6.40945918524678</v>
      </c>
      <c r="L11" s="11">
        <f>J11/J20*100</f>
        <v>3.3928669047619</v>
      </c>
      <c r="M11" s="2">
        <v>0.5</v>
      </c>
      <c r="N11" s="10">
        <f t="shared" si="0"/>
        <v>3.20472959262339</v>
      </c>
      <c r="O11" s="10">
        <f t="shared" si="1"/>
        <v>1.69643345238095</v>
      </c>
      <c r="P11" s="2">
        <v>5</v>
      </c>
      <c r="Q11" s="14">
        <f t="shared" si="2"/>
        <v>-3.30356654761905</v>
      </c>
      <c r="R11" s="15">
        <f t="shared" si="3"/>
        <v>1.69643345238095</v>
      </c>
    </row>
    <row r="12" spans="1:18">
      <c r="A12" s="6"/>
      <c r="B12" s="6"/>
      <c r="C12" s="2" t="s">
        <v>30</v>
      </c>
      <c r="D12" s="17">
        <v>31.29725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33</v>
      </c>
      <c r="D13" s="17">
        <v>36.96607</v>
      </c>
      <c r="E13" s="2"/>
      <c r="F13" s="1"/>
      <c r="G13" s="1"/>
      <c r="H13" s="2" t="s">
        <v>34</v>
      </c>
      <c r="I13" s="2" t="s">
        <v>35</v>
      </c>
      <c r="J13" s="2">
        <f>E22</f>
        <v>27.8846666666667</v>
      </c>
      <c r="K13" s="10">
        <f>J13/J18*100</f>
        <v>2.63384385404817</v>
      </c>
      <c r="L13" s="11">
        <f>J13/J20*100</f>
        <v>1.39423333333333</v>
      </c>
      <c r="M13" s="2">
        <v>2</v>
      </c>
      <c r="N13" s="10">
        <f t="shared" si="0"/>
        <v>5.26768770809633</v>
      </c>
      <c r="O13" s="10">
        <f t="shared" si="1"/>
        <v>2.78846666666667</v>
      </c>
      <c r="P13" s="2">
        <v>10</v>
      </c>
      <c r="Q13" s="14">
        <f t="shared" si="2"/>
        <v>-7.21153333333333</v>
      </c>
      <c r="R13" s="15">
        <f t="shared" si="3"/>
        <v>2.78846666666667</v>
      </c>
    </row>
    <row r="14" spans="1:18">
      <c r="A14" s="6"/>
      <c r="B14" s="6"/>
      <c r="C14" s="2" t="s">
        <v>36</v>
      </c>
      <c r="D14" s="17">
        <v>33.99327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17">
        <v>3.36</v>
      </c>
      <c r="E15" s="2"/>
      <c r="F15" s="1"/>
      <c r="G15" s="1"/>
      <c r="H15" s="2" t="s">
        <v>40</v>
      </c>
      <c r="I15" s="2" t="s">
        <v>41</v>
      </c>
      <c r="J15" s="2">
        <f t="shared" si="4"/>
        <v>62</v>
      </c>
      <c r="K15" s="10">
        <f>J15/J18*100</f>
        <v>5.85620480614147</v>
      </c>
      <c r="L15" s="11">
        <f>J15/J20*100</f>
        <v>3.1</v>
      </c>
      <c r="M15" s="2">
        <v>5</v>
      </c>
      <c r="N15" s="10">
        <f t="shared" si="0"/>
        <v>29.2810240307074</v>
      </c>
      <c r="O15" s="10">
        <f t="shared" si="1"/>
        <v>15.5</v>
      </c>
      <c r="P15" s="2">
        <v>30</v>
      </c>
      <c r="Q15" s="14">
        <f t="shared" si="2"/>
        <v>-14.5</v>
      </c>
      <c r="R15" s="15">
        <f t="shared" si="3"/>
        <v>15.5</v>
      </c>
    </row>
    <row r="16" spans="1:18">
      <c r="A16" s="18" t="s">
        <v>28</v>
      </c>
      <c r="B16" s="4" t="s">
        <v>29</v>
      </c>
      <c r="C16" s="2" t="s">
        <v>42</v>
      </c>
      <c r="D16" s="5">
        <v>58.8285714285714</v>
      </c>
      <c r="E16" s="2">
        <f>SUM(D16:D19)</f>
        <v>67.8573380952381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1058.7061425</v>
      </c>
      <c r="K18" s="2">
        <f t="shared" si="5"/>
        <v>100</v>
      </c>
      <c r="L18" s="2">
        <f t="shared" si="5"/>
        <v>52.935307125</v>
      </c>
      <c r="M18" s="2"/>
      <c r="N18" s="2">
        <f t="shared" ref="N18:P18" si="6">SUM(N8:N16)</f>
        <v>105.528639474601</v>
      </c>
      <c r="O18" s="2">
        <f t="shared" si="6"/>
        <v>55.8619094107143</v>
      </c>
      <c r="P18" s="2">
        <f t="shared" si="6"/>
        <v>100</v>
      </c>
      <c r="Q18" s="2"/>
      <c r="R18" s="16">
        <f>SUM(R8:R16)</f>
        <v>55.8619094107143</v>
      </c>
    </row>
    <row r="19" spans="1:18">
      <c r="A19" s="6"/>
      <c r="B19" s="6"/>
      <c r="C19" s="2" t="s">
        <v>48</v>
      </c>
      <c r="D19" s="5">
        <v>9.02876666666667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17">
        <v>13.108</v>
      </c>
      <c r="E22" s="2">
        <f>SUM(D22:D25)</f>
        <v>27.8846666666667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17">
        <v>14.7766666666667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1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17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62</v>
      </c>
      <c r="E27" s="2">
        <v>62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G24" sqref="G24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17">
        <v>486.735166666667</v>
      </c>
      <c r="E4" s="2">
        <f>SUM(D4:D6)</f>
        <v>544.709643333333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17">
        <v>31.61256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17">
        <v>26.3619166666667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17">
        <v>8.03</v>
      </c>
      <c r="E7" s="2">
        <f>SUM(D7:D10)</f>
        <v>12.131137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17">
        <v>2.863112</v>
      </c>
      <c r="E8" s="2"/>
      <c r="F8" s="1"/>
      <c r="G8" s="1"/>
      <c r="H8" s="2" t="s">
        <v>2</v>
      </c>
      <c r="I8" s="2" t="s">
        <v>3</v>
      </c>
      <c r="J8" s="2">
        <f>E4</f>
        <v>544.709643333333</v>
      </c>
      <c r="K8" s="10">
        <f>J8/J18*100</f>
        <v>66.3731020211606</v>
      </c>
      <c r="L8" s="11">
        <f>J8/J20*100</f>
        <v>27.2354821666667</v>
      </c>
      <c r="M8" s="12">
        <v>0.5</v>
      </c>
      <c r="N8" s="10">
        <f t="shared" ref="N8:N16" si="0">K8*M8</f>
        <v>33.1865510105803</v>
      </c>
      <c r="O8" s="10">
        <f t="shared" ref="O8:O16" si="1">L8*M8</f>
        <v>13.6177410833333</v>
      </c>
      <c r="P8" s="12">
        <v>25</v>
      </c>
      <c r="Q8" s="14">
        <f t="shared" ref="Q8:Q16" si="2">O8-P8</f>
        <v>-11.3822589166667</v>
      </c>
      <c r="R8" s="15">
        <f t="shared" ref="R8:R16" si="3">IF(O8&gt;P8,P8,O8)</f>
        <v>13.6177410833333</v>
      </c>
    </row>
    <row r="9" spans="1:18">
      <c r="A9" s="1"/>
      <c r="B9" s="1"/>
      <c r="C9" s="2" t="s">
        <v>23</v>
      </c>
      <c r="D9" s="17">
        <v>0.293958333333333</v>
      </c>
      <c r="E9" s="2"/>
      <c r="F9" s="1"/>
      <c r="G9" s="1"/>
      <c r="H9" s="2" t="s">
        <v>19</v>
      </c>
      <c r="I9" s="2" t="s">
        <v>20</v>
      </c>
      <c r="J9" s="2">
        <f>E7</f>
        <v>12.131137</v>
      </c>
      <c r="K9" s="10">
        <f>J9/J18*100</f>
        <v>1.47818420985976</v>
      </c>
      <c r="L9" s="11">
        <f>J9/J20*100</f>
        <v>0.60655685</v>
      </c>
      <c r="M9" s="2">
        <v>0.5</v>
      </c>
      <c r="N9" s="10">
        <f t="shared" si="0"/>
        <v>0.739092104929881</v>
      </c>
      <c r="O9" s="10">
        <f t="shared" si="1"/>
        <v>0.303278425</v>
      </c>
      <c r="P9" s="2">
        <v>2.5</v>
      </c>
      <c r="Q9" s="14">
        <f t="shared" si="2"/>
        <v>-2.196721575</v>
      </c>
      <c r="R9" s="15">
        <f t="shared" si="3"/>
        <v>0.303278425</v>
      </c>
    </row>
    <row r="10" spans="1:18">
      <c r="A10" s="1"/>
      <c r="B10" s="1"/>
      <c r="C10" s="2" t="s">
        <v>24</v>
      </c>
      <c r="D10" s="17">
        <v>0.944066666666666</v>
      </c>
      <c r="E10" s="2"/>
      <c r="F10" s="1"/>
      <c r="G10" s="1"/>
      <c r="H10" s="2" t="s">
        <v>25</v>
      </c>
      <c r="I10" s="2" t="s">
        <v>26</v>
      </c>
      <c r="J10" s="2">
        <f>E11</f>
        <v>113.90985</v>
      </c>
      <c r="K10" s="10">
        <f>J10/J18*100</f>
        <v>13.8799637344376</v>
      </c>
      <c r="L10" s="11">
        <f>J10/J20*100</f>
        <v>5.6954925</v>
      </c>
      <c r="M10" s="2">
        <v>2</v>
      </c>
      <c r="N10" s="10">
        <f t="shared" si="0"/>
        <v>27.7599274688752</v>
      </c>
      <c r="O10" s="10">
        <f t="shared" si="1"/>
        <v>11.390985</v>
      </c>
      <c r="P10" s="2">
        <v>24</v>
      </c>
      <c r="Q10" s="14">
        <f t="shared" si="2"/>
        <v>-12.609015</v>
      </c>
      <c r="R10" s="15">
        <f t="shared" si="3"/>
        <v>11.390985</v>
      </c>
    </row>
    <row r="11" spans="1:18">
      <c r="A11" s="18" t="s">
        <v>25</v>
      </c>
      <c r="B11" s="4" t="s">
        <v>26</v>
      </c>
      <c r="C11" s="2" t="s">
        <v>27</v>
      </c>
      <c r="D11" s="17">
        <v>43.7491083333333</v>
      </c>
      <c r="E11" s="2">
        <f>SUM(D11:D15)</f>
        <v>113.90985</v>
      </c>
      <c r="F11" s="1"/>
      <c r="G11" s="1"/>
      <c r="H11" s="2" t="s">
        <v>28</v>
      </c>
      <c r="I11" s="2" t="s">
        <v>29</v>
      </c>
      <c r="J11" s="2">
        <f>E16</f>
        <v>76.5948333333334</v>
      </c>
      <c r="K11" s="10">
        <f>J11/J18*100</f>
        <v>9.33311306188147</v>
      </c>
      <c r="L11" s="11">
        <f>J11/J20*100</f>
        <v>3.82974166666667</v>
      </c>
      <c r="M11" s="2">
        <v>0.5</v>
      </c>
      <c r="N11" s="10">
        <f t="shared" si="0"/>
        <v>4.66655653094073</v>
      </c>
      <c r="O11" s="10">
        <f t="shared" si="1"/>
        <v>1.91487083333333</v>
      </c>
      <c r="P11" s="2">
        <v>5</v>
      </c>
      <c r="Q11" s="14">
        <f t="shared" si="2"/>
        <v>-3.08512916666667</v>
      </c>
      <c r="R11" s="15">
        <f t="shared" si="3"/>
        <v>1.91487083333333</v>
      </c>
    </row>
    <row r="12" spans="1:18">
      <c r="A12" s="6"/>
      <c r="B12" s="6"/>
      <c r="C12" s="2" t="s">
        <v>30</v>
      </c>
      <c r="D12" s="17">
        <v>21.691875</v>
      </c>
      <c r="E12" s="2"/>
      <c r="F12" s="1"/>
      <c r="G12" s="1"/>
      <c r="H12" s="2" t="s">
        <v>31</v>
      </c>
      <c r="I12" s="2" t="s">
        <v>32</v>
      </c>
      <c r="J12" s="2">
        <f>E20</f>
        <v>0.795</v>
      </c>
      <c r="K12" s="10">
        <f>J12/J18*100</f>
        <v>0.0968710885746745</v>
      </c>
      <c r="L12" s="11">
        <f>J12/J20*100</f>
        <v>0.03975</v>
      </c>
      <c r="M12" s="2">
        <v>0.5</v>
      </c>
      <c r="N12" s="10">
        <f t="shared" si="0"/>
        <v>0.0484355442873372</v>
      </c>
      <c r="O12" s="10">
        <f t="shared" si="1"/>
        <v>0.019875</v>
      </c>
      <c r="P12" s="2">
        <v>1</v>
      </c>
      <c r="Q12" s="14">
        <f t="shared" si="2"/>
        <v>-0.980125</v>
      </c>
      <c r="R12" s="15">
        <f t="shared" si="3"/>
        <v>0.019875</v>
      </c>
    </row>
    <row r="13" spans="1:18">
      <c r="A13" s="6"/>
      <c r="B13" s="6"/>
      <c r="C13" s="2" t="s">
        <v>33</v>
      </c>
      <c r="D13" s="17">
        <v>23.4860366666667</v>
      </c>
      <c r="E13" s="2"/>
      <c r="F13" s="1"/>
      <c r="G13" s="1"/>
      <c r="H13" s="2" t="s">
        <v>34</v>
      </c>
      <c r="I13" s="2" t="s">
        <v>35</v>
      </c>
      <c r="J13" s="2">
        <f>E22</f>
        <v>24.5378333333333</v>
      </c>
      <c r="K13" s="10">
        <f>J13/J18*100</f>
        <v>2.98994544184143</v>
      </c>
      <c r="L13" s="11">
        <f>J13/J20*100</f>
        <v>1.22689166666667</v>
      </c>
      <c r="M13" s="2">
        <v>2</v>
      </c>
      <c r="N13" s="10">
        <f t="shared" si="0"/>
        <v>5.97989088368285</v>
      </c>
      <c r="O13" s="10">
        <f t="shared" si="1"/>
        <v>2.45378333333333</v>
      </c>
      <c r="P13" s="2">
        <v>10</v>
      </c>
      <c r="Q13" s="14">
        <f t="shared" si="2"/>
        <v>-7.54621666666667</v>
      </c>
      <c r="R13" s="15">
        <f t="shared" si="3"/>
        <v>2.45378333333333</v>
      </c>
    </row>
    <row r="14" spans="1:18">
      <c r="A14" s="6"/>
      <c r="B14" s="6"/>
      <c r="C14" s="2" t="s">
        <v>36</v>
      </c>
      <c r="D14" s="17">
        <v>24.98283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17">
        <v>0</v>
      </c>
      <c r="E15" s="2"/>
      <c r="F15" s="1"/>
      <c r="G15" s="1"/>
      <c r="H15" s="2" t="s">
        <v>40</v>
      </c>
      <c r="I15" s="2" t="s">
        <v>41</v>
      </c>
      <c r="J15" s="2">
        <f t="shared" si="4"/>
        <v>45</v>
      </c>
      <c r="K15" s="10">
        <f>J15/J18*100</f>
        <v>5.48326916460422</v>
      </c>
      <c r="L15" s="11">
        <f>J15/J20*100</f>
        <v>2.25</v>
      </c>
      <c r="M15" s="2">
        <v>5</v>
      </c>
      <c r="N15" s="10">
        <f t="shared" si="0"/>
        <v>27.4163458230211</v>
      </c>
      <c r="O15" s="10">
        <f t="shared" si="1"/>
        <v>11.25</v>
      </c>
      <c r="P15" s="2">
        <v>30</v>
      </c>
      <c r="Q15" s="14">
        <f t="shared" si="2"/>
        <v>-18.75</v>
      </c>
      <c r="R15" s="15">
        <f t="shared" si="3"/>
        <v>11.25</v>
      </c>
    </row>
    <row r="16" spans="1:18">
      <c r="A16" s="18" t="s">
        <v>28</v>
      </c>
      <c r="B16" s="4" t="s">
        <v>29</v>
      </c>
      <c r="C16" s="2" t="s">
        <v>42</v>
      </c>
      <c r="D16" s="5">
        <v>0</v>
      </c>
      <c r="E16" s="2">
        <f>SUM(D16:D19)</f>
        <v>76.5948333333334</v>
      </c>
      <c r="F16" s="1"/>
      <c r="G16" s="1"/>
      <c r="H16" s="2" t="s">
        <v>43</v>
      </c>
      <c r="I16" s="2" t="s">
        <v>44</v>
      </c>
      <c r="J16" s="2">
        <f t="shared" si="4"/>
        <v>3</v>
      </c>
      <c r="K16" s="10">
        <f>J16/J18*100</f>
        <v>0.365551277640281</v>
      </c>
      <c r="L16" s="11">
        <f>J16/J20*100</f>
        <v>0.15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76.5948333333334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820.678297</v>
      </c>
      <c r="K18" s="2">
        <f t="shared" si="5"/>
        <v>100</v>
      </c>
      <c r="L18" s="2">
        <f t="shared" si="5"/>
        <v>41.03391485</v>
      </c>
      <c r="M18" s="2"/>
      <c r="N18" s="2">
        <f t="shared" ref="N18:P18" si="6">SUM(N8:N16)</f>
        <v>99.7967993663174</v>
      </c>
      <c r="O18" s="2">
        <f t="shared" si="6"/>
        <v>40.950533675</v>
      </c>
      <c r="P18" s="2">
        <f t="shared" si="6"/>
        <v>100</v>
      </c>
      <c r="Q18" s="2"/>
      <c r="R18" s="16">
        <f>SUM(R8:R16)</f>
        <v>40.950533675</v>
      </c>
    </row>
    <row r="19" spans="1:18">
      <c r="A19" s="6"/>
      <c r="B19" s="6"/>
      <c r="C19" s="2" t="s">
        <v>48</v>
      </c>
      <c r="D19" s="5">
        <v>0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0.795</v>
      </c>
      <c r="E20" s="2">
        <f>+SUM(D20:D21)</f>
        <v>0.795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17">
        <v>4.52</v>
      </c>
      <c r="E22" s="2">
        <f>SUM(D22:D25)</f>
        <v>24.5378333333333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17">
        <v>20.0178333333333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1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17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45</v>
      </c>
      <c r="E27" s="2">
        <v>45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3</v>
      </c>
      <c r="E28" s="7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opLeftCell="A7" workbookViewId="0">
      <selection activeCell="G27" sqref="G27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5">
        <v>557.288333333333</v>
      </c>
      <c r="E4" s="2">
        <f>SUM(D4:D6)</f>
        <v>605.6191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5">
        <v>7.371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5">
        <v>40.9597666666667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5">
        <v>31.39</v>
      </c>
      <c r="E7" s="2">
        <f>SUM(D7:D10)</f>
        <v>112.45625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5">
        <v>75.809</v>
      </c>
      <c r="E8" s="2"/>
      <c r="F8" s="1"/>
      <c r="G8" s="1"/>
      <c r="H8" s="2" t="s">
        <v>2</v>
      </c>
      <c r="I8" s="2" t="s">
        <v>3</v>
      </c>
      <c r="J8" s="2">
        <f>E4</f>
        <v>605.6191</v>
      </c>
      <c r="K8" s="10">
        <f>J8/J18*100</f>
        <v>51.8629366160517</v>
      </c>
      <c r="L8" s="11">
        <f>J8/J20*100</f>
        <v>30.280955</v>
      </c>
      <c r="M8" s="12">
        <v>0.5</v>
      </c>
      <c r="N8" s="10">
        <f t="shared" ref="N8:N16" si="0">K8*M8</f>
        <v>25.9314683080258</v>
      </c>
      <c r="O8" s="10">
        <f t="shared" ref="O8:O16" si="1">L8*M8</f>
        <v>15.1404775</v>
      </c>
      <c r="P8" s="12">
        <v>25</v>
      </c>
      <c r="Q8" s="14">
        <f t="shared" ref="Q8:Q16" si="2">O8-P8</f>
        <v>-9.8595225</v>
      </c>
      <c r="R8" s="15">
        <f t="shared" ref="R8:R16" si="3">IF(O8&gt;P8,P8,O8)</f>
        <v>15.1404775</v>
      </c>
    </row>
    <row r="9" spans="1:18">
      <c r="A9" s="1"/>
      <c r="B9" s="1"/>
      <c r="C9" s="2" t="s">
        <v>23</v>
      </c>
      <c r="D9" s="5">
        <v>3.17475</v>
      </c>
      <c r="E9" s="2"/>
      <c r="F9" s="1"/>
      <c r="G9" s="1"/>
      <c r="H9" s="2" t="s">
        <v>19</v>
      </c>
      <c r="I9" s="2" t="s">
        <v>20</v>
      </c>
      <c r="J9" s="2">
        <f>E7</f>
        <v>112.45625</v>
      </c>
      <c r="K9" s="10">
        <f>J9/J18*100</f>
        <v>9.63032930406069</v>
      </c>
      <c r="L9" s="11">
        <f>J9/J20*100</f>
        <v>5.6228125</v>
      </c>
      <c r="M9" s="2">
        <v>0.5</v>
      </c>
      <c r="N9" s="10">
        <f t="shared" si="0"/>
        <v>4.81516465203035</v>
      </c>
      <c r="O9" s="10">
        <f t="shared" si="1"/>
        <v>2.81140625</v>
      </c>
      <c r="P9" s="2">
        <v>2.5</v>
      </c>
      <c r="Q9" s="14">
        <f t="shared" si="2"/>
        <v>0.31140625</v>
      </c>
      <c r="R9" s="15">
        <f t="shared" si="3"/>
        <v>2.5</v>
      </c>
    </row>
    <row r="10" spans="1:18">
      <c r="A10" s="1"/>
      <c r="B10" s="1"/>
      <c r="C10" s="2" t="s">
        <v>24</v>
      </c>
      <c r="D10" s="5">
        <v>2.0825</v>
      </c>
      <c r="E10" s="2"/>
      <c r="F10" s="1"/>
      <c r="G10" s="1"/>
      <c r="H10" s="2" t="s">
        <v>25</v>
      </c>
      <c r="I10" s="2" t="s">
        <v>26</v>
      </c>
      <c r="J10" s="2">
        <f>E11</f>
        <v>180.135708333333</v>
      </c>
      <c r="K10" s="10">
        <f>J10/J18*100</f>
        <v>15.4261429726692</v>
      </c>
      <c r="L10" s="11">
        <f>J10/J20*100</f>
        <v>9.00678541666667</v>
      </c>
      <c r="M10" s="2">
        <v>2</v>
      </c>
      <c r="N10" s="10">
        <f t="shared" si="0"/>
        <v>30.8522859453384</v>
      </c>
      <c r="O10" s="10">
        <f t="shared" si="1"/>
        <v>18.0135708333333</v>
      </c>
      <c r="P10" s="2">
        <v>24</v>
      </c>
      <c r="Q10" s="14">
        <f t="shared" si="2"/>
        <v>-5.98642916666667</v>
      </c>
      <c r="R10" s="15">
        <f t="shared" si="3"/>
        <v>18.0135708333333</v>
      </c>
    </row>
    <row r="11" spans="1:18">
      <c r="A11" s="18" t="s">
        <v>25</v>
      </c>
      <c r="B11" s="4" t="s">
        <v>26</v>
      </c>
      <c r="C11" s="2" t="s">
        <v>27</v>
      </c>
      <c r="D11" s="5">
        <v>70.480395</v>
      </c>
      <c r="E11" s="2">
        <f>SUM(D11:D15)</f>
        <v>180.135708333333</v>
      </c>
      <c r="F11" s="1"/>
      <c r="G11" s="1"/>
      <c r="H11" s="2" t="s">
        <v>28</v>
      </c>
      <c r="I11" s="2" t="s">
        <v>29</v>
      </c>
      <c r="J11" s="2">
        <f>E16</f>
        <v>116.056166666667</v>
      </c>
      <c r="K11" s="10">
        <f>J11/J18*100</f>
        <v>9.9386125961603</v>
      </c>
      <c r="L11" s="11">
        <f>J11/J20*100</f>
        <v>5.80280833333333</v>
      </c>
      <c r="M11" s="2">
        <v>0.5</v>
      </c>
      <c r="N11" s="10">
        <f t="shared" si="0"/>
        <v>4.96930629808015</v>
      </c>
      <c r="O11" s="10">
        <f t="shared" si="1"/>
        <v>2.90140416666667</v>
      </c>
      <c r="P11" s="2">
        <v>5</v>
      </c>
      <c r="Q11" s="14">
        <f t="shared" si="2"/>
        <v>-2.09859583333333</v>
      </c>
      <c r="R11" s="15">
        <f t="shared" si="3"/>
        <v>2.90140416666667</v>
      </c>
    </row>
    <row r="12" spans="1:18">
      <c r="A12" s="6"/>
      <c r="B12" s="6"/>
      <c r="C12" s="2" t="s">
        <v>30</v>
      </c>
      <c r="D12" s="5">
        <v>27.8154166666667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33</v>
      </c>
      <c r="D13" s="5">
        <v>30.6238066666667</v>
      </c>
      <c r="E13" s="2"/>
      <c r="F13" s="1"/>
      <c r="G13" s="1"/>
      <c r="H13" s="2" t="s">
        <v>34</v>
      </c>
      <c r="I13" s="2" t="s">
        <v>35</v>
      </c>
      <c r="J13" s="2">
        <f>E22</f>
        <v>57.4628333333333</v>
      </c>
      <c r="K13" s="10">
        <f>J13/J18*100</f>
        <v>4.92090041900166</v>
      </c>
      <c r="L13" s="11">
        <f>J13/J20*100</f>
        <v>2.87314166666667</v>
      </c>
      <c r="M13" s="2">
        <v>2</v>
      </c>
      <c r="N13" s="10">
        <f t="shared" si="0"/>
        <v>9.84180083800332</v>
      </c>
      <c r="O13" s="10">
        <f t="shared" si="1"/>
        <v>5.74628333333333</v>
      </c>
      <c r="P13" s="2">
        <v>10</v>
      </c>
      <c r="Q13" s="14">
        <f t="shared" si="2"/>
        <v>-4.25371666666667</v>
      </c>
      <c r="R13" s="15">
        <f t="shared" si="3"/>
        <v>5.74628333333333</v>
      </c>
    </row>
    <row r="14" spans="1:18">
      <c r="A14" s="6"/>
      <c r="B14" s="6"/>
      <c r="C14" s="2" t="s">
        <v>36</v>
      </c>
      <c r="D14" s="5">
        <v>45.43209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5">
        <v>5.784</v>
      </c>
      <c r="E15" s="2"/>
      <c r="F15" s="1"/>
      <c r="G15" s="1"/>
      <c r="H15" s="2" t="s">
        <v>40</v>
      </c>
      <c r="I15" s="2" t="s">
        <v>41</v>
      </c>
      <c r="J15" s="2">
        <f t="shared" si="4"/>
        <v>96</v>
      </c>
      <c r="K15" s="10">
        <f>J15/J18*100</f>
        <v>8.22107809205648</v>
      </c>
      <c r="L15" s="11">
        <f>J15/J20*100</f>
        <v>4.8</v>
      </c>
      <c r="M15" s="2">
        <v>5</v>
      </c>
      <c r="N15" s="10">
        <f t="shared" si="0"/>
        <v>41.1053904602824</v>
      </c>
      <c r="O15" s="10">
        <f t="shared" si="1"/>
        <v>24</v>
      </c>
      <c r="P15" s="2">
        <v>30</v>
      </c>
      <c r="Q15" s="14">
        <f t="shared" si="2"/>
        <v>-6</v>
      </c>
      <c r="R15" s="15">
        <f t="shared" si="3"/>
        <v>24</v>
      </c>
    </row>
    <row r="16" spans="1:18">
      <c r="A16" s="18" t="s">
        <v>28</v>
      </c>
      <c r="B16" s="4" t="s">
        <v>29</v>
      </c>
      <c r="C16" s="2" t="s">
        <v>42</v>
      </c>
      <c r="D16" s="5">
        <v>0</v>
      </c>
      <c r="E16" s="2">
        <f>SUM(D16:D19)</f>
        <v>116.056166666667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115.080166666667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1167.73005833333</v>
      </c>
      <c r="K18" s="2">
        <f t="shared" si="5"/>
        <v>100</v>
      </c>
      <c r="L18" s="2">
        <f t="shared" si="5"/>
        <v>58.3865029166667</v>
      </c>
      <c r="M18" s="2"/>
      <c r="N18" s="2">
        <f t="shared" ref="N18:P18" si="6">SUM(N8:N16)</f>
        <v>117.51541650176</v>
      </c>
      <c r="O18" s="2">
        <f t="shared" si="6"/>
        <v>68.6131420833333</v>
      </c>
      <c r="P18" s="2">
        <f t="shared" si="6"/>
        <v>100</v>
      </c>
      <c r="Q18" s="2"/>
      <c r="R18" s="16">
        <f>SUM(R8:R16)</f>
        <v>68.3017358333333</v>
      </c>
    </row>
    <row r="19" spans="1:18">
      <c r="A19" s="6"/>
      <c r="B19" s="6"/>
      <c r="C19" s="2" t="s">
        <v>48</v>
      </c>
      <c r="D19" s="5">
        <v>0.976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5">
        <v>0</v>
      </c>
      <c r="E22" s="2">
        <f>SUM(D22:D25)</f>
        <v>57.4628333333333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57.4628333333333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96</v>
      </c>
      <c r="E27" s="2">
        <v>96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workbookViewId="0">
      <selection activeCell="E23" sqref="E23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5">
        <v>490.314603174603</v>
      </c>
      <c r="E4" s="2">
        <f>SUM(D4:D6)</f>
        <v>526.556196825397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5">
        <v>1.25545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5">
        <v>34.9861436507937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5">
        <v>18.9191666666667</v>
      </c>
      <c r="E7" s="2">
        <f>SUM(D7:D10)</f>
        <v>69.2360416666667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5">
        <v>48.3062</v>
      </c>
      <c r="E8" s="2"/>
      <c r="F8" s="1"/>
      <c r="G8" s="1"/>
      <c r="H8" s="2" t="s">
        <v>2</v>
      </c>
      <c r="I8" s="2" t="s">
        <v>3</v>
      </c>
      <c r="J8" s="2">
        <f>E4</f>
        <v>526.556196825397</v>
      </c>
      <c r="K8" s="10">
        <f>J8/J18*100</f>
        <v>53.2194851668383</v>
      </c>
      <c r="L8" s="11">
        <f>J8/J20*100</f>
        <v>26.3278098412698</v>
      </c>
      <c r="M8" s="12">
        <v>0.5</v>
      </c>
      <c r="N8" s="10">
        <f t="shared" ref="N8:N16" si="0">K8*M8</f>
        <v>26.6097425834192</v>
      </c>
      <c r="O8" s="10">
        <f t="shared" ref="O8:O16" si="1">L8*M8</f>
        <v>13.1639049206349</v>
      </c>
      <c r="P8" s="12">
        <v>25</v>
      </c>
      <c r="Q8" s="14">
        <f t="shared" ref="Q8:Q16" si="2">O8-P8</f>
        <v>-11.8360950793651</v>
      </c>
      <c r="R8" s="15">
        <f t="shared" ref="R8:R16" si="3">IF(O8&gt;P8,P8,O8)</f>
        <v>13.1639049206349</v>
      </c>
    </row>
    <row r="9" spans="1:18">
      <c r="A9" s="1"/>
      <c r="B9" s="1"/>
      <c r="C9" s="2" t="s">
        <v>23</v>
      </c>
      <c r="D9" s="5">
        <v>2.010675</v>
      </c>
      <c r="E9" s="2"/>
      <c r="F9" s="1"/>
      <c r="G9" s="1"/>
      <c r="H9" s="2" t="s">
        <v>19</v>
      </c>
      <c r="I9" s="2" t="s">
        <v>20</v>
      </c>
      <c r="J9" s="2">
        <f>E7</f>
        <v>69.2360416666667</v>
      </c>
      <c r="K9" s="10">
        <f>J9/J18*100</f>
        <v>6.99774594754527</v>
      </c>
      <c r="L9" s="11">
        <f>J9/J20*100</f>
        <v>3.46180208333333</v>
      </c>
      <c r="M9" s="2">
        <v>0.5</v>
      </c>
      <c r="N9" s="10">
        <f t="shared" si="0"/>
        <v>3.49887297377263</v>
      </c>
      <c r="O9" s="10">
        <f t="shared" si="1"/>
        <v>1.73090104166667</v>
      </c>
      <c r="P9" s="2">
        <v>2.5</v>
      </c>
      <c r="Q9" s="14">
        <f t="shared" si="2"/>
        <v>-0.769098958333333</v>
      </c>
      <c r="R9" s="15">
        <f t="shared" si="3"/>
        <v>1.73090104166667</v>
      </c>
    </row>
    <row r="10" spans="1:18">
      <c r="A10" s="1"/>
      <c r="B10" s="1"/>
      <c r="C10" s="2" t="s">
        <v>24</v>
      </c>
      <c r="D10" s="5">
        <v>0</v>
      </c>
      <c r="E10" s="2"/>
      <c r="F10" s="1"/>
      <c r="G10" s="1"/>
      <c r="H10" s="2" t="s">
        <v>25</v>
      </c>
      <c r="I10" s="2" t="s">
        <v>26</v>
      </c>
      <c r="J10" s="2">
        <f>E11</f>
        <v>126.230992222222</v>
      </c>
      <c r="K10" s="10">
        <f>J10/J18*100</f>
        <v>12.7582743469136</v>
      </c>
      <c r="L10" s="11">
        <f>J10/J20*100</f>
        <v>6.31154961111111</v>
      </c>
      <c r="M10" s="2">
        <v>2</v>
      </c>
      <c r="N10" s="10">
        <f t="shared" si="0"/>
        <v>25.5165486938272</v>
      </c>
      <c r="O10" s="10">
        <f t="shared" si="1"/>
        <v>12.6230992222222</v>
      </c>
      <c r="P10" s="2">
        <v>24</v>
      </c>
      <c r="Q10" s="14">
        <f t="shared" si="2"/>
        <v>-11.3769007777778</v>
      </c>
      <c r="R10" s="15">
        <f t="shared" si="3"/>
        <v>12.6230992222222</v>
      </c>
    </row>
    <row r="11" spans="1:18">
      <c r="A11" s="18" t="s">
        <v>25</v>
      </c>
      <c r="B11" s="4" t="s">
        <v>26</v>
      </c>
      <c r="C11" s="2" t="s">
        <v>27</v>
      </c>
      <c r="D11" s="5">
        <v>63.3668980952381</v>
      </c>
      <c r="E11" s="2">
        <f>SUM(D11:D15)</f>
        <v>126.230992222222</v>
      </c>
      <c r="F11" s="1"/>
      <c r="G11" s="1"/>
      <c r="H11" s="2" t="s">
        <v>28</v>
      </c>
      <c r="I11" s="2" t="s">
        <v>29</v>
      </c>
      <c r="J11" s="2">
        <f>E16</f>
        <v>128.878420634921</v>
      </c>
      <c r="K11" s="10">
        <f>J11/J18*100</f>
        <v>13.0258522008812</v>
      </c>
      <c r="L11" s="11">
        <f>J11/J20*100</f>
        <v>6.44392103174603</v>
      </c>
      <c r="M11" s="2">
        <v>0.5</v>
      </c>
      <c r="N11" s="10">
        <f t="shared" si="0"/>
        <v>6.51292610044059</v>
      </c>
      <c r="O11" s="10">
        <f t="shared" si="1"/>
        <v>3.22196051587302</v>
      </c>
      <c r="P11" s="2">
        <v>5</v>
      </c>
      <c r="Q11" s="14">
        <f t="shared" si="2"/>
        <v>-1.77803948412698</v>
      </c>
      <c r="R11" s="15">
        <f t="shared" si="3"/>
        <v>3.22196051587302</v>
      </c>
    </row>
    <row r="12" spans="1:18">
      <c r="A12" s="6"/>
      <c r="B12" s="6"/>
      <c r="C12" s="2" t="s">
        <v>30</v>
      </c>
      <c r="D12" s="5">
        <v>7.38607142857143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33</v>
      </c>
      <c r="D13" s="5">
        <v>15.7810284126984</v>
      </c>
      <c r="E13" s="2"/>
      <c r="F13" s="1"/>
      <c r="G13" s="1"/>
      <c r="H13" s="2" t="s">
        <v>34</v>
      </c>
      <c r="I13" s="2" t="s">
        <v>35</v>
      </c>
      <c r="J13" s="2">
        <f>E22</f>
        <v>44.503253968254</v>
      </c>
      <c r="K13" s="10">
        <f>J13/J18*100</f>
        <v>4.49798194137462</v>
      </c>
      <c r="L13" s="11">
        <f>J13/J20*100</f>
        <v>2.2251626984127</v>
      </c>
      <c r="M13" s="2">
        <v>2</v>
      </c>
      <c r="N13" s="10">
        <f t="shared" si="0"/>
        <v>8.99596388274923</v>
      </c>
      <c r="O13" s="10">
        <f t="shared" si="1"/>
        <v>4.4503253968254</v>
      </c>
      <c r="P13" s="2">
        <v>10</v>
      </c>
      <c r="Q13" s="14">
        <f t="shared" si="2"/>
        <v>-5.5496746031746</v>
      </c>
      <c r="R13" s="15">
        <f t="shared" si="3"/>
        <v>4.4503253968254</v>
      </c>
    </row>
    <row r="14" spans="1:18">
      <c r="A14" s="6"/>
      <c r="B14" s="6"/>
      <c r="C14" s="2" t="s">
        <v>36</v>
      </c>
      <c r="D14" s="5">
        <v>35.6649942857143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5">
        <v>4.032</v>
      </c>
      <c r="E15" s="2"/>
      <c r="F15" s="1"/>
      <c r="G15" s="1"/>
      <c r="H15" s="2" t="s">
        <v>40</v>
      </c>
      <c r="I15" s="2" t="s">
        <v>41</v>
      </c>
      <c r="J15" s="2">
        <f t="shared" si="4"/>
        <v>94</v>
      </c>
      <c r="K15" s="10">
        <f>J15/J18*100</f>
        <v>9.50066039644701</v>
      </c>
      <c r="L15" s="11">
        <f>J15/J20*100</f>
        <v>4.7</v>
      </c>
      <c r="M15" s="2">
        <v>5</v>
      </c>
      <c r="N15" s="10">
        <f t="shared" si="0"/>
        <v>47.5033019822351</v>
      </c>
      <c r="O15" s="10">
        <f t="shared" si="1"/>
        <v>23.5</v>
      </c>
      <c r="P15" s="2">
        <v>30</v>
      </c>
      <c r="Q15" s="14">
        <f t="shared" si="2"/>
        <v>-6.5</v>
      </c>
      <c r="R15" s="15">
        <f t="shared" si="3"/>
        <v>23.5</v>
      </c>
    </row>
    <row r="16" spans="1:18">
      <c r="A16" s="18" t="s">
        <v>28</v>
      </c>
      <c r="B16" s="4" t="s">
        <v>29</v>
      </c>
      <c r="C16" s="2" t="s">
        <v>42</v>
      </c>
      <c r="D16" s="5">
        <v>3.10714285714286</v>
      </c>
      <c r="E16" s="2">
        <f>SUM(D16:D19)</f>
        <v>128.878420634921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10">
        <f>J16/J18*100</f>
        <v>0</v>
      </c>
      <c r="L16" s="11">
        <f>J16/J20*100</f>
        <v>0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109.267277777778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989.40490531746</v>
      </c>
      <c r="K18" s="2">
        <f t="shared" si="5"/>
        <v>100</v>
      </c>
      <c r="L18" s="2">
        <f t="shared" si="5"/>
        <v>49.470245265873</v>
      </c>
      <c r="M18" s="2"/>
      <c r="N18" s="2">
        <f t="shared" ref="N18:P18" si="6">SUM(N8:N16)</f>
        <v>118.637356216444</v>
      </c>
      <c r="O18" s="2">
        <f t="shared" si="6"/>
        <v>58.6901910972222</v>
      </c>
      <c r="P18" s="2">
        <f t="shared" si="6"/>
        <v>100</v>
      </c>
      <c r="Q18" s="2"/>
      <c r="R18" s="16">
        <f>SUM(R8:R16)</f>
        <v>58.6901910972222</v>
      </c>
    </row>
    <row r="19" spans="1:18">
      <c r="A19" s="6"/>
      <c r="B19" s="6"/>
      <c r="C19" s="2" t="s">
        <v>48</v>
      </c>
      <c r="D19" s="5">
        <v>16.504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5">
        <v>1.13</v>
      </c>
      <c r="E22" s="2">
        <f>SUM(D22:D25)</f>
        <v>44.503253968254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39.923253968254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3.45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5">
        <v>44.503253968254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94</v>
      </c>
      <c r="E27" s="2">
        <v>94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topLeftCell="A7" workbookViewId="0">
      <selection activeCell="G27" sqref="G27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8" t="s">
        <v>2</v>
      </c>
      <c r="B4" s="4" t="s">
        <v>3</v>
      </c>
      <c r="C4" s="2" t="s">
        <v>4</v>
      </c>
      <c r="D4" s="5">
        <v>736.876666666667</v>
      </c>
      <c r="E4" s="2">
        <f>SUM(D4:D6)</f>
        <v>809.421433333333</v>
      </c>
      <c r="F4" s="1"/>
      <c r="G4" s="1"/>
      <c r="H4" s="2" t="s">
        <v>5</v>
      </c>
      <c r="I4" s="2" t="s">
        <v>6</v>
      </c>
      <c r="J4" s="9" t="s">
        <v>7</v>
      </c>
      <c r="K4" s="9"/>
      <c r="L4" s="9"/>
      <c r="M4" s="9"/>
      <c r="N4" s="9"/>
      <c r="O4" s="9"/>
      <c r="P4" s="9"/>
      <c r="Q4" s="9"/>
      <c r="R4" s="9"/>
    </row>
    <row r="5" spans="1:18">
      <c r="A5" s="3"/>
      <c r="B5" s="4"/>
      <c r="C5" s="2" t="s">
        <v>8</v>
      </c>
      <c r="D5" s="5">
        <v>26.712</v>
      </c>
      <c r="E5" s="2"/>
      <c r="F5" s="1"/>
      <c r="G5" s="1"/>
      <c r="H5" s="2"/>
      <c r="I5" s="2"/>
      <c r="J5" s="9"/>
      <c r="K5" s="9"/>
      <c r="L5" s="9"/>
      <c r="M5" s="9"/>
      <c r="N5" s="9"/>
      <c r="O5" s="9"/>
      <c r="P5" s="9"/>
      <c r="Q5" s="9"/>
      <c r="R5" s="9"/>
    </row>
    <row r="6" spans="1:18">
      <c r="A6" s="6"/>
      <c r="B6" s="6"/>
      <c r="C6" s="2" t="s">
        <v>9</v>
      </c>
      <c r="D6" s="5">
        <v>45.8327666666667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3" t="s">
        <v>17</v>
      </c>
      <c r="R6" s="2" t="s">
        <v>18</v>
      </c>
    </row>
    <row r="7" spans="1:18">
      <c r="A7" s="18" t="s">
        <v>19</v>
      </c>
      <c r="B7" s="4" t="s">
        <v>20</v>
      </c>
      <c r="C7" s="2" t="s">
        <v>21</v>
      </c>
      <c r="D7" s="5">
        <v>41.4275</v>
      </c>
      <c r="E7" s="2">
        <f>SUM(D7:D10)</f>
        <v>107.907025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3"/>
      <c r="R7" s="2"/>
    </row>
    <row r="8" spans="1:18">
      <c r="A8" s="1"/>
      <c r="B8" s="1"/>
      <c r="C8" s="2" t="s">
        <v>22</v>
      </c>
      <c r="D8" s="5">
        <v>49.5403</v>
      </c>
      <c r="E8" s="2"/>
      <c r="F8" s="1"/>
      <c r="G8" s="1"/>
      <c r="H8" s="2" t="s">
        <v>2</v>
      </c>
      <c r="I8" s="2" t="s">
        <v>3</v>
      </c>
      <c r="J8" s="2">
        <f>E4</f>
        <v>809.421433333333</v>
      </c>
      <c r="K8" s="10">
        <f>J8/J18*100</f>
        <v>56.4125989354884</v>
      </c>
      <c r="L8" s="11">
        <f>J8/J20*100</f>
        <v>40.4710716666667</v>
      </c>
      <c r="M8" s="12">
        <v>0.5</v>
      </c>
      <c r="N8" s="10">
        <f t="shared" ref="N8:N16" si="0">K8*M8</f>
        <v>28.2062994677442</v>
      </c>
      <c r="O8" s="10">
        <f t="shared" ref="O8:O16" si="1">L8*M8</f>
        <v>20.2355358333333</v>
      </c>
      <c r="P8" s="12">
        <v>25</v>
      </c>
      <c r="Q8" s="14">
        <f t="shared" ref="Q8:Q16" si="2">O8-P8</f>
        <v>-4.76446416666667</v>
      </c>
      <c r="R8" s="15">
        <f t="shared" ref="R8:R16" si="3">IF(O8&gt;P8,P8,O8)</f>
        <v>20.2355358333333</v>
      </c>
    </row>
    <row r="9" spans="1:18">
      <c r="A9" s="1"/>
      <c r="B9" s="1"/>
      <c r="C9" s="2" t="s">
        <v>23</v>
      </c>
      <c r="D9" s="5">
        <v>0.529125</v>
      </c>
      <c r="E9" s="2"/>
      <c r="F9" s="1"/>
      <c r="G9" s="1"/>
      <c r="H9" s="2" t="s">
        <v>19</v>
      </c>
      <c r="I9" s="2" t="s">
        <v>20</v>
      </c>
      <c r="J9" s="2">
        <f>E7</f>
        <v>107.907025</v>
      </c>
      <c r="K9" s="10">
        <f>J9/J18*100</f>
        <v>7.52057639316287</v>
      </c>
      <c r="L9" s="11">
        <f>J9/J20*100</f>
        <v>5.39535125</v>
      </c>
      <c r="M9" s="2">
        <v>0.5</v>
      </c>
      <c r="N9" s="10">
        <f t="shared" si="0"/>
        <v>3.76028819658143</v>
      </c>
      <c r="O9" s="10">
        <f t="shared" si="1"/>
        <v>2.697675625</v>
      </c>
      <c r="P9" s="2">
        <v>2.5</v>
      </c>
      <c r="Q9" s="14">
        <f t="shared" si="2"/>
        <v>0.197675625</v>
      </c>
      <c r="R9" s="15">
        <f t="shared" si="3"/>
        <v>2.5</v>
      </c>
    </row>
    <row r="10" spans="1:18">
      <c r="A10" s="1"/>
      <c r="B10" s="1"/>
      <c r="C10" s="2" t="s">
        <v>24</v>
      </c>
      <c r="D10" s="5">
        <v>16.4101</v>
      </c>
      <c r="E10" s="2"/>
      <c r="F10" s="1"/>
      <c r="G10" s="1"/>
      <c r="H10" s="2" t="s">
        <v>25</v>
      </c>
      <c r="I10" s="2" t="s">
        <v>26</v>
      </c>
      <c r="J10" s="2">
        <f>E11</f>
        <v>206.478741666667</v>
      </c>
      <c r="K10" s="10">
        <f>J10/J18*100</f>
        <v>14.3905287933599</v>
      </c>
      <c r="L10" s="11">
        <f>J10/J20*100</f>
        <v>10.3239370833333</v>
      </c>
      <c r="M10" s="2">
        <v>2</v>
      </c>
      <c r="N10" s="10">
        <f t="shared" si="0"/>
        <v>28.7810575867198</v>
      </c>
      <c r="O10" s="10">
        <f t="shared" si="1"/>
        <v>20.6478741666667</v>
      </c>
      <c r="P10" s="2">
        <v>24</v>
      </c>
      <c r="Q10" s="14">
        <f t="shared" si="2"/>
        <v>-3.35212583333333</v>
      </c>
      <c r="R10" s="15">
        <f t="shared" si="3"/>
        <v>20.6478741666667</v>
      </c>
    </row>
    <row r="11" spans="1:18">
      <c r="A11" s="18" t="s">
        <v>25</v>
      </c>
      <c r="B11" s="4" t="s">
        <v>26</v>
      </c>
      <c r="C11" s="2" t="s">
        <v>27</v>
      </c>
      <c r="D11" s="5">
        <v>103.5271</v>
      </c>
      <c r="E11" s="2">
        <f>SUM(D11:D15)</f>
        <v>206.478741666667</v>
      </c>
      <c r="F11" s="1"/>
      <c r="G11" s="1"/>
      <c r="H11" s="2" t="s">
        <v>28</v>
      </c>
      <c r="I11" s="2" t="s">
        <v>29</v>
      </c>
      <c r="J11" s="2">
        <f>E16</f>
        <v>163.2215</v>
      </c>
      <c r="K11" s="10">
        <f>J11/J18*100</f>
        <v>11.3757168243368</v>
      </c>
      <c r="L11" s="11">
        <f>J11/J20*100</f>
        <v>8.161075</v>
      </c>
      <c r="M11" s="2">
        <v>0.5</v>
      </c>
      <c r="N11" s="10">
        <f t="shared" si="0"/>
        <v>5.68785841216841</v>
      </c>
      <c r="O11" s="10">
        <f t="shared" si="1"/>
        <v>4.0805375</v>
      </c>
      <c r="P11" s="2">
        <v>5</v>
      </c>
      <c r="Q11" s="14">
        <f t="shared" si="2"/>
        <v>-0.9194625</v>
      </c>
      <c r="R11" s="15">
        <f t="shared" si="3"/>
        <v>4.0805375</v>
      </c>
    </row>
    <row r="12" spans="1:18">
      <c r="A12" s="6"/>
      <c r="B12" s="6"/>
      <c r="C12" s="2" t="s">
        <v>30</v>
      </c>
      <c r="D12" s="5">
        <v>4.455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10">
        <f>J12/J18*100</f>
        <v>0</v>
      </c>
      <c r="L12" s="11">
        <f>J12/J20*100</f>
        <v>0</v>
      </c>
      <c r="M12" s="2">
        <v>0.5</v>
      </c>
      <c r="N12" s="10">
        <f t="shared" si="0"/>
        <v>0</v>
      </c>
      <c r="O12" s="10">
        <f t="shared" si="1"/>
        <v>0</v>
      </c>
      <c r="P12" s="2">
        <v>1</v>
      </c>
      <c r="Q12" s="14">
        <f t="shared" si="2"/>
        <v>-1</v>
      </c>
      <c r="R12" s="15">
        <f t="shared" si="3"/>
        <v>0</v>
      </c>
    </row>
    <row r="13" spans="1:18">
      <c r="A13" s="6"/>
      <c r="B13" s="6"/>
      <c r="C13" s="2" t="s">
        <v>33</v>
      </c>
      <c r="D13" s="5">
        <v>31.4558166666667</v>
      </c>
      <c r="E13" s="2"/>
      <c r="F13" s="1"/>
      <c r="G13" s="1"/>
      <c r="H13" s="2" t="s">
        <v>34</v>
      </c>
      <c r="I13" s="2" t="s">
        <v>35</v>
      </c>
      <c r="J13" s="2">
        <f>E22</f>
        <v>28.7951666666667</v>
      </c>
      <c r="K13" s="10">
        <f>J13/J18*100</f>
        <v>2.00687814968973</v>
      </c>
      <c r="L13" s="11">
        <f>J13/J20*100</f>
        <v>1.43975833333333</v>
      </c>
      <c r="M13" s="2">
        <v>2</v>
      </c>
      <c r="N13" s="10">
        <f t="shared" si="0"/>
        <v>4.01375629937946</v>
      </c>
      <c r="O13" s="10">
        <f t="shared" si="1"/>
        <v>2.87951666666667</v>
      </c>
      <c r="P13" s="2">
        <v>10</v>
      </c>
      <c r="Q13" s="14">
        <f t="shared" si="2"/>
        <v>-7.12048333333333</v>
      </c>
      <c r="R13" s="15">
        <f t="shared" si="3"/>
        <v>2.87951666666667</v>
      </c>
    </row>
    <row r="14" spans="1:18">
      <c r="A14" s="6"/>
      <c r="B14" s="6"/>
      <c r="C14" s="2" t="s">
        <v>36</v>
      </c>
      <c r="D14" s="5">
        <v>53.040825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10">
        <f>J14/J18*100</f>
        <v>0</v>
      </c>
      <c r="L14" s="11">
        <f>J14/J20*100</f>
        <v>0</v>
      </c>
      <c r="M14" s="2">
        <v>0.5</v>
      </c>
      <c r="N14" s="10">
        <f t="shared" si="0"/>
        <v>0</v>
      </c>
      <c r="O14" s="10">
        <f t="shared" si="1"/>
        <v>0</v>
      </c>
      <c r="P14" s="2">
        <v>2.5</v>
      </c>
      <c r="Q14" s="14">
        <f t="shared" si="2"/>
        <v>-2.5</v>
      </c>
      <c r="R14" s="15">
        <f t="shared" si="3"/>
        <v>0</v>
      </c>
    </row>
    <row r="15" spans="1:18">
      <c r="A15" s="6"/>
      <c r="B15" s="6"/>
      <c r="C15" s="2" t="s">
        <v>39</v>
      </c>
      <c r="D15" s="5">
        <v>14</v>
      </c>
      <c r="E15" s="2"/>
      <c r="F15" s="1"/>
      <c r="G15" s="1"/>
      <c r="H15" s="2" t="s">
        <v>40</v>
      </c>
      <c r="I15" s="2" t="s">
        <v>41</v>
      </c>
      <c r="J15" s="2">
        <f t="shared" si="4"/>
        <v>116</v>
      </c>
      <c r="K15" s="10">
        <f>J15/J18*100</f>
        <v>8.08461600722374</v>
      </c>
      <c r="L15" s="11">
        <f>J15/J20*100</f>
        <v>5.8</v>
      </c>
      <c r="M15" s="2">
        <v>5</v>
      </c>
      <c r="N15" s="10">
        <f t="shared" si="0"/>
        <v>40.4230800361187</v>
      </c>
      <c r="O15" s="10">
        <f t="shared" si="1"/>
        <v>29</v>
      </c>
      <c r="P15" s="2">
        <v>30</v>
      </c>
      <c r="Q15" s="14">
        <f t="shared" si="2"/>
        <v>-0.999999999999996</v>
      </c>
      <c r="R15" s="15">
        <f t="shared" si="3"/>
        <v>29</v>
      </c>
    </row>
    <row r="16" spans="1:18">
      <c r="A16" s="18" t="s">
        <v>28</v>
      </c>
      <c r="B16" s="4" t="s">
        <v>29</v>
      </c>
      <c r="C16" s="2" t="s">
        <v>42</v>
      </c>
      <c r="D16" s="5">
        <v>0</v>
      </c>
      <c r="E16" s="2">
        <f>SUM(D16:D19)</f>
        <v>163.2215</v>
      </c>
      <c r="F16" s="1"/>
      <c r="G16" s="1"/>
      <c r="H16" s="2" t="s">
        <v>43</v>
      </c>
      <c r="I16" s="2" t="s">
        <v>44</v>
      </c>
      <c r="J16" s="2">
        <f t="shared" si="4"/>
        <v>3</v>
      </c>
      <c r="K16" s="10">
        <f>J16/J18*100</f>
        <v>0.209084896738545</v>
      </c>
      <c r="L16" s="11">
        <f>J16/J20*100</f>
        <v>0.15</v>
      </c>
      <c r="M16" s="2">
        <v>0</v>
      </c>
      <c r="N16" s="10">
        <f t="shared" si="0"/>
        <v>0</v>
      </c>
      <c r="O16" s="10">
        <f t="shared" si="1"/>
        <v>0</v>
      </c>
      <c r="P16" s="2">
        <v>0</v>
      </c>
      <c r="Q16" s="14">
        <f t="shared" si="2"/>
        <v>0</v>
      </c>
      <c r="R16" s="15">
        <f t="shared" si="3"/>
        <v>0</v>
      </c>
    </row>
    <row r="17" spans="1:18">
      <c r="A17" s="6"/>
      <c r="B17" s="6"/>
      <c r="C17" s="2" t="s">
        <v>45</v>
      </c>
      <c r="D17" s="5">
        <v>160.7815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1434.82386666667</v>
      </c>
      <c r="K18" s="2">
        <f t="shared" si="5"/>
        <v>100</v>
      </c>
      <c r="L18" s="2">
        <f t="shared" si="5"/>
        <v>71.7411933333333</v>
      </c>
      <c r="M18" s="2"/>
      <c r="N18" s="2">
        <f t="shared" ref="N18:P18" si="6">SUM(N8:N16)</f>
        <v>110.872339998712</v>
      </c>
      <c r="O18" s="2">
        <f t="shared" si="6"/>
        <v>79.5411397916667</v>
      </c>
      <c r="P18" s="2">
        <f t="shared" si="6"/>
        <v>100</v>
      </c>
      <c r="Q18" s="2"/>
      <c r="R18" s="16">
        <f>SUM(R8:R16)</f>
        <v>79.3434641666667</v>
      </c>
    </row>
    <row r="19" spans="1:18">
      <c r="A19" s="6"/>
      <c r="B19" s="6"/>
      <c r="C19" s="2" t="s">
        <v>48</v>
      </c>
      <c r="D19" s="5">
        <v>2.44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8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8" t="s">
        <v>34</v>
      </c>
      <c r="B22" s="4" t="s">
        <v>35</v>
      </c>
      <c r="C22" s="2" t="s">
        <v>54</v>
      </c>
      <c r="D22" s="5">
        <v>11.3</v>
      </c>
      <c r="E22" s="2">
        <f>SUM(D22:D25)</f>
        <v>28.7951666666667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17.4951666666667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8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8" t="s">
        <v>40</v>
      </c>
      <c r="B27" s="4" t="s">
        <v>41</v>
      </c>
      <c r="C27" s="2" t="s">
        <v>59</v>
      </c>
      <c r="D27" s="2">
        <v>116</v>
      </c>
      <c r="E27" s="2">
        <v>116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8" t="s">
        <v>43</v>
      </c>
      <c r="B28" s="4" t="s">
        <v>44</v>
      </c>
      <c r="C28" s="2" t="s">
        <v>60</v>
      </c>
      <c r="D28" s="7">
        <v>3</v>
      </c>
      <c r="E28" s="7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</sheetData>
  <mergeCells count="2">
    <mergeCell ref="J4:R4"/>
    <mergeCell ref="Q6:Q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Bawahan Pasar</vt:lpstr>
      <vt:lpstr>Mandi Kapau Timur</vt:lpstr>
      <vt:lpstr>Sungai Besar</vt:lpstr>
      <vt:lpstr>Tungkaran</vt:lpstr>
      <vt:lpstr>Bincau Muara</vt:lpstr>
      <vt:lpstr>Keladan Baru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2022-05-05T18:46:13Z</dcterms:created>
  <dcterms:modified xsi:type="dcterms:W3CDTF">2022-05-05T19:01:18Z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4198EC3BDFD24359AB5AA51436270D2C</vt:lpwstr>
  </property>
  <property fmtid="{D5CDD505-2E9C-101B-9397-08002B2CF9AE}" pid="3" name="KSOProductBuildVer">
    <vt:lpwstr>1033-11.2.0.11074</vt:lpwstr>
  </property>
</Properties>
</file>