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firstSheet="1" activeTab="5"/>
  </bookViews>
  <sheets>
    <sheet name="Bawahan Pasar" sheetId="1" r:id="rId1"/>
    <sheet name="Mandi Kapau Timur" sheetId="2" r:id="rId2"/>
    <sheet name="Sungai Besar" sheetId="3" r:id="rId3"/>
    <sheet name="Tungkaran" sheetId="4" r:id="rId4"/>
    <sheet name="Bincau Muara" sheetId="5" r:id="rId5"/>
    <sheet name="Keladan Baru" sheetId="6" r:id="rId6"/>
    <sheet name="x" sheetId="7" r:id="rId7"/>
  </sheets>
  <calcPr calcId="144525"/>
</workbook>
</file>

<file path=xl/sharedStrings.xml><?xml version="1.0" encoding="utf-8"?>
<sst xmlns="http://schemas.openxmlformats.org/spreadsheetml/2006/main" count="474" uniqueCount="61">
  <si>
    <t>Data Desa Bawahan Pasar 2013-1 [sheet Pola Konsumsi]</t>
  </si>
  <si>
    <t>kkal/kap/hari</t>
  </si>
  <si>
    <t>1.</t>
  </si>
  <si>
    <t>Padi-padian</t>
  </si>
  <si>
    <t>Beras</t>
  </si>
  <si>
    <t>No</t>
  </si>
  <si>
    <t>Kelompok Pangan</t>
  </si>
  <si>
    <t>Perhitungan Skor Pola Pangan Harapan (PPH)</t>
  </si>
  <si>
    <t>Jagung</t>
  </si>
  <si>
    <t>Terigu</t>
  </si>
  <si>
    <t>Kalori</t>
  </si>
  <si>
    <t>%</t>
  </si>
  <si>
    <t>% AKE*)</t>
  </si>
  <si>
    <t>Bobot</t>
  </si>
  <si>
    <t>Skor Aktual</t>
  </si>
  <si>
    <t>Skor AKE</t>
  </si>
  <si>
    <t>Skor Maks</t>
  </si>
  <si>
    <t>Gap Skor AKE dan Skor Maksimal</t>
  </si>
  <si>
    <t>Skor PPH</t>
  </si>
  <si>
    <t>2.</t>
  </si>
  <si>
    <t>Umbi-umbian</t>
  </si>
  <si>
    <t>Ubi Kayu</t>
  </si>
  <si>
    <t>Ubi Jalar</t>
  </si>
  <si>
    <t>Kentang</t>
  </si>
  <si>
    <t>Umbi lain</t>
  </si>
  <si>
    <t>3.</t>
  </si>
  <si>
    <t>Pangan Hewani</t>
  </si>
  <si>
    <t>Ikan</t>
  </si>
  <si>
    <t>4.</t>
  </si>
  <si>
    <t>Minyak dan Lemak</t>
  </si>
  <si>
    <t>Daging Ruminansia</t>
  </si>
  <si>
    <t>5.</t>
  </si>
  <si>
    <t>Buah/Biji Berminyak</t>
  </si>
  <si>
    <t>Daging Unggas</t>
  </si>
  <si>
    <t>6.</t>
  </si>
  <si>
    <t>Kacang-kacangan</t>
  </si>
  <si>
    <t>Telur</t>
  </si>
  <si>
    <t>7.</t>
  </si>
  <si>
    <t>Gula</t>
  </si>
  <si>
    <t>Susu</t>
  </si>
  <si>
    <t>8.</t>
  </si>
  <si>
    <t>Sayur dan Buah</t>
  </si>
  <si>
    <t>Minyak kelapa</t>
  </si>
  <si>
    <t>9.</t>
  </si>
  <si>
    <t>Lain-lain</t>
  </si>
  <si>
    <t>Minyak sawit</t>
  </si>
  <si>
    <t>Minyak lain</t>
  </si>
  <si>
    <t xml:space="preserve">Total </t>
  </si>
  <si>
    <t>Kelapa</t>
  </si>
  <si>
    <t>Kemiri</t>
  </si>
  <si>
    <t>Keterangan =</t>
  </si>
  <si>
    <t xml:space="preserve"> Kkal/Kap/Hari</t>
  </si>
  <si>
    <t>Biji bunga matahari</t>
  </si>
  <si>
    <t>*) Angka Kecukupan Energi (AKE) :</t>
  </si>
  <si>
    <t>Kacang Tanah</t>
  </si>
  <si>
    <t>Kacang Kedelai</t>
  </si>
  <si>
    <t>Kacang Hijau</t>
  </si>
  <si>
    <t>Kacang Merah</t>
  </si>
  <si>
    <t>n/a</t>
  </si>
  <si>
    <t>(lihat daftar dibagian buah dan sayur)</t>
  </si>
  <si>
    <t>Sagu</t>
  </si>
</sst>
</file>

<file path=xl/styles.xml><?xml version="1.0" encoding="utf-8"?>
<styleSheet xmlns="http://schemas.openxmlformats.org/spreadsheetml/2006/main">
  <numFmts count="8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#,##0.000"/>
    <numFmt numFmtId="179" formatCode="_(* #,##0_);_(* \(#,##0\);_(* &quot;-&quot;_);_(@_)"/>
    <numFmt numFmtId="180" formatCode="_-&quot;Rp&quot;* #,##0.00_-;\-&quot;Rp&quot;* #,##0.00_-;_-&quot;Rp&quot;* &quot;-&quot;??_-;_-@_-"/>
    <numFmt numFmtId="181" formatCode="#,##0.0000"/>
    <numFmt numFmtId="182" formatCode="0.0"/>
    <numFmt numFmtId="183" formatCode="#,##0.0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1" fontId="3" fillId="2" borderId="1" xfId="0" applyNumberFormat="1" applyFont="1" applyFill="1" applyBorder="1" applyAlignment="1"/>
    <xf numFmtId="0" fontId="1" fillId="0" borderId="0" xfId="0" applyFont="1" applyFill="1" applyBorder="1" applyAlignment="1"/>
    <xf numFmtId="1" fontId="3" fillId="2" borderId="1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78" fontId="3" fillId="0" borderId="0" xfId="0" applyNumberFormat="1" applyFont="1" applyFill="1" applyBorder="1" applyAlignment="1">
      <alignment horizontal="right"/>
    </xf>
    <xf numFmtId="182" fontId="4" fillId="0" borderId="0" xfId="0" applyNumberFormat="1" applyFont="1" applyFill="1" applyBorder="1" applyAlignment="1">
      <alignment horizontal="right"/>
    </xf>
    <xf numFmtId="183" fontId="3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 wrapText="1"/>
    </xf>
    <xf numFmtId="181" fontId="3" fillId="0" borderId="0" xfId="0" applyNumberFormat="1" applyFont="1" applyFill="1" applyBorder="1" applyAlignment="1">
      <alignment horizontal="right"/>
    </xf>
    <xf numFmtId="183" fontId="4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/>
    <xf numFmtId="0" fontId="3" fillId="0" borderId="0" xfId="0" applyFont="1" applyFill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E22" sqref="E22"/>
    </sheetView>
  </sheetViews>
  <sheetFormatPr defaultColWidth="8.88888888888889" defaultRowHeight="14.4"/>
  <cols>
    <col min="2" max="2" width="18.1111111111111" customWidth="1"/>
    <col min="3" max="3" width="15.6666666666667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7">
        <v>562.221428571429</v>
      </c>
      <c r="E4" s="2">
        <f>SUM(D4:D6)</f>
        <v>621.393443238095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7">
        <v>19.937748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7">
        <v>39.2342666666667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7">
        <v>43.6304761904762</v>
      </c>
      <c r="E7" s="2">
        <f>SUM(D7:D10)</f>
        <v>123.04125952381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7">
        <v>60.1438333333333</v>
      </c>
      <c r="E8" s="2"/>
      <c r="F8" s="1"/>
      <c r="G8" s="1"/>
      <c r="H8" s="2" t="s">
        <v>2</v>
      </c>
      <c r="I8" s="2" t="s">
        <v>3</v>
      </c>
      <c r="J8" s="2">
        <f>E4</f>
        <v>621.393443238095</v>
      </c>
      <c r="K8" s="9">
        <f>J8/J18*100</f>
        <v>43.7258978403181</v>
      </c>
      <c r="L8" s="10">
        <f>J8/J20*100</f>
        <v>31.0696721619048</v>
      </c>
      <c r="M8" s="11">
        <v>0.5</v>
      </c>
      <c r="N8" s="9">
        <f t="shared" ref="N8:N16" si="0">K8*M8</f>
        <v>21.862948920159</v>
      </c>
      <c r="O8" s="9">
        <f t="shared" ref="O8:O16" si="1">L8*M8</f>
        <v>15.5348360809524</v>
      </c>
      <c r="P8" s="11">
        <v>25</v>
      </c>
      <c r="Q8" s="13">
        <f t="shared" ref="Q8:Q16" si="2">O8-P8</f>
        <v>-9.46516391904762</v>
      </c>
      <c r="R8" s="14">
        <f t="shared" ref="R8:R16" si="3">IF(O8&gt;P8,P8,O8)</f>
        <v>15.5348360809524</v>
      </c>
    </row>
    <row r="9" spans="1:18">
      <c r="A9" s="1"/>
      <c r="B9" s="1"/>
      <c r="C9" s="2" t="s">
        <v>23</v>
      </c>
      <c r="D9" s="7">
        <v>2.23408333333333</v>
      </c>
      <c r="E9" s="2"/>
      <c r="F9" s="1"/>
      <c r="G9" s="1"/>
      <c r="H9" s="2" t="s">
        <v>19</v>
      </c>
      <c r="I9" s="2" t="s">
        <v>20</v>
      </c>
      <c r="J9" s="2">
        <f>E7</f>
        <v>123.04125952381</v>
      </c>
      <c r="K9" s="9">
        <f>J9/J18*100</f>
        <v>8.65810478470193</v>
      </c>
      <c r="L9" s="10">
        <f>J9/J20*100</f>
        <v>6.15206297619048</v>
      </c>
      <c r="M9" s="2">
        <v>0.5</v>
      </c>
      <c r="N9" s="9">
        <f t="shared" si="0"/>
        <v>4.32905239235096</v>
      </c>
      <c r="O9" s="9">
        <f t="shared" si="1"/>
        <v>3.07603148809524</v>
      </c>
      <c r="P9" s="2">
        <v>2.5</v>
      </c>
      <c r="Q9" s="13">
        <f t="shared" si="2"/>
        <v>0.576031488095238</v>
      </c>
      <c r="R9" s="14">
        <f t="shared" si="3"/>
        <v>2.5</v>
      </c>
    </row>
    <row r="10" spans="1:18">
      <c r="A10" s="1"/>
      <c r="B10" s="1"/>
      <c r="C10" s="2" t="s">
        <v>24</v>
      </c>
      <c r="D10" s="7">
        <v>17.0328666666667</v>
      </c>
      <c r="E10" s="2"/>
      <c r="F10" s="1"/>
      <c r="G10" s="1"/>
      <c r="H10" s="2" t="s">
        <v>25</v>
      </c>
      <c r="I10" s="2" t="s">
        <v>26</v>
      </c>
      <c r="J10" s="2">
        <f>E11</f>
        <v>255.902923809524</v>
      </c>
      <c r="K10" s="9">
        <f>J10/J18*100</f>
        <v>18.0072468180944</v>
      </c>
      <c r="L10" s="10">
        <f>J10/J20*100</f>
        <v>12.7951461904762</v>
      </c>
      <c r="M10" s="2">
        <v>2</v>
      </c>
      <c r="N10" s="9">
        <f t="shared" si="0"/>
        <v>36.0144936361889</v>
      </c>
      <c r="O10" s="9">
        <f t="shared" si="1"/>
        <v>25.5902923809524</v>
      </c>
      <c r="P10" s="2">
        <v>24</v>
      </c>
      <c r="Q10" s="13">
        <f t="shared" si="2"/>
        <v>1.59029238095238</v>
      </c>
      <c r="R10" s="14">
        <f t="shared" si="3"/>
        <v>24</v>
      </c>
    </row>
    <row r="11" spans="1:18">
      <c r="A11" s="16" t="s">
        <v>25</v>
      </c>
      <c r="B11" s="4" t="s">
        <v>26</v>
      </c>
      <c r="C11" s="2" t="s">
        <v>27</v>
      </c>
      <c r="D11" s="7">
        <v>126.035104761905</v>
      </c>
      <c r="E11" s="2">
        <f>SUM(D11:D15)</f>
        <v>255.902923809524</v>
      </c>
      <c r="F11" s="1"/>
      <c r="G11" s="1"/>
      <c r="H11" s="2" t="s">
        <v>28</v>
      </c>
      <c r="I11" s="2" t="s">
        <v>29</v>
      </c>
      <c r="J11" s="2">
        <f>E16</f>
        <v>212.140333333333</v>
      </c>
      <c r="K11" s="9">
        <f>J11/J18*100</f>
        <v>14.9277831043835</v>
      </c>
      <c r="L11" s="10">
        <f>J11/J20*100</f>
        <v>10.6070166666667</v>
      </c>
      <c r="M11" s="2">
        <v>0.5</v>
      </c>
      <c r="N11" s="9">
        <f t="shared" si="0"/>
        <v>7.46389155219177</v>
      </c>
      <c r="O11" s="9">
        <f t="shared" si="1"/>
        <v>5.30350833333333</v>
      </c>
      <c r="P11" s="2">
        <v>5</v>
      </c>
      <c r="Q11" s="13">
        <f t="shared" si="2"/>
        <v>0.303508333333333</v>
      </c>
      <c r="R11" s="14">
        <f t="shared" si="3"/>
        <v>5</v>
      </c>
    </row>
    <row r="12" spans="1:18">
      <c r="A12" s="6"/>
      <c r="B12" s="6"/>
      <c r="C12" s="2" t="s">
        <v>30</v>
      </c>
      <c r="D12" s="7">
        <v>6.38857142857143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7">
        <v>35.8494133333333</v>
      </c>
      <c r="E13" s="2"/>
      <c r="F13" s="1"/>
      <c r="G13" s="1"/>
      <c r="H13" s="2" t="s">
        <v>34</v>
      </c>
      <c r="I13" s="2" t="s">
        <v>35</v>
      </c>
      <c r="J13" s="2">
        <f>E22</f>
        <v>81.6328095238095</v>
      </c>
      <c r="K13" s="9">
        <f>J13/J18*100</f>
        <v>5.74429603095852</v>
      </c>
      <c r="L13" s="10">
        <f>J13/J20*100</f>
        <v>4.08164047619048</v>
      </c>
      <c r="M13" s="2">
        <v>2</v>
      </c>
      <c r="N13" s="9">
        <f t="shared" si="0"/>
        <v>11.488592061917</v>
      </c>
      <c r="O13" s="9">
        <f t="shared" si="1"/>
        <v>8.16328095238095</v>
      </c>
      <c r="P13" s="2">
        <v>10</v>
      </c>
      <c r="Q13" s="13">
        <f t="shared" si="2"/>
        <v>-1.83671904761905</v>
      </c>
      <c r="R13" s="14">
        <f t="shared" si="3"/>
        <v>8.16328095238095</v>
      </c>
    </row>
    <row r="14" spans="1:18">
      <c r="A14" s="6"/>
      <c r="B14" s="6"/>
      <c r="C14" s="2" t="s">
        <v>36</v>
      </c>
      <c r="D14" s="7">
        <v>36.4458342857143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7">
        <v>51.184</v>
      </c>
      <c r="E15" s="2"/>
      <c r="F15" s="1"/>
      <c r="G15" s="1"/>
      <c r="H15" s="2" t="s">
        <v>40</v>
      </c>
      <c r="I15" s="2" t="s">
        <v>41</v>
      </c>
      <c r="J15" s="2">
        <f t="shared" si="4"/>
        <v>127</v>
      </c>
      <c r="K15" s="9">
        <f>J15/J18*100</f>
        <v>8.93667142154349</v>
      </c>
      <c r="L15" s="10">
        <f>J15/J20*100</f>
        <v>6.35</v>
      </c>
      <c r="M15" s="2">
        <v>5</v>
      </c>
      <c r="N15" s="9">
        <f t="shared" si="0"/>
        <v>44.6833571077175</v>
      </c>
      <c r="O15" s="9">
        <f t="shared" si="1"/>
        <v>31.75</v>
      </c>
      <c r="P15" s="2">
        <v>30</v>
      </c>
      <c r="Q15" s="13">
        <f t="shared" si="2"/>
        <v>1.75</v>
      </c>
      <c r="R15" s="14">
        <f t="shared" si="3"/>
        <v>30</v>
      </c>
    </row>
    <row r="16" spans="1:18">
      <c r="A16" s="16" t="s">
        <v>28</v>
      </c>
      <c r="B16" s="4" t="s">
        <v>29</v>
      </c>
      <c r="C16" s="2" t="s">
        <v>42</v>
      </c>
      <c r="D16" s="5">
        <v>205.175</v>
      </c>
      <c r="E16" s="2">
        <f>SUM(D16:D19)</f>
        <v>212.140333333333</v>
      </c>
      <c r="F16" s="1"/>
      <c r="G16" s="1"/>
      <c r="H16" s="2" t="s">
        <v>43</v>
      </c>
      <c r="I16" s="2" t="s">
        <v>44</v>
      </c>
      <c r="J16" s="2">
        <f t="shared" si="4"/>
        <v>0</v>
      </c>
      <c r="K16" s="9">
        <f>J16/J18*100</f>
        <v>0</v>
      </c>
      <c r="L16" s="10">
        <f>J16/J20*100</f>
        <v>0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0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1421.11076942857</v>
      </c>
      <c r="K18" s="2">
        <f t="shared" si="5"/>
        <v>100</v>
      </c>
      <c r="L18" s="2">
        <f t="shared" si="5"/>
        <v>71.0555384714286</v>
      </c>
      <c r="M18" s="2"/>
      <c r="N18" s="2">
        <f t="shared" ref="N18:P18" si="6">SUM(N8:N16)</f>
        <v>125.842335670525</v>
      </c>
      <c r="O18" s="2">
        <f t="shared" si="6"/>
        <v>89.4179492357143</v>
      </c>
      <c r="P18" s="2">
        <f t="shared" si="6"/>
        <v>100</v>
      </c>
      <c r="Q18" s="2"/>
      <c r="R18" s="15">
        <f>SUM(R8:R16)</f>
        <v>85.1981170333333</v>
      </c>
    </row>
    <row r="19" spans="1:18">
      <c r="A19" s="6"/>
      <c r="B19" s="6"/>
      <c r="C19" s="2" t="s">
        <v>48</v>
      </c>
      <c r="D19" s="5">
        <v>6.96533333333333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7">
        <v>37.8819047619048</v>
      </c>
      <c r="E22" s="2">
        <f>SUM(D22:D25)</f>
        <v>81.6328095238095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7">
        <v>36.6109047619048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7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7">
        <v>7.14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127</v>
      </c>
      <c r="E27" s="2">
        <v>127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0</v>
      </c>
      <c r="E28" s="7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E22" sqref="E22"/>
    </sheetView>
  </sheetViews>
  <sheetFormatPr defaultColWidth="8.88888888888889" defaultRowHeight="14.4"/>
  <cols>
    <col min="2" max="2" width="12.2222222222222" customWidth="1"/>
    <col min="3" max="3" width="13.7777777777778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7">
        <v>639.280333333333</v>
      </c>
      <c r="E4" s="2">
        <f>SUM(D4:D6)</f>
        <v>706.388333333333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7">
        <v>11.4639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7">
        <v>55.6441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7">
        <v>62.14125</v>
      </c>
      <c r="E7" s="2">
        <f>SUM(D7:D10)</f>
        <v>161.64465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7">
        <v>74.1088</v>
      </c>
      <c r="E8" s="2"/>
      <c r="F8" s="1"/>
      <c r="G8" s="1"/>
      <c r="H8" s="2" t="s">
        <v>2</v>
      </c>
      <c r="I8" s="2" t="s">
        <v>3</v>
      </c>
      <c r="J8" s="2">
        <f>E4</f>
        <v>706.388333333333</v>
      </c>
      <c r="K8" s="9">
        <f>J8/J18*100</f>
        <v>46.0671310844719</v>
      </c>
      <c r="L8" s="10">
        <f>J8/J20*100</f>
        <v>35.3194166666667</v>
      </c>
      <c r="M8" s="11">
        <v>0.5</v>
      </c>
      <c r="N8" s="9">
        <f t="shared" ref="N8:N16" si="0">K8*M8</f>
        <v>23.0335655422359</v>
      </c>
      <c r="O8" s="9">
        <f t="shared" ref="O8:O16" si="1">L8*M8</f>
        <v>17.6597083333333</v>
      </c>
      <c r="P8" s="11">
        <v>25</v>
      </c>
      <c r="Q8" s="13">
        <f t="shared" ref="Q8:Q16" si="2">O8-P8</f>
        <v>-7.34029166666667</v>
      </c>
      <c r="R8" s="14">
        <f t="shared" ref="R8:R16" si="3">IF(O8&gt;P8,P8,O8)</f>
        <v>17.6597083333333</v>
      </c>
    </row>
    <row r="9" spans="1:18">
      <c r="A9" s="1"/>
      <c r="B9" s="1"/>
      <c r="C9" s="2" t="s">
        <v>23</v>
      </c>
      <c r="D9" s="7">
        <v>7.9016</v>
      </c>
      <c r="E9" s="2"/>
      <c r="F9" s="1"/>
      <c r="G9" s="1"/>
      <c r="H9" s="2" t="s">
        <v>19</v>
      </c>
      <c r="I9" s="2" t="s">
        <v>20</v>
      </c>
      <c r="J9" s="2">
        <f>E7</f>
        <v>161.64465</v>
      </c>
      <c r="K9" s="9">
        <f>J9/J18*100</f>
        <v>10.541659494169</v>
      </c>
      <c r="L9" s="10">
        <f>J9/J20*100</f>
        <v>8.0822325</v>
      </c>
      <c r="M9" s="2">
        <v>0.5</v>
      </c>
      <c r="N9" s="9">
        <f t="shared" si="0"/>
        <v>5.27082974708452</v>
      </c>
      <c r="O9" s="9">
        <f t="shared" si="1"/>
        <v>4.04111625</v>
      </c>
      <c r="P9" s="2">
        <v>2.5</v>
      </c>
      <c r="Q9" s="13">
        <f t="shared" si="2"/>
        <v>1.54111625</v>
      </c>
      <c r="R9" s="14">
        <f t="shared" si="3"/>
        <v>2.5</v>
      </c>
    </row>
    <row r="10" spans="1:18">
      <c r="A10" s="1"/>
      <c r="B10" s="1"/>
      <c r="C10" s="2" t="s">
        <v>24</v>
      </c>
      <c r="D10" s="7">
        <v>17.493</v>
      </c>
      <c r="E10" s="2"/>
      <c r="F10" s="1"/>
      <c r="G10" s="1"/>
      <c r="H10" s="2" t="s">
        <v>25</v>
      </c>
      <c r="I10" s="2" t="s">
        <v>26</v>
      </c>
      <c r="J10" s="2">
        <f>E11</f>
        <v>229.756544166667</v>
      </c>
      <c r="K10" s="9">
        <f>J10/J18*100</f>
        <v>14.98357820789</v>
      </c>
      <c r="L10" s="10">
        <f>J10/J20*100</f>
        <v>11.4878272083333</v>
      </c>
      <c r="M10" s="2">
        <v>2</v>
      </c>
      <c r="N10" s="9">
        <f t="shared" si="0"/>
        <v>29.96715641578</v>
      </c>
      <c r="O10" s="9">
        <f t="shared" si="1"/>
        <v>22.9756544166667</v>
      </c>
      <c r="P10" s="2">
        <v>24</v>
      </c>
      <c r="Q10" s="13">
        <f t="shared" si="2"/>
        <v>-1.02434558333334</v>
      </c>
      <c r="R10" s="14">
        <f t="shared" si="3"/>
        <v>22.9756544166667</v>
      </c>
    </row>
    <row r="11" spans="1:18">
      <c r="A11" s="16" t="s">
        <v>25</v>
      </c>
      <c r="B11" s="4" t="s">
        <v>26</v>
      </c>
      <c r="C11" s="2" t="s">
        <v>27</v>
      </c>
      <c r="D11" s="7">
        <v>112.860470833333</v>
      </c>
      <c r="E11" s="2">
        <f>SUM(D11:D15)</f>
        <v>229.756544166667</v>
      </c>
      <c r="F11" s="1"/>
      <c r="G11" s="1"/>
      <c r="H11" s="2" t="s">
        <v>28</v>
      </c>
      <c r="I11" s="2" t="s">
        <v>29</v>
      </c>
      <c r="J11" s="2">
        <f>E16</f>
        <v>114.628333333333</v>
      </c>
      <c r="K11" s="9">
        <f>J11/J18*100</f>
        <v>7.47548934272867</v>
      </c>
      <c r="L11" s="10">
        <f>J11/J20*100</f>
        <v>5.73141666666667</v>
      </c>
      <c r="M11" s="2">
        <v>0.5</v>
      </c>
      <c r="N11" s="9">
        <f t="shared" si="0"/>
        <v>3.73774467136434</v>
      </c>
      <c r="O11" s="9">
        <f t="shared" si="1"/>
        <v>2.86570833333333</v>
      </c>
      <c r="P11" s="2">
        <v>5</v>
      </c>
      <c r="Q11" s="13">
        <f t="shared" si="2"/>
        <v>-2.13429166666667</v>
      </c>
      <c r="R11" s="14">
        <f t="shared" si="3"/>
        <v>2.86570833333333</v>
      </c>
    </row>
    <row r="12" spans="1:18">
      <c r="A12" s="6"/>
      <c r="B12" s="6"/>
      <c r="C12" s="2" t="s">
        <v>30</v>
      </c>
      <c r="D12" s="7">
        <v>16.7570833333333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7">
        <v>46.72393</v>
      </c>
      <c r="E13" s="2"/>
      <c r="F13" s="1"/>
      <c r="G13" s="1"/>
      <c r="H13" s="2" t="s">
        <v>34</v>
      </c>
      <c r="I13" s="2" t="s">
        <v>35</v>
      </c>
      <c r="J13" s="2">
        <f>E22</f>
        <v>114.971166666667</v>
      </c>
      <c r="K13" s="9">
        <f>J13/J18*100</f>
        <v>7.49784722629148</v>
      </c>
      <c r="L13" s="10">
        <f>J13/J20*100</f>
        <v>5.74855833333333</v>
      </c>
      <c r="M13" s="2">
        <v>2</v>
      </c>
      <c r="N13" s="9">
        <f t="shared" si="0"/>
        <v>14.995694452583</v>
      </c>
      <c r="O13" s="9">
        <f t="shared" si="1"/>
        <v>11.4971166666667</v>
      </c>
      <c r="P13" s="2">
        <v>10</v>
      </c>
      <c r="Q13" s="13">
        <f t="shared" si="2"/>
        <v>1.49711666666667</v>
      </c>
      <c r="R13" s="14">
        <f t="shared" si="3"/>
        <v>10</v>
      </c>
    </row>
    <row r="14" spans="1:18">
      <c r="A14" s="6"/>
      <c r="B14" s="6"/>
      <c r="C14" s="2" t="s">
        <v>36</v>
      </c>
      <c r="D14" s="7">
        <v>41.65506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7">
        <v>11.76</v>
      </c>
      <c r="E15" s="2"/>
      <c r="F15" s="1"/>
      <c r="G15" s="1"/>
      <c r="H15" s="2" t="s">
        <v>40</v>
      </c>
      <c r="I15" s="2" t="s">
        <v>41</v>
      </c>
      <c r="J15" s="2">
        <f t="shared" si="4"/>
        <v>206</v>
      </c>
      <c r="K15" s="9">
        <f>J15/J18*100</f>
        <v>13.4342946444489</v>
      </c>
      <c r="L15" s="10">
        <f>J15/J20*100</f>
        <v>10.3</v>
      </c>
      <c r="M15" s="2">
        <v>5</v>
      </c>
      <c r="N15" s="9">
        <f t="shared" si="0"/>
        <v>67.1714732222446</v>
      </c>
      <c r="O15" s="9">
        <f t="shared" si="1"/>
        <v>51.5</v>
      </c>
      <c r="P15" s="2">
        <v>30</v>
      </c>
      <c r="Q15" s="13">
        <f t="shared" si="2"/>
        <v>21.5</v>
      </c>
      <c r="R15" s="14">
        <f t="shared" si="3"/>
        <v>30</v>
      </c>
    </row>
    <row r="16" spans="1:18">
      <c r="A16" s="16" t="s">
        <v>28</v>
      </c>
      <c r="B16" s="4" t="s">
        <v>29</v>
      </c>
      <c r="C16" s="2" t="s">
        <v>42</v>
      </c>
      <c r="D16" s="5">
        <v>97.8025</v>
      </c>
      <c r="E16" s="2">
        <f>SUM(D16:D19)</f>
        <v>114.628333333333</v>
      </c>
      <c r="F16" s="1"/>
      <c r="G16" s="1"/>
      <c r="H16" s="2" t="s">
        <v>43</v>
      </c>
      <c r="I16" s="2" t="s">
        <v>44</v>
      </c>
      <c r="J16" s="2">
        <f t="shared" si="4"/>
        <v>0</v>
      </c>
      <c r="K16" s="9">
        <f>J16/J18*100</f>
        <v>0</v>
      </c>
      <c r="L16" s="10">
        <f>J16/J20*100</f>
        <v>0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0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1533.3890275</v>
      </c>
      <c r="K18" s="2">
        <f t="shared" si="5"/>
        <v>100</v>
      </c>
      <c r="L18" s="2">
        <f t="shared" si="5"/>
        <v>76.669451375</v>
      </c>
      <c r="M18" s="2"/>
      <c r="N18" s="2">
        <f t="shared" ref="N18:P18" si="6">SUM(N8:N16)</f>
        <v>144.176464051292</v>
      </c>
      <c r="O18" s="2">
        <f t="shared" si="6"/>
        <v>110.539304</v>
      </c>
      <c r="P18" s="2">
        <f t="shared" si="6"/>
        <v>100</v>
      </c>
      <c r="Q18" s="2"/>
      <c r="R18" s="15">
        <f>SUM(R8:R16)</f>
        <v>86.0010710833333</v>
      </c>
    </row>
    <row r="19" spans="1:18">
      <c r="A19" s="6"/>
      <c r="B19" s="6"/>
      <c r="C19" s="2" t="s">
        <v>48</v>
      </c>
      <c r="D19" s="5">
        <v>16.8258333333333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7">
        <v>60.2666666666667</v>
      </c>
      <c r="E22" s="2">
        <f>SUM(D22:D25)</f>
        <v>114.971166666667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7">
        <v>32.3565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7">
        <v>11.5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7">
        <v>10.848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206</v>
      </c>
      <c r="E27" s="2">
        <v>206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0</v>
      </c>
      <c r="E28" s="7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E4" sqref="E4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7">
        <v>691.718333333333</v>
      </c>
      <c r="E4" s="2">
        <f>SUM(D4:D6)</f>
        <v>731.869016666667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7">
        <v>21.63735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7">
        <v>18.5133333333333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7">
        <v>104.5725</v>
      </c>
      <c r="E7" s="2">
        <f>SUM(D7:D10)</f>
        <v>221.171056666667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7">
        <v>86.43914</v>
      </c>
      <c r="E8" s="2"/>
      <c r="F8" s="1"/>
      <c r="G8" s="1"/>
      <c r="H8" s="2" t="s">
        <v>2</v>
      </c>
      <c r="I8" s="2" t="s">
        <v>3</v>
      </c>
      <c r="J8" s="2">
        <f>E4</f>
        <v>731.869016666667</v>
      </c>
      <c r="K8" s="9">
        <f>J8/J18*100</f>
        <v>40.3587214691647</v>
      </c>
      <c r="L8" s="10">
        <f>J8/J20*100</f>
        <v>36.5934508333333</v>
      </c>
      <c r="M8" s="11">
        <v>0.5</v>
      </c>
      <c r="N8" s="9">
        <f t="shared" ref="N8:N16" si="0">K8*M8</f>
        <v>20.1793607345823</v>
      </c>
      <c r="O8" s="9">
        <f t="shared" ref="O8:O16" si="1">L8*M8</f>
        <v>18.2967254166667</v>
      </c>
      <c r="P8" s="11">
        <v>25</v>
      </c>
      <c r="Q8" s="13">
        <f t="shared" ref="Q8:Q16" si="2">O8-P8</f>
        <v>-6.70327458333333</v>
      </c>
      <c r="R8" s="14">
        <f t="shared" ref="R8:R16" si="3">IF(O8&gt;P8,P8,O8)</f>
        <v>18.2967254166667</v>
      </c>
    </row>
    <row r="9" spans="1:18">
      <c r="A9" s="1"/>
      <c r="B9" s="1"/>
      <c r="C9" s="2" t="s">
        <v>23</v>
      </c>
      <c r="D9" s="7">
        <v>0.587916666666667</v>
      </c>
      <c r="E9" s="2"/>
      <c r="F9" s="1"/>
      <c r="G9" s="1"/>
      <c r="H9" s="2" t="s">
        <v>19</v>
      </c>
      <c r="I9" s="2" t="s">
        <v>20</v>
      </c>
      <c r="J9" s="2">
        <f>E7</f>
        <v>221.171056666667</v>
      </c>
      <c r="K9" s="9">
        <f>J9/J18*100</f>
        <v>12.1964188533429</v>
      </c>
      <c r="L9" s="10">
        <f>J9/J20*100</f>
        <v>11.0585528333333</v>
      </c>
      <c r="M9" s="2">
        <v>0.5</v>
      </c>
      <c r="N9" s="9">
        <f t="shared" si="0"/>
        <v>6.09820942667143</v>
      </c>
      <c r="O9" s="9">
        <f t="shared" si="1"/>
        <v>5.52927641666667</v>
      </c>
      <c r="P9" s="2">
        <v>2.5</v>
      </c>
      <c r="Q9" s="13">
        <f t="shared" si="2"/>
        <v>3.02927641666667</v>
      </c>
      <c r="R9" s="14">
        <f t="shared" si="3"/>
        <v>2.5</v>
      </c>
    </row>
    <row r="10" spans="1:18">
      <c r="A10" s="1"/>
      <c r="B10" s="1"/>
      <c r="C10" s="2" t="s">
        <v>24</v>
      </c>
      <c r="D10" s="7">
        <v>29.5715</v>
      </c>
      <c r="E10" s="2"/>
      <c r="F10" s="1"/>
      <c r="G10" s="1"/>
      <c r="H10" s="2" t="s">
        <v>25</v>
      </c>
      <c r="I10" s="2" t="s">
        <v>26</v>
      </c>
      <c r="J10" s="2">
        <f>E11</f>
        <v>344.409159166667</v>
      </c>
      <c r="K10" s="9">
        <f>J10/J18*100</f>
        <v>18.9923511034044</v>
      </c>
      <c r="L10" s="10">
        <f>J10/J20*100</f>
        <v>17.2204579583333</v>
      </c>
      <c r="M10" s="2">
        <v>2</v>
      </c>
      <c r="N10" s="9">
        <f t="shared" si="0"/>
        <v>37.9847022068089</v>
      </c>
      <c r="O10" s="9">
        <f t="shared" si="1"/>
        <v>34.4409159166667</v>
      </c>
      <c r="P10" s="2">
        <v>24</v>
      </c>
      <c r="Q10" s="13">
        <f t="shared" si="2"/>
        <v>10.4409159166667</v>
      </c>
      <c r="R10" s="14">
        <f t="shared" si="3"/>
        <v>24</v>
      </c>
    </row>
    <row r="11" spans="1:18">
      <c r="A11" s="16" t="s">
        <v>25</v>
      </c>
      <c r="B11" s="4" t="s">
        <v>26</v>
      </c>
      <c r="C11" s="2" t="s">
        <v>27</v>
      </c>
      <c r="D11" s="7">
        <v>163.428079166667</v>
      </c>
      <c r="E11" s="2">
        <f>SUM(D11:D15)</f>
        <v>344.409159166667</v>
      </c>
      <c r="F11" s="1"/>
      <c r="G11" s="1"/>
      <c r="H11" s="2" t="s">
        <v>28</v>
      </c>
      <c r="I11" s="2" t="s">
        <v>29</v>
      </c>
      <c r="J11" s="2">
        <f>E16</f>
        <v>138.483</v>
      </c>
      <c r="K11" s="9">
        <f>J11/J18*100</f>
        <v>7.63660805135554</v>
      </c>
      <c r="L11" s="10">
        <f>J11/J20*100</f>
        <v>6.92415</v>
      </c>
      <c r="M11" s="2">
        <v>0.5</v>
      </c>
      <c r="N11" s="9">
        <f t="shared" si="0"/>
        <v>3.81830402567777</v>
      </c>
      <c r="O11" s="9">
        <f t="shared" si="1"/>
        <v>3.462075</v>
      </c>
      <c r="P11" s="2">
        <v>5</v>
      </c>
      <c r="Q11" s="13">
        <f t="shared" si="2"/>
        <v>-1.537925</v>
      </c>
      <c r="R11" s="14">
        <f t="shared" si="3"/>
        <v>3.462075</v>
      </c>
    </row>
    <row r="12" spans="1:18">
      <c r="A12" s="6"/>
      <c r="B12" s="6"/>
      <c r="C12" s="2" t="s">
        <v>30</v>
      </c>
      <c r="D12" s="7">
        <v>13.23875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7">
        <v>51.89115</v>
      </c>
      <c r="E13" s="2"/>
      <c r="F13" s="1"/>
      <c r="G13" s="1"/>
      <c r="H13" s="2" t="s">
        <v>34</v>
      </c>
      <c r="I13" s="2" t="s">
        <v>35</v>
      </c>
      <c r="J13" s="2">
        <f>E22</f>
        <v>136.477583333333</v>
      </c>
      <c r="K13" s="9">
        <f>J13/J18*100</f>
        <v>7.52601988484421</v>
      </c>
      <c r="L13" s="10">
        <f>J13/J20*100</f>
        <v>6.82387916666667</v>
      </c>
      <c r="M13" s="2">
        <v>2</v>
      </c>
      <c r="N13" s="9">
        <f t="shared" si="0"/>
        <v>15.0520397696884</v>
      </c>
      <c r="O13" s="9">
        <f t="shared" si="1"/>
        <v>13.6477583333333</v>
      </c>
      <c r="P13" s="2">
        <v>10</v>
      </c>
      <c r="Q13" s="13">
        <f t="shared" si="2"/>
        <v>3.64775833333333</v>
      </c>
      <c r="R13" s="14">
        <f t="shared" si="3"/>
        <v>10</v>
      </c>
    </row>
    <row r="14" spans="1:18">
      <c r="A14" s="6"/>
      <c r="B14" s="6"/>
      <c r="C14" s="2" t="s">
        <v>36</v>
      </c>
      <c r="D14" s="7">
        <v>37.48518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7">
        <v>78.366</v>
      </c>
      <c r="E15" s="2"/>
      <c r="F15" s="1"/>
      <c r="G15" s="1"/>
      <c r="H15" s="2" t="s">
        <v>40</v>
      </c>
      <c r="I15" s="2" t="s">
        <v>41</v>
      </c>
      <c r="J15" s="2">
        <f t="shared" si="4"/>
        <v>228</v>
      </c>
      <c r="K15" s="9">
        <f>J15/J18*100</f>
        <v>12.5729991097035</v>
      </c>
      <c r="L15" s="10">
        <f>J15/J20*100</f>
        <v>11.4</v>
      </c>
      <c r="M15" s="2">
        <v>5</v>
      </c>
      <c r="N15" s="9">
        <f t="shared" si="0"/>
        <v>62.8649955485173</v>
      </c>
      <c r="O15" s="9">
        <f t="shared" si="1"/>
        <v>57</v>
      </c>
      <c r="P15" s="2">
        <v>30</v>
      </c>
      <c r="Q15" s="13">
        <f t="shared" si="2"/>
        <v>27</v>
      </c>
      <c r="R15" s="14">
        <f t="shared" si="3"/>
        <v>30</v>
      </c>
    </row>
    <row r="16" spans="1:18">
      <c r="A16" s="16" t="s">
        <v>28</v>
      </c>
      <c r="B16" s="4" t="s">
        <v>29</v>
      </c>
      <c r="C16" s="2" t="s">
        <v>42</v>
      </c>
      <c r="D16" s="5">
        <v>0</v>
      </c>
      <c r="E16" s="2">
        <f>SUM(D16:D19)</f>
        <v>138.483</v>
      </c>
      <c r="F16" s="1"/>
      <c r="G16" s="1"/>
      <c r="H16" s="2" t="s">
        <v>43</v>
      </c>
      <c r="I16" s="2" t="s">
        <v>44</v>
      </c>
      <c r="J16" s="2">
        <f t="shared" si="4"/>
        <v>13</v>
      </c>
      <c r="K16" s="9">
        <f>J16/J18*100</f>
        <v>0.716881528184846</v>
      </c>
      <c r="L16" s="10">
        <f>J16/J20*100</f>
        <v>0.65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136.653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1813.40981583333</v>
      </c>
      <c r="K18" s="2">
        <f t="shared" si="5"/>
        <v>100</v>
      </c>
      <c r="L18" s="2">
        <f t="shared" si="5"/>
        <v>90.6704907916667</v>
      </c>
      <c r="M18" s="2"/>
      <c r="N18" s="2">
        <f t="shared" ref="N18:P18" si="6">SUM(N8:N16)</f>
        <v>145.997611711946</v>
      </c>
      <c r="O18" s="2">
        <f t="shared" si="6"/>
        <v>132.376751083333</v>
      </c>
      <c r="P18" s="2">
        <f t="shared" si="6"/>
        <v>100</v>
      </c>
      <c r="Q18" s="2"/>
      <c r="R18" s="15">
        <f>SUM(R8:R16)</f>
        <v>88.2588004166667</v>
      </c>
    </row>
    <row r="19" spans="1:18">
      <c r="A19" s="6"/>
      <c r="B19" s="6"/>
      <c r="C19" s="2" t="s">
        <v>48</v>
      </c>
      <c r="D19" s="5">
        <v>1.83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7">
        <v>88.5166666666667</v>
      </c>
      <c r="E22" s="2">
        <f>SUM(D22:D25)</f>
        <v>136.477583333333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7">
        <v>45.7586666666667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7">
        <v>2.15625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7">
        <v>0.046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228</v>
      </c>
      <c r="E27" s="2">
        <v>228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13</v>
      </c>
      <c r="E28" s="7">
        <v>13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E22" sqref="E22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5">
        <v>633.794428571429</v>
      </c>
      <c r="E4" s="2">
        <f>SUM(D4:D6)</f>
        <v>673.40190952381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5">
        <v>11.7474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5">
        <v>27.860080952381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5">
        <v>91.34125</v>
      </c>
      <c r="E7" s="2">
        <f>SUM(D7:D10)</f>
        <v>185.694296904762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5">
        <v>73.1669385714286</v>
      </c>
      <c r="E8" s="2"/>
      <c r="F8" s="1"/>
      <c r="G8" s="1"/>
      <c r="H8" s="2" t="s">
        <v>2</v>
      </c>
      <c r="I8" s="2" t="s">
        <v>3</v>
      </c>
      <c r="J8" s="2">
        <f>E4</f>
        <v>673.40190952381</v>
      </c>
      <c r="K8" s="9">
        <f>J8/J18*100</f>
        <v>43.8559893041036</v>
      </c>
      <c r="L8" s="10">
        <f>J8/J20*100</f>
        <v>33.6700954761905</v>
      </c>
      <c r="M8" s="11">
        <v>0.5</v>
      </c>
      <c r="N8" s="9">
        <f t="shared" ref="N8:N16" si="0">K8*M8</f>
        <v>21.9279946520518</v>
      </c>
      <c r="O8" s="9">
        <f t="shared" ref="O8:O16" si="1">L8*M8</f>
        <v>16.8350477380952</v>
      </c>
      <c r="P8" s="11">
        <v>25</v>
      </c>
      <c r="Q8" s="13">
        <f t="shared" ref="Q8:Q16" si="2">O8-P8</f>
        <v>-8.16495226190476</v>
      </c>
      <c r="R8" s="14">
        <f t="shared" ref="R8:R16" si="3">IF(O8&gt;P8,P8,O8)</f>
        <v>16.8350477380952</v>
      </c>
    </row>
    <row r="9" spans="1:18">
      <c r="A9" s="1"/>
      <c r="B9" s="1"/>
      <c r="C9" s="2" t="s">
        <v>23</v>
      </c>
      <c r="D9" s="5">
        <v>3.60980833333333</v>
      </c>
      <c r="E9" s="2"/>
      <c r="F9" s="1"/>
      <c r="G9" s="1"/>
      <c r="H9" s="2" t="s">
        <v>19</v>
      </c>
      <c r="I9" s="2" t="s">
        <v>20</v>
      </c>
      <c r="J9" s="2">
        <f>E7</f>
        <v>185.694296904762</v>
      </c>
      <c r="K9" s="9">
        <f>J9/J18*100</f>
        <v>12.0935313424447</v>
      </c>
      <c r="L9" s="10">
        <f>J9/J20*100</f>
        <v>9.28471484523809</v>
      </c>
      <c r="M9" s="2">
        <v>0.5</v>
      </c>
      <c r="N9" s="9">
        <f t="shared" si="0"/>
        <v>6.04676567122234</v>
      </c>
      <c r="O9" s="9">
        <f t="shared" si="1"/>
        <v>4.64235742261905</v>
      </c>
      <c r="P9" s="2">
        <v>2.5</v>
      </c>
      <c r="Q9" s="13">
        <f t="shared" si="2"/>
        <v>2.14235742261905</v>
      </c>
      <c r="R9" s="14">
        <f t="shared" si="3"/>
        <v>2.5</v>
      </c>
    </row>
    <row r="10" spans="1:18">
      <c r="A10" s="1"/>
      <c r="B10" s="1"/>
      <c r="C10" s="2" t="s">
        <v>24</v>
      </c>
      <c r="D10" s="5">
        <v>17.5763</v>
      </c>
      <c r="E10" s="2"/>
      <c r="F10" s="1"/>
      <c r="G10" s="1"/>
      <c r="H10" s="2" t="s">
        <v>25</v>
      </c>
      <c r="I10" s="2" t="s">
        <v>26</v>
      </c>
      <c r="J10" s="2">
        <f>E11</f>
        <v>261.680559761905</v>
      </c>
      <c r="K10" s="9">
        <f>J10/J18*100</f>
        <v>17.0422145641453</v>
      </c>
      <c r="L10" s="10">
        <f>J10/J20*100</f>
        <v>13.0840279880952</v>
      </c>
      <c r="M10" s="2">
        <v>2</v>
      </c>
      <c r="N10" s="9">
        <f t="shared" si="0"/>
        <v>34.0844291282907</v>
      </c>
      <c r="O10" s="9">
        <f t="shared" si="1"/>
        <v>26.1680559761905</v>
      </c>
      <c r="P10" s="2">
        <v>24</v>
      </c>
      <c r="Q10" s="13">
        <f t="shared" si="2"/>
        <v>2.16805597619047</v>
      </c>
      <c r="R10" s="14">
        <f t="shared" si="3"/>
        <v>24</v>
      </c>
    </row>
    <row r="11" spans="1:18">
      <c r="A11" s="16" t="s">
        <v>25</v>
      </c>
      <c r="B11" s="4" t="s">
        <v>26</v>
      </c>
      <c r="C11" s="2" t="s">
        <v>27</v>
      </c>
      <c r="D11" s="5">
        <v>104.583399761905</v>
      </c>
      <c r="E11" s="2">
        <f>SUM(D11:D15)</f>
        <v>261.680559761905</v>
      </c>
      <c r="F11" s="1"/>
      <c r="G11" s="1"/>
      <c r="H11" s="2" t="s">
        <v>28</v>
      </c>
      <c r="I11" s="2" t="s">
        <v>29</v>
      </c>
      <c r="J11" s="2">
        <f>E16</f>
        <v>155.634261904762</v>
      </c>
      <c r="K11" s="9">
        <f>J11/J18*100</f>
        <v>10.1358407645055</v>
      </c>
      <c r="L11" s="10">
        <f>J11/J20*100</f>
        <v>7.78171309523809</v>
      </c>
      <c r="M11" s="2">
        <v>0.5</v>
      </c>
      <c r="N11" s="9">
        <f t="shared" si="0"/>
        <v>5.06792038225277</v>
      </c>
      <c r="O11" s="9">
        <f t="shared" si="1"/>
        <v>3.89085654761905</v>
      </c>
      <c r="P11" s="2">
        <v>5</v>
      </c>
      <c r="Q11" s="13">
        <f t="shared" si="2"/>
        <v>-1.10914345238095</v>
      </c>
      <c r="R11" s="14">
        <f t="shared" si="3"/>
        <v>3.89085654761905</v>
      </c>
    </row>
    <row r="12" spans="1:18">
      <c r="A12" s="6"/>
      <c r="B12" s="6"/>
      <c r="C12" s="2" t="s">
        <v>30</v>
      </c>
      <c r="D12" s="5">
        <v>9.75283333333333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5">
        <v>37.3674666666667</v>
      </c>
      <c r="E13" s="2"/>
      <c r="F13" s="1"/>
      <c r="G13" s="1"/>
      <c r="H13" s="2" t="s">
        <v>34</v>
      </c>
      <c r="I13" s="2" t="s">
        <v>35</v>
      </c>
      <c r="J13" s="2">
        <f>E22</f>
        <v>109.073452380952</v>
      </c>
      <c r="K13" s="9">
        <f>J13/J18*100</f>
        <v>7.10352033952998</v>
      </c>
      <c r="L13" s="10">
        <f>J13/J20*100</f>
        <v>5.45367261904762</v>
      </c>
      <c r="M13" s="2">
        <v>2</v>
      </c>
      <c r="N13" s="9">
        <f t="shared" si="0"/>
        <v>14.20704067906</v>
      </c>
      <c r="O13" s="9">
        <f t="shared" si="1"/>
        <v>10.9073452380952</v>
      </c>
      <c r="P13" s="2">
        <v>10</v>
      </c>
      <c r="Q13" s="13">
        <f t="shared" si="2"/>
        <v>0.907345238095237</v>
      </c>
      <c r="R13" s="14">
        <f t="shared" si="3"/>
        <v>10</v>
      </c>
    </row>
    <row r="14" spans="1:18">
      <c r="A14" s="6"/>
      <c r="B14" s="6"/>
      <c r="C14" s="2" t="s">
        <v>36</v>
      </c>
      <c r="D14" s="5">
        <v>45.68886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5">
        <v>64.288</v>
      </c>
      <c r="E15" s="2"/>
      <c r="F15" s="1"/>
      <c r="G15" s="1"/>
      <c r="H15" s="2" t="s">
        <v>40</v>
      </c>
      <c r="I15" s="2" t="s">
        <v>41</v>
      </c>
      <c r="J15" s="2">
        <f t="shared" si="4"/>
        <v>143</v>
      </c>
      <c r="K15" s="9">
        <f>J15/J18*100</f>
        <v>9.31302151329151</v>
      </c>
      <c r="L15" s="10">
        <f>J15/J20*100</f>
        <v>7.15</v>
      </c>
      <c r="M15" s="2">
        <v>5</v>
      </c>
      <c r="N15" s="9">
        <f t="shared" si="0"/>
        <v>46.5651075664575</v>
      </c>
      <c r="O15" s="9">
        <f t="shared" si="1"/>
        <v>35.75</v>
      </c>
      <c r="P15" s="2">
        <v>30</v>
      </c>
      <c r="Q15" s="13">
        <f t="shared" si="2"/>
        <v>5.75</v>
      </c>
      <c r="R15" s="14">
        <f t="shared" si="3"/>
        <v>30</v>
      </c>
    </row>
    <row r="16" spans="1:18">
      <c r="A16" s="16" t="s">
        <v>28</v>
      </c>
      <c r="B16" s="4" t="s">
        <v>29</v>
      </c>
      <c r="C16" s="2" t="s">
        <v>42</v>
      </c>
      <c r="D16" s="5">
        <v>0</v>
      </c>
      <c r="E16" s="2">
        <f>SUM(D16:D19)</f>
        <v>155.634261904762</v>
      </c>
      <c r="F16" s="1"/>
      <c r="G16" s="1"/>
      <c r="H16" s="2" t="s">
        <v>43</v>
      </c>
      <c r="I16" s="2" t="s">
        <v>44</v>
      </c>
      <c r="J16" s="2">
        <f t="shared" si="4"/>
        <v>7</v>
      </c>
      <c r="K16" s="9">
        <f>J16/J18*100</f>
        <v>0.455882171979305</v>
      </c>
      <c r="L16" s="10">
        <f>J16/J20*100</f>
        <v>0.35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145.060928571429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1535.48448047619</v>
      </c>
      <c r="K18" s="2">
        <f t="shared" si="5"/>
        <v>100</v>
      </c>
      <c r="L18" s="2">
        <f t="shared" si="5"/>
        <v>76.7742240238095</v>
      </c>
      <c r="M18" s="2"/>
      <c r="N18" s="2">
        <f t="shared" ref="N18:P18" si="6">SUM(N8:N16)</f>
        <v>127.899258079335</v>
      </c>
      <c r="O18" s="2">
        <f t="shared" si="6"/>
        <v>98.193662922619</v>
      </c>
      <c r="P18" s="2">
        <f t="shared" si="6"/>
        <v>100</v>
      </c>
      <c r="Q18" s="2"/>
      <c r="R18" s="15">
        <f>SUM(R8:R16)</f>
        <v>87.2259042857143</v>
      </c>
    </row>
    <row r="19" spans="1:18">
      <c r="A19" s="6"/>
      <c r="B19" s="6"/>
      <c r="C19" s="2" t="s">
        <v>48</v>
      </c>
      <c r="D19" s="5">
        <v>10.5733333333333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5">
        <v>41.6485714285714</v>
      </c>
      <c r="E22" s="2">
        <f>SUM(D22:D25)</f>
        <v>109.073452380952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5">
        <v>59.4956309523809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5">
        <v>7.90625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5">
        <v>0.023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143</v>
      </c>
      <c r="E27" s="2">
        <v>143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7</v>
      </c>
      <c r="E28" s="7">
        <v>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E22" sqref="E22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5">
        <v>581.078888888889</v>
      </c>
      <c r="E4" s="2">
        <f>SUM(D4:D6)</f>
        <v>628.396427777778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5">
        <v>5.6469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5">
        <v>41.6706388888889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5">
        <v>79.4726666666667</v>
      </c>
      <c r="E7" s="2">
        <f>SUM(D7:D10)</f>
        <v>159.1093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5">
        <v>72.3855666666667</v>
      </c>
      <c r="E8" s="2"/>
      <c r="F8" s="1"/>
      <c r="G8" s="1"/>
      <c r="H8" s="2" t="s">
        <v>2</v>
      </c>
      <c r="I8" s="2" t="s">
        <v>3</v>
      </c>
      <c r="J8" s="2">
        <f>E4</f>
        <v>628.396427777778</v>
      </c>
      <c r="K8" s="9">
        <f>J8/J18*100</f>
        <v>43.3481011067662</v>
      </c>
      <c r="L8" s="10">
        <f>J8/J20*100</f>
        <v>31.4198213888889</v>
      </c>
      <c r="M8" s="11">
        <v>0.5</v>
      </c>
      <c r="N8" s="9">
        <f t="shared" ref="N8:N16" si="0">K8*M8</f>
        <v>21.6740505533831</v>
      </c>
      <c r="O8" s="9">
        <f t="shared" ref="O8:O16" si="1">L8*M8</f>
        <v>15.7099106944444</v>
      </c>
      <c r="P8" s="11">
        <v>25</v>
      </c>
      <c r="Q8" s="13">
        <f t="shared" ref="Q8:Q16" si="2">O8-P8</f>
        <v>-9.29008930555556</v>
      </c>
      <c r="R8" s="14">
        <f t="shared" ref="R8:R16" si="3">IF(O8&gt;P8,P8,O8)</f>
        <v>15.7099106944444</v>
      </c>
    </row>
    <row r="9" spans="1:18">
      <c r="A9" s="1"/>
      <c r="B9" s="1"/>
      <c r="C9" s="2" t="s">
        <v>23</v>
      </c>
      <c r="D9" s="5">
        <v>1.9754</v>
      </c>
      <c r="E9" s="2"/>
      <c r="F9" s="1"/>
      <c r="G9" s="1"/>
      <c r="H9" s="2" t="s">
        <v>19</v>
      </c>
      <c r="I9" s="2" t="s">
        <v>20</v>
      </c>
      <c r="J9" s="2">
        <f>E7</f>
        <v>159.1093</v>
      </c>
      <c r="K9" s="9">
        <f>J9/J18*100</f>
        <v>10.9756926019093</v>
      </c>
      <c r="L9" s="10">
        <f>J9/J20*100</f>
        <v>7.955465</v>
      </c>
      <c r="M9" s="2">
        <v>0.5</v>
      </c>
      <c r="N9" s="9">
        <f t="shared" si="0"/>
        <v>5.48784630095465</v>
      </c>
      <c r="O9" s="9">
        <f t="shared" si="1"/>
        <v>3.9777325</v>
      </c>
      <c r="P9" s="2">
        <v>2.5</v>
      </c>
      <c r="Q9" s="13">
        <f t="shared" si="2"/>
        <v>1.4777325</v>
      </c>
      <c r="R9" s="14">
        <f t="shared" si="3"/>
        <v>2.5</v>
      </c>
    </row>
    <row r="10" spans="1:18">
      <c r="A10" s="1"/>
      <c r="B10" s="1"/>
      <c r="C10" s="2" t="s">
        <v>24</v>
      </c>
      <c r="D10" s="5">
        <v>5.27566666666667</v>
      </c>
      <c r="E10" s="2"/>
      <c r="F10" s="1"/>
      <c r="G10" s="1"/>
      <c r="H10" s="2" t="s">
        <v>25</v>
      </c>
      <c r="I10" s="2" t="s">
        <v>26</v>
      </c>
      <c r="J10" s="2">
        <f>E11</f>
        <v>244.100346666667</v>
      </c>
      <c r="K10" s="9">
        <f>J10/J18*100</f>
        <v>16.8385529257739</v>
      </c>
      <c r="L10" s="10">
        <f>J10/J20*100</f>
        <v>12.2050173333333</v>
      </c>
      <c r="M10" s="2">
        <v>2</v>
      </c>
      <c r="N10" s="9">
        <f t="shared" si="0"/>
        <v>33.6771058515477</v>
      </c>
      <c r="O10" s="9">
        <f t="shared" si="1"/>
        <v>24.4100346666667</v>
      </c>
      <c r="P10" s="2">
        <v>24</v>
      </c>
      <c r="Q10" s="13">
        <f t="shared" si="2"/>
        <v>0.410034666666665</v>
      </c>
      <c r="R10" s="14">
        <f t="shared" si="3"/>
        <v>24</v>
      </c>
    </row>
    <row r="11" spans="1:18">
      <c r="A11" s="16" t="s">
        <v>25</v>
      </c>
      <c r="B11" s="4" t="s">
        <v>26</v>
      </c>
      <c r="C11" s="2" t="s">
        <v>27</v>
      </c>
      <c r="D11" s="5">
        <v>92.3941333333334</v>
      </c>
      <c r="E11" s="2">
        <f>SUM(D11:D15)</f>
        <v>244.100346666667</v>
      </c>
      <c r="F11" s="1"/>
      <c r="G11" s="1"/>
      <c r="H11" s="2" t="s">
        <v>28</v>
      </c>
      <c r="I11" s="2" t="s">
        <v>29</v>
      </c>
      <c r="J11" s="2">
        <f>E16</f>
        <v>153.515166666667</v>
      </c>
      <c r="K11" s="9">
        <f>J11/J18*100</f>
        <v>10.5897975735184</v>
      </c>
      <c r="L11" s="10">
        <f>J11/J20*100</f>
        <v>7.67575833333333</v>
      </c>
      <c r="M11" s="2">
        <v>0.5</v>
      </c>
      <c r="N11" s="9">
        <f t="shared" si="0"/>
        <v>5.29489878675919</v>
      </c>
      <c r="O11" s="9">
        <f t="shared" si="1"/>
        <v>3.83787916666667</v>
      </c>
      <c r="P11" s="2">
        <v>5</v>
      </c>
      <c r="Q11" s="13">
        <f t="shared" si="2"/>
        <v>-1.16212083333333</v>
      </c>
      <c r="R11" s="14">
        <f t="shared" si="3"/>
        <v>3.83787916666667</v>
      </c>
    </row>
    <row r="12" spans="1:18">
      <c r="A12" s="6"/>
      <c r="B12" s="6"/>
      <c r="C12" s="2" t="s">
        <v>30</v>
      </c>
      <c r="D12" s="5">
        <v>6.725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5">
        <v>30.2310333333333</v>
      </c>
      <c r="E13" s="2"/>
      <c r="F13" s="1"/>
      <c r="G13" s="1"/>
      <c r="H13" s="2" t="s">
        <v>34</v>
      </c>
      <c r="I13" s="2" t="s">
        <v>35</v>
      </c>
      <c r="J13" s="2">
        <f>E22</f>
        <v>104.530327777778</v>
      </c>
      <c r="K13" s="9">
        <f>J13/J18*100</f>
        <v>7.210720839484</v>
      </c>
      <c r="L13" s="10">
        <f>J13/J20*100</f>
        <v>5.22651638888889</v>
      </c>
      <c r="M13" s="2">
        <v>2</v>
      </c>
      <c r="N13" s="9">
        <f t="shared" si="0"/>
        <v>14.421441678968</v>
      </c>
      <c r="O13" s="9">
        <f t="shared" si="1"/>
        <v>10.4530327777778</v>
      </c>
      <c r="P13" s="2">
        <v>10</v>
      </c>
      <c r="Q13" s="13">
        <f t="shared" si="2"/>
        <v>0.453032777777779</v>
      </c>
      <c r="R13" s="14">
        <f t="shared" si="3"/>
        <v>10</v>
      </c>
    </row>
    <row r="14" spans="1:18">
      <c r="A14" s="6"/>
      <c r="B14" s="6"/>
      <c r="C14" s="2" t="s">
        <v>36</v>
      </c>
      <c r="D14" s="5">
        <v>40.15818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5">
        <v>74.592</v>
      </c>
      <c r="E15" s="2"/>
      <c r="F15" s="1"/>
      <c r="G15" s="1"/>
      <c r="H15" s="2" t="s">
        <v>40</v>
      </c>
      <c r="I15" s="2" t="s">
        <v>41</v>
      </c>
      <c r="J15" s="2">
        <f t="shared" si="4"/>
        <v>160</v>
      </c>
      <c r="K15" s="9">
        <f>J15/J18*100</f>
        <v>11.0371349525483</v>
      </c>
      <c r="L15" s="10">
        <f>J15/J20*100</f>
        <v>8</v>
      </c>
      <c r="M15" s="2">
        <v>5</v>
      </c>
      <c r="N15" s="9">
        <f t="shared" si="0"/>
        <v>55.1856747627414</v>
      </c>
      <c r="O15" s="9">
        <f t="shared" si="1"/>
        <v>40</v>
      </c>
      <c r="P15" s="2">
        <v>30</v>
      </c>
      <c r="Q15" s="13">
        <f t="shared" si="2"/>
        <v>10</v>
      </c>
      <c r="R15" s="14">
        <f t="shared" si="3"/>
        <v>30</v>
      </c>
    </row>
    <row r="16" spans="1:18">
      <c r="A16" s="16" t="s">
        <v>28</v>
      </c>
      <c r="B16" s="4" t="s">
        <v>29</v>
      </c>
      <c r="C16" s="2" t="s">
        <v>42</v>
      </c>
      <c r="D16" s="5">
        <v>7.25</v>
      </c>
      <c r="E16" s="2">
        <f>SUM(D16:D19)</f>
        <v>153.515166666667</v>
      </c>
      <c r="F16" s="1"/>
      <c r="G16" s="1"/>
      <c r="H16" s="2" t="s">
        <v>43</v>
      </c>
      <c r="I16" s="2" t="s">
        <v>44</v>
      </c>
      <c r="J16" s="2">
        <f t="shared" si="4"/>
        <v>0</v>
      </c>
      <c r="K16" s="9">
        <f>J16/J18*100</f>
        <v>0</v>
      </c>
      <c r="L16" s="10">
        <f>J16/J20*100</f>
        <v>0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127.357388888889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1449.65156888889</v>
      </c>
      <c r="K18" s="2">
        <f t="shared" si="5"/>
        <v>100</v>
      </c>
      <c r="L18" s="2">
        <f t="shared" si="5"/>
        <v>72.4825784444444</v>
      </c>
      <c r="M18" s="2"/>
      <c r="N18" s="2">
        <f t="shared" ref="N18:P18" si="6">SUM(N8:N16)</f>
        <v>135.741017934354</v>
      </c>
      <c r="O18" s="2">
        <f t="shared" si="6"/>
        <v>98.3885898055556</v>
      </c>
      <c r="P18" s="2">
        <f t="shared" si="6"/>
        <v>100</v>
      </c>
      <c r="Q18" s="2"/>
      <c r="R18" s="15">
        <f>SUM(R8:R16)</f>
        <v>86.0477898611111</v>
      </c>
    </row>
    <row r="19" spans="1:18">
      <c r="A19" s="6"/>
      <c r="B19" s="6"/>
      <c r="C19" s="2" t="s">
        <v>48</v>
      </c>
      <c r="D19" s="5">
        <v>18.9077777777778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5">
        <v>48.59</v>
      </c>
      <c r="E22" s="2">
        <f>SUM(D22:D25)</f>
        <v>104.530327777778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5">
        <v>46.5781777777778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5">
        <v>9.34375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5">
        <v>0.0184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160</v>
      </c>
      <c r="E27" s="2">
        <v>160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0</v>
      </c>
      <c r="E28" s="7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tabSelected="1" workbookViewId="0">
      <selection activeCell="H8" sqref="H8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5">
        <v>813.379</v>
      </c>
      <c r="E4" s="2">
        <f>SUM(D4:D6)</f>
        <v>881.404016666667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5">
        <v>34.461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5">
        <v>33.5640166666667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5">
        <v>57.305</v>
      </c>
      <c r="E7" s="2">
        <f>SUM(D7:D10)</f>
        <v>143.346848333333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5">
        <v>60.63379</v>
      </c>
      <c r="E8" s="2"/>
      <c r="F8" s="1"/>
      <c r="G8" s="1"/>
      <c r="H8" s="2" t="s">
        <v>2</v>
      </c>
      <c r="I8" s="2" t="s">
        <v>3</v>
      </c>
      <c r="J8" s="2">
        <f>E4</f>
        <v>881.404016666667</v>
      </c>
      <c r="K8" s="9">
        <f>J8/J18*100</f>
        <v>54.0603551653876</v>
      </c>
      <c r="L8" s="10">
        <f>J8/J20*100</f>
        <v>44.0702008333333</v>
      </c>
      <c r="M8" s="11">
        <v>0.5</v>
      </c>
      <c r="N8" s="9">
        <f t="shared" ref="N8:N16" si="0">K8*M8</f>
        <v>27.0301775826938</v>
      </c>
      <c r="O8" s="9">
        <f t="shared" ref="O8:O16" si="1">L8*M8</f>
        <v>22.0351004166667</v>
      </c>
      <c r="P8" s="11">
        <v>25</v>
      </c>
      <c r="Q8" s="13">
        <f t="shared" ref="Q8:Q16" si="2">O8-P8</f>
        <v>-2.96489958333334</v>
      </c>
      <c r="R8" s="14">
        <f t="shared" ref="R8:R16" si="3">IF(O8&gt;P8,P8,O8)</f>
        <v>22.0351004166667</v>
      </c>
    </row>
    <row r="9" spans="1:18">
      <c r="A9" s="1"/>
      <c r="B9" s="1"/>
      <c r="C9" s="2" t="s">
        <v>23</v>
      </c>
      <c r="D9" s="5">
        <v>0.529125</v>
      </c>
      <c r="E9" s="2"/>
      <c r="F9" s="1"/>
      <c r="G9" s="1"/>
      <c r="H9" s="2" t="s">
        <v>19</v>
      </c>
      <c r="I9" s="2" t="s">
        <v>20</v>
      </c>
      <c r="J9" s="2">
        <f>E7</f>
        <v>143.346848333333</v>
      </c>
      <c r="K9" s="9">
        <f>J9/J18*100</f>
        <v>8.79208783509509</v>
      </c>
      <c r="L9" s="10">
        <f>J9/J20*100</f>
        <v>7.16734241666667</v>
      </c>
      <c r="M9" s="2">
        <v>0.5</v>
      </c>
      <c r="N9" s="9">
        <f t="shared" si="0"/>
        <v>4.39604391754754</v>
      </c>
      <c r="O9" s="9">
        <f t="shared" si="1"/>
        <v>3.58367120833333</v>
      </c>
      <c r="P9" s="2">
        <v>2.5</v>
      </c>
      <c r="Q9" s="13">
        <f t="shared" si="2"/>
        <v>1.08367120833333</v>
      </c>
      <c r="R9" s="14">
        <f t="shared" si="3"/>
        <v>2.5</v>
      </c>
    </row>
    <row r="10" spans="1:18">
      <c r="A10" s="1"/>
      <c r="B10" s="1"/>
      <c r="C10" s="2" t="s">
        <v>24</v>
      </c>
      <c r="D10" s="5">
        <v>24.8789333333333</v>
      </c>
      <c r="E10" s="2"/>
      <c r="F10" s="1"/>
      <c r="G10" s="1"/>
      <c r="H10" s="2" t="s">
        <v>25</v>
      </c>
      <c r="I10" s="2" t="s">
        <v>26</v>
      </c>
      <c r="J10" s="2">
        <f>E11</f>
        <v>255.409175</v>
      </c>
      <c r="K10" s="9">
        <f>J10/J18*100</f>
        <v>15.665359417372</v>
      </c>
      <c r="L10" s="10">
        <f>J10/J20*100</f>
        <v>12.77045875</v>
      </c>
      <c r="M10" s="2">
        <v>2</v>
      </c>
      <c r="N10" s="9">
        <f t="shared" si="0"/>
        <v>31.3307188347439</v>
      </c>
      <c r="O10" s="9">
        <f t="shared" si="1"/>
        <v>25.5409175</v>
      </c>
      <c r="P10" s="2">
        <v>24</v>
      </c>
      <c r="Q10" s="13">
        <f t="shared" si="2"/>
        <v>1.5409175</v>
      </c>
      <c r="R10" s="14">
        <f t="shared" si="3"/>
        <v>24</v>
      </c>
    </row>
    <row r="11" spans="1:18">
      <c r="A11" s="16" t="s">
        <v>25</v>
      </c>
      <c r="B11" s="4" t="s">
        <v>26</v>
      </c>
      <c r="C11" s="2" t="s">
        <v>27</v>
      </c>
      <c r="D11" s="5">
        <v>109.585125</v>
      </c>
      <c r="E11" s="2">
        <f>SUM(D11:D15)</f>
        <v>255.409175</v>
      </c>
      <c r="F11" s="1"/>
      <c r="G11" s="1"/>
      <c r="H11" s="2" t="s">
        <v>28</v>
      </c>
      <c r="I11" s="2" t="s">
        <v>29</v>
      </c>
      <c r="J11" s="2">
        <f>E16</f>
        <v>165.477666666667</v>
      </c>
      <c r="K11" s="9">
        <f>J11/J18*100</f>
        <v>10.1494675118128</v>
      </c>
      <c r="L11" s="10">
        <f>J11/J20*100</f>
        <v>8.27388333333333</v>
      </c>
      <c r="M11" s="2">
        <v>0.5</v>
      </c>
      <c r="N11" s="9">
        <f t="shared" si="0"/>
        <v>5.07473375590639</v>
      </c>
      <c r="O11" s="9">
        <f t="shared" si="1"/>
        <v>4.13694166666667</v>
      </c>
      <c r="P11" s="2">
        <v>5</v>
      </c>
      <c r="Q11" s="13">
        <f t="shared" si="2"/>
        <v>-0.863058333333333</v>
      </c>
      <c r="R11" s="14">
        <f t="shared" si="3"/>
        <v>4.13694166666667</v>
      </c>
    </row>
    <row r="12" spans="1:18">
      <c r="A12" s="6"/>
      <c r="B12" s="6"/>
      <c r="C12" s="2" t="s">
        <v>30</v>
      </c>
      <c r="D12" s="5">
        <v>4.71375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5">
        <v>31.5288</v>
      </c>
      <c r="E13" s="2"/>
      <c r="F13" s="1"/>
      <c r="G13" s="1"/>
      <c r="H13" s="2" t="s">
        <v>34</v>
      </c>
      <c r="I13" s="2" t="s">
        <v>35</v>
      </c>
      <c r="J13" s="2">
        <f>E22</f>
        <v>46.7696666666667</v>
      </c>
      <c r="K13" s="9">
        <f>J13/J18*100</f>
        <v>2.86858777944846</v>
      </c>
      <c r="L13" s="10">
        <f>J13/J20*100</f>
        <v>2.33848333333333</v>
      </c>
      <c r="M13" s="2">
        <v>2</v>
      </c>
      <c r="N13" s="9">
        <f t="shared" si="0"/>
        <v>5.73717555889692</v>
      </c>
      <c r="O13" s="9">
        <f t="shared" si="1"/>
        <v>4.67696666666667</v>
      </c>
      <c r="P13" s="2">
        <v>10</v>
      </c>
      <c r="Q13" s="13">
        <f t="shared" si="2"/>
        <v>-5.32303333333333</v>
      </c>
      <c r="R13" s="14">
        <f t="shared" si="3"/>
        <v>4.67696666666667</v>
      </c>
    </row>
    <row r="14" spans="1:18">
      <c r="A14" s="6"/>
      <c r="B14" s="6"/>
      <c r="C14" s="2" t="s">
        <v>36</v>
      </c>
      <c r="D14" s="5">
        <v>53.5815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5">
        <v>56</v>
      </c>
      <c r="E15" s="2"/>
      <c r="F15" s="1"/>
      <c r="G15" s="1"/>
      <c r="H15" s="2" t="s">
        <v>40</v>
      </c>
      <c r="I15" s="2" t="s">
        <v>41</v>
      </c>
      <c r="J15" s="2">
        <f t="shared" si="4"/>
        <v>134</v>
      </c>
      <c r="K15" s="9">
        <f>J15/J18*100</f>
        <v>8.21880483317736</v>
      </c>
      <c r="L15" s="10">
        <f>J15/J20*100</f>
        <v>6.7</v>
      </c>
      <c r="M15" s="2">
        <v>5</v>
      </c>
      <c r="N15" s="9">
        <f t="shared" si="0"/>
        <v>41.0940241658868</v>
      </c>
      <c r="O15" s="9">
        <f t="shared" si="1"/>
        <v>33.5</v>
      </c>
      <c r="P15" s="2">
        <v>30</v>
      </c>
      <c r="Q15" s="13">
        <f t="shared" si="2"/>
        <v>3.5</v>
      </c>
      <c r="R15" s="14">
        <f t="shared" si="3"/>
        <v>30</v>
      </c>
    </row>
    <row r="16" spans="1:18">
      <c r="A16" s="16" t="s">
        <v>28</v>
      </c>
      <c r="B16" s="4" t="s">
        <v>29</v>
      </c>
      <c r="C16" s="2" t="s">
        <v>42</v>
      </c>
      <c r="D16" s="5">
        <v>0</v>
      </c>
      <c r="E16" s="2">
        <f>SUM(D16:D19)</f>
        <v>165.477666666667</v>
      </c>
      <c r="F16" s="1"/>
      <c r="G16" s="1"/>
      <c r="H16" s="2" t="s">
        <v>43</v>
      </c>
      <c r="I16" s="2" t="s">
        <v>44</v>
      </c>
      <c r="J16" s="2">
        <f t="shared" si="4"/>
        <v>4</v>
      </c>
      <c r="K16" s="9">
        <f>J16/J18*100</f>
        <v>0.245337457706787</v>
      </c>
      <c r="L16" s="10">
        <f>J16/J20*100</f>
        <v>0.2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164.013666666667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1630.40737333333</v>
      </c>
      <c r="K18" s="2">
        <f t="shared" si="5"/>
        <v>100</v>
      </c>
      <c r="L18" s="2">
        <f t="shared" si="5"/>
        <v>81.5203686666667</v>
      </c>
      <c r="M18" s="2"/>
      <c r="N18" s="2">
        <f t="shared" ref="N18:P18" si="6">SUM(N8:N16)</f>
        <v>114.662873815675</v>
      </c>
      <c r="O18" s="2">
        <f t="shared" si="6"/>
        <v>93.4735974583333</v>
      </c>
      <c r="P18" s="2">
        <f t="shared" si="6"/>
        <v>100</v>
      </c>
      <c r="Q18" s="2"/>
      <c r="R18" s="15">
        <f>SUM(R8:R16)</f>
        <v>87.34900875</v>
      </c>
    </row>
    <row r="19" spans="1:18">
      <c r="A19" s="6"/>
      <c r="B19" s="6"/>
      <c r="C19" s="2" t="s">
        <v>48</v>
      </c>
      <c r="D19" s="5">
        <v>1.464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5">
        <v>28.25</v>
      </c>
      <c r="E22" s="2">
        <f>SUM(D22:D25)</f>
        <v>46.7696666666667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5">
        <v>18.4621666666667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5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5">
        <v>0.0575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134</v>
      </c>
      <c r="E27" s="2">
        <v>134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4</v>
      </c>
      <c r="E28" s="7">
        <v>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2" sqref="E22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Bawahan Pasar</vt:lpstr>
      <vt:lpstr>Mandi Kapau Timur</vt:lpstr>
      <vt:lpstr>Sungai Besar</vt:lpstr>
      <vt:lpstr>Tungkaran</vt:lpstr>
      <vt:lpstr>Bincau Muara</vt:lpstr>
      <vt:lpstr>Keladan Baru</vt:lpstr>
      <vt:lpstr>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Vincent</dc:creator>
  <cp:lastModifiedBy>Christopher Vincent</cp:lastModifiedBy>
  <dcterms:created xsi:type="dcterms:W3CDTF">2022-05-05T17:59:58Z</dcterms:created>
  <dcterms:modified xsi:type="dcterms:W3CDTF">2022-05-06T01:40:02Z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E5C04D6770CE4EEDA19708ECAEFC94E8</vt:lpwstr>
  </property>
  <property fmtid="{D5CDD505-2E9C-101B-9397-08002B2CF9AE}" pid="3" name="KSOProductBuildVer">
    <vt:lpwstr>1033-11.2.0.11074</vt:lpwstr>
  </property>
</Properties>
</file>