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360" windowHeight="14040" tabRatio="893" activeTab="1"/>
  </bookViews>
  <sheets>
    <sheet name="Assumptions" sheetId="27" r:id="rId1"/>
    <sheet name="Usage Projector" sheetId="26" r:id="rId2"/>
  </sheets>
  <definedNames>
    <definedName name="_xlnm._FilterDatabase" localSheetId="1" hidden="1">'Usage Projector'!$B$12:$E$21</definedName>
  </definedNames>
  <calcPr calcId="14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6" l="1"/>
  <c r="E14" i="26"/>
  <c r="E15" i="26"/>
  <c r="E16" i="26"/>
  <c r="E17" i="26"/>
  <c r="E18" i="26"/>
  <c r="E19" i="26"/>
  <c r="E13" i="26"/>
  <c r="D9" i="26"/>
  <c r="E6" i="26"/>
  <c r="E8" i="26"/>
  <c r="E9" i="26"/>
  <c r="E7" i="26"/>
  <c r="C40" i="26"/>
  <c r="C41" i="26"/>
  <c r="C42" i="26"/>
  <c r="C43" i="26"/>
  <c r="C44" i="26"/>
  <c r="C45" i="26"/>
  <c r="C46" i="26"/>
  <c r="C47" i="26"/>
  <c r="C48" i="26"/>
  <c r="C51" i="26"/>
  <c r="D40" i="26"/>
  <c r="D41" i="26"/>
  <c r="D42" i="26"/>
  <c r="D43" i="26"/>
  <c r="D44" i="26"/>
  <c r="D45" i="26"/>
  <c r="D46" i="26"/>
  <c r="D47" i="26"/>
  <c r="D48" i="26"/>
  <c r="D51" i="26"/>
  <c r="E40" i="26"/>
  <c r="E41" i="26"/>
  <c r="E42" i="26"/>
  <c r="E43" i="26"/>
  <c r="E44" i="26"/>
  <c r="E45" i="26"/>
  <c r="E46" i="26"/>
  <c r="E47" i="26"/>
  <c r="E48" i="26"/>
  <c r="E51" i="26"/>
  <c r="C54" i="26"/>
  <c r="B48" i="26"/>
  <c r="F48" i="26"/>
  <c r="G48" i="26"/>
  <c r="H48" i="26"/>
  <c r="I48" i="26"/>
  <c r="J48" i="26"/>
  <c r="K48" i="26"/>
  <c r="M48" i="26"/>
  <c r="N48" i="26"/>
  <c r="O48" i="26"/>
  <c r="F47" i="26"/>
  <c r="G47" i="26"/>
  <c r="H47" i="26"/>
  <c r="I47" i="26"/>
  <c r="J47" i="26"/>
  <c r="K47" i="26"/>
  <c r="M47" i="26"/>
  <c r="N47" i="26"/>
  <c r="O47" i="26"/>
  <c r="B33" i="26"/>
  <c r="J46" i="26"/>
  <c r="I26" i="26"/>
  <c r="J40" i="26"/>
  <c r="M40" i="26"/>
  <c r="M41" i="26"/>
  <c r="M42" i="26"/>
  <c r="M43" i="26"/>
  <c r="M44" i="26"/>
  <c r="M45" i="26"/>
  <c r="M46" i="26"/>
  <c r="M51" i="26"/>
  <c r="N40" i="26"/>
  <c r="N41" i="26"/>
  <c r="N42" i="26"/>
  <c r="N43" i="26"/>
  <c r="N44" i="26"/>
  <c r="N45" i="26"/>
  <c r="N46" i="26"/>
  <c r="N51" i="26"/>
  <c r="O40" i="26"/>
  <c r="O41" i="26"/>
  <c r="O42" i="26"/>
  <c r="O43" i="26"/>
  <c r="O44" i="26"/>
  <c r="O45" i="26"/>
  <c r="O46" i="26"/>
  <c r="O51" i="26"/>
  <c r="M54" i="26"/>
  <c r="I40" i="26"/>
  <c r="I46" i="26"/>
  <c r="I41" i="26"/>
  <c r="I42" i="26"/>
  <c r="I43" i="26"/>
  <c r="I44" i="26"/>
  <c r="I45" i="26"/>
  <c r="I51" i="26"/>
  <c r="J41" i="26"/>
  <c r="J42" i="26"/>
  <c r="J43" i="26"/>
  <c r="J44" i="26"/>
  <c r="J45" i="26"/>
  <c r="J51" i="26"/>
  <c r="K40" i="26"/>
  <c r="K46" i="26"/>
  <c r="K41" i="26"/>
  <c r="K42" i="26"/>
  <c r="K43" i="26"/>
  <c r="K44" i="26"/>
  <c r="K45" i="26"/>
  <c r="K51" i="26"/>
  <c r="I54" i="26"/>
  <c r="F40" i="26"/>
  <c r="F41" i="26"/>
  <c r="F42" i="26"/>
  <c r="F43" i="26"/>
  <c r="F44" i="26"/>
  <c r="F45" i="26"/>
  <c r="F46" i="26"/>
  <c r="F51" i="26"/>
  <c r="G40" i="26"/>
  <c r="G41" i="26"/>
  <c r="G42" i="26"/>
  <c r="G43" i="26"/>
  <c r="G44" i="26"/>
  <c r="G45" i="26"/>
  <c r="G46" i="26"/>
  <c r="G51" i="26"/>
  <c r="H40" i="26"/>
  <c r="H41" i="26"/>
  <c r="H42" i="26"/>
  <c r="H43" i="26"/>
  <c r="H44" i="26"/>
  <c r="H45" i="26"/>
  <c r="H46" i="26"/>
  <c r="H51" i="26"/>
  <c r="F54" i="26"/>
  <c r="L51" i="26"/>
  <c r="G12" i="26"/>
  <c r="F12" i="26"/>
  <c r="E12" i="26"/>
  <c r="B41" i="26"/>
  <c r="B42" i="26"/>
  <c r="B43" i="26"/>
  <c r="B44" i="26"/>
  <c r="B45" i="26"/>
  <c r="B46" i="26"/>
  <c r="B47" i="26"/>
  <c r="B40" i="26"/>
  <c r="O39" i="26"/>
  <c r="N39" i="26"/>
  <c r="M39" i="26"/>
  <c r="K39" i="26"/>
  <c r="J39" i="26"/>
  <c r="I39" i="26"/>
  <c r="H39" i="26"/>
  <c r="G39" i="26"/>
  <c r="F39" i="26"/>
  <c r="E39" i="26"/>
  <c r="D39" i="26"/>
  <c r="C39" i="26"/>
  <c r="F25" i="26"/>
  <c r="F38" i="26"/>
  <c r="I25" i="26"/>
  <c r="I38" i="26"/>
  <c r="M25" i="26"/>
  <c r="M38" i="26"/>
  <c r="C25" i="26"/>
  <c r="C38" i="26"/>
  <c r="B27" i="26"/>
  <c r="B28" i="26"/>
  <c r="B29" i="26"/>
  <c r="B30" i="26"/>
  <c r="B31" i="26"/>
  <c r="B32" i="26"/>
  <c r="B26" i="26"/>
</calcChain>
</file>

<file path=xl/comments1.xml><?xml version="1.0" encoding="utf-8"?>
<comments xmlns="http://schemas.openxmlformats.org/spreadsheetml/2006/main">
  <authors>
    <author>CCFA FA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CCFA FA:</t>
        </r>
        <r>
          <rPr>
            <sz val="9"/>
            <color indexed="81"/>
            <rFont val="Tahoma"/>
            <family val="2"/>
          </rPr>
          <t xml:space="preserve">
Actual numbers from VA Prod</t>
        </r>
      </text>
    </comment>
  </commentList>
</comments>
</file>

<file path=xl/sharedStrings.xml><?xml version="1.0" encoding="utf-8"?>
<sst xmlns="http://schemas.openxmlformats.org/spreadsheetml/2006/main" count="77" uniqueCount="74">
  <si>
    <t>Unit</t>
  </si>
  <si>
    <t>QA</t>
  </si>
  <si>
    <t>Assistant</t>
  </si>
  <si>
    <t>TTS</t>
  </si>
  <si>
    <t>STT</t>
  </si>
  <si>
    <t>Credential Reset</t>
  </si>
  <si>
    <t>Fee Refund</t>
  </si>
  <si>
    <t>Card Activation</t>
  </si>
  <si>
    <t>Intent Usage Projector</t>
  </si>
  <si>
    <t>Minute</t>
  </si>
  <si>
    <t>Call</t>
  </si>
  <si>
    <t>STT Custom</t>
  </si>
  <si>
    <t>FAQ</t>
  </si>
  <si>
    <t>Character 1k</t>
  </si>
  <si>
    <t>Profile Update</t>
  </si>
  <si>
    <t>Total Adopted</t>
  </si>
  <si>
    <t>IVR Output</t>
  </si>
  <si>
    <t>Prod</t>
  </si>
  <si>
    <t>Used reggie reports YTD to derive average daily volumes</t>
  </si>
  <si>
    <t>Models developed for each future intent are based on best estimates.</t>
  </si>
  <si>
    <t>Models based on current intents assume stable usage characteristics</t>
  </si>
  <si>
    <t>Modeled test volumes off of actual test volume patterns</t>
  </si>
  <si>
    <t>Use Case 1</t>
  </si>
  <si>
    <t>Use Case 2</t>
  </si>
  <si>
    <t>Use Case 3</t>
  </si>
  <si>
    <t>Use Case 4</t>
  </si>
  <si>
    <t>Use Case 5</t>
  </si>
  <si>
    <t>Use Case 6</t>
  </si>
  <si>
    <t>Use Case 7</t>
  </si>
  <si>
    <t>Use Case 8</t>
  </si>
  <si>
    <t>Use Case 9</t>
  </si>
  <si>
    <t>%</t>
  </si>
  <si>
    <t>Label</t>
  </si>
  <si>
    <t>Volume</t>
  </si>
  <si>
    <t>Services</t>
  </si>
  <si>
    <t>Service 1</t>
  </si>
  <si>
    <t>Service 2</t>
  </si>
  <si>
    <t>Service 3</t>
  </si>
  <si>
    <t>Service 4</t>
  </si>
  <si>
    <t>Service 5</t>
  </si>
  <si>
    <t>Service 6</t>
  </si>
  <si>
    <t>Service 7</t>
  </si>
  <si>
    <t>Service 8</t>
  </si>
  <si>
    <t>Volumes</t>
  </si>
  <si>
    <t>Models</t>
  </si>
  <si>
    <t>Use Case</t>
  </si>
  <si>
    <t xml:space="preserve"> Label</t>
  </si>
  <si>
    <t>Claims / Disputes</t>
  </si>
  <si>
    <t>Usage / Volumes</t>
  </si>
  <si>
    <t>Spaces</t>
  </si>
  <si>
    <t>Space 1</t>
  </si>
  <si>
    <t>Space 2</t>
  </si>
  <si>
    <t>Space 3</t>
  </si>
  <si>
    <t>Space 4</t>
  </si>
  <si>
    <t>Space 5</t>
  </si>
  <si>
    <t>Dev / Test</t>
  </si>
  <si>
    <t>Uplift</t>
  </si>
  <si>
    <t>Subtotal</t>
  </si>
  <si>
    <t>Service 9</t>
  </si>
  <si>
    <t>Service 10</t>
  </si>
  <si>
    <t>Use Case 10</t>
  </si>
  <si>
    <t>Negative Uplift</t>
  </si>
  <si>
    <t>Adopted No Intent</t>
  </si>
  <si>
    <t>Calls From CBA App</t>
  </si>
  <si>
    <t>Calls from CBA</t>
  </si>
  <si>
    <t>Total IVR Calls</t>
  </si>
  <si>
    <t>Total Watson IVR Calls</t>
  </si>
  <si>
    <t>Total Non-Adopted</t>
  </si>
  <si>
    <t>Total Retained</t>
  </si>
  <si>
    <t>Adopted not retained?</t>
  </si>
  <si>
    <t>Average Monthly Volumes</t>
  </si>
  <si>
    <t>Volume Assumptions</t>
  </si>
  <si>
    <t>IVR output, 30% downward pressure in future due to the addition of online chat channel.</t>
  </si>
  <si>
    <t>Total Service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</si>
</sst>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0" x14ac:knownFonts="1">
    <font>
      <sz val="10"/>
      <color theme="1"/>
      <name val="Tahoma"/>
      <family val="2"/>
    </font>
    <font>
      <sz val="12"/>
      <color theme="1"/>
      <name val="Calibri"/>
      <family val="2"/>
      <scheme val="minor"/>
    </font>
    <font>
      <u/>
      <sz val="10"/>
      <color theme="10"/>
      <name val="Tahoma"/>
      <family val="2"/>
    </font>
    <font>
      <u/>
      <sz val="10"/>
      <color theme="11"/>
      <name val="Tahoma"/>
      <family val="2"/>
    </font>
    <font>
      <b/>
      <sz val="10"/>
      <color theme="1"/>
      <name val="Tahoma"/>
      <family val="2"/>
    </font>
    <font>
      <sz val="18"/>
      <color theme="0"/>
      <name val="Tahoma"/>
      <family val="2"/>
    </font>
    <font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Tahoma"/>
      <family val="2"/>
    </font>
    <font>
      <sz val="10"/>
      <color rgb="FF000000"/>
      <name val="Tahoma"/>
      <family val="2"/>
    </font>
    <font>
      <sz val="18"/>
      <color theme="1"/>
      <name val="Tahoma"/>
      <family val="2"/>
    </font>
    <font>
      <sz val="14"/>
      <color theme="1"/>
      <name val="Tahoma"/>
      <family val="2"/>
    </font>
    <font>
      <sz val="11"/>
      <color theme="1"/>
      <name val="Calibri"/>
      <family val="2"/>
      <scheme val="minor"/>
    </font>
    <font>
      <i/>
      <sz val="10"/>
      <color theme="1"/>
      <name val="Tahoma"/>
    </font>
    <font>
      <b/>
      <sz val="10"/>
      <color theme="0"/>
      <name val="Tahoma"/>
    </font>
    <font>
      <b/>
      <sz val="10"/>
      <name val="Tahoma"/>
    </font>
    <font>
      <i/>
      <sz val="10"/>
      <name val="Tahoma"/>
    </font>
    <font>
      <sz val="8"/>
      <color theme="0"/>
      <name val="Tahoma"/>
    </font>
    <font>
      <sz val="10"/>
      <name val="Tahoma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7B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9">
    <xf numFmtId="0" fontId="0" fillId="0" borderId="0" xfId="0"/>
    <xf numFmtId="3" fontId="0" fillId="0" borderId="0" xfId="0" applyNumberFormat="1"/>
    <xf numFmtId="0" fontId="0" fillId="0" borderId="0" xfId="0" applyFill="1"/>
    <xf numFmtId="0" fontId="5" fillId="6" borderId="0" xfId="0" applyFont="1" applyFill="1"/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3" fontId="6" fillId="0" borderId="0" xfId="0" applyNumberFormat="1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164" fontId="0" fillId="0" borderId="0" xfId="0" applyNumberFormat="1" applyFill="1" applyBorder="1"/>
    <xf numFmtId="3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2" borderId="0" xfId="0" applyNumberFormat="1" applyFill="1" applyBorder="1" applyAlignment="1">
      <alignment horizontal="right" vertical="center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 vertical="center"/>
    </xf>
    <xf numFmtId="9" fontId="0" fillId="0" borderId="0" xfId="0" applyNumberFormat="1" applyFill="1" applyBorder="1"/>
    <xf numFmtId="3" fontId="0" fillId="3" borderId="0" xfId="0" applyNumberFormat="1" applyFill="1" applyBorder="1" applyAlignment="1">
      <alignment horizontal="right"/>
    </xf>
    <xf numFmtId="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Alignment="1">
      <alignment wrapText="1"/>
    </xf>
    <xf numFmtId="3" fontId="0" fillId="0" borderId="0" xfId="0" applyNumberFormat="1" applyFont="1" applyFill="1" applyBorder="1" applyAlignment="1">
      <alignment horizontal="left" vertical="center"/>
    </xf>
    <xf numFmtId="3" fontId="0" fillId="0" borderId="0" xfId="0" applyNumberForma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wrapText="1"/>
    </xf>
    <xf numFmtId="3" fontId="0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right" vertical="center" wrapText="1"/>
    </xf>
    <xf numFmtId="3" fontId="0" fillId="0" borderId="0" xfId="0" applyNumberFormat="1" applyFont="1" applyFill="1" applyBorder="1" applyAlignment="1">
      <alignment wrapText="1"/>
    </xf>
    <xf numFmtId="0" fontId="0" fillId="0" borderId="0" xfId="0" applyFont="1" applyFill="1" applyBorder="1" applyAlignment="1"/>
    <xf numFmtId="3" fontId="0" fillId="0" borderId="0" xfId="0" applyNumberFormat="1" applyFont="1" applyFill="1" applyBorder="1" applyAlignment="1">
      <alignment horizontal="right" wrapText="1"/>
    </xf>
    <xf numFmtId="3" fontId="4" fillId="0" borderId="0" xfId="0" applyNumberFormat="1" applyFont="1" applyFill="1" applyBorder="1" applyAlignment="1">
      <alignment wrapText="1"/>
    </xf>
    <xf numFmtId="164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ill="1" applyBorder="1" applyAlignment="1"/>
    <xf numFmtId="0" fontId="4" fillId="0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Font="1"/>
    <xf numFmtId="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7" borderId="0" xfId="0" applyFill="1" applyBorder="1"/>
    <xf numFmtId="0" fontId="0" fillId="0" borderId="1" xfId="0" applyFill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/>
    <xf numFmtId="0" fontId="4" fillId="7" borderId="0" xfId="0" applyFont="1" applyFill="1" applyBorder="1"/>
    <xf numFmtId="0" fontId="14" fillId="7" borderId="0" xfId="0" applyFont="1" applyFill="1" applyBorder="1"/>
    <xf numFmtId="0" fontId="0" fillId="0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/>
    <xf numFmtId="0" fontId="9" fillId="0" borderId="0" xfId="0" applyFont="1" applyFill="1"/>
    <xf numFmtId="3" fontId="6" fillId="7" borderId="0" xfId="0" applyNumberFormat="1" applyFont="1" applyFill="1" applyBorder="1" applyAlignment="1">
      <alignment vertical="top" wrapText="1"/>
    </xf>
    <xf numFmtId="0" fontId="0" fillId="2" borderId="3" xfId="0" applyFill="1" applyBorder="1"/>
    <xf numFmtId="0" fontId="4" fillId="2" borderId="0" xfId="0" applyFont="1" applyFill="1" applyBorder="1"/>
    <xf numFmtId="3" fontId="0" fillId="0" borderId="3" xfId="0" applyNumberFormat="1" applyFont="1" applyBorder="1" applyAlignment="1">
      <alignment horizontal="right" vertical="center"/>
    </xf>
    <xf numFmtId="3" fontId="0" fillId="5" borderId="3" xfId="0" applyNumberFormat="1" applyFont="1" applyFill="1" applyBorder="1" applyAlignment="1">
      <alignment horizontal="right" vertical="center"/>
    </xf>
    <xf numFmtId="0" fontId="0" fillId="5" borderId="0" xfId="0" applyFill="1" applyBorder="1" applyAlignment="1">
      <alignment horizontal="right"/>
    </xf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3" fontId="0" fillId="4" borderId="3" xfId="0" applyNumberFormat="1" applyFont="1" applyFill="1" applyBorder="1" applyAlignment="1">
      <alignment horizontal="right" vertical="center"/>
    </xf>
    <xf numFmtId="0" fontId="0" fillId="9" borderId="2" xfId="0" applyFill="1" applyBorder="1" applyAlignment="1">
      <alignment horizontal="right"/>
    </xf>
    <xf numFmtId="3" fontId="0" fillId="9" borderId="3" xfId="0" applyNumberFormat="1" applyFont="1" applyFill="1" applyBorder="1" applyAlignment="1">
      <alignment horizontal="right" vertical="center"/>
    </xf>
    <xf numFmtId="0" fontId="0" fillId="3" borderId="2" xfId="0" applyFill="1" applyBorder="1" applyAlignment="1">
      <alignment horizontal="right"/>
    </xf>
    <xf numFmtId="3" fontId="0" fillId="3" borderId="3" xfId="0" applyNumberFormat="1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3" fontId="0" fillId="4" borderId="0" xfId="0" applyNumberForma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3" fontId="0" fillId="5" borderId="0" xfId="0" applyNumberFormat="1" applyFill="1" applyBorder="1" applyAlignment="1">
      <alignment horizontal="right"/>
    </xf>
    <xf numFmtId="0" fontId="4" fillId="7" borderId="0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3" fontId="4" fillId="7" borderId="0" xfId="0" applyNumberFormat="1" applyFont="1" applyFill="1" applyBorder="1" applyAlignment="1">
      <alignment horizontal="right" vertical="top"/>
    </xf>
    <xf numFmtId="0" fontId="4" fillId="7" borderId="0" xfId="0" applyFont="1" applyFill="1" applyBorder="1" applyAlignment="1">
      <alignment horizontal="left"/>
    </xf>
    <xf numFmtId="3" fontId="4" fillId="7" borderId="0" xfId="0" applyNumberFormat="1" applyFont="1" applyFill="1" applyBorder="1"/>
    <xf numFmtId="4" fontId="4" fillId="7" borderId="0" xfId="0" applyNumberFormat="1" applyFont="1" applyFill="1" applyBorder="1" applyAlignment="1">
      <alignment horizontal="left" vertical="center"/>
    </xf>
    <xf numFmtId="0" fontId="0" fillId="0" borderId="2" xfId="0" applyFill="1" applyBorder="1"/>
    <xf numFmtId="3" fontId="0" fillId="0" borderId="5" xfId="0" applyNumberFormat="1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3" fontId="0" fillId="0" borderId="2" xfId="0" applyNumberFormat="1" applyFill="1" applyBorder="1"/>
    <xf numFmtId="0" fontId="0" fillId="0" borderId="3" xfId="0" applyFill="1" applyBorder="1"/>
    <xf numFmtId="3" fontId="0" fillId="0" borderId="10" xfId="0" applyNumberFormat="1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3" fontId="0" fillId="0" borderId="16" xfId="0" applyNumberFormat="1" applyFont="1" applyFill="1" applyBorder="1" applyAlignment="1">
      <alignment horizontal="right" vertical="center"/>
    </xf>
    <xf numFmtId="3" fontId="0" fillId="0" borderId="16" xfId="0" applyNumberForma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8" borderId="0" xfId="0" applyFont="1" applyFill="1"/>
    <xf numFmtId="4" fontId="5" fillId="8" borderId="0" xfId="0" applyNumberFormat="1" applyFont="1" applyFill="1" applyAlignment="1">
      <alignment horizontal="center" vertical="center"/>
    </xf>
    <xf numFmtId="3" fontId="11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164" fontId="5" fillId="8" borderId="0" xfId="0" applyNumberFormat="1" applyFont="1" applyFill="1" applyAlignment="1">
      <alignment horizontal="right"/>
    </xf>
    <xf numFmtId="3" fontId="5" fillId="8" borderId="3" xfId="0" applyNumberFormat="1" applyFont="1" applyFill="1" applyBorder="1" applyAlignment="1">
      <alignment horizontal="right" vertical="center"/>
    </xf>
    <xf numFmtId="3" fontId="5" fillId="8" borderId="0" xfId="0" applyNumberFormat="1" applyFont="1" applyFill="1"/>
    <xf numFmtId="0" fontId="9" fillId="8" borderId="2" xfId="0" applyFont="1" applyFill="1" applyBorder="1" applyAlignment="1">
      <alignment wrapText="1"/>
    </xf>
    <xf numFmtId="0" fontId="0" fillId="8" borderId="0" xfId="0" applyFont="1" applyFill="1" applyBorder="1" applyAlignment="1">
      <alignment horizontal="left" vertical="center" wrapText="1"/>
    </xf>
    <xf numFmtId="3" fontId="0" fillId="4" borderId="0" xfId="0" applyNumberFormat="1" applyFont="1" applyFill="1" applyBorder="1"/>
    <xf numFmtId="3" fontId="0" fillId="9" borderId="0" xfId="0" applyNumberFormat="1" applyFont="1" applyFill="1" applyBorder="1"/>
    <xf numFmtId="3" fontId="0" fillId="3" borderId="0" xfId="0" applyNumberFormat="1" applyFont="1" applyFill="1" applyBorder="1"/>
    <xf numFmtId="3" fontId="0" fillId="10" borderId="0" xfId="0" applyNumberFormat="1" applyFont="1" applyFill="1" applyBorder="1"/>
    <xf numFmtId="3" fontId="0" fillId="11" borderId="0" xfId="0" applyNumberFormat="1" applyFont="1" applyFill="1" applyBorder="1" applyAlignment="1">
      <alignment horizontal="center" vertical="center"/>
    </xf>
    <xf numFmtId="164" fontId="0" fillId="11" borderId="0" xfId="0" applyNumberFormat="1" applyFill="1" applyBorder="1"/>
    <xf numFmtId="3" fontId="0" fillId="11" borderId="0" xfId="0" applyNumberFormat="1" applyFill="1" applyBorder="1" applyAlignment="1">
      <alignment horizontal="right" vertical="center"/>
    </xf>
    <xf numFmtId="3" fontId="0" fillId="11" borderId="0" xfId="0" applyNumberFormat="1" applyFill="1" applyBorder="1" applyAlignment="1">
      <alignment horizontal="right"/>
    </xf>
    <xf numFmtId="3" fontId="0" fillId="11" borderId="0" xfId="0" applyNumberFormat="1" applyFill="1" applyBorder="1"/>
    <xf numFmtId="3" fontId="6" fillId="11" borderId="0" xfId="0" applyNumberFormat="1" applyFont="1" applyFill="1" applyBorder="1" applyAlignment="1">
      <alignment wrapText="1"/>
    </xf>
    <xf numFmtId="3" fontId="6" fillId="11" borderId="0" xfId="0" applyNumberFormat="1" applyFont="1" applyFill="1" applyBorder="1" applyAlignment="1">
      <alignment horizontal="left" vertical="center"/>
    </xf>
    <xf numFmtId="3" fontId="0" fillId="11" borderId="0" xfId="0" applyNumberFormat="1" applyFont="1" applyFill="1" applyBorder="1" applyAlignment="1">
      <alignment horizontal="center" vertical="center" wrapText="1"/>
    </xf>
    <xf numFmtId="164" fontId="0" fillId="11" borderId="0" xfId="0" applyNumberFormat="1" applyFill="1" applyBorder="1" applyAlignment="1">
      <alignment wrapText="1"/>
    </xf>
    <xf numFmtId="3" fontId="0" fillId="11" borderId="0" xfId="0" applyNumberFormat="1" applyFill="1" applyBorder="1" applyAlignment="1">
      <alignment horizontal="right" vertical="center" wrapText="1"/>
    </xf>
    <xf numFmtId="3" fontId="0" fillId="11" borderId="0" xfId="0" applyNumberFormat="1" applyFill="1" applyBorder="1" applyAlignment="1">
      <alignment horizontal="right" wrapText="1"/>
    </xf>
    <xf numFmtId="3" fontId="0" fillId="11" borderId="0" xfId="0" applyNumberFormat="1" applyFill="1" applyBorder="1" applyAlignment="1">
      <alignment wrapText="1"/>
    </xf>
    <xf numFmtId="3" fontId="6" fillId="11" borderId="0" xfId="0" applyNumberFormat="1" applyFont="1" applyFill="1" applyBorder="1" applyAlignment="1">
      <alignment horizontal="left" vertical="center" wrapText="1"/>
    </xf>
    <xf numFmtId="164" fontId="0" fillId="11" borderId="0" xfId="0" applyNumberFormat="1" applyFont="1" applyFill="1" applyBorder="1"/>
    <xf numFmtId="3" fontId="0" fillId="11" borderId="0" xfId="0" applyNumberFormat="1" applyFont="1" applyFill="1" applyBorder="1" applyAlignment="1">
      <alignment horizontal="right" vertical="center"/>
    </xf>
    <xf numFmtId="3" fontId="0" fillId="11" borderId="0" xfId="0" applyNumberFormat="1" applyFont="1" applyFill="1" applyBorder="1" applyAlignment="1">
      <alignment horizontal="right"/>
    </xf>
    <xf numFmtId="3" fontId="0" fillId="11" borderId="0" xfId="0" applyNumberFormat="1" applyFont="1" applyFill="1" applyBorder="1"/>
    <xf numFmtId="3" fontId="4" fillId="0" borderId="13" xfId="0" applyNumberFormat="1" applyFont="1" applyFill="1" applyBorder="1" applyAlignment="1">
      <alignment horizontal="right" vertical="center"/>
    </xf>
    <xf numFmtId="0" fontId="15" fillId="8" borderId="4" xfId="0" applyFont="1" applyFill="1" applyBorder="1"/>
    <xf numFmtId="0" fontId="15" fillId="8" borderId="5" xfId="0" applyFont="1" applyFill="1" applyBorder="1"/>
    <xf numFmtId="10" fontId="15" fillId="8" borderId="5" xfId="0" applyNumberFormat="1" applyFont="1" applyFill="1" applyBorder="1"/>
    <xf numFmtId="0" fontId="9" fillId="8" borderId="5" xfId="0" applyFont="1" applyFill="1" applyBorder="1"/>
    <xf numFmtId="0" fontId="9" fillId="8" borderId="6" xfId="0" applyFont="1" applyFill="1" applyBorder="1"/>
    <xf numFmtId="0" fontId="16" fillId="2" borderId="7" xfId="0" applyFont="1" applyFill="1" applyBorder="1"/>
    <xf numFmtId="10" fontId="4" fillId="2" borderId="0" xfId="0" applyNumberFormat="1" applyFont="1" applyFill="1" applyBorder="1"/>
    <xf numFmtId="0" fontId="4" fillId="2" borderId="8" xfId="0" applyFont="1" applyFill="1" applyBorder="1"/>
    <xf numFmtId="0" fontId="17" fillId="2" borderId="7" xfId="0" applyFont="1" applyFill="1" applyBorder="1"/>
    <xf numFmtId="0" fontId="0" fillId="4" borderId="0" xfId="0" applyFill="1" applyBorder="1" applyAlignment="1">
      <alignment horizontal="right"/>
    </xf>
    <xf numFmtId="3" fontId="0" fillId="9" borderId="0" xfId="0" applyNumberFormat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17" fillId="2" borderId="9" xfId="0" applyFont="1" applyFill="1" applyBorder="1"/>
    <xf numFmtId="0" fontId="0" fillId="0" borderId="10" xfId="0" applyFill="1" applyBorder="1"/>
    <xf numFmtId="0" fontId="4" fillId="0" borderId="0" xfId="0" applyFont="1" applyFill="1" applyBorder="1" applyAlignment="1">
      <alignment horizontal="left" vertical="center" wrapText="1"/>
    </xf>
    <xf numFmtId="4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" fontId="0" fillId="0" borderId="0" xfId="0" applyNumberFormat="1" applyFill="1" applyBorder="1" applyAlignment="1">
      <alignment horizontal="left" vertical="center"/>
    </xf>
    <xf numFmtId="4" fontId="4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4" fontId="1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3" fontId="0" fillId="12" borderId="0" xfId="0" applyNumberFormat="1" applyFont="1" applyFill="1" applyBorder="1"/>
    <xf numFmtId="0" fontId="0" fillId="0" borderId="2" xfId="0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 vertical="center"/>
    </xf>
    <xf numFmtId="3" fontId="19" fillId="10" borderId="0" xfId="0" applyNumberFormat="1" applyFont="1" applyFill="1" applyBorder="1" applyAlignment="1">
      <alignment horizontal="right"/>
    </xf>
    <xf numFmtId="0" fontId="19" fillId="10" borderId="2" xfId="0" applyFont="1" applyFill="1" applyBorder="1" applyAlignment="1">
      <alignment horizontal="right"/>
    </xf>
    <xf numFmtId="3" fontId="19" fillId="10" borderId="3" xfId="0" applyNumberFormat="1" applyFont="1" applyFill="1" applyBorder="1" applyAlignment="1">
      <alignment horizontal="right" vertical="center"/>
    </xf>
    <xf numFmtId="4" fontId="4" fillId="7" borderId="0" xfId="0" applyNumberFormat="1" applyFont="1" applyFill="1" applyBorder="1" applyAlignment="1">
      <alignment horizontal="center" vertical="center"/>
    </xf>
    <xf numFmtId="3" fontId="4" fillId="7" borderId="0" xfId="0" applyNumberFormat="1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164" fontId="4" fillId="7" borderId="0" xfId="0" applyNumberFormat="1" applyFont="1" applyFill="1" applyBorder="1" applyAlignment="1">
      <alignment horizontal="right"/>
    </xf>
    <xf numFmtId="4" fontId="9" fillId="8" borderId="5" xfId="0" applyNumberFormat="1" applyFont="1" applyFill="1" applyBorder="1" applyAlignment="1">
      <alignment horizontal="center" vertical="center"/>
    </xf>
    <xf numFmtId="3" fontId="9" fillId="8" borderId="5" xfId="0" applyNumberFormat="1" applyFont="1" applyFill="1" applyBorder="1" applyAlignment="1">
      <alignment horizontal="center" vertical="center"/>
    </xf>
    <xf numFmtId="164" fontId="9" fillId="8" borderId="5" xfId="0" applyNumberFormat="1" applyFont="1" applyFill="1" applyBorder="1"/>
    <xf numFmtId="3" fontId="9" fillId="8" borderId="5" xfId="0" applyNumberFormat="1" applyFont="1" applyFill="1" applyBorder="1" applyAlignment="1">
      <alignment horizontal="right" vertical="center"/>
    </xf>
    <xf numFmtId="3" fontId="0" fillId="8" borderId="5" xfId="0" applyNumberFormat="1" applyFill="1" applyBorder="1"/>
    <xf numFmtId="3" fontId="6" fillId="8" borderId="5" xfId="0" applyNumberFormat="1" applyFont="1" applyFill="1" applyBorder="1" applyAlignment="1">
      <alignment wrapText="1"/>
    </xf>
    <xf numFmtId="3" fontId="6" fillId="8" borderId="6" xfId="0" applyNumberFormat="1" applyFont="1" applyFill="1" applyBorder="1" applyAlignment="1">
      <alignment horizontal="left" vertical="center"/>
    </xf>
    <xf numFmtId="0" fontId="0" fillId="7" borderId="7" xfId="0" applyFill="1" applyBorder="1"/>
    <xf numFmtId="3" fontId="6" fillId="7" borderId="8" xfId="0" applyNumberFormat="1" applyFont="1" applyFill="1" applyBorder="1" applyAlignment="1">
      <alignment horizontal="left" vertical="center"/>
    </xf>
    <xf numFmtId="3" fontId="0" fillId="2" borderId="7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3" fontId="0" fillId="2" borderId="19" xfId="0" applyNumberFormat="1" applyFill="1" applyBorder="1" applyAlignment="1">
      <alignment horizontal="left"/>
    </xf>
    <xf numFmtId="3" fontId="12" fillId="0" borderId="10" xfId="0" applyNumberFormat="1" applyFont="1" applyFill="1" applyBorder="1"/>
    <xf numFmtId="0" fontId="9" fillId="8" borderId="5" xfId="0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right"/>
    </xf>
    <xf numFmtId="0" fontId="9" fillId="8" borderId="6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4" fillId="7" borderId="8" xfId="0" applyFont="1" applyFill="1" applyBorder="1"/>
    <xf numFmtId="0" fontId="14" fillId="7" borderId="7" xfId="0" applyFont="1" applyFill="1" applyBorder="1"/>
    <xf numFmtId="0" fontId="6" fillId="0" borderId="20" xfId="0" applyFont="1" applyFill="1" applyBorder="1" applyAlignment="1">
      <alignment horizontal="left" vertical="center" wrapText="1"/>
    </xf>
    <xf numFmtId="0" fontId="14" fillId="7" borderId="9" xfId="0" applyFont="1" applyFill="1" applyBorder="1"/>
    <xf numFmtId="0" fontId="0" fillId="0" borderId="21" xfId="0" applyNumberFormat="1" applyFill="1" applyBorder="1"/>
    <xf numFmtId="0" fontId="0" fillId="0" borderId="21" xfId="0" applyFill="1" applyBorder="1"/>
    <xf numFmtId="3" fontId="0" fillId="0" borderId="10" xfId="0" applyNumberFormat="1" applyFill="1" applyBorder="1" applyAlignment="1">
      <alignment horizontal="right" vertical="center"/>
    </xf>
    <xf numFmtId="0" fontId="14" fillId="7" borderId="10" xfId="0" applyFont="1" applyFill="1" applyBorder="1"/>
    <xf numFmtId="0" fontId="6" fillId="0" borderId="22" xfId="0" applyFont="1" applyFill="1" applyBorder="1" applyAlignment="1">
      <alignment horizontal="left" vertical="center" wrapText="1"/>
    </xf>
    <xf numFmtId="3" fontId="9" fillId="0" borderId="5" xfId="0" applyNumberFormat="1" applyFont="1" applyFill="1" applyBorder="1" applyAlignment="1">
      <alignment horizontal="right"/>
    </xf>
    <xf numFmtId="3" fontId="9" fillId="8" borderId="5" xfId="0" applyNumberFormat="1" applyFont="1" applyFill="1" applyBorder="1"/>
    <xf numFmtId="3" fontId="18" fillId="8" borderId="5" xfId="0" applyNumberFormat="1" applyFont="1" applyFill="1" applyBorder="1" applyAlignment="1">
      <alignment wrapText="1"/>
    </xf>
    <xf numFmtId="3" fontId="18" fillId="8" borderId="6" xfId="0" applyNumberFormat="1" applyFont="1" applyFill="1" applyBorder="1" applyAlignment="1">
      <alignment horizontal="left" vertical="center"/>
    </xf>
    <xf numFmtId="0" fontId="0" fillId="7" borderId="7" xfId="0" applyFill="1" applyBorder="1" applyAlignment="1">
      <alignment vertical="top" wrapText="1"/>
    </xf>
    <xf numFmtId="0" fontId="0" fillId="7" borderId="8" xfId="0" applyFill="1" applyBorder="1" applyAlignment="1">
      <alignment vertical="top" wrapText="1"/>
    </xf>
    <xf numFmtId="0" fontId="0" fillId="2" borderId="0" xfId="0" applyFill="1" applyBorder="1"/>
    <xf numFmtId="0" fontId="0" fillId="2" borderId="8" xfId="0" applyFill="1" applyBorder="1"/>
    <xf numFmtId="4" fontId="0" fillId="4" borderId="0" xfId="0" applyNumberFormat="1" applyFill="1" applyBorder="1" applyAlignment="1">
      <alignment horizontal="right"/>
    </xf>
    <xf numFmtId="3" fontId="0" fillId="4" borderId="8" xfId="0" applyNumberFormat="1" applyFont="1" applyFill="1" applyBorder="1" applyAlignment="1">
      <alignment horizontal="right" vertical="center"/>
    </xf>
    <xf numFmtId="3" fontId="0" fillId="0" borderId="8" xfId="0" applyNumberFormat="1" applyFont="1" applyFill="1" applyBorder="1" applyAlignment="1">
      <alignment horizontal="right" vertical="center"/>
    </xf>
    <xf numFmtId="3" fontId="0" fillId="9" borderId="8" xfId="0" applyNumberFormat="1" applyFont="1" applyFill="1" applyBorder="1" applyAlignment="1">
      <alignment horizontal="right" vertical="center"/>
    </xf>
    <xf numFmtId="0" fontId="19" fillId="10" borderId="0" xfId="0" applyFont="1" applyFill="1" applyBorder="1" applyAlignment="1">
      <alignment horizontal="right"/>
    </xf>
    <xf numFmtId="3" fontId="19" fillId="10" borderId="8" xfId="0" applyNumberFormat="1" applyFont="1" applyFill="1" applyBorder="1" applyAlignment="1">
      <alignment horizontal="right" vertical="center"/>
    </xf>
    <xf numFmtId="3" fontId="0" fillId="5" borderId="8" xfId="0" applyNumberFormat="1" applyFont="1" applyFill="1" applyBorder="1" applyAlignment="1">
      <alignment horizontal="right" vertical="center"/>
    </xf>
    <xf numFmtId="3" fontId="0" fillId="3" borderId="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/>
    </xf>
    <xf numFmtId="3" fontId="0" fillId="0" borderId="8" xfId="0" applyNumberFormat="1" applyFont="1" applyBorder="1" applyAlignment="1">
      <alignment horizontal="right" vertical="center"/>
    </xf>
    <xf numFmtId="0" fontId="0" fillId="7" borderId="9" xfId="0" applyFill="1" applyBorder="1"/>
    <xf numFmtId="3" fontId="0" fillId="0" borderId="11" xfId="0" applyNumberFormat="1" applyFont="1" applyFill="1" applyBorder="1" applyAlignment="1">
      <alignment horizontal="right" vertical="center"/>
    </xf>
    <xf numFmtId="0" fontId="0" fillId="0" borderId="9" xfId="0" applyFill="1" applyBorder="1"/>
    <xf numFmtId="3" fontId="0" fillId="0" borderId="15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15" fillId="8" borderId="4" xfId="0" applyFont="1" applyFill="1" applyBorder="1" applyAlignment="1"/>
    <xf numFmtId="0" fontId="15" fillId="8" borderId="5" xfId="0" applyFont="1" applyFill="1" applyBorder="1" applyAlignment="1">
      <alignment vertical="center" wrapText="1"/>
    </xf>
    <xf numFmtId="0" fontId="15" fillId="8" borderId="5" xfId="0" applyFont="1" applyFill="1" applyBorder="1" applyAlignment="1">
      <alignment wrapText="1"/>
    </xf>
    <xf numFmtId="4" fontId="9" fillId="8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/>
    <xf numFmtId="0" fontId="0" fillId="2" borderId="9" xfId="0" applyFont="1" applyFill="1" applyBorder="1"/>
    <xf numFmtId="10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10" fontId="0" fillId="9" borderId="1" xfId="0" applyNumberFormat="1" applyFill="1" applyBorder="1" applyAlignment="1">
      <alignment horizontal="right"/>
    </xf>
    <xf numFmtId="3" fontId="0" fillId="9" borderId="1" xfId="0" applyNumberFormat="1" applyFill="1" applyBorder="1" applyAlignment="1">
      <alignment horizontal="right"/>
    </xf>
    <xf numFmtId="10" fontId="0" fillId="10" borderId="1" xfId="0" applyNumberFormat="1" applyFill="1" applyBorder="1" applyAlignment="1">
      <alignment horizontal="right"/>
    </xf>
    <xf numFmtId="3" fontId="0" fillId="10" borderId="1" xfId="0" applyNumberFormat="1" applyFill="1" applyBorder="1" applyAlignment="1">
      <alignment horizontal="right"/>
    </xf>
    <xf numFmtId="10" fontId="0" fillId="12" borderId="1" xfId="0" applyNumberFormat="1" applyFill="1" applyBorder="1" applyAlignment="1">
      <alignment horizontal="right"/>
    </xf>
    <xf numFmtId="3" fontId="0" fillId="12" borderId="1" xfId="0" applyNumberFormat="1" applyFill="1" applyBorder="1" applyAlignment="1">
      <alignment horizontal="right"/>
    </xf>
    <xf numFmtId="10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3" fontId="0" fillId="4" borderId="20" xfId="0" applyNumberFormat="1" applyFill="1" applyBorder="1" applyAlignment="1">
      <alignment horizontal="right"/>
    </xf>
    <xf numFmtId="3" fontId="0" fillId="0" borderId="20" xfId="0" applyNumberFormat="1" applyFill="1" applyBorder="1" applyAlignment="1">
      <alignment horizontal="right"/>
    </xf>
    <xf numFmtId="3" fontId="0" fillId="9" borderId="20" xfId="0" applyNumberFormat="1" applyFill="1" applyBorder="1" applyAlignment="1">
      <alignment horizontal="right"/>
    </xf>
    <xf numFmtId="3" fontId="0" fillId="10" borderId="20" xfId="0" applyNumberFormat="1" applyFill="1" applyBorder="1" applyAlignment="1">
      <alignment horizontal="right"/>
    </xf>
    <xf numFmtId="3" fontId="0" fillId="12" borderId="20" xfId="0" applyNumberFormat="1" applyFill="1" applyBorder="1" applyAlignment="1">
      <alignment horizontal="right"/>
    </xf>
    <xf numFmtId="3" fontId="0" fillId="3" borderId="20" xfId="0" applyNumberFormat="1" applyFill="1" applyBorder="1" applyAlignment="1">
      <alignment horizontal="right"/>
    </xf>
    <xf numFmtId="3" fontId="0" fillId="0" borderId="21" xfId="0" applyNumberFormat="1" applyFill="1" applyBorder="1"/>
    <xf numFmtId="3" fontId="0" fillId="0" borderId="22" xfId="0" applyNumberFormat="1" applyFill="1" applyBorder="1"/>
    <xf numFmtId="9" fontId="0" fillId="0" borderId="1" xfId="0" applyNumberFormat="1" applyFont="1" applyFill="1" applyBorder="1"/>
    <xf numFmtId="9" fontId="0" fillId="0" borderId="1" xfId="0" applyNumberFormat="1" applyFill="1" applyBorder="1"/>
    <xf numFmtId="3" fontId="0" fillId="0" borderId="1" xfId="0" applyNumberFormat="1" applyFont="1" applyFill="1" applyBorder="1"/>
    <xf numFmtId="9" fontId="0" fillId="0" borderId="21" xfId="0" applyNumberFormat="1" applyFill="1" applyBorder="1"/>
    <xf numFmtId="0" fontId="0" fillId="2" borderId="0" xfId="0" applyFont="1" applyFill="1" applyBorder="1"/>
    <xf numFmtId="0" fontId="0" fillId="2" borderId="10" xfId="0" applyFill="1" applyBorder="1"/>
    <xf numFmtId="3" fontId="0" fillId="2" borderId="0" xfId="0" applyNumberFormat="1" applyFont="1" applyFill="1" applyBorder="1"/>
    <xf numFmtId="3" fontId="0" fillId="2" borderId="0" xfId="0" applyNumberFormat="1" applyFill="1" applyBorder="1"/>
    <xf numFmtId="3" fontId="0" fillId="2" borderId="10" xfId="0" applyNumberFormat="1" applyFill="1" applyBorder="1"/>
    <xf numFmtId="4" fontId="0" fillId="2" borderId="8" xfId="0" applyNumberFormat="1" applyFont="1" applyFill="1" applyBorder="1" applyAlignment="1">
      <alignment horizontal="center" vertical="center"/>
    </xf>
    <xf numFmtId="4" fontId="0" fillId="2" borderId="8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center" vertical="center"/>
    </xf>
    <xf numFmtId="0" fontId="0" fillId="4" borderId="0" xfId="0" applyFont="1" applyFill="1" applyBorder="1" applyAlignment="1"/>
    <xf numFmtId="0" fontId="0" fillId="4" borderId="3" xfId="0" applyFont="1" applyFill="1" applyBorder="1" applyAlignment="1"/>
    <xf numFmtId="0" fontId="0" fillId="11" borderId="2" xfId="0" applyFont="1" applyFill="1" applyBorder="1" applyAlignment="1">
      <alignment horizontal="center" vertical="center"/>
    </xf>
    <xf numFmtId="0" fontId="0" fillId="11" borderId="0" xfId="0" applyFont="1" applyFill="1" applyBorder="1" applyAlignment="1"/>
    <xf numFmtId="0" fontId="0" fillId="11" borderId="3" xfId="0" applyFont="1" applyFill="1" applyBorder="1" applyAlignment="1"/>
    <xf numFmtId="0" fontId="0" fillId="9" borderId="2" xfId="0" applyFont="1" applyFill="1" applyBorder="1" applyAlignment="1">
      <alignment horizontal="center" vertical="center"/>
    </xf>
    <xf numFmtId="0" fontId="0" fillId="9" borderId="0" xfId="0" applyFont="1" applyFill="1" applyBorder="1" applyAlignment="1"/>
    <xf numFmtId="0" fontId="0" fillId="9" borderId="3" xfId="0" applyFont="1" applyFill="1" applyBorder="1" applyAlignment="1"/>
    <xf numFmtId="0" fontId="0" fillId="10" borderId="2" xfId="0" applyFont="1" applyFill="1" applyBorder="1" applyAlignment="1">
      <alignment horizontal="center" vertical="center"/>
    </xf>
    <xf numFmtId="0" fontId="0" fillId="10" borderId="0" xfId="0" applyFont="1" applyFill="1" applyBorder="1" applyAlignment="1"/>
    <xf numFmtId="0" fontId="0" fillId="10" borderId="3" xfId="0" applyFont="1" applyFill="1" applyBorder="1" applyAlignment="1"/>
    <xf numFmtId="0" fontId="0" fillId="12" borderId="2" xfId="0" applyFont="1" applyFill="1" applyBorder="1" applyAlignment="1">
      <alignment horizontal="center" vertical="center"/>
    </xf>
    <xf numFmtId="0" fontId="0" fillId="12" borderId="0" xfId="0" applyFont="1" applyFill="1" applyBorder="1" applyAlignment="1"/>
    <xf numFmtId="0" fontId="0" fillId="12" borderId="3" xfId="0" applyFont="1" applyFill="1" applyBorder="1" applyAlignment="1"/>
    <xf numFmtId="0" fontId="0" fillId="11" borderId="8" xfId="0" applyFont="1" applyFill="1" applyBorder="1" applyAlignment="1"/>
    <xf numFmtId="0" fontId="0" fillId="12" borderId="8" xfId="0" applyFont="1" applyFill="1" applyBorder="1" applyAlignment="1"/>
    <xf numFmtId="2" fontId="0" fillId="4" borderId="2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/>
    <xf numFmtId="2" fontId="0" fillId="4" borderId="3" xfId="0" applyNumberFormat="1" applyFont="1" applyFill="1" applyBorder="1" applyAlignment="1"/>
    <xf numFmtId="0" fontId="0" fillId="4" borderId="8" xfId="0" applyFont="1" applyFill="1" applyBorder="1" applyAlignment="1"/>
    <xf numFmtId="0" fontId="0" fillId="9" borderId="8" xfId="0" applyFont="1" applyFill="1" applyBorder="1" applyAlignment="1"/>
    <xf numFmtId="0" fontId="0" fillId="10" borderId="8" xfId="0" applyFont="1" applyFill="1" applyBorder="1" applyAlignment="1"/>
    <xf numFmtId="3" fontId="4" fillId="0" borderId="15" xfId="0" applyNumberFormat="1" applyFont="1" applyFill="1" applyBorder="1" applyAlignment="1"/>
    <xf numFmtId="0" fontId="4" fillId="0" borderId="13" xfId="0" applyFont="1" applyBorder="1" applyAlignment="1"/>
    <xf numFmtId="0" fontId="4" fillId="0" borderId="18" xfId="0" applyFont="1" applyBorder="1" applyAlignment="1"/>
    <xf numFmtId="0" fontId="4" fillId="0" borderId="14" xfId="0" applyFont="1" applyBorder="1" applyAlignment="1"/>
    <xf numFmtId="0" fontId="0" fillId="3" borderId="2" xfId="0" applyFont="1" applyFill="1" applyBorder="1" applyAlignment="1">
      <alignment horizontal="center" vertical="center"/>
    </xf>
    <xf numFmtId="0" fontId="0" fillId="3" borderId="0" xfId="0" applyFont="1" applyFill="1" applyBorder="1" applyAlignment="1"/>
    <xf numFmtId="0" fontId="0" fillId="3" borderId="3" xfId="0" applyFont="1" applyFill="1" applyBorder="1" applyAlignment="1"/>
    <xf numFmtId="0" fontId="0" fillId="3" borderId="8" xfId="0" applyFont="1" applyFill="1" applyBorder="1" applyAlignment="1"/>
    <xf numFmtId="0" fontId="12" fillId="0" borderId="10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6" xfId="0" applyFont="1" applyBorder="1" applyAlignment="1"/>
    <xf numFmtId="0" fontId="12" fillId="0" borderId="17" xfId="0" applyFont="1" applyFill="1" applyBorder="1" applyAlignment="1">
      <alignment horizontal="center" vertical="center"/>
    </xf>
    <xf numFmtId="0" fontId="12" fillId="0" borderId="11" xfId="0" applyFont="1" applyBorder="1" applyAlignment="1"/>
  </cellXfs>
  <cellStyles count="5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Normal" xfId="0" builtinId="0"/>
    <cellStyle name="Normal 2" xfId="385"/>
    <cellStyle name="Normal 3" xfId="50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4"/>
  <sheetViews>
    <sheetView zoomScale="125" zoomScaleNormal="125" zoomScalePageLayoutView="125" workbookViewId="0">
      <selection activeCell="A3" sqref="A3"/>
    </sheetView>
  </sheetViews>
  <sheetFormatPr baseColWidth="10" defaultRowHeight="13" x14ac:dyDescent="0"/>
  <cols>
    <col min="1" max="1" width="2.33203125" customWidth="1"/>
    <col min="2" max="2" width="13" customWidth="1"/>
  </cols>
  <sheetData>
    <row r="1" spans="1:60" s="3" customFormat="1" ht="19" customHeight="1">
      <c r="A1" s="96"/>
      <c r="B1" s="96" t="s">
        <v>71</v>
      </c>
      <c r="C1" s="96"/>
      <c r="D1" s="96"/>
      <c r="E1" s="96"/>
      <c r="F1" s="96"/>
      <c r="G1" s="97"/>
      <c r="H1" s="98"/>
      <c r="I1" s="99"/>
      <c r="J1" s="99"/>
      <c r="K1" s="100"/>
      <c r="L1" s="101"/>
      <c r="M1" s="102"/>
      <c r="N1" s="103"/>
      <c r="O1" s="104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</row>
    <row r="2" spans="1:60" s="31" customFormat="1">
      <c r="B2" s="142" t="s">
        <v>20</v>
      </c>
      <c r="C2" s="36"/>
      <c r="D2" s="37"/>
      <c r="F2" s="38"/>
      <c r="H2" s="32"/>
      <c r="I2" s="33"/>
      <c r="J2" s="33"/>
      <c r="K2" s="34"/>
      <c r="L2" s="34"/>
      <c r="M2" s="94"/>
      <c r="N2" s="6"/>
      <c r="O2" s="141"/>
    </row>
    <row r="3" spans="1:60" s="31" customFormat="1">
      <c r="B3" s="142" t="s">
        <v>19</v>
      </c>
      <c r="C3" s="36"/>
      <c r="D3" s="35"/>
      <c r="H3" s="16"/>
      <c r="I3" s="39"/>
      <c r="J3" s="39"/>
      <c r="K3" s="40"/>
      <c r="L3" s="34"/>
      <c r="M3" s="94"/>
      <c r="N3" s="6"/>
      <c r="O3" s="141"/>
    </row>
    <row r="4" spans="1:60" s="30" customFormat="1">
      <c r="B4" s="144" t="s">
        <v>18</v>
      </c>
      <c r="D4" s="10"/>
      <c r="F4" s="22"/>
      <c r="G4" s="13"/>
      <c r="H4" s="16"/>
      <c r="I4" s="41"/>
      <c r="J4" s="41"/>
      <c r="K4" s="10"/>
      <c r="L4" s="18"/>
      <c r="M4" s="29"/>
      <c r="N4" s="6"/>
      <c r="O4" s="143"/>
    </row>
    <row r="5" spans="1:60" s="30" customFormat="1">
      <c r="B5" s="144" t="s">
        <v>21</v>
      </c>
      <c r="D5" s="10"/>
      <c r="F5" s="24"/>
      <c r="G5" s="13"/>
      <c r="H5" s="16"/>
      <c r="I5" s="41"/>
      <c r="J5" s="41"/>
      <c r="K5" s="10"/>
      <c r="L5" s="18"/>
      <c r="M5" s="29"/>
      <c r="N5" s="6"/>
      <c r="O5" s="143"/>
    </row>
    <row r="6" spans="1:60" s="30" customFormat="1">
      <c r="B6" s="143" t="s">
        <v>72</v>
      </c>
      <c r="C6" s="11"/>
      <c r="D6" s="10"/>
      <c r="F6" s="22"/>
      <c r="G6" s="13"/>
      <c r="H6" s="16"/>
      <c r="I6" s="41"/>
      <c r="J6" s="41"/>
      <c r="K6" s="10"/>
      <c r="L6" s="18"/>
      <c r="M6" s="45"/>
      <c r="N6" s="6"/>
      <c r="O6" s="143"/>
    </row>
    <row r="7" spans="1:60" s="30" customFormat="1">
      <c r="B7" s="144"/>
      <c r="C7" s="11"/>
      <c r="D7" s="10"/>
      <c r="F7" s="22"/>
      <c r="G7" s="13"/>
      <c r="H7" s="16"/>
      <c r="I7" s="41"/>
      <c r="J7" s="41"/>
      <c r="K7" s="10"/>
      <c r="L7" s="18"/>
      <c r="M7" s="45"/>
      <c r="N7" s="6"/>
      <c r="O7" s="143"/>
    </row>
    <row r="8" spans="1:60" s="30" customFormat="1">
      <c r="B8" s="144"/>
      <c r="C8" s="11"/>
      <c r="D8" s="18"/>
      <c r="F8" s="22"/>
      <c r="G8" s="13"/>
      <c r="H8" s="16"/>
      <c r="I8" s="41"/>
      <c r="J8" s="41"/>
      <c r="K8" s="10"/>
      <c r="L8" s="18"/>
      <c r="M8" s="45"/>
      <c r="N8" s="6"/>
      <c r="O8" s="143"/>
    </row>
    <row r="9" spans="1:60" s="30" customFormat="1">
      <c r="B9" s="144"/>
      <c r="C9" s="11"/>
      <c r="D9" s="18"/>
      <c r="F9" s="22"/>
      <c r="G9" s="13"/>
      <c r="H9" s="16"/>
      <c r="I9" s="9"/>
      <c r="J9" s="9"/>
      <c r="K9" s="10"/>
      <c r="L9" s="18"/>
      <c r="M9" s="45"/>
      <c r="N9" s="6"/>
      <c r="O9" s="143"/>
    </row>
    <row r="10" spans="1:60" s="30" customFormat="1">
      <c r="B10" s="13"/>
      <c r="C10" s="11"/>
      <c r="D10" s="18"/>
      <c r="F10" s="22"/>
      <c r="G10" s="13"/>
      <c r="H10" s="28"/>
      <c r="I10" s="9"/>
      <c r="J10" s="9"/>
      <c r="K10" s="10"/>
      <c r="L10" s="18"/>
      <c r="M10" s="45"/>
      <c r="N10" s="6"/>
      <c r="O10" s="143"/>
    </row>
    <row r="11" spans="1:60" s="30" customFormat="1">
      <c r="C11" s="11"/>
      <c r="D11" s="18"/>
      <c r="F11" s="22"/>
      <c r="G11" s="145"/>
      <c r="H11" s="16"/>
      <c r="I11" s="9"/>
      <c r="J11" s="9"/>
      <c r="K11" s="10"/>
      <c r="L11" s="18"/>
      <c r="M11" s="45"/>
      <c r="N11" s="6"/>
      <c r="O11" s="143"/>
    </row>
    <row r="12" spans="1:60" s="30" customFormat="1">
      <c r="B12" s="147"/>
      <c r="C12" s="11"/>
      <c r="D12" s="18"/>
      <c r="F12" s="22"/>
      <c r="G12" s="145"/>
      <c r="H12" s="16"/>
      <c r="I12" s="9"/>
      <c r="J12" s="9"/>
      <c r="K12" s="10"/>
      <c r="L12" s="18"/>
      <c r="M12" s="45"/>
      <c r="N12" s="6"/>
      <c r="O12" s="143"/>
    </row>
    <row r="13" spans="1:60" s="30" customFormat="1">
      <c r="G13" s="13"/>
      <c r="H13" s="16"/>
      <c r="I13" s="9"/>
      <c r="J13" s="9"/>
      <c r="K13" s="10"/>
      <c r="L13" s="18"/>
      <c r="M13" s="29"/>
      <c r="N13" s="7"/>
      <c r="O13" s="146"/>
    </row>
    <row r="14" spans="1:60" s="30" customFormat="1">
      <c r="G14" s="13"/>
      <c r="H14" s="16"/>
      <c r="I14" s="9"/>
      <c r="J14" s="9"/>
      <c r="K14" s="10"/>
      <c r="L14" s="18"/>
      <c r="M14" s="29"/>
      <c r="N14" s="7"/>
      <c r="O14" s="146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abSelected="1" zoomScale="125" zoomScaleNormal="125" zoomScalePageLayoutView="125" workbookViewId="0">
      <selection sqref="A1:XFD1"/>
    </sheetView>
  </sheetViews>
  <sheetFormatPr baseColWidth="10" defaultRowHeight="13" x14ac:dyDescent="0"/>
  <cols>
    <col min="1" max="1" width="2.33203125" customWidth="1"/>
    <col min="2" max="2" width="17.5" customWidth="1"/>
    <col min="3" max="3" width="14.1640625" customWidth="1"/>
    <col min="4" max="4" width="8.83203125" customWidth="1"/>
    <col min="5" max="5" width="9.33203125" customWidth="1"/>
    <col min="6" max="6" width="10.83203125" customWidth="1"/>
    <col min="7" max="7" width="10.33203125" style="12" customWidth="1"/>
    <col min="8" max="8" width="10.5" style="15" customWidth="1"/>
    <col min="9" max="9" width="11.6640625" style="4" customWidth="1"/>
    <col min="10" max="10" width="15.33203125" style="4" bestFit="1" customWidth="1"/>
    <col min="11" max="11" width="11.6640625" style="17" customWidth="1"/>
    <col min="12" max="12" width="15" style="21" hidden="1" customWidth="1"/>
    <col min="13" max="13" width="14.6640625" style="1" customWidth="1"/>
    <col min="14" max="14" width="11.5" style="5" customWidth="1"/>
    <col min="15" max="15" width="11.5" style="25" bestFit="1" customWidth="1"/>
    <col min="16" max="60" width="10.83203125" style="2"/>
  </cols>
  <sheetData>
    <row r="1" spans="1:60" s="3" customFormat="1" ht="24" customHeight="1">
      <c r="A1" s="96"/>
      <c r="B1" s="96" t="s">
        <v>8</v>
      </c>
      <c r="C1" s="96"/>
      <c r="D1" s="96"/>
      <c r="E1" s="96"/>
      <c r="F1" s="96"/>
      <c r="G1" s="97"/>
      <c r="H1" s="98"/>
      <c r="I1" s="99"/>
      <c r="J1" s="99"/>
      <c r="K1" s="100"/>
      <c r="L1" s="101"/>
      <c r="M1" s="102"/>
      <c r="N1" s="103"/>
      <c r="O1" s="104"/>
      <c r="P1" s="121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</row>
    <row r="2" spans="1:60" ht="14" thickBot="1">
      <c r="A2" s="109"/>
      <c r="B2" s="109"/>
      <c r="C2" s="109"/>
      <c r="D2" s="109"/>
      <c r="E2" s="109"/>
      <c r="F2" s="109"/>
      <c r="G2" s="109"/>
      <c r="H2" s="109"/>
      <c r="I2" s="110"/>
      <c r="J2" s="110"/>
      <c r="K2" s="111"/>
      <c r="L2" s="112"/>
      <c r="M2" s="113"/>
      <c r="N2" s="114"/>
      <c r="O2" s="115"/>
      <c r="P2" s="121"/>
    </row>
    <row r="3" spans="1:60" s="27" customFormat="1">
      <c r="A3" s="109"/>
      <c r="B3" s="214" t="s">
        <v>70</v>
      </c>
      <c r="C3" s="215"/>
      <c r="D3" s="216" t="s">
        <v>31</v>
      </c>
      <c r="E3" s="216" t="s">
        <v>33</v>
      </c>
      <c r="F3" s="216"/>
      <c r="G3" s="217"/>
      <c r="H3" s="116"/>
      <c r="I3" s="117"/>
      <c r="J3" s="117"/>
      <c r="K3" s="118"/>
      <c r="L3" s="119"/>
      <c r="M3" s="120"/>
      <c r="N3" s="114"/>
      <c r="O3" s="121"/>
      <c r="P3" s="121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</row>
    <row r="4" spans="1:60" s="44" customFormat="1">
      <c r="A4" s="109"/>
      <c r="B4" s="218" t="s">
        <v>65</v>
      </c>
      <c r="C4" s="244"/>
      <c r="D4" s="240">
        <v>1</v>
      </c>
      <c r="E4" s="242">
        <v>800000</v>
      </c>
      <c r="F4" s="244"/>
      <c r="G4" s="249"/>
      <c r="H4" s="109"/>
      <c r="I4" s="122"/>
      <c r="J4" s="122"/>
      <c r="K4" s="123"/>
      <c r="L4" s="124"/>
      <c r="M4" s="125"/>
      <c r="N4" s="114"/>
      <c r="O4" s="115"/>
      <c r="P4" s="121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</row>
    <row r="5" spans="1:60" s="44" customFormat="1">
      <c r="A5" s="109"/>
      <c r="B5" s="218" t="s">
        <v>66</v>
      </c>
      <c r="C5" s="244"/>
      <c r="D5" s="240">
        <v>0.8</v>
      </c>
      <c r="E5" s="246">
        <f>E4*D5</f>
        <v>640000</v>
      </c>
      <c r="F5" s="244"/>
      <c r="G5" s="249"/>
      <c r="H5" s="109"/>
      <c r="I5" s="122"/>
      <c r="J5" s="122"/>
      <c r="K5" s="123"/>
      <c r="L5" s="124"/>
      <c r="M5" s="125"/>
      <c r="N5" s="114"/>
      <c r="O5" s="115"/>
      <c r="P5" s="121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</row>
    <row r="6" spans="1:60" s="44" customFormat="1">
      <c r="A6" s="109"/>
      <c r="B6" s="218" t="s">
        <v>15</v>
      </c>
      <c r="C6" s="244"/>
      <c r="D6" s="240">
        <v>1</v>
      </c>
      <c r="E6" s="246">
        <f>E5*D6</f>
        <v>640000</v>
      </c>
      <c r="F6" s="244"/>
      <c r="G6" s="249"/>
      <c r="H6" s="109"/>
      <c r="I6" s="122"/>
      <c r="J6" s="122"/>
      <c r="K6" s="123"/>
      <c r="L6" s="124"/>
      <c r="M6" s="125"/>
      <c r="N6" s="114"/>
      <c r="O6" s="115"/>
      <c r="P6" s="121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</row>
    <row r="7" spans="1:60">
      <c r="A7" s="109"/>
      <c r="B7" s="218" t="s">
        <v>67</v>
      </c>
      <c r="C7" s="192"/>
      <c r="D7" s="241">
        <v>0</v>
      </c>
      <c r="E7" s="247">
        <f>E6*D7</f>
        <v>0</v>
      </c>
      <c r="F7" s="192"/>
      <c r="G7" s="250"/>
      <c r="H7" s="109"/>
      <c r="I7" s="110"/>
      <c r="J7" s="110"/>
      <c r="K7" s="111"/>
      <c r="L7" s="112"/>
      <c r="M7" s="113"/>
      <c r="N7" s="114"/>
      <c r="O7" s="115"/>
      <c r="P7" s="121"/>
    </row>
    <row r="8" spans="1:60">
      <c r="A8" s="109"/>
      <c r="B8" s="218" t="s">
        <v>68</v>
      </c>
      <c r="C8" s="192"/>
      <c r="D8" s="241">
        <v>0.9</v>
      </c>
      <c r="E8" s="247">
        <f>E6*D8</f>
        <v>576000</v>
      </c>
      <c r="F8" s="192"/>
      <c r="G8" s="250"/>
      <c r="H8" s="109"/>
      <c r="I8" s="110"/>
      <c r="J8" s="110"/>
      <c r="K8" s="111"/>
      <c r="L8" s="112"/>
      <c r="M8" s="113"/>
      <c r="N8" s="114"/>
      <c r="O8" s="115"/>
      <c r="P8" s="121"/>
    </row>
    <row r="9" spans="1:60" ht="14" thickBot="1">
      <c r="A9" s="109"/>
      <c r="B9" s="219" t="s">
        <v>69</v>
      </c>
      <c r="C9" s="245"/>
      <c r="D9" s="243">
        <f>D6-D8</f>
        <v>9.9999999999999978E-2</v>
      </c>
      <c r="E9" s="248">
        <f>E6-E8</f>
        <v>64000</v>
      </c>
      <c r="F9" s="245"/>
      <c r="G9" s="251"/>
      <c r="H9" s="109"/>
      <c r="I9" s="110"/>
      <c r="J9" s="110"/>
      <c r="K9" s="111"/>
      <c r="L9" s="112"/>
      <c r="M9" s="113"/>
      <c r="N9" s="114"/>
      <c r="O9" s="115"/>
      <c r="P9" s="121"/>
    </row>
    <row r="10" spans="1:60" ht="14" thickBot="1">
      <c r="A10" s="109"/>
      <c r="B10" s="109"/>
      <c r="C10" s="109"/>
      <c r="D10" s="109"/>
      <c r="E10" s="109"/>
      <c r="F10" s="109"/>
      <c r="G10" s="109"/>
      <c r="H10" s="109"/>
      <c r="I10" s="110"/>
      <c r="J10" s="110"/>
      <c r="K10" s="111"/>
      <c r="L10" s="112"/>
      <c r="M10" s="113"/>
      <c r="N10" s="114"/>
      <c r="O10" s="115"/>
      <c r="P10" s="121"/>
    </row>
    <row r="11" spans="1:60">
      <c r="A11" s="109"/>
      <c r="B11" s="127" t="s">
        <v>45</v>
      </c>
      <c r="C11" s="128"/>
      <c r="D11" s="129"/>
      <c r="E11" s="128" t="s">
        <v>43</v>
      </c>
      <c r="F11" s="130"/>
      <c r="G11" s="131"/>
      <c r="H11" s="109"/>
      <c r="I11" s="127" t="s">
        <v>34</v>
      </c>
      <c r="J11" s="173"/>
      <c r="K11" s="173"/>
      <c r="L11" s="174"/>
      <c r="M11" s="128" t="s">
        <v>49</v>
      </c>
      <c r="N11" s="173"/>
      <c r="O11" s="175"/>
      <c r="P11" s="121"/>
    </row>
    <row r="12" spans="1:60">
      <c r="A12" s="109"/>
      <c r="B12" s="132"/>
      <c r="C12" s="59" t="s">
        <v>32</v>
      </c>
      <c r="D12" s="133" t="s">
        <v>31</v>
      </c>
      <c r="E12" s="59" t="str">
        <f>N13</f>
        <v>Prod</v>
      </c>
      <c r="F12" s="59" t="str">
        <f>N14</f>
        <v>Dev / Test</v>
      </c>
      <c r="G12" s="134" t="str">
        <f>N15</f>
        <v>QA</v>
      </c>
      <c r="H12" s="109"/>
      <c r="I12" s="167"/>
      <c r="J12" s="51" t="s">
        <v>46</v>
      </c>
      <c r="K12" s="51" t="s">
        <v>0</v>
      </c>
      <c r="L12" s="176"/>
      <c r="M12" s="47"/>
      <c r="N12" s="51" t="s">
        <v>46</v>
      </c>
      <c r="O12" s="177"/>
      <c r="P12" s="121"/>
    </row>
    <row r="13" spans="1:60">
      <c r="A13" s="109"/>
      <c r="B13" s="135" t="s">
        <v>22</v>
      </c>
      <c r="C13" s="136" t="s">
        <v>6</v>
      </c>
      <c r="D13" s="220">
        <v>0.7</v>
      </c>
      <c r="E13" s="221">
        <f>D13*$E$5</f>
        <v>448000</v>
      </c>
      <c r="F13" s="221">
        <v>549</v>
      </c>
      <c r="G13" s="232">
        <v>31585</v>
      </c>
      <c r="H13" s="109"/>
      <c r="I13" s="178" t="s">
        <v>35</v>
      </c>
      <c r="J13" s="48" t="s">
        <v>4</v>
      </c>
      <c r="K13" s="48" t="s">
        <v>9</v>
      </c>
      <c r="L13" s="10"/>
      <c r="M13" s="52" t="s">
        <v>50</v>
      </c>
      <c r="N13" s="48" t="s">
        <v>17</v>
      </c>
      <c r="O13" s="179"/>
      <c r="P13" s="121"/>
    </row>
    <row r="14" spans="1:60">
      <c r="A14" s="109"/>
      <c r="B14" s="135" t="s">
        <v>23</v>
      </c>
      <c r="C14" s="148" t="s">
        <v>12</v>
      </c>
      <c r="D14" s="222">
        <v>0.2</v>
      </c>
      <c r="E14" s="223">
        <f t="shared" ref="E14:E19" si="0">D14*$E$5</f>
        <v>128000</v>
      </c>
      <c r="F14" s="223">
        <v>18796</v>
      </c>
      <c r="G14" s="233">
        <v>0</v>
      </c>
      <c r="H14" s="109"/>
      <c r="I14" s="178" t="s">
        <v>36</v>
      </c>
      <c r="J14" s="48" t="s">
        <v>11</v>
      </c>
      <c r="K14" s="48" t="s">
        <v>9</v>
      </c>
      <c r="L14" s="10"/>
      <c r="M14" s="52" t="s">
        <v>51</v>
      </c>
      <c r="N14" s="48" t="s">
        <v>55</v>
      </c>
      <c r="O14" s="179"/>
      <c r="P14" s="121"/>
    </row>
    <row r="15" spans="1:60">
      <c r="A15" s="109"/>
      <c r="B15" s="135" t="s">
        <v>24</v>
      </c>
      <c r="C15" s="74" t="s">
        <v>5</v>
      </c>
      <c r="D15" s="224">
        <v>0.05</v>
      </c>
      <c r="E15" s="225">
        <f t="shared" si="0"/>
        <v>32000</v>
      </c>
      <c r="F15" s="225">
        <v>18907.7</v>
      </c>
      <c r="G15" s="234">
        <v>31585</v>
      </c>
      <c r="H15" s="109"/>
      <c r="I15" s="178" t="s">
        <v>37</v>
      </c>
      <c r="J15" s="48" t="s">
        <v>3</v>
      </c>
      <c r="K15" s="48" t="s">
        <v>13</v>
      </c>
      <c r="L15" s="10"/>
      <c r="M15" s="52" t="s">
        <v>52</v>
      </c>
      <c r="N15" s="48" t="s">
        <v>1</v>
      </c>
      <c r="O15" s="179"/>
      <c r="P15" s="121"/>
    </row>
    <row r="16" spans="1:60">
      <c r="A16" s="109"/>
      <c r="B16" s="135" t="s">
        <v>25</v>
      </c>
      <c r="C16" s="148" t="s">
        <v>7</v>
      </c>
      <c r="D16" s="222">
        <v>0.03</v>
      </c>
      <c r="E16" s="223">
        <f t="shared" si="0"/>
        <v>19200</v>
      </c>
      <c r="F16" s="223">
        <v>791</v>
      </c>
      <c r="G16" s="233">
        <v>31585</v>
      </c>
      <c r="H16" s="109"/>
      <c r="I16" s="178" t="s">
        <v>38</v>
      </c>
      <c r="J16" s="48" t="s">
        <v>2</v>
      </c>
      <c r="K16" s="48" t="s">
        <v>10</v>
      </c>
      <c r="L16" s="10"/>
      <c r="M16" s="52" t="s">
        <v>53</v>
      </c>
      <c r="N16" s="48"/>
      <c r="O16" s="179"/>
      <c r="P16" s="121"/>
    </row>
    <row r="17" spans="1:16">
      <c r="A17" s="109"/>
      <c r="B17" s="135" t="s">
        <v>26</v>
      </c>
      <c r="C17" s="138" t="s">
        <v>14</v>
      </c>
      <c r="D17" s="226">
        <v>0.01</v>
      </c>
      <c r="E17" s="227">
        <f t="shared" si="0"/>
        <v>6400</v>
      </c>
      <c r="F17" s="227">
        <v>175</v>
      </c>
      <c r="G17" s="235">
        <v>31585</v>
      </c>
      <c r="H17" s="109"/>
      <c r="I17" s="178" t="s">
        <v>39</v>
      </c>
      <c r="J17" s="49"/>
      <c r="K17" s="14"/>
      <c r="L17" s="10"/>
      <c r="M17" s="52" t="s">
        <v>54</v>
      </c>
      <c r="N17" s="14"/>
      <c r="O17" s="179"/>
      <c r="P17" s="121"/>
    </row>
    <row r="18" spans="1:16">
      <c r="A18" s="109"/>
      <c r="B18" s="135" t="s">
        <v>27</v>
      </c>
      <c r="C18" s="148" t="s">
        <v>47</v>
      </c>
      <c r="D18" s="222">
        <v>5.0000000000000001E-3</v>
      </c>
      <c r="E18" s="223">
        <f t="shared" si="0"/>
        <v>3200</v>
      </c>
      <c r="F18" s="223">
        <v>880</v>
      </c>
      <c r="G18" s="233">
        <v>31585</v>
      </c>
      <c r="H18" s="109"/>
      <c r="I18" s="178" t="s">
        <v>40</v>
      </c>
      <c r="J18" s="50"/>
      <c r="K18" s="48"/>
      <c r="L18" s="10"/>
      <c r="M18" s="52"/>
      <c r="N18" s="48"/>
      <c r="O18" s="179"/>
      <c r="P18" s="121"/>
    </row>
    <row r="19" spans="1:16">
      <c r="A19" s="109"/>
      <c r="B19" s="135" t="s">
        <v>28</v>
      </c>
      <c r="C19" s="149" t="s">
        <v>16</v>
      </c>
      <c r="D19" s="228">
        <v>5.0000000000000001E-3</v>
      </c>
      <c r="E19" s="229">
        <f t="shared" si="0"/>
        <v>3200</v>
      </c>
      <c r="F19" s="229">
        <v>2748</v>
      </c>
      <c r="G19" s="236">
        <v>0</v>
      </c>
      <c r="H19" s="109"/>
      <c r="I19" s="178" t="s">
        <v>41</v>
      </c>
      <c r="J19" s="50"/>
      <c r="K19" s="48"/>
      <c r="L19" s="10"/>
      <c r="M19" s="52"/>
      <c r="N19" s="48"/>
      <c r="O19" s="179"/>
      <c r="P19" s="121"/>
    </row>
    <row r="20" spans="1:16">
      <c r="A20" s="109"/>
      <c r="B20" s="135" t="s">
        <v>29</v>
      </c>
      <c r="C20" s="148" t="s">
        <v>62</v>
      </c>
      <c r="D20" s="222"/>
      <c r="E20" s="223">
        <v>103469</v>
      </c>
      <c r="F20" s="223">
        <v>0</v>
      </c>
      <c r="G20" s="233">
        <v>0</v>
      </c>
      <c r="H20" s="109"/>
      <c r="I20" s="178" t="s">
        <v>42</v>
      </c>
      <c r="J20" s="50"/>
      <c r="K20" s="48"/>
      <c r="L20" s="10"/>
      <c r="M20" s="52"/>
      <c r="N20" s="48"/>
      <c r="O20" s="179"/>
      <c r="P20" s="121"/>
    </row>
    <row r="21" spans="1:16">
      <c r="A21" s="109"/>
      <c r="B21" s="135" t="s">
        <v>30</v>
      </c>
      <c r="C21" s="75" t="s">
        <v>64</v>
      </c>
      <c r="D21" s="230"/>
      <c r="E21" s="231">
        <v>96000</v>
      </c>
      <c r="F21" s="231">
        <v>0</v>
      </c>
      <c r="G21" s="237">
        <v>0</v>
      </c>
      <c r="H21" s="109"/>
      <c r="I21" s="178" t="s">
        <v>58</v>
      </c>
      <c r="J21" s="50"/>
      <c r="K21" s="48"/>
      <c r="L21" s="10"/>
      <c r="M21" s="52"/>
      <c r="N21" s="48"/>
      <c r="O21" s="179"/>
      <c r="P21" s="121"/>
    </row>
    <row r="22" spans="1:16" ht="14" thickBot="1">
      <c r="A22" s="109"/>
      <c r="B22" s="139" t="s">
        <v>60</v>
      </c>
      <c r="C22" s="140"/>
      <c r="D22" s="182"/>
      <c r="E22" s="238"/>
      <c r="F22" s="238"/>
      <c r="G22" s="239"/>
      <c r="H22" s="109"/>
      <c r="I22" s="180" t="s">
        <v>59</v>
      </c>
      <c r="J22" s="181"/>
      <c r="K22" s="182"/>
      <c r="L22" s="183"/>
      <c r="M22" s="184"/>
      <c r="N22" s="182"/>
      <c r="O22" s="185"/>
      <c r="P22" s="121"/>
    </row>
    <row r="23" spans="1:16" ht="14" thickBot="1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21"/>
    </row>
    <row r="24" spans="1:16">
      <c r="A24" s="109"/>
      <c r="B24" s="127" t="s">
        <v>44</v>
      </c>
      <c r="C24" s="130"/>
      <c r="D24" s="130"/>
      <c r="E24" s="130"/>
      <c r="F24" s="130"/>
      <c r="G24" s="160"/>
      <c r="H24" s="161"/>
      <c r="I24" s="162"/>
      <c r="J24" s="162"/>
      <c r="K24" s="163"/>
      <c r="L24" s="85"/>
      <c r="M24" s="164"/>
      <c r="N24" s="165"/>
      <c r="O24" s="166"/>
      <c r="P24" s="121"/>
    </row>
    <row r="25" spans="1:16">
      <c r="A25" s="109"/>
      <c r="B25" s="167"/>
      <c r="C25" s="81" t="str">
        <f>J13</f>
        <v>STT</v>
      </c>
      <c r="D25" s="51"/>
      <c r="E25" s="51"/>
      <c r="F25" s="81" t="str">
        <f>J14</f>
        <v>STT Custom</v>
      </c>
      <c r="G25" s="156"/>
      <c r="H25" s="157"/>
      <c r="I25" s="81" t="str">
        <f>J15</f>
        <v>TTS</v>
      </c>
      <c r="J25" s="158"/>
      <c r="K25" s="159"/>
      <c r="L25" s="82"/>
      <c r="M25" s="83" t="str">
        <f>J16</f>
        <v>Assistant</v>
      </c>
      <c r="N25" s="83"/>
      <c r="O25" s="168"/>
      <c r="P25" s="121"/>
    </row>
    <row r="26" spans="1:16">
      <c r="A26" s="109"/>
      <c r="B26" s="169" t="str">
        <f t="shared" ref="B26:B33" si="1">C13</f>
        <v>Fee Refund</v>
      </c>
      <c r="C26" s="253">
        <v>5</v>
      </c>
      <c r="D26" s="254"/>
      <c r="E26" s="255"/>
      <c r="F26" s="253">
        <v>5</v>
      </c>
      <c r="G26" s="254"/>
      <c r="H26" s="255"/>
      <c r="I26" s="270">
        <f>1.5/4</f>
        <v>0.375</v>
      </c>
      <c r="J26" s="271"/>
      <c r="K26" s="272"/>
      <c r="L26" s="105"/>
      <c r="M26" s="253">
        <v>4.5</v>
      </c>
      <c r="N26" s="254"/>
      <c r="O26" s="273"/>
      <c r="P26" s="121"/>
    </row>
    <row r="27" spans="1:16">
      <c r="A27" s="109"/>
      <c r="B27" s="170" t="str">
        <f t="shared" si="1"/>
        <v>FAQ</v>
      </c>
      <c r="C27" s="256">
        <v>6</v>
      </c>
      <c r="D27" s="257"/>
      <c r="E27" s="258"/>
      <c r="F27" s="256">
        <v>6</v>
      </c>
      <c r="G27" s="257"/>
      <c r="H27" s="258"/>
      <c r="I27" s="256">
        <v>0.5</v>
      </c>
      <c r="J27" s="257"/>
      <c r="K27" s="258"/>
      <c r="L27" s="125"/>
      <c r="M27" s="256">
        <v>7</v>
      </c>
      <c r="N27" s="257"/>
      <c r="O27" s="268"/>
      <c r="P27" s="121"/>
    </row>
    <row r="28" spans="1:16">
      <c r="A28" s="109"/>
      <c r="B28" s="170" t="str">
        <f t="shared" si="1"/>
        <v>Credential Reset</v>
      </c>
      <c r="C28" s="259">
        <v>7</v>
      </c>
      <c r="D28" s="260"/>
      <c r="E28" s="261"/>
      <c r="F28" s="259">
        <v>7</v>
      </c>
      <c r="G28" s="260"/>
      <c r="H28" s="261"/>
      <c r="I28" s="259">
        <v>0.38</v>
      </c>
      <c r="J28" s="260"/>
      <c r="K28" s="261"/>
      <c r="L28" s="106"/>
      <c r="M28" s="259">
        <v>5</v>
      </c>
      <c r="N28" s="260"/>
      <c r="O28" s="274"/>
      <c r="P28" s="121"/>
    </row>
    <row r="29" spans="1:16">
      <c r="A29" s="109"/>
      <c r="B29" s="170" t="str">
        <f t="shared" si="1"/>
        <v>Card Activation</v>
      </c>
      <c r="C29" s="256">
        <v>6</v>
      </c>
      <c r="D29" s="257"/>
      <c r="E29" s="258"/>
      <c r="F29" s="256">
        <v>6</v>
      </c>
      <c r="G29" s="257"/>
      <c r="H29" s="258"/>
      <c r="I29" s="256">
        <v>0.38</v>
      </c>
      <c r="J29" s="257"/>
      <c r="K29" s="258"/>
      <c r="L29" s="125"/>
      <c r="M29" s="256">
        <v>7</v>
      </c>
      <c r="N29" s="257"/>
      <c r="O29" s="268"/>
      <c r="P29" s="121"/>
    </row>
    <row r="30" spans="1:16">
      <c r="A30" s="109"/>
      <c r="B30" s="169" t="str">
        <f t="shared" si="1"/>
        <v>Profile Update</v>
      </c>
      <c r="C30" s="262">
        <v>2</v>
      </c>
      <c r="D30" s="263"/>
      <c r="E30" s="264"/>
      <c r="F30" s="262">
        <v>2</v>
      </c>
      <c r="G30" s="263"/>
      <c r="H30" s="264"/>
      <c r="I30" s="262">
        <v>0.3</v>
      </c>
      <c r="J30" s="263"/>
      <c r="K30" s="264"/>
      <c r="L30" s="108"/>
      <c r="M30" s="262">
        <v>7</v>
      </c>
      <c r="N30" s="263"/>
      <c r="O30" s="275"/>
      <c r="P30" s="121"/>
    </row>
    <row r="31" spans="1:16">
      <c r="A31" s="109"/>
      <c r="B31" s="169" t="str">
        <f t="shared" si="1"/>
        <v>Claims / Disputes</v>
      </c>
      <c r="C31" s="256">
        <v>6</v>
      </c>
      <c r="D31" s="257"/>
      <c r="E31" s="258"/>
      <c r="F31" s="256">
        <v>6</v>
      </c>
      <c r="G31" s="257"/>
      <c r="H31" s="258"/>
      <c r="I31" s="256">
        <v>0.4</v>
      </c>
      <c r="J31" s="257"/>
      <c r="K31" s="258"/>
      <c r="L31" s="125"/>
      <c r="M31" s="256">
        <v>10</v>
      </c>
      <c r="N31" s="257"/>
      <c r="O31" s="268"/>
      <c r="P31" s="121"/>
    </row>
    <row r="32" spans="1:16">
      <c r="A32" s="109"/>
      <c r="B32" s="169" t="str">
        <f t="shared" si="1"/>
        <v>IVR Output</v>
      </c>
      <c r="C32" s="265">
        <v>1</v>
      </c>
      <c r="D32" s="266"/>
      <c r="E32" s="267"/>
      <c r="F32" s="265">
        <v>1</v>
      </c>
      <c r="G32" s="266"/>
      <c r="H32" s="267"/>
      <c r="I32" s="265">
        <v>0.05</v>
      </c>
      <c r="J32" s="266"/>
      <c r="K32" s="267"/>
      <c r="L32" s="150"/>
      <c r="M32" s="265">
        <v>2</v>
      </c>
      <c r="N32" s="266"/>
      <c r="O32" s="269"/>
      <c r="P32" s="121"/>
    </row>
    <row r="33" spans="1:60">
      <c r="A33" s="109"/>
      <c r="B33" s="169" t="str">
        <f t="shared" si="1"/>
        <v>Adopted No Intent</v>
      </c>
      <c r="C33" s="256">
        <v>1</v>
      </c>
      <c r="D33" s="257"/>
      <c r="E33" s="258"/>
      <c r="F33" s="256">
        <v>1</v>
      </c>
      <c r="G33" s="257"/>
      <c r="H33" s="258"/>
      <c r="I33" s="256">
        <v>0.05</v>
      </c>
      <c r="J33" s="257"/>
      <c r="K33" s="258"/>
      <c r="L33" s="125"/>
      <c r="M33" s="256">
        <v>2</v>
      </c>
      <c r="N33" s="257"/>
      <c r="O33" s="268"/>
      <c r="P33" s="121"/>
    </row>
    <row r="34" spans="1:60">
      <c r="A34" s="109"/>
      <c r="B34" s="169" t="s">
        <v>63</v>
      </c>
      <c r="C34" s="280"/>
      <c r="D34" s="281"/>
      <c r="E34" s="282"/>
      <c r="F34" s="280"/>
      <c r="G34" s="281"/>
      <c r="H34" s="282"/>
      <c r="I34" s="280"/>
      <c r="J34" s="281"/>
      <c r="K34" s="282"/>
      <c r="L34" s="107"/>
      <c r="M34" s="280">
        <v>1</v>
      </c>
      <c r="N34" s="281"/>
      <c r="O34" s="283"/>
      <c r="P34" s="121"/>
    </row>
    <row r="35" spans="1:60" ht="19" thickBot="1">
      <c r="A35" s="109"/>
      <c r="B35" s="171"/>
      <c r="C35" s="284"/>
      <c r="D35" s="285"/>
      <c r="E35" s="286"/>
      <c r="F35" s="287"/>
      <c r="G35" s="285"/>
      <c r="H35" s="286"/>
      <c r="I35" s="287"/>
      <c r="J35" s="285"/>
      <c r="K35" s="286"/>
      <c r="L35" s="172"/>
      <c r="M35" s="287"/>
      <c r="N35" s="285"/>
      <c r="O35" s="288"/>
      <c r="P35" s="121"/>
    </row>
    <row r="36" spans="1:60" ht="14" thickBot="1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21"/>
    </row>
    <row r="37" spans="1:60" s="55" customFormat="1">
      <c r="A37" s="109"/>
      <c r="B37" s="127" t="s">
        <v>48</v>
      </c>
      <c r="C37" s="128"/>
      <c r="D37" s="130"/>
      <c r="E37" s="130"/>
      <c r="F37" s="130"/>
      <c r="G37" s="160"/>
      <c r="H37" s="161"/>
      <c r="I37" s="162"/>
      <c r="J37" s="162"/>
      <c r="K37" s="163"/>
      <c r="L37" s="186"/>
      <c r="M37" s="187"/>
      <c r="N37" s="188"/>
      <c r="O37" s="189"/>
      <c r="P37" s="121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</row>
    <row r="38" spans="1:60" s="54" customFormat="1">
      <c r="A38" s="109"/>
      <c r="B38" s="190"/>
      <c r="C38" s="77" t="str">
        <f>C25</f>
        <v>STT</v>
      </c>
      <c r="D38" s="77"/>
      <c r="E38" s="77"/>
      <c r="F38" s="78" t="str">
        <f>F25</f>
        <v>STT Custom</v>
      </c>
      <c r="G38" s="77"/>
      <c r="H38" s="79"/>
      <c r="I38" s="77" t="str">
        <f>I25</f>
        <v>TTS</v>
      </c>
      <c r="J38" s="77"/>
      <c r="K38" s="79"/>
      <c r="L38" s="80"/>
      <c r="M38" s="77" t="str">
        <f>M25</f>
        <v>Assistant</v>
      </c>
      <c r="N38" s="57"/>
      <c r="O38" s="191"/>
      <c r="P38" s="121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</row>
    <row r="39" spans="1:60">
      <c r="A39" s="109"/>
      <c r="B39" s="167"/>
      <c r="C39" s="72" t="str">
        <f>$N$13</f>
        <v>Prod</v>
      </c>
      <c r="D39" s="72" t="str">
        <f>$N$14</f>
        <v>Dev / Test</v>
      </c>
      <c r="E39" s="72" t="str">
        <f>$N$15</f>
        <v>QA</v>
      </c>
      <c r="F39" s="63" t="str">
        <f>$N$13</f>
        <v>Prod</v>
      </c>
      <c r="G39" s="192" t="str">
        <f>$N$14</f>
        <v>Dev / Test</v>
      </c>
      <c r="H39" s="58" t="str">
        <f>$N$15</f>
        <v>QA</v>
      </c>
      <c r="I39" s="192" t="str">
        <f>$N$13</f>
        <v>Prod</v>
      </c>
      <c r="J39" s="192" t="str">
        <f>$N$14</f>
        <v>Dev / Test</v>
      </c>
      <c r="K39" s="58" t="str">
        <f>$N$15</f>
        <v>QA</v>
      </c>
      <c r="L39" s="19"/>
      <c r="M39" s="63" t="str">
        <f>$N$13</f>
        <v>Prod</v>
      </c>
      <c r="N39" s="192" t="str">
        <f>$N$14</f>
        <v>Dev / Test</v>
      </c>
      <c r="O39" s="193" t="str">
        <f>$N$15</f>
        <v>QA</v>
      </c>
      <c r="P39" s="121"/>
    </row>
    <row r="40" spans="1:60">
      <c r="A40" s="109"/>
      <c r="B40" s="167" t="str">
        <f>C13</f>
        <v>Fee Refund</v>
      </c>
      <c r="C40" s="73">
        <f>C26*E13</f>
        <v>2240000</v>
      </c>
      <c r="D40" s="73">
        <f>C26*F13</f>
        <v>2745</v>
      </c>
      <c r="E40" s="73">
        <f>C26*G13</f>
        <v>157925</v>
      </c>
      <c r="F40" s="66">
        <f t="shared" ref="F40:F48" si="2">F26*E13</f>
        <v>2240000</v>
      </c>
      <c r="G40" s="136">
        <f t="shared" ref="G40:G48" si="3">F26*F13</f>
        <v>2745</v>
      </c>
      <c r="H40" s="67">
        <f t="shared" ref="H40:H48" si="4">F26*G13</f>
        <v>157925</v>
      </c>
      <c r="I40" s="73">
        <f t="shared" ref="I40:I48" si="5">I26*E13</f>
        <v>168000</v>
      </c>
      <c r="J40" s="194">
        <f t="shared" ref="J40:J48" si="6">I26*F13</f>
        <v>205.875</v>
      </c>
      <c r="K40" s="73">
        <f t="shared" ref="K40:K48" si="7">I26*G13</f>
        <v>11844.375</v>
      </c>
      <c r="L40" s="66"/>
      <c r="M40" s="66">
        <f t="shared" ref="M40:M48" si="8">M26*E13</f>
        <v>2016000</v>
      </c>
      <c r="N40" s="67">
        <f t="shared" ref="N40:N48" si="9">M26*F13</f>
        <v>2470.5</v>
      </c>
      <c r="O40" s="195">
        <f t="shared" ref="O40:O48" si="10">M26*G13</f>
        <v>142132.5</v>
      </c>
      <c r="P40" s="121"/>
    </row>
    <row r="41" spans="1:60">
      <c r="A41" s="109"/>
      <c r="B41" s="167" t="str">
        <f t="shared" ref="B41:B48" si="11">C14</f>
        <v>FAQ</v>
      </c>
      <c r="C41" s="148">
        <f>C27*E14</f>
        <v>768000</v>
      </c>
      <c r="D41" s="148">
        <f>C27*F14</f>
        <v>112776</v>
      </c>
      <c r="E41" s="148">
        <f>C27*G14</f>
        <v>0</v>
      </c>
      <c r="F41" s="151">
        <f t="shared" si="2"/>
        <v>768000</v>
      </c>
      <c r="G41" s="148">
        <f t="shared" si="3"/>
        <v>112776</v>
      </c>
      <c r="H41" s="152">
        <f t="shared" si="4"/>
        <v>0</v>
      </c>
      <c r="I41" s="18">
        <f t="shared" si="5"/>
        <v>64000</v>
      </c>
      <c r="J41" s="18">
        <f t="shared" si="6"/>
        <v>9398</v>
      </c>
      <c r="K41" s="18">
        <f t="shared" si="7"/>
        <v>0</v>
      </c>
      <c r="L41" s="151"/>
      <c r="M41" s="151">
        <f t="shared" si="8"/>
        <v>896000</v>
      </c>
      <c r="N41" s="152">
        <f t="shared" si="9"/>
        <v>131572</v>
      </c>
      <c r="O41" s="196">
        <f t="shared" si="10"/>
        <v>0</v>
      </c>
      <c r="P41" s="121"/>
    </row>
    <row r="42" spans="1:60">
      <c r="A42" s="109"/>
      <c r="B42" s="167" t="str">
        <f t="shared" si="11"/>
        <v>Credential Reset</v>
      </c>
      <c r="C42" s="74">
        <f>C28*E15</f>
        <v>224000</v>
      </c>
      <c r="D42" s="74">
        <f>C28*F15</f>
        <v>132353.9</v>
      </c>
      <c r="E42" s="74">
        <f>C28*G15</f>
        <v>221095</v>
      </c>
      <c r="F42" s="68">
        <f t="shared" si="2"/>
        <v>224000</v>
      </c>
      <c r="G42" s="74">
        <f t="shared" si="3"/>
        <v>132353.9</v>
      </c>
      <c r="H42" s="69">
        <f t="shared" si="4"/>
        <v>221095</v>
      </c>
      <c r="I42" s="137">
        <f t="shared" si="5"/>
        <v>12160</v>
      </c>
      <c r="J42" s="137">
        <f t="shared" si="6"/>
        <v>7184.9260000000004</v>
      </c>
      <c r="K42" s="137">
        <f t="shared" si="7"/>
        <v>12002.3</v>
      </c>
      <c r="L42" s="68"/>
      <c r="M42" s="68">
        <f t="shared" si="8"/>
        <v>160000</v>
      </c>
      <c r="N42" s="69">
        <f t="shared" si="9"/>
        <v>94538.5</v>
      </c>
      <c r="O42" s="197">
        <f t="shared" si="10"/>
        <v>157925</v>
      </c>
      <c r="P42" s="121"/>
    </row>
    <row r="43" spans="1:60">
      <c r="A43" s="109"/>
      <c r="B43" s="167" t="str">
        <f t="shared" si="11"/>
        <v>Card Activation</v>
      </c>
      <c r="C43" s="148">
        <f t="shared" ref="C43:C48" si="12">C29*E16</f>
        <v>115200</v>
      </c>
      <c r="D43" s="148">
        <f t="shared" ref="D43:D48" si="13">C29*F16</f>
        <v>4746</v>
      </c>
      <c r="E43" s="148">
        <f t="shared" ref="E43:E48" si="14">C29*G16</f>
        <v>189510</v>
      </c>
      <c r="F43" s="151">
        <f t="shared" si="2"/>
        <v>115200</v>
      </c>
      <c r="G43" s="148">
        <f t="shared" si="3"/>
        <v>4746</v>
      </c>
      <c r="H43" s="152">
        <f t="shared" si="4"/>
        <v>189510</v>
      </c>
      <c r="I43" s="18">
        <f t="shared" si="5"/>
        <v>7296</v>
      </c>
      <c r="J43" s="18">
        <f t="shared" si="6"/>
        <v>300.58</v>
      </c>
      <c r="K43" s="18">
        <f t="shared" si="7"/>
        <v>12002.3</v>
      </c>
      <c r="L43" s="151"/>
      <c r="M43" s="151">
        <f t="shared" si="8"/>
        <v>134400</v>
      </c>
      <c r="N43" s="152">
        <f t="shared" si="9"/>
        <v>5537</v>
      </c>
      <c r="O43" s="196">
        <f t="shared" si="10"/>
        <v>221095</v>
      </c>
      <c r="P43" s="121"/>
    </row>
    <row r="44" spans="1:60">
      <c r="A44" s="109"/>
      <c r="B44" s="167" t="str">
        <f t="shared" si="11"/>
        <v>Profile Update</v>
      </c>
      <c r="C44" s="153">
        <f t="shared" si="12"/>
        <v>12800</v>
      </c>
      <c r="D44" s="153">
        <f t="shared" si="13"/>
        <v>350</v>
      </c>
      <c r="E44" s="153">
        <f t="shared" si="14"/>
        <v>63170</v>
      </c>
      <c r="F44" s="154">
        <f t="shared" si="2"/>
        <v>12800</v>
      </c>
      <c r="G44" s="198">
        <f t="shared" si="3"/>
        <v>350</v>
      </c>
      <c r="H44" s="155">
        <f t="shared" si="4"/>
        <v>63170</v>
      </c>
      <c r="I44" s="153">
        <f t="shared" si="5"/>
        <v>1920</v>
      </c>
      <c r="J44" s="153">
        <f t="shared" si="6"/>
        <v>52.5</v>
      </c>
      <c r="K44" s="153">
        <f t="shared" si="7"/>
        <v>9475.5</v>
      </c>
      <c r="L44" s="154"/>
      <c r="M44" s="154">
        <f t="shared" si="8"/>
        <v>44800</v>
      </c>
      <c r="N44" s="155">
        <f t="shared" si="9"/>
        <v>1225</v>
      </c>
      <c r="O44" s="199">
        <f t="shared" si="10"/>
        <v>221095</v>
      </c>
      <c r="P44" s="121"/>
    </row>
    <row r="45" spans="1:60">
      <c r="A45" s="109"/>
      <c r="B45" s="167" t="str">
        <f t="shared" si="11"/>
        <v>Claims / Disputes</v>
      </c>
      <c r="C45" s="18">
        <f t="shared" si="12"/>
        <v>19200</v>
      </c>
      <c r="D45" s="18">
        <f t="shared" si="13"/>
        <v>5280</v>
      </c>
      <c r="E45" s="18">
        <f t="shared" si="14"/>
        <v>189510</v>
      </c>
      <c r="F45" s="151">
        <f t="shared" si="2"/>
        <v>19200</v>
      </c>
      <c r="G45" s="148">
        <f t="shared" si="3"/>
        <v>5280</v>
      </c>
      <c r="H45" s="152">
        <f t="shared" si="4"/>
        <v>189510</v>
      </c>
      <c r="I45" s="18">
        <f t="shared" si="5"/>
        <v>1280</v>
      </c>
      <c r="J45" s="18">
        <f t="shared" si="6"/>
        <v>352</v>
      </c>
      <c r="K45" s="18">
        <f t="shared" si="7"/>
        <v>12634</v>
      </c>
      <c r="L45" s="151"/>
      <c r="M45" s="151">
        <f t="shared" si="8"/>
        <v>32000</v>
      </c>
      <c r="N45" s="152">
        <f t="shared" si="9"/>
        <v>8800</v>
      </c>
      <c r="O45" s="196">
        <f t="shared" si="10"/>
        <v>315850</v>
      </c>
      <c r="P45" s="121"/>
    </row>
    <row r="46" spans="1:60">
      <c r="A46" s="109"/>
      <c r="B46" s="167" t="str">
        <f t="shared" si="11"/>
        <v>IVR Output</v>
      </c>
      <c r="C46" s="76">
        <f t="shared" si="12"/>
        <v>3200</v>
      </c>
      <c r="D46" s="76">
        <f t="shared" si="13"/>
        <v>2748</v>
      </c>
      <c r="E46" s="76">
        <f t="shared" si="14"/>
        <v>0</v>
      </c>
      <c r="F46" s="65">
        <f t="shared" si="2"/>
        <v>3200</v>
      </c>
      <c r="G46" s="62">
        <f t="shared" si="3"/>
        <v>2748</v>
      </c>
      <c r="H46" s="61">
        <f t="shared" si="4"/>
        <v>0</v>
      </c>
      <c r="I46" s="76">
        <f t="shared" si="5"/>
        <v>160</v>
      </c>
      <c r="J46" s="76">
        <f t="shared" si="6"/>
        <v>137.4</v>
      </c>
      <c r="K46" s="76">
        <f t="shared" si="7"/>
        <v>0</v>
      </c>
      <c r="L46" s="65"/>
      <c r="M46" s="65">
        <f t="shared" si="8"/>
        <v>6400</v>
      </c>
      <c r="N46" s="61">
        <f t="shared" si="9"/>
        <v>5496</v>
      </c>
      <c r="O46" s="200">
        <f t="shared" si="10"/>
        <v>0</v>
      </c>
      <c r="P46" s="121"/>
    </row>
    <row r="47" spans="1:60">
      <c r="A47" s="109"/>
      <c r="B47" s="167" t="str">
        <f t="shared" si="11"/>
        <v>Adopted No Intent</v>
      </c>
      <c r="C47" s="18">
        <f t="shared" si="12"/>
        <v>103469</v>
      </c>
      <c r="D47" s="18">
        <f t="shared" si="13"/>
        <v>0</v>
      </c>
      <c r="E47" s="18">
        <f t="shared" si="14"/>
        <v>0</v>
      </c>
      <c r="F47" s="151">
        <f t="shared" si="2"/>
        <v>103469</v>
      </c>
      <c r="G47" s="148">
        <f t="shared" si="3"/>
        <v>0</v>
      </c>
      <c r="H47" s="152">
        <f t="shared" si="4"/>
        <v>0</v>
      </c>
      <c r="I47" s="18">
        <f t="shared" si="5"/>
        <v>5173.4500000000007</v>
      </c>
      <c r="J47" s="18">
        <f t="shared" si="6"/>
        <v>0</v>
      </c>
      <c r="K47" s="18">
        <f t="shared" si="7"/>
        <v>0</v>
      </c>
      <c r="L47" s="151"/>
      <c r="M47" s="151">
        <f t="shared" si="8"/>
        <v>206938</v>
      </c>
      <c r="N47" s="152">
        <f t="shared" si="9"/>
        <v>0</v>
      </c>
      <c r="O47" s="196">
        <f t="shared" si="10"/>
        <v>0</v>
      </c>
      <c r="P47" s="121"/>
    </row>
    <row r="48" spans="1:60">
      <c r="A48" s="109"/>
      <c r="B48" s="167" t="str">
        <f t="shared" si="11"/>
        <v>Calls from CBA</v>
      </c>
      <c r="C48" s="23">
        <f t="shared" si="12"/>
        <v>0</v>
      </c>
      <c r="D48" s="23">
        <f t="shared" si="13"/>
        <v>0</v>
      </c>
      <c r="E48" s="23">
        <f t="shared" si="14"/>
        <v>0</v>
      </c>
      <c r="F48" s="70">
        <f t="shared" si="2"/>
        <v>0</v>
      </c>
      <c r="G48" s="75">
        <f t="shared" si="3"/>
        <v>0</v>
      </c>
      <c r="H48" s="71">
        <f t="shared" si="4"/>
        <v>0</v>
      </c>
      <c r="I48" s="23">
        <f t="shared" si="5"/>
        <v>0</v>
      </c>
      <c r="J48" s="23">
        <f t="shared" si="6"/>
        <v>0</v>
      </c>
      <c r="K48" s="23">
        <f t="shared" si="7"/>
        <v>0</v>
      </c>
      <c r="L48" s="70"/>
      <c r="M48" s="70">
        <f t="shared" si="8"/>
        <v>96000</v>
      </c>
      <c r="N48" s="71">
        <f t="shared" si="9"/>
        <v>0</v>
      </c>
      <c r="O48" s="201">
        <f t="shared" si="10"/>
        <v>0</v>
      </c>
      <c r="P48" s="121"/>
    </row>
    <row r="49" spans="1:16">
      <c r="A49" s="109"/>
      <c r="B49" s="167"/>
      <c r="C49" s="20"/>
      <c r="D49" s="20"/>
      <c r="E49" s="20"/>
      <c r="F49" s="64"/>
      <c r="G49" s="202"/>
      <c r="H49" s="60"/>
      <c r="I49" s="20"/>
      <c r="J49" s="20"/>
      <c r="K49" s="20"/>
      <c r="L49" s="64"/>
      <c r="M49" s="64"/>
      <c r="N49" s="60"/>
      <c r="O49" s="203"/>
      <c r="P49" s="121"/>
    </row>
    <row r="50" spans="1:16" ht="14" thickBot="1">
      <c r="A50" s="109"/>
      <c r="B50" s="204"/>
      <c r="C50" s="89"/>
      <c r="D50" s="89"/>
      <c r="E50" s="89"/>
      <c r="F50" s="90"/>
      <c r="G50" s="91"/>
      <c r="H50" s="92"/>
      <c r="I50" s="89"/>
      <c r="J50" s="89"/>
      <c r="K50" s="93"/>
      <c r="L50" s="90"/>
      <c r="M50" s="90"/>
      <c r="N50" s="92"/>
      <c r="O50" s="205"/>
      <c r="P50" s="121"/>
    </row>
    <row r="51" spans="1:16" s="30" customFormat="1" ht="14" thickBot="1">
      <c r="A51" s="109"/>
      <c r="B51" s="206" t="s">
        <v>57</v>
      </c>
      <c r="C51" s="207">
        <f>SUM(C40:C50)</f>
        <v>3485869</v>
      </c>
      <c r="D51" s="208">
        <f t="shared" ref="D51:O51" si="15">SUM(D40:D50)</f>
        <v>260998.9</v>
      </c>
      <c r="E51" s="209">
        <f t="shared" si="15"/>
        <v>821210</v>
      </c>
      <c r="F51" s="210">
        <f t="shared" si="15"/>
        <v>3485869</v>
      </c>
      <c r="G51" s="211">
        <f t="shared" si="15"/>
        <v>260998.9</v>
      </c>
      <c r="H51" s="211">
        <f t="shared" si="15"/>
        <v>821210</v>
      </c>
      <c r="I51" s="207">
        <f t="shared" si="15"/>
        <v>259989.45</v>
      </c>
      <c r="J51" s="212">
        <f t="shared" si="15"/>
        <v>17631.281000000003</v>
      </c>
      <c r="K51" s="212">
        <f t="shared" si="15"/>
        <v>57958.474999999999</v>
      </c>
      <c r="L51" s="211">
        <f t="shared" si="15"/>
        <v>0</v>
      </c>
      <c r="M51" s="207">
        <f t="shared" si="15"/>
        <v>3592538</v>
      </c>
      <c r="N51" s="208">
        <f t="shared" si="15"/>
        <v>249639</v>
      </c>
      <c r="O51" s="213">
        <f t="shared" si="15"/>
        <v>1058097.5</v>
      </c>
      <c r="P51" s="121"/>
    </row>
    <row r="52" spans="1:16" s="30" customFormat="1">
      <c r="A52" s="109"/>
      <c r="B52" s="30" t="s">
        <v>56</v>
      </c>
      <c r="C52" s="84"/>
      <c r="E52" s="88"/>
      <c r="F52" s="84"/>
      <c r="G52" s="13"/>
      <c r="H52" s="16"/>
      <c r="I52" s="86"/>
      <c r="J52" s="46"/>
      <c r="K52" s="16"/>
      <c r="L52" s="10"/>
      <c r="M52" s="87"/>
      <c r="N52" s="8"/>
      <c r="O52" s="16"/>
      <c r="P52" s="121"/>
    </row>
    <row r="53" spans="1:16" s="30" customFormat="1" ht="14" thickBot="1">
      <c r="A53" s="109"/>
      <c r="B53" s="30" t="s">
        <v>61</v>
      </c>
      <c r="C53" s="84"/>
      <c r="E53" s="88"/>
      <c r="F53" s="84"/>
      <c r="G53" s="13"/>
      <c r="H53" s="16"/>
      <c r="I53" s="86"/>
      <c r="J53" s="46"/>
      <c r="K53" s="16"/>
      <c r="L53" s="10"/>
      <c r="M53" s="87"/>
      <c r="N53" s="8"/>
      <c r="O53" s="16"/>
      <c r="P53" s="121"/>
    </row>
    <row r="54" spans="1:16" s="42" customFormat="1" ht="14" thickBot="1">
      <c r="A54" s="109"/>
      <c r="B54" s="252" t="s">
        <v>73</v>
      </c>
      <c r="C54" s="276">
        <f>C51+D51+E51</f>
        <v>4568077.9000000004</v>
      </c>
      <c r="D54" s="277"/>
      <c r="E54" s="278"/>
      <c r="F54" s="276">
        <f>F51+G51+H51</f>
        <v>4568077.9000000004</v>
      </c>
      <c r="G54" s="277"/>
      <c r="H54" s="277"/>
      <c r="I54" s="276">
        <f>I51+J51+K51</f>
        <v>335579.20600000001</v>
      </c>
      <c r="J54" s="277"/>
      <c r="K54" s="277"/>
      <c r="L54" s="126"/>
      <c r="M54" s="276">
        <f>M51+N51+O51</f>
        <v>4900274.5</v>
      </c>
      <c r="N54" s="277"/>
      <c r="O54" s="279"/>
      <c r="P54" s="121"/>
    </row>
    <row r="55" spans="1:16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</row>
    <row r="56" spans="1:16"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</row>
  </sheetData>
  <autoFilter ref="B12:F21">
    <sortState ref="B31:F39">
      <sortCondition descending="1" ref="E30:E39"/>
    </sortState>
  </autoFilter>
  <mergeCells count="44">
    <mergeCell ref="C54:E54"/>
    <mergeCell ref="F54:H54"/>
    <mergeCell ref="I54:K54"/>
    <mergeCell ref="M54:O54"/>
    <mergeCell ref="C33:E33"/>
    <mergeCell ref="F33:H33"/>
    <mergeCell ref="I33:K33"/>
    <mergeCell ref="M33:O33"/>
    <mergeCell ref="C34:E34"/>
    <mergeCell ref="F34:H34"/>
    <mergeCell ref="I34:K34"/>
    <mergeCell ref="M34:O34"/>
    <mergeCell ref="C35:E35"/>
    <mergeCell ref="F35:H35"/>
    <mergeCell ref="I35:K35"/>
    <mergeCell ref="M35:O35"/>
    <mergeCell ref="M26:O26"/>
    <mergeCell ref="M27:O27"/>
    <mergeCell ref="M28:O28"/>
    <mergeCell ref="M29:O29"/>
    <mergeCell ref="M30:O30"/>
    <mergeCell ref="F26:H26"/>
    <mergeCell ref="F27:H27"/>
    <mergeCell ref="F28:H28"/>
    <mergeCell ref="F29:H29"/>
    <mergeCell ref="F30:H30"/>
    <mergeCell ref="I26:K26"/>
    <mergeCell ref="I27:K27"/>
    <mergeCell ref="I28:K28"/>
    <mergeCell ref="I29:K29"/>
    <mergeCell ref="I30:K30"/>
    <mergeCell ref="C31:E31"/>
    <mergeCell ref="C32:E32"/>
    <mergeCell ref="M31:O31"/>
    <mergeCell ref="F31:H31"/>
    <mergeCell ref="F32:H32"/>
    <mergeCell ref="I31:K31"/>
    <mergeCell ref="I32:K32"/>
    <mergeCell ref="M32:O32"/>
    <mergeCell ref="C26:E26"/>
    <mergeCell ref="C27:E27"/>
    <mergeCell ref="C28:E28"/>
    <mergeCell ref="C29:E29"/>
    <mergeCell ref="C30: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Usage Projector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created xsi:type="dcterms:W3CDTF">2018-04-16T18:47:16Z</dcterms:created>
  <dcterms:modified xsi:type="dcterms:W3CDTF">2020-08-05T18:44:15Z</dcterms:modified>
</cp:coreProperties>
</file>