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d900cc55c4214bc6/Documents/BAN 500/"/>
    </mc:Choice>
  </mc:AlternateContent>
  <xr:revisionPtr revIDLastSave="48" documentId="8_{0A967EE2-FD19-4CF7-A994-CAE44D1E00E5}" xr6:coauthVersionLast="47" xr6:coauthVersionMax="47" xr10:uidLastSave="{3D2AF698-7DC4-4380-A72A-F39E42152FB5}"/>
  <bookViews>
    <workbookView xWindow="-108" yWindow="-108" windowWidth="23256" windowHeight="13896" xr2:uid="{00000000-000D-0000-FFFF-FFFF00000000}"/>
  </bookViews>
  <sheets>
    <sheet name="Dashboard" sheetId="4" r:id="rId1"/>
    <sheet name="EducationReport" sheetId="1" r:id="rId2"/>
    <sheet name="Cleaned Data" sheetId="2" r:id="rId3"/>
    <sheet name="Work2" sheetId="15" r:id="rId4"/>
    <sheet name="MoreWork" sheetId="16" r:id="rId5"/>
  </sheets>
  <definedNames>
    <definedName name="_xlnm._FilterDatabase" localSheetId="2" hidden="1">'Cleaned Data'!$A$1:$I$101</definedName>
    <definedName name="_xlchart.v5.0" hidden="1">'Cleaned Data'!$M$6</definedName>
    <definedName name="_xlchart.v5.1" hidden="1">'Cleaned Data'!$M$7:$M$18</definedName>
    <definedName name="_xlchart.v5.2" hidden="1">'Cleaned Data'!$N$6</definedName>
    <definedName name="_xlchart.v5.3" hidden="1">'Cleaned Data'!$N$7:$N$18</definedName>
    <definedName name="_xlchart.v5.4" hidden="1">'Cleaned Data'!$M$6</definedName>
    <definedName name="_xlchart.v5.5" hidden="1">'Cleaned Data'!$M$7:$M$18</definedName>
    <definedName name="_xlchart.v5.6" hidden="1">'Cleaned Data'!$N$6</definedName>
    <definedName name="_xlchart.v5.7" hidden="1">'Cleaned Data'!$N$7:$N$18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5" l="1"/>
  <c r="R4" i="15"/>
  <c r="R5" i="15"/>
  <c r="R6" i="15"/>
  <c r="R7" i="15"/>
  <c r="R8" i="15"/>
  <c r="R9" i="15"/>
  <c r="R10" i="15"/>
  <c r="R2" i="15"/>
  <c r="AC3" i="15"/>
  <c r="AC4" i="15"/>
  <c r="AC5" i="15"/>
  <c r="AC6" i="15"/>
  <c r="AC2" i="15"/>
  <c r="H92" i="2"/>
  <c r="H101" i="2"/>
  <c r="H79" i="2"/>
  <c r="H63" i="2"/>
  <c r="H68" i="2"/>
  <c r="H81" i="2"/>
  <c r="H91" i="2"/>
  <c r="H74" i="2"/>
  <c r="H42" i="2"/>
  <c r="H28" i="2"/>
  <c r="H96" i="2"/>
  <c r="H34" i="2"/>
  <c r="H72" i="2"/>
  <c r="H98" i="2"/>
  <c r="H66" i="2"/>
  <c r="H27" i="2"/>
  <c r="H31" i="2"/>
  <c r="H16" i="2"/>
  <c r="H97" i="2"/>
  <c r="H10" i="2"/>
  <c r="H60" i="2"/>
  <c r="H88" i="2"/>
  <c r="H35" i="2"/>
  <c r="H25" i="2"/>
  <c r="H24" i="2"/>
  <c r="H85" i="2"/>
  <c r="H59" i="2"/>
  <c r="H67" i="2"/>
  <c r="H94" i="2"/>
  <c r="H73" i="2"/>
  <c r="H4" i="2"/>
  <c r="H100" i="2"/>
  <c r="H51" i="2"/>
  <c r="H47" i="2"/>
  <c r="H45" i="2"/>
  <c r="H82" i="2"/>
  <c r="H65" i="2"/>
  <c r="H26" i="2"/>
  <c r="H30" i="2"/>
  <c r="H21" i="2"/>
  <c r="H39" i="2"/>
  <c r="H54" i="2"/>
  <c r="H12" i="2"/>
  <c r="H99" i="2"/>
  <c r="H29" i="2"/>
  <c r="H19" i="2"/>
  <c r="H77" i="2"/>
  <c r="H37" i="2"/>
  <c r="H93" i="2"/>
  <c r="H84" i="2"/>
  <c r="H22" i="2"/>
  <c r="H76" i="2"/>
  <c r="H14" i="2"/>
  <c r="H5" i="2"/>
  <c r="H78" i="2"/>
  <c r="H15" i="2"/>
  <c r="H7" i="2"/>
  <c r="H58" i="2"/>
  <c r="H61" i="2"/>
  <c r="H20" i="2"/>
  <c r="H11" i="2"/>
  <c r="H57" i="2"/>
  <c r="H52" i="2"/>
  <c r="H18" i="2"/>
  <c r="H50" i="2"/>
  <c r="H86" i="2"/>
  <c r="H32" i="2"/>
  <c r="H13" i="2"/>
  <c r="H36" i="2"/>
  <c r="H9" i="2"/>
  <c r="H48" i="2"/>
  <c r="H64" i="2"/>
  <c r="H55" i="2"/>
  <c r="H46" i="2"/>
  <c r="H41" i="2"/>
  <c r="H2" i="2"/>
  <c r="H38" i="2"/>
  <c r="H49" i="2"/>
  <c r="H71" i="2"/>
  <c r="H89" i="2"/>
  <c r="H17" i="2"/>
  <c r="H80" i="2"/>
  <c r="H69" i="2"/>
  <c r="H6" i="2"/>
  <c r="H62" i="2"/>
  <c r="H75" i="2"/>
  <c r="H70" i="2"/>
  <c r="H8" i="2"/>
  <c r="H43" i="2"/>
  <c r="H33" i="2"/>
  <c r="H40" i="2"/>
  <c r="H56" i="2"/>
  <c r="H87" i="2"/>
  <c r="H95" i="2"/>
  <c r="H90" i="2"/>
  <c r="H83" i="2"/>
  <c r="H44" i="2"/>
  <c r="H3" i="2"/>
  <c r="H23" i="2"/>
  <c r="H53" i="2"/>
  <c r="K92" i="2"/>
  <c r="K101" i="2"/>
  <c r="K79" i="2"/>
  <c r="K63" i="2"/>
  <c r="K68" i="2"/>
  <c r="K81" i="2"/>
  <c r="K91" i="2"/>
  <c r="K74" i="2"/>
  <c r="K42" i="2"/>
  <c r="K28" i="2"/>
  <c r="K96" i="2"/>
  <c r="K34" i="2"/>
  <c r="K72" i="2"/>
  <c r="K98" i="2"/>
  <c r="K66" i="2"/>
  <c r="K27" i="2"/>
  <c r="K31" i="2"/>
  <c r="K16" i="2"/>
  <c r="K97" i="2"/>
  <c r="K10" i="2"/>
  <c r="K60" i="2"/>
  <c r="K88" i="2"/>
  <c r="K35" i="2"/>
  <c r="K25" i="2"/>
  <c r="K24" i="2"/>
  <c r="K85" i="2"/>
  <c r="K59" i="2"/>
  <c r="K67" i="2"/>
  <c r="K94" i="2"/>
  <c r="K73" i="2"/>
  <c r="K4" i="2"/>
  <c r="K100" i="2"/>
  <c r="K51" i="2"/>
  <c r="K47" i="2"/>
  <c r="K45" i="2"/>
  <c r="K82" i="2"/>
  <c r="K65" i="2"/>
  <c r="K26" i="2"/>
  <c r="K30" i="2"/>
  <c r="K21" i="2"/>
  <c r="K39" i="2"/>
  <c r="K54" i="2"/>
  <c r="K12" i="2"/>
  <c r="K99" i="2"/>
  <c r="K29" i="2"/>
  <c r="K19" i="2"/>
  <c r="K77" i="2"/>
  <c r="K37" i="2"/>
  <c r="K93" i="2"/>
  <c r="K84" i="2"/>
  <c r="K22" i="2"/>
  <c r="K76" i="2"/>
  <c r="K14" i="2"/>
  <c r="K5" i="2"/>
  <c r="K78" i="2"/>
  <c r="K15" i="2"/>
  <c r="K7" i="2"/>
  <c r="K58" i="2"/>
  <c r="K61" i="2"/>
  <c r="K20" i="2"/>
  <c r="K11" i="2"/>
  <c r="K57" i="2"/>
  <c r="K52" i="2"/>
  <c r="K18" i="2"/>
  <c r="K50" i="2"/>
  <c r="K86" i="2"/>
  <c r="K32" i="2"/>
  <c r="K13" i="2"/>
  <c r="K36" i="2"/>
  <c r="K9" i="2"/>
  <c r="K48" i="2"/>
  <c r="K64" i="2"/>
  <c r="K55" i="2"/>
  <c r="K46" i="2"/>
  <c r="K41" i="2"/>
  <c r="K2" i="2"/>
  <c r="K38" i="2"/>
  <c r="K49" i="2"/>
  <c r="K71" i="2"/>
  <c r="K89" i="2"/>
  <c r="K17" i="2"/>
  <c r="K80" i="2"/>
  <c r="K69" i="2"/>
  <c r="K6" i="2"/>
  <c r="K62" i="2"/>
  <c r="K75" i="2"/>
  <c r="K70" i="2"/>
  <c r="K8" i="2"/>
  <c r="K43" i="2"/>
  <c r="K33" i="2"/>
  <c r="K40" i="2"/>
  <c r="K56" i="2"/>
  <c r="K87" i="2"/>
  <c r="K95" i="2"/>
  <c r="K90" i="2"/>
  <c r="K83" i="2"/>
  <c r="K44" i="2"/>
  <c r="K3" i="2"/>
  <c r="K23" i="2"/>
  <c r="K53" i="2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M93" i="16"/>
  <c r="M94" i="16"/>
  <c r="M95" i="16"/>
  <c r="M96" i="16"/>
  <c r="M97" i="16"/>
  <c r="M98" i="16"/>
  <c r="M99" i="16"/>
  <c r="M100" i="16"/>
  <c r="M101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" i="16"/>
  <c r="J2" i="16"/>
  <c r="D102" i="16"/>
  <c r="E102" i="16"/>
  <c r="F102" i="16"/>
  <c r="G102" i="16"/>
  <c r="C102" i="16"/>
  <c r="J24" i="16"/>
  <c r="J40" i="16"/>
  <c r="J35" i="16"/>
  <c r="J22" i="16"/>
  <c r="J12" i="16"/>
  <c r="J29" i="16"/>
  <c r="J61" i="16"/>
  <c r="J75" i="16"/>
  <c r="J7" i="16"/>
  <c r="J69" i="16"/>
  <c r="J31" i="16"/>
  <c r="J5" i="16"/>
  <c r="J37" i="16"/>
  <c r="J76" i="16"/>
  <c r="J72" i="16"/>
  <c r="J87" i="16"/>
  <c r="J6" i="16"/>
  <c r="J93" i="16"/>
  <c r="J43" i="16"/>
  <c r="J15" i="16"/>
  <c r="J68" i="16"/>
  <c r="J78" i="16"/>
  <c r="J79" i="16"/>
  <c r="J18" i="16"/>
  <c r="J44" i="16"/>
  <c r="J36" i="16"/>
  <c r="J9" i="16"/>
  <c r="J30" i="16"/>
  <c r="J99" i="16"/>
  <c r="J3" i="16"/>
  <c r="J52" i="16"/>
  <c r="J56" i="16"/>
  <c r="J58" i="16"/>
  <c r="J21" i="16"/>
  <c r="J38" i="16"/>
  <c r="J77" i="16"/>
  <c r="J73" i="16"/>
  <c r="J82" i="16"/>
  <c r="J64" i="16"/>
  <c r="J49" i="16"/>
  <c r="J91" i="16"/>
  <c r="J4" i="16"/>
  <c r="J74" i="16"/>
  <c r="J84" i="16"/>
  <c r="J26" i="16"/>
  <c r="J66" i="16"/>
  <c r="J10" i="16"/>
  <c r="J19" i="16"/>
  <c r="J81" i="16"/>
  <c r="J27" i="16"/>
  <c r="J89" i="16"/>
  <c r="J98" i="16"/>
  <c r="J25" i="16"/>
  <c r="J88" i="16"/>
  <c r="J96" i="16"/>
  <c r="J45" i="16"/>
  <c r="J42" i="16"/>
  <c r="J83" i="16"/>
  <c r="J92" i="16"/>
  <c r="J46" i="16"/>
  <c r="J51" i="16"/>
  <c r="J85" i="16"/>
  <c r="J53" i="16"/>
  <c r="J17" i="16"/>
  <c r="J71" i="16"/>
  <c r="J90" i="16"/>
  <c r="J67" i="16"/>
  <c r="J94" i="16"/>
  <c r="J55" i="16"/>
  <c r="J39" i="16"/>
  <c r="J48" i="16"/>
  <c r="J57" i="16"/>
  <c r="J62" i="16"/>
  <c r="J101" i="16"/>
  <c r="J65" i="16"/>
  <c r="J54" i="16"/>
  <c r="J32" i="16"/>
  <c r="J14" i="16"/>
  <c r="J86" i="16"/>
  <c r="J23" i="16"/>
  <c r="J34" i="16"/>
  <c r="J97" i="16"/>
  <c r="J41" i="16"/>
  <c r="J28" i="16"/>
  <c r="J33" i="16"/>
  <c r="J95" i="16"/>
  <c r="J60" i="16"/>
  <c r="J70" i="16"/>
  <c r="J63" i="16"/>
  <c r="J47" i="16"/>
  <c r="J16" i="16"/>
  <c r="J8" i="16"/>
  <c r="J13" i="16"/>
  <c r="J20" i="16"/>
  <c r="J59" i="16"/>
  <c r="J100" i="16"/>
  <c r="J80" i="16"/>
  <c r="J50" i="16"/>
  <c r="J11" i="16"/>
  <c r="M2" i="15"/>
  <c r="Q10" i="15"/>
  <c r="P10" i="15"/>
  <c r="O10" i="15"/>
  <c r="N10" i="15"/>
  <c r="M10" i="15"/>
  <c r="Q9" i="15"/>
  <c r="P9" i="15"/>
  <c r="O9" i="15"/>
  <c r="N9" i="15"/>
  <c r="M9" i="15"/>
  <c r="Q8" i="15"/>
  <c r="P8" i="15"/>
  <c r="O8" i="15"/>
  <c r="N8" i="15"/>
  <c r="M8" i="15"/>
  <c r="Q7" i="15"/>
  <c r="P7" i="15"/>
  <c r="O7" i="15"/>
  <c r="N7" i="15"/>
  <c r="M7" i="15"/>
  <c r="Q6" i="15"/>
  <c r="P6" i="15"/>
  <c r="O6" i="15"/>
  <c r="N6" i="15"/>
  <c r="M6" i="15"/>
  <c r="Q5" i="15"/>
  <c r="P5" i="15"/>
  <c r="O5" i="15"/>
  <c r="N5" i="15"/>
  <c r="M5" i="15"/>
  <c r="Q4" i="15"/>
  <c r="P4" i="15"/>
  <c r="O4" i="15"/>
  <c r="N4" i="15"/>
  <c r="M4" i="15"/>
  <c r="Q3" i="15"/>
  <c r="P3" i="15"/>
  <c r="O3" i="15"/>
  <c r="N3" i="15"/>
  <c r="M3" i="15"/>
  <c r="Q2" i="15"/>
  <c r="P2" i="15"/>
  <c r="O2" i="15"/>
  <c r="N2" i="15"/>
  <c r="Z13" i="15" l="1" a="1"/>
  <c r="Z13" i="15" s="1"/>
  <c r="M7" i="2" a="1"/>
  <c r="M7" i="2" s="1"/>
  <c r="O9" i="16" a="1"/>
  <c r="O9" i="16" s="1"/>
  <c r="J10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<sst xmlns="http://schemas.openxmlformats.org/spreadsheetml/2006/main" count="1010" uniqueCount="353">
  <si>
    <t>Name</t>
  </si>
  <si>
    <t>2013 Rural-urban Continuum Code*</t>
  </si>
  <si>
    <t>1970</t>
  </si>
  <si>
    <t>1980</t>
  </si>
  <si>
    <t>1990</t>
  </si>
  <si>
    <t>2000</t>
  </si>
  <si>
    <t>2016-2020</t>
  </si>
  <si>
    <t>North Carolina</t>
  </si>
  <si>
    <t xml:space="preserve">Cabarrus, NC        </t>
  </si>
  <si>
    <t xml:space="preserve">Currituck, NC        </t>
  </si>
  <si>
    <t xml:space="preserve">Franklin, NC        </t>
  </si>
  <si>
    <t xml:space="preserve">Gaston, NC        </t>
  </si>
  <si>
    <t xml:space="preserve">Gates, NC        </t>
  </si>
  <si>
    <t xml:space="preserve">Iredell, NC        </t>
  </si>
  <si>
    <t xml:space="preserve">Johnston, NC        </t>
  </si>
  <si>
    <t xml:space="preserve">Lincoln, NC        </t>
  </si>
  <si>
    <t xml:space="preserve">Mecklenburg, NC        </t>
  </si>
  <si>
    <t xml:space="preserve">Rowan, NC        </t>
  </si>
  <si>
    <t xml:space="preserve">Union, NC        </t>
  </si>
  <si>
    <t xml:space="preserve">Wake, NC        </t>
  </si>
  <si>
    <t xml:space="preserve">Alexander, NC        </t>
  </si>
  <si>
    <t xml:space="preserve">Brunswick, NC        </t>
  </si>
  <si>
    <t xml:space="preserve">Buncombe, NC        </t>
  </si>
  <si>
    <t xml:space="preserve">Burke, NC        </t>
  </si>
  <si>
    <t xml:space="preserve">Caldwell, NC        </t>
  </si>
  <si>
    <t xml:space="preserve">Catawba, NC        </t>
  </si>
  <si>
    <t xml:space="preserve">Chatham, NC        </t>
  </si>
  <si>
    <t xml:space="preserve">Cumberland, NC        </t>
  </si>
  <si>
    <t xml:space="preserve">Davidson, NC        </t>
  </si>
  <si>
    <t xml:space="preserve">Davie, NC        </t>
  </si>
  <si>
    <t xml:space="preserve">Durham, NC        </t>
  </si>
  <si>
    <t xml:space="preserve">Forsyth, NC        </t>
  </si>
  <si>
    <t xml:space="preserve">Guilford, NC        </t>
  </si>
  <si>
    <t xml:space="preserve">Haywood, NC        </t>
  </si>
  <si>
    <t xml:space="preserve">Henderson, NC        </t>
  </si>
  <si>
    <t xml:space="preserve">Hoke, NC        </t>
  </si>
  <si>
    <t xml:space="preserve">Madison, NC        </t>
  </si>
  <si>
    <t xml:space="preserve">New Hanover, NC        </t>
  </si>
  <si>
    <t xml:space="preserve">Orange, NC        </t>
  </si>
  <si>
    <t xml:space="preserve">Pender, NC        </t>
  </si>
  <si>
    <t xml:space="preserve">Person, NC        </t>
  </si>
  <si>
    <t xml:space="preserve">Randolph, NC        </t>
  </si>
  <si>
    <t xml:space="preserve">Rockingham, NC        </t>
  </si>
  <si>
    <t xml:space="preserve">Stokes, NC        </t>
  </si>
  <si>
    <t xml:space="preserve">Yadkin, NC        </t>
  </si>
  <si>
    <t xml:space="preserve">Alamance, NC        </t>
  </si>
  <si>
    <t xml:space="preserve">Craven, NC        </t>
  </si>
  <si>
    <t xml:space="preserve">Edgecombe, NC        </t>
  </si>
  <si>
    <t xml:space="preserve">Jones, NC        </t>
  </si>
  <si>
    <t xml:space="preserve">Nash, NC        </t>
  </si>
  <si>
    <t xml:space="preserve">Onslow, NC        </t>
  </si>
  <si>
    <t xml:space="preserve">Pamlico, NC        </t>
  </si>
  <si>
    <t xml:space="preserve">Pitt, NC        </t>
  </si>
  <si>
    <t xml:space="preserve">Wayne, NC        </t>
  </si>
  <si>
    <t xml:space="preserve">Carteret, NC        </t>
  </si>
  <si>
    <t xml:space="preserve">Cleveland, NC        </t>
  </si>
  <si>
    <t xml:space="preserve">Dare, NC        </t>
  </si>
  <si>
    <t xml:space="preserve">Granville, NC        </t>
  </si>
  <si>
    <t xml:space="preserve">Halifax, NC        </t>
  </si>
  <si>
    <t xml:space="preserve">Harnett, NC        </t>
  </si>
  <si>
    <t xml:space="preserve">Lee, NC        </t>
  </si>
  <si>
    <t xml:space="preserve">Lenoir, NC        </t>
  </si>
  <si>
    <t xml:space="preserve">Moore, NC        </t>
  </si>
  <si>
    <t xml:space="preserve">Pasquotank, NC        </t>
  </si>
  <si>
    <t xml:space="preserve">Robeson, NC        </t>
  </si>
  <si>
    <t xml:space="preserve">Rutherford, NC        </t>
  </si>
  <si>
    <t xml:space="preserve">Surry, NC        </t>
  </si>
  <si>
    <t xml:space="preserve">Vance, NC        </t>
  </si>
  <si>
    <t xml:space="preserve">Wilson, NC        </t>
  </si>
  <si>
    <t xml:space="preserve">Richmond, NC        </t>
  </si>
  <si>
    <t xml:space="preserve">Watauga, NC        </t>
  </si>
  <si>
    <t xml:space="preserve">Anson, NC        </t>
  </si>
  <si>
    <t xml:space="preserve">Beaufort, NC        </t>
  </si>
  <si>
    <t xml:space="preserve">Bladen, NC        </t>
  </si>
  <si>
    <t xml:space="preserve">Chowan, NC        </t>
  </si>
  <si>
    <t xml:space="preserve">Columbus, NC        </t>
  </si>
  <si>
    <t xml:space="preserve">Duplin, NC        </t>
  </si>
  <si>
    <t xml:space="preserve">Hertford, NC        </t>
  </si>
  <si>
    <t xml:space="preserve">Jackson, NC        </t>
  </si>
  <si>
    <t xml:space="preserve">McDowell, NC        </t>
  </si>
  <si>
    <t xml:space="preserve">Martin, NC        </t>
  </si>
  <si>
    <t xml:space="preserve">Montgomery, NC        </t>
  </si>
  <si>
    <t xml:space="preserve">Sampson, NC        </t>
  </si>
  <si>
    <t xml:space="preserve">Scotland, NC        </t>
  </si>
  <si>
    <t xml:space="preserve">Stanly, NC        </t>
  </si>
  <si>
    <t xml:space="preserve">Transylvania, NC        </t>
  </si>
  <si>
    <t xml:space="preserve">Wilkes, NC        </t>
  </si>
  <si>
    <t xml:space="preserve">Ashe, NC        </t>
  </si>
  <si>
    <t xml:space="preserve">Bertie, NC        </t>
  </si>
  <si>
    <t xml:space="preserve">Macon, NC        </t>
  </si>
  <si>
    <t xml:space="preserve">Mitchell, NC        </t>
  </si>
  <si>
    <t xml:space="preserve">Washington, NC        </t>
  </si>
  <si>
    <t xml:space="preserve">Avery, NC        </t>
  </si>
  <si>
    <t xml:space="preserve">Camden, NC        </t>
  </si>
  <si>
    <t xml:space="preserve">Caswell, NC        </t>
  </si>
  <si>
    <t xml:space="preserve">Greene, NC        </t>
  </si>
  <si>
    <t xml:space="preserve">Perquimans, NC        </t>
  </si>
  <si>
    <t xml:space="preserve">Polk, NC        </t>
  </si>
  <si>
    <t xml:space="preserve">Swain, NC        </t>
  </si>
  <si>
    <t xml:space="preserve">Warren, NC        </t>
  </si>
  <si>
    <t xml:space="preserve">Yancey, NC        </t>
  </si>
  <si>
    <t xml:space="preserve">Alleghany, NC        </t>
  </si>
  <si>
    <t xml:space="preserve">Cherokee, NC        </t>
  </si>
  <si>
    <t xml:space="preserve">Clay, NC        </t>
  </si>
  <si>
    <t xml:space="preserve">Graham, NC        </t>
  </si>
  <si>
    <t xml:space="preserve">Hyde, NC        </t>
  </si>
  <si>
    <t xml:space="preserve">Northampton, NC        </t>
  </si>
  <si>
    <t xml:space="preserve">Tyrrell, NC        </t>
  </si>
  <si>
    <t>County</t>
  </si>
  <si>
    <t>2013 RUCC</t>
  </si>
  <si>
    <t>State</t>
  </si>
  <si>
    <t xml:space="preserve">Currituck County  </t>
  </si>
  <si>
    <t>Cabarrus County</t>
  </si>
  <si>
    <t>Franklin County</t>
  </si>
  <si>
    <t>Gaston County</t>
  </si>
  <si>
    <t xml:space="preserve">Gates County       </t>
  </si>
  <si>
    <t xml:space="preserve">Iredell County        </t>
  </si>
  <si>
    <t xml:space="preserve">Johnston County     </t>
  </si>
  <si>
    <t xml:space="preserve">Lincoln County      </t>
  </si>
  <si>
    <t xml:space="preserve">Mecklenburg County      </t>
  </si>
  <si>
    <t>Rowan County</t>
  </si>
  <si>
    <t>Hyde County</t>
  </si>
  <si>
    <t>Graham County</t>
  </si>
  <si>
    <t>Clay County</t>
  </si>
  <si>
    <t>Union County</t>
  </si>
  <si>
    <t>Wake County</t>
  </si>
  <si>
    <t>Alexander County</t>
  </si>
  <si>
    <t>Brunswick County</t>
  </si>
  <si>
    <t>Buncombe County</t>
  </si>
  <si>
    <t>Burke County</t>
  </si>
  <si>
    <t>Caldwell County</t>
  </si>
  <si>
    <t>Catawba County</t>
  </si>
  <si>
    <t>Chatham County</t>
  </si>
  <si>
    <t>Cumberland County</t>
  </si>
  <si>
    <t>Davidson County</t>
  </si>
  <si>
    <t>Davie County</t>
  </si>
  <si>
    <t>Durham County</t>
  </si>
  <si>
    <t>Forsyth County</t>
  </si>
  <si>
    <t>Guilford County</t>
  </si>
  <si>
    <t>Haywood County</t>
  </si>
  <si>
    <t>Henderson County</t>
  </si>
  <si>
    <t>Hoke County</t>
  </si>
  <si>
    <t>Madison County</t>
  </si>
  <si>
    <t xml:space="preserve">New Hanover County </t>
  </si>
  <si>
    <t>Orange County</t>
  </si>
  <si>
    <t>Pender County</t>
  </si>
  <si>
    <t>Person County</t>
  </si>
  <si>
    <t>Randolph County</t>
  </si>
  <si>
    <t>Rockingham County</t>
  </si>
  <si>
    <t>Stokes County</t>
  </si>
  <si>
    <t>Yadkin County</t>
  </si>
  <si>
    <t>Alamance County</t>
  </si>
  <si>
    <t>Craven County</t>
  </si>
  <si>
    <t>Edgecombe County</t>
  </si>
  <si>
    <t>Jones County</t>
  </si>
  <si>
    <t>Nash County</t>
  </si>
  <si>
    <t>Onslow County</t>
  </si>
  <si>
    <t>Pamlico County</t>
  </si>
  <si>
    <t>Pitt County</t>
  </si>
  <si>
    <t xml:space="preserve">Wayne County     </t>
  </si>
  <si>
    <t>Carteret County</t>
  </si>
  <si>
    <t>Cleveland County</t>
  </si>
  <si>
    <t>Dare County</t>
  </si>
  <si>
    <t>Granville County</t>
  </si>
  <si>
    <t>Halifax County</t>
  </si>
  <si>
    <t>Harnett County</t>
  </si>
  <si>
    <t>Lee County</t>
  </si>
  <si>
    <t>Lenoir County</t>
  </si>
  <si>
    <t>Moore County</t>
  </si>
  <si>
    <t>Pasquotank County</t>
  </si>
  <si>
    <t>Robeson County</t>
  </si>
  <si>
    <t>Rutherford County</t>
  </si>
  <si>
    <t>Surry County</t>
  </si>
  <si>
    <t>Vance County</t>
  </si>
  <si>
    <t>Wilson County</t>
  </si>
  <si>
    <t>Richmond County</t>
  </si>
  <si>
    <t>Watauga County</t>
  </si>
  <si>
    <t>Anson County</t>
  </si>
  <si>
    <t>Beaufort County</t>
  </si>
  <si>
    <t>Bladen County</t>
  </si>
  <si>
    <t>Chowan County</t>
  </si>
  <si>
    <t>Columbus County</t>
  </si>
  <si>
    <t>Duplin County</t>
  </si>
  <si>
    <t>Hertford County</t>
  </si>
  <si>
    <t xml:space="preserve">Jackson County     </t>
  </si>
  <si>
    <t xml:space="preserve">McDowell County       </t>
  </si>
  <si>
    <t>Martin County</t>
  </si>
  <si>
    <t>Montgomery County</t>
  </si>
  <si>
    <t>Sampson County</t>
  </si>
  <si>
    <t>Scotland County</t>
  </si>
  <si>
    <t>Stanly County</t>
  </si>
  <si>
    <t>Transylvania County</t>
  </si>
  <si>
    <t>Wilkes County</t>
  </si>
  <si>
    <t>Ashe County</t>
  </si>
  <si>
    <t>Bertie County</t>
  </si>
  <si>
    <t>Macon County</t>
  </si>
  <si>
    <t>Mitchell County</t>
  </si>
  <si>
    <t>Washington County</t>
  </si>
  <si>
    <t>Avery County</t>
  </si>
  <si>
    <t>Camden County</t>
  </si>
  <si>
    <t>Caswell County</t>
  </si>
  <si>
    <t>Greene County</t>
  </si>
  <si>
    <t>Perquimans County</t>
  </si>
  <si>
    <t>Polk County</t>
  </si>
  <si>
    <t>Swain County</t>
  </si>
  <si>
    <t>Warren County</t>
  </si>
  <si>
    <t>Yancey County</t>
  </si>
  <si>
    <t>Alleghany County</t>
  </si>
  <si>
    <t>Cherokee County</t>
  </si>
  <si>
    <t>Tyrrell County</t>
  </si>
  <si>
    <t>Northampton County</t>
  </si>
  <si>
    <t xml:space="preserve">RUCC </t>
  </si>
  <si>
    <t>Cabarrus</t>
  </si>
  <si>
    <t xml:space="preserve"> NC        </t>
  </si>
  <si>
    <t>Currituck</t>
  </si>
  <si>
    <t>Franklin</t>
  </si>
  <si>
    <t>Gaston</t>
  </si>
  <si>
    <t>Gates</t>
  </si>
  <si>
    <t>Iredell</t>
  </si>
  <si>
    <t>Johnston</t>
  </si>
  <si>
    <t>Lincoln</t>
  </si>
  <si>
    <t>Mecklenburg</t>
  </si>
  <si>
    <t>Rowan</t>
  </si>
  <si>
    <t>Union</t>
  </si>
  <si>
    <t>Wake</t>
  </si>
  <si>
    <t>Alexander</t>
  </si>
  <si>
    <t>Brunswick</t>
  </si>
  <si>
    <t>Buncombe</t>
  </si>
  <si>
    <t>Burke</t>
  </si>
  <si>
    <t>Caldwell</t>
  </si>
  <si>
    <t>Catawba</t>
  </si>
  <si>
    <t>Chatham</t>
  </si>
  <si>
    <t>Cumberland</t>
  </si>
  <si>
    <t>Davidson</t>
  </si>
  <si>
    <t>Davie</t>
  </si>
  <si>
    <t>Durham</t>
  </si>
  <si>
    <t>Forsyth</t>
  </si>
  <si>
    <t>Guilford</t>
  </si>
  <si>
    <t>Haywood</t>
  </si>
  <si>
    <t>Henderson</t>
  </si>
  <si>
    <t>Hoke</t>
  </si>
  <si>
    <t>Madison</t>
  </si>
  <si>
    <t>New Hanover</t>
  </si>
  <si>
    <t>Orange</t>
  </si>
  <si>
    <t>Pender</t>
  </si>
  <si>
    <t>Person</t>
  </si>
  <si>
    <t>Randolph</t>
  </si>
  <si>
    <t>Rockingham</t>
  </si>
  <si>
    <t>Stokes</t>
  </si>
  <si>
    <t>Yadkin</t>
  </si>
  <si>
    <t>Alamance</t>
  </si>
  <si>
    <t>Craven</t>
  </si>
  <si>
    <t>Edgecombe</t>
  </si>
  <si>
    <t>Jones</t>
  </si>
  <si>
    <t>Nash</t>
  </si>
  <si>
    <t>Onslow</t>
  </si>
  <si>
    <t>Pamlico</t>
  </si>
  <si>
    <t>Pitt</t>
  </si>
  <si>
    <t>Wayne</t>
  </si>
  <si>
    <t>Carteret</t>
  </si>
  <si>
    <t>Cleveland</t>
  </si>
  <si>
    <t>Dare</t>
  </si>
  <si>
    <t>Granville</t>
  </si>
  <si>
    <t>Halifax</t>
  </si>
  <si>
    <t>Harnett</t>
  </si>
  <si>
    <t>Lee</t>
  </si>
  <si>
    <t>Lenoir</t>
  </si>
  <si>
    <t>Moore</t>
  </si>
  <si>
    <t>Pasquotank</t>
  </si>
  <si>
    <t>Robeson</t>
  </si>
  <si>
    <t>Rutherford</t>
  </si>
  <si>
    <t>Surry</t>
  </si>
  <si>
    <t>Vance</t>
  </si>
  <si>
    <t>Wilson</t>
  </si>
  <si>
    <t>Richmond</t>
  </si>
  <si>
    <t>Watauga</t>
  </si>
  <si>
    <t>Anson</t>
  </si>
  <si>
    <t>Beaufort</t>
  </si>
  <si>
    <t>Bladen</t>
  </si>
  <si>
    <t>Chowan</t>
  </si>
  <si>
    <t>Columbus</t>
  </si>
  <si>
    <t>Duplin</t>
  </si>
  <si>
    <t>Hertford</t>
  </si>
  <si>
    <t>Jackson</t>
  </si>
  <si>
    <t>McDowell</t>
  </si>
  <si>
    <t>Martin</t>
  </si>
  <si>
    <t>Montgomery</t>
  </si>
  <si>
    <t>Sampson</t>
  </si>
  <si>
    <t>Scotland</t>
  </si>
  <si>
    <t>Stanly</t>
  </si>
  <si>
    <t>Transylvania</t>
  </si>
  <si>
    <t>Wilkes</t>
  </si>
  <si>
    <t>Ashe</t>
  </si>
  <si>
    <t>Bertie</t>
  </si>
  <si>
    <t>Macon</t>
  </si>
  <si>
    <t>Mitchell</t>
  </si>
  <si>
    <t>Washington</t>
  </si>
  <si>
    <t>Avery</t>
  </si>
  <si>
    <t>Camden</t>
  </si>
  <si>
    <t>Caswell</t>
  </si>
  <si>
    <t>Greene</t>
  </si>
  <si>
    <t>Perquimans</t>
  </si>
  <si>
    <t>Polk</t>
  </si>
  <si>
    <t>Swain</t>
  </si>
  <si>
    <t>Warren</t>
  </si>
  <si>
    <t>Yancey</t>
  </si>
  <si>
    <t>Alleghany</t>
  </si>
  <si>
    <t>Cherokee</t>
  </si>
  <si>
    <t>Clay</t>
  </si>
  <si>
    <t>Graham</t>
  </si>
  <si>
    <t>Hyde</t>
  </si>
  <si>
    <t>Northampton</t>
  </si>
  <si>
    <t>Tyrrell</t>
  </si>
  <si>
    <t>RUCC</t>
  </si>
  <si>
    <t>Growth Difference</t>
  </si>
  <si>
    <t>NC</t>
  </si>
  <si>
    <t>NC Average</t>
  </si>
  <si>
    <t>Select RUCC:</t>
  </si>
  <si>
    <t>Overall Growth</t>
  </si>
  <si>
    <t>Column1</t>
  </si>
  <si>
    <t>Column2</t>
  </si>
  <si>
    <t>Growth Since 1970</t>
  </si>
  <si>
    <t>2014 RUCC</t>
  </si>
  <si>
    <t>County2</t>
  </si>
  <si>
    <t>s</t>
  </si>
  <si>
    <t>Highest Growth</t>
  </si>
  <si>
    <t>Lowest Growth</t>
  </si>
  <si>
    <t xml:space="preserve">Select RUCC: </t>
  </si>
  <si>
    <t>Decade</t>
  </si>
  <si>
    <t>Average</t>
  </si>
  <si>
    <r>
      <t xml:space="preserve">1 - </t>
    </r>
    <r>
      <rPr>
        <sz val="10"/>
        <color rgb="FF000000"/>
        <rFont val="Arial"/>
        <family val="2"/>
      </rPr>
      <t xml:space="preserve">Metro - Counties in metro areas of 1 million population or more                                                                                                                                         </t>
    </r>
  </si>
  <si>
    <r>
      <t xml:space="preserve">2 - </t>
    </r>
    <r>
      <rPr>
        <sz val="10"/>
        <color rgb="FF000000"/>
        <rFont val="Arial"/>
        <family val="2"/>
      </rPr>
      <t xml:space="preserve">Metro - Counties in metro areas of 250,000 to 1 million population                                                                                                                                      </t>
    </r>
  </si>
  <si>
    <r>
      <t xml:space="preserve">3 - </t>
    </r>
    <r>
      <rPr>
        <sz val="10"/>
        <color rgb="FF000000"/>
        <rFont val="Arial"/>
        <family val="2"/>
      </rPr>
      <t xml:space="preserve">Metro - Counties in metro areas of fewer than 250,000 population                                                                                                                                        </t>
    </r>
  </si>
  <si>
    <r>
      <t xml:space="preserve">4 - </t>
    </r>
    <r>
      <rPr>
        <sz val="10"/>
        <color rgb="FF000000"/>
        <rFont val="Arial"/>
        <family val="2"/>
      </rPr>
      <t xml:space="preserve">Nonmetro - Urban population of 20,000 or more, adjacent to a metro area                                                                                                                                 </t>
    </r>
  </si>
  <si>
    <r>
      <t xml:space="preserve">5 - </t>
    </r>
    <r>
      <rPr>
        <sz val="10"/>
        <color rgb="FF000000"/>
        <rFont val="Arial"/>
        <family val="2"/>
      </rPr>
      <t xml:space="preserve">Nonmetro - Urban population of 20,000 or more, not adjacent to a metro area                                                                                                                             </t>
    </r>
  </si>
  <si>
    <r>
      <t xml:space="preserve">6 - </t>
    </r>
    <r>
      <rPr>
        <sz val="10"/>
        <color rgb="FF000000"/>
        <rFont val="Arial"/>
        <family val="2"/>
      </rPr>
      <t xml:space="preserve">Nonmetro - Urban population of 2,500 to 19,999, adjacent to a metro area                                                                                                                                </t>
    </r>
  </si>
  <si>
    <r>
      <t xml:space="preserve">7 - </t>
    </r>
    <r>
      <rPr>
        <sz val="10"/>
        <color rgb="FF000000"/>
        <rFont val="Arial"/>
        <family val="2"/>
      </rPr>
      <t xml:space="preserve">Nonmetro - Urban population of 2,500 to 19,999, not adjacent to a metro area                                                                                                                            </t>
    </r>
  </si>
  <si>
    <r>
      <t xml:space="preserve">8 - </t>
    </r>
    <r>
      <rPr>
        <sz val="10"/>
        <color rgb="FF000000"/>
        <rFont val="Arial"/>
        <family val="2"/>
      </rPr>
      <t xml:space="preserve">Nonmetro - Completely rural or less than 2,500 urban population, adjacent to a metro area                                                                                                               </t>
    </r>
  </si>
  <si>
    <r>
      <t xml:space="preserve">9 - </t>
    </r>
    <r>
      <rPr>
        <sz val="10"/>
        <color rgb="FF000000"/>
        <rFont val="Arial"/>
        <family val="2"/>
      </rPr>
      <t xml:space="preserve">Nonmetro - Completely rural or less than 2,500 urban population, not adjacent to a metro area                                                                                                           </t>
    </r>
  </si>
  <si>
    <t>Metro</t>
  </si>
  <si>
    <t>Nonmetro</t>
  </si>
  <si>
    <t xml:space="preserve">Counties in metro areas of 1 million population or more  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</si>
  <si>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</si>
  <si>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</si>
  <si>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</si>
  <si>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</si>
  <si>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</si>
  <si>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</si>
  <si>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</si>
  <si>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</si>
  <si>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>RUCC 2013 Guide</t>
  </si>
  <si>
    <t>https://www.ers.usda.gov/data-products/rural-urban-continuum-codes/</t>
  </si>
  <si>
    <t>*RUCC 2013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</si>
</sst>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%"/>
    <numFmt numFmtId="165" formatCode="0.0%"/>
    <numFmt numFmtId="166" formatCode="0.0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9"/>
      <color theme="1"/>
      <name val="Arial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49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vertical="top" wrapText="1" readingOrder="1"/>
    </xf>
    <xf numFmtId="165" fontId="1" fillId="0" borderId="0" xfId="1" applyNumberFormat="1" applyFont="1"/>
    <xf numFmtId="9" fontId="1" fillId="0" borderId="0" xfId="1" applyFont="1"/>
    <xf numFmtId="166" fontId="1" fillId="0" borderId="0" xfId="0" applyNumberFormat="1" applyFont="1"/>
    <xf numFmtId="10" fontId="1" fillId="0" borderId="0" xfId="0" applyNumberFormat="1" applyFont="1"/>
    <xf numFmtId="0" fontId="1" fillId="0" borderId="0" xfId="1" applyNumberFormat="1" applyFont="1"/>
    <xf numFmtId="0" fontId="5" fillId="3" borderId="4" xfId="0" applyFont="1" applyFill="1" applyBorder="1"/>
    <xf numFmtId="0" fontId="5" fillId="3" borderId="5" xfId="0" applyFont="1" applyFill="1" applyBorder="1"/>
    <xf numFmtId="0" fontId="1" fillId="6" borderId="0" xfId="0" applyFont="1" applyFill="1"/>
    <xf numFmtId="0" fontId="7" fillId="0" borderId="0" xfId="0" applyFont="1"/>
    <xf numFmtId="0" fontId="3" fillId="0" borderId="1" xfId="0" applyFont="1" applyBorder="1" applyAlignment="1">
      <alignment horizontal="right" vertical="top" wrapText="1" readingOrder="1"/>
    </xf>
    <xf numFmtId="0" fontId="6" fillId="4" borderId="1" xfId="0" applyFont="1" applyFill="1" applyBorder="1" applyAlignment="1">
      <alignment vertical="top" wrapText="1" readingOrder="1"/>
    </xf>
    <xf numFmtId="0" fontId="6" fillId="5" borderId="1" xfId="0" applyFont="1" applyFill="1" applyBorder="1" applyAlignment="1">
      <alignment vertical="top" wrapText="1" readingOrder="1"/>
    </xf>
    <xf numFmtId="10" fontId="1" fillId="4" borderId="6" xfId="0" applyNumberFormat="1" applyFont="1" applyFill="1" applyBorder="1"/>
    <xf numFmtId="0" fontId="3" fillId="0" borderId="0" xfId="0" applyFont="1" applyAlignment="1">
      <alignment horizontal="right" vertical="top" wrapText="1" readingOrder="1"/>
    </xf>
    <xf numFmtId="9" fontId="7" fillId="0" borderId="0" xfId="1" applyFont="1"/>
    <xf numFmtId="164" fontId="3" fillId="0" borderId="7" xfId="0" applyNumberFormat="1" applyFont="1" applyBorder="1" applyAlignment="1">
      <alignment horizontal="right" vertical="top" wrapText="1" readingOrder="1"/>
    </xf>
    <xf numFmtId="164" fontId="3" fillId="0" borderId="8" xfId="0" applyNumberFormat="1" applyFont="1" applyBorder="1" applyAlignment="1">
      <alignment horizontal="right" vertical="top" wrapText="1" readingOrder="1"/>
    </xf>
    <xf numFmtId="1" fontId="1" fillId="0" borderId="0" xfId="0" applyNumberFormat="1" applyFont="1"/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/>
    </xf>
    <xf numFmtId="9" fontId="1" fillId="0" borderId="10" xfId="1" applyFont="1" applyBorder="1" applyAlignment="1">
      <alignment horizontal="center"/>
    </xf>
    <xf numFmtId="0" fontId="1" fillId="0" borderId="10" xfId="0" applyFont="1" applyBorder="1"/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9" fillId="6" borderId="16" xfId="2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 readingOrder="1"/>
    </xf>
    <xf numFmtId="0" fontId="1" fillId="0" borderId="0" xfId="0" applyFont="1"/>
    <xf numFmtId="0" fontId="7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0" formatCode="General"/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0" formatCode="General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[$-10409]0.0%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Percentage of College Graduates by RUCC Since 1970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Work2!$Z$12:$AD$12</c:f>
              <c:strCach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2016-2020</c:v>
                </c:pt>
              </c:strCache>
            </c:strRef>
          </c:cat>
          <c:val>
            <c:numRef>
              <c:f>Work2!$Z$13:$AD$13</c:f>
              <c:numCache>
                <c:formatCode>0%</c:formatCode>
                <c:ptCount val="5"/>
                <c:pt idx="0">
                  <c:v>6.6034127231961073E-2</c:v>
                </c:pt>
                <c:pt idx="1">
                  <c:v>0.10693183355015408</c:v>
                </c:pt>
                <c:pt idx="2">
                  <c:v>0.14157353587428345</c:v>
                </c:pt>
                <c:pt idx="3">
                  <c:v>0.19416603393414647</c:v>
                </c:pt>
                <c:pt idx="4">
                  <c:v>0.28901560308014468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F-4AE4-B1FC-C093A5DA9B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91290223"/>
        <c:axId val="1491292303"/>
      </c:lineChart>
      <c:catAx>
        <c:axId val="149129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92303"/>
        <c:crosses val="autoZero"/>
        <c:auto val="1"/>
        <c:lblAlgn val="ctr"/>
        <c:lblOffset val="100"/>
        <c:noMultiLvlLbl val="0"/>
      </c:catAx>
      <c:valAx>
        <c:axId val="14912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9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Average Percentages Layered by Decade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2222222222224E-2"/>
          <c:y val="0.12204507238013688"/>
          <c:w val="0.89444444444444449"/>
          <c:h val="0.72400147676575888"/>
        </c:manualLayout>
      </c:layout>
      <c:lineChart>
        <c:grouping val="standard"/>
        <c:varyColors val="0"/>
        <c:ser>
          <c:idx val="0"/>
          <c:order val="0"/>
          <c:tx>
            <c:strRef>
              <c:f>Work2!$M$1</c:f>
              <c:strCache>
                <c:ptCount val="1"/>
                <c:pt idx="0">
                  <c:v>1970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Work2!$M$2:$M$10</c:f>
              <c:numCache>
                <c:formatCode>0.0%</c:formatCode>
                <c:ptCount val="9"/>
                <c:pt idx="0">
                  <c:v>6.6034127231961073E-2</c:v>
                </c:pt>
                <c:pt idx="1">
                  <c:v>7.5885226746739892E-2</c:v>
                </c:pt>
                <c:pt idx="2">
                  <c:v>6.8913462153449928E-2</c:v>
                </c:pt>
                <c:pt idx="3">
                  <c:v>6.3320779801192231E-2</c:v>
                </c:pt>
                <c:pt idx="4">
                  <c:v>8.5131471503794354E-2</c:v>
                </c:pt>
                <c:pt idx="5">
                  <c:v>5.6752629273996304E-2</c:v>
                </c:pt>
                <c:pt idx="6">
                  <c:v>4.93068707152289E-2</c:v>
                </c:pt>
                <c:pt idx="7">
                  <c:v>5.5093372729378948E-2</c:v>
                </c:pt>
                <c:pt idx="8">
                  <c:v>4.3041613218150018E-2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D-48B7-B12D-806BB0C09F16}"/>
            </c:ext>
          </c:extLst>
        </c:ser>
        <c:ser>
          <c:idx val="1"/>
          <c:order val="1"/>
          <c:tx>
            <c:strRef>
              <c:f>Work2!$N$1</c:f>
              <c:strCache>
                <c:ptCount val="1"/>
                <c:pt idx="0">
                  <c:v>1980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Work2!$N$2:$N$10</c:f>
              <c:numCache>
                <c:formatCode>0.0%</c:formatCode>
                <c:ptCount val="9"/>
                <c:pt idx="0">
                  <c:v>0.10693183355015408</c:v>
                </c:pt>
                <c:pt idx="1">
                  <c:v>0.1221492715180668</c:v>
                </c:pt>
                <c:pt idx="2">
                  <c:v>0.1065046312575547</c:v>
                </c:pt>
                <c:pt idx="3">
                  <c:v>0.10172580313905563</c:v>
                </c:pt>
                <c:pt idx="4">
                  <c:v>0.14450707753977179</c:v>
                </c:pt>
                <c:pt idx="5">
                  <c:v>8.8983203637715613E-2</c:v>
                </c:pt>
                <c:pt idx="6">
                  <c:v>7.9125052656501285E-2</c:v>
                </c:pt>
                <c:pt idx="7">
                  <c:v>7.8375956931334312E-2</c:v>
                </c:pt>
                <c:pt idx="8">
                  <c:v>6.8770227340828119E-2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D-48B7-B12D-806BB0C09F16}"/>
            </c:ext>
          </c:extLst>
        </c:ser>
        <c:ser>
          <c:idx val="2"/>
          <c:order val="2"/>
          <c:tx>
            <c:strRef>
              <c:f>Work2!$O$1</c:f>
              <c:strCache>
                <c:ptCount val="1"/>
                <c:pt idx="0">
                  <c:v>1990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Work2!$O$2:$O$10</c:f>
              <c:numCache>
                <c:formatCode>0.0%</c:formatCode>
                <c:ptCount val="9"/>
                <c:pt idx="0">
                  <c:v>0.14157353587428345</c:v>
                </c:pt>
                <c:pt idx="1">
                  <c:v>0.15411038624969042</c:v>
                </c:pt>
                <c:pt idx="2">
                  <c:v>0.13257504294227812</c:v>
                </c:pt>
                <c:pt idx="3">
                  <c:v>0.12699037580276357</c:v>
                </c:pt>
                <c:pt idx="4">
                  <c:v>0.17632573556018341</c:v>
                </c:pt>
                <c:pt idx="5">
                  <c:v>0.104617083062212</c:v>
                </c:pt>
                <c:pt idx="6">
                  <c:v>9.4710126426003113E-2</c:v>
                </c:pt>
                <c:pt idx="7">
                  <c:v>0.10423177055690154</c:v>
                </c:pt>
                <c:pt idx="8">
                  <c:v>9.0955404530990921E-2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D-48B7-B12D-806BB0C09F16}"/>
            </c:ext>
          </c:extLst>
        </c:ser>
        <c:ser>
          <c:idx val="3"/>
          <c:order val="3"/>
          <c:tx>
            <c:strRef>
              <c:f>Work2!$P$1</c:f>
              <c:strCache>
                <c:ptCount val="1"/>
                <c:pt idx="0">
                  <c:v>2000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Work2!$P$2:$P$10</c:f>
              <c:numCache>
                <c:formatCode>0.0%</c:formatCode>
                <c:ptCount val="9"/>
                <c:pt idx="0">
                  <c:v>0.19416603393414647</c:v>
                </c:pt>
                <c:pt idx="1">
                  <c:v>0.19275623386561286</c:v>
                </c:pt>
                <c:pt idx="2">
                  <c:v>0.16057862910717641</c:v>
                </c:pt>
                <c:pt idx="3">
                  <c:v>0.15543842462926394</c:v>
                </c:pt>
                <c:pt idx="4">
                  <c:v>0.21690043490602201</c:v>
                </c:pt>
                <c:pt idx="5">
                  <c:v>0.13468330217760613</c:v>
                </c:pt>
                <c:pt idx="6">
                  <c:v>0.12175175746006398</c:v>
                </c:pt>
                <c:pt idx="7">
                  <c:v>0.13756686698962237</c:v>
                </c:pt>
                <c:pt idx="8">
                  <c:v>0.11615281715726671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D-48B7-B12D-806BB0C09F16}"/>
            </c:ext>
          </c:extLst>
        </c:ser>
        <c:ser>
          <c:idx val="4"/>
          <c:order val="4"/>
          <c:tx>
            <c:strRef>
              <c:f>Work2!$Q$1</c:f>
              <c:strCache>
                <c:ptCount val="1"/>
                <c:pt idx="0">
                  <c:v>2016-2020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Work2!$Q$2:$Q$10</c:f>
              <c:numCache>
                <c:formatCode>0.0%</c:formatCode>
                <c:ptCount val="9"/>
                <c:pt idx="0">
                  <c:v>0.28901560308014468</c:v>
                </c:pt>
                <c:pt idx="1">
                  <c:v>0.27456219843636526</c:v>
                </c:pt>
                <c:pt idx="2">
                  <c:v>0.22098606298033843</c:v>
                </c:pt>
                <c:pt idx="3">
                  <c:v>0.22242259347206306</c:v>
                </c:pt>
                <c:pt idx="4">
                  <c:v>0.30266106040371499</c:v>
                </c:pt>
                <c:pt idx="5">
                  <c:v>0.18172001627642101</c:v>
                </c:pt>
                <c:pt idx="6">
                  <c:v>0.1867155535341688</c:v>
                </c:pt>
                <c:pt idx="7">
                  <c:v>0.19808356666546578</c:v>
                </c:pt>
                <c:pt idx="8">
                  <c:v>0.17010547182390587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0D-48B7-B12D-806BB0C09F1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702160"/>
        <c:axId val="1069705904"/>
      </c:lineChart>
      <c:catAx>
        <c:axId val="10697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705904"/>
        <c:crosses val="autoZero"/>
        <c:auto val="1"/>
        <c:lblAlgn val="ctr"/>
        <c:lblOffset val="100"/>
        <c:noMultiLvlLbl val="0"/>
      </c:catAx>
      <c:valAx>
        <c:axId val="10697059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06970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2222222222224E-2"/>
          <c:y val="0.12204507238013688"/>
          <c:w val="0.89444444444444449"/>
          <c:h val="0.72400147676575888"/>
        </c:manualLayout>
      </c:layout>
      <c:lineChart>
        <c:grouping val="standard"/>
        <c:varyColors val="0"/>
        <c:ser>
          <c:idx val="0"/>
          <c:order val="0"/>
          <c:tx>
            <c:strRef>
              <c:f>Work2!$M$1</c:f>
              <c:strCache>
                <c:ptCount val="1"/>
                <c:pt idx="0">
                  <c:v>1970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Work2!$M$2:$M$10</c:f>
              <c:numCache>
                <c:formatCode>0.0%</c:formatCode>
                <c:ptCount val="9"/>
                <c:pt idx="0">
                  <c:v>6.6034127231961073E-2</c:v>
                </c:pt>
                <c:pt idx="1">
                  <c:v>7.5885226746739892E-2</c:v>
                </c:pt>
                <c:pt idx="2">
                  <c:v>6.8913462153449928E-2</c:v>
                </c:pt>
                <c:pt idx="3">
                  <c:v>6.3320779801192231E-2</c:v>
                </c:pt>
                <c:pt idx="4">
                  <c:v>8.5131471503794354E-2</c:v>
                </c:pt>
                <c:pt idx="5">
                  <c:v>5.6752629273996304E-2</c:v>
                </c:pt>
                <c:pt idx="6">
                  <c:v>4.93068707152289E-2</c:v>
                </c:pt>
                <c:pt idx="7">
                  <c:v>5.5093372729378948E-2</c:v>
                </c:pt>
                <c:pt idx="8">
                  <c:v>4.3041613218150018E-2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8-4224-AD83-AC5A8A448997}"/>
            </c:ext>
          </c:extLst>
        </c:ser>
        <c:ser>
          <c:idx val="1"/>
          <c:order val="1"/>
          <c:tx>
            <c:strRef>
              <c:f>Work2!$N$1</c:f>
              <c:strCache>
                <c:ptCount val="1"/>
                <c:pt idx="0">
                  <c:v>1980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Work2!$N$2:$N$10</c:f>
              <c:numCache>
                <c:formatCode>0.0%</c:formatCode>
                <c:ptCount val="9"/>
                <c:pt idx="0">
                  <c:v>0.10693183355015408</c:v>
                </c:pt>
                <c:pt idx="1">
                  <c:v>0.1221492715180668</c:v>
                </c:pt>
                <c:pt idx="2">
                  <c:v>0.1065046312575547</c:v>
                </c:pt>
                <c:pt idx="3">
                  <c:v>0.10172580313905563</c:v>
                </c:pt>
                <c:pt idx="4">
                  <c:v>0.14450707753977179</c:v>
                </c:pt>
                <c:pt idx="5">
                  <c:v>8.8983203637715613E-2</c:v>
                </c:pt>
                <c:pt idx="6">
                  <c:v>7.9125052656501285E-2</c:v>
                </c:pt>
                <c:pt idx="7">
                  <c:v>7.8375956931334312E-2</c:v>
                </c:pt>
                <c:pt idx="8">
                  <c:v>6.8770227340828119E-2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8-4224-AD83-AC5A8A448997}"/>
            </c:ext>
          </c:extLst>
        </c:ser>
        <c:ser>
          <c:idx val="2"/>
          <c:order val="2"/>
          <c:tx>
            <c:strRef>
              <c:f>Work2!$O$1</c:f>
              <c:strCache>
                <c:ptCount val="1"/>
                <c:pt idx="0">
                  <c:v>1990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Work2!$O$2:$O$10</c:f>
              <c:numCache>
                <c:formatCode>0.0%</c:formatCode>
                <c:ptCount val="9"/>
                <c:pt idx="0">
                  <c:v>0.14157353587428345</c:v>
                </c:pt>
                <c:pt idx="1">
                  <c:v>0.15411038624969042</c:v>
                </c:pt>
                <c:pt idx="2">
                  <c:v>0.13257504294227812</c:v>
                </c:pt>
                <c:pt idx="3">
                  <c:v>0.12699037580276357</c:v>
                </c:pt>
                <c:pt idx="4">
                  <c:v>0.17632573556018341</c:v>
                </c:pt>
                <c:pt idx="5">
                  <c:v>0.104617083062212</c:v>
                </c:pt>
                <c:pt idx="6">
                  <c:v>9.4710126426003113E-2</c:v>
                </c:pt>
                <c:pt idx="7">
                  <c:v>0.10423177055690154</c:v>
                </c:pt>
                <c:pt idx="8">
                  <c:v>9.0955404530990921E-2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B8-4224-AD83-AC5A8A448997}"/>
            </c:ext>
          </c:extLst>
        </c:ser>
        <c:ser>
          <c:idx val="3"/>
          <c:order val="3"/>
          <c:tx>
            <c:strRef>
              <c:f>Work2!$P$1</c:f>
              <c:strCache>
                <c:ptCount val="1"/>
                <c:pt idx="0">
                  <c:v>2000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Work2!$P$2:$P$10</c:f>
              <c:numCache>
                <c:formatCode>0.0%</c:formatCode>
                <c:ptCount val="9"/>
                <c:pt idx="0">
                  <c:v>0.19416603393414647</c:v>
                </c:pt>
                <c:pt idx="1">
                  <c:v>0.19275623386561286</c:v>
                </c:pt>
                <c:pt idx="2">
                  <c:v>0.16057862910717641</c:v>
                </c:pt>
                <c:pt idx="3">
                  <c:v>0.15543842462926394</c:v>
                </c:pt>
                <c:pt idx="4">
                  <c:v>0.21690043490602201</c:v>
                </c:pt>
                <c:pt idx="5">
                  <c:v>0.13468330217760613</c:v>
                </c:pt>
                <c:pt idx="6">
                  <c:v>0.12175175746006398</c:v>
                </c:pt>
                <c:pt idx="7">
                  <c:v>0.13756686698962237</c:v>
                </c:pt>
                <c:pt idx="8">
                  <c:v>0.11615281715726671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B8-4224-AD83-AC5A8A448997}"/>
            </c:ext>
          </c:extLst>
        </c:ser>
        <c:ser>
          <c:idx val="4"/>
          <c:order val="4"/>
          <c:tx>
            <c:strRef>
              <c:f>Work2!$Q$1</c:f>
              <c:strCache>
                <c:ptCount val="1"/>
                <c:pt idx="0">
                  <c:v>2016-2020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Work2!$Q$2:$Q$10</c:f>
              <c:numCache>
                <c:formatCode>0.0%</c:formatCode>
                <c:ptCount val="9"/>
                <c:pt idx="0">
                  <c:v>0.28901560308014468</c:v>
                </c:pt>
                <c:pt idx="1">
                  <c:v>0.27456219843636526</c:v>
                </c:pt>
                <c:pt idx="2">
                  <c:v>0.22098606298033843</c:v>
                </c:pt>
                <c:pt idx="3">
                  <c:v>0.22242259347206306</c:v>
                </c:pt>
                <c:pt idx="4">
                  <c:v>0.30266106040371499</c:v>
                </c:pt>
                <c:pt idx="5">
                  <c:v>0.18172001627642101</c:v>
                </c:pt>
                <c:pt idx="6">
                  <c:v>0.1867155535341688</c:v>
                </c:pt>
                <c:pt idx="7">
                  <c:v>0.19808356666546578</c:v>
                </c:pt>
                <c:pt idx="8">
                  <c:v>0.17010547182390587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B8-4224-AD83-AC5A8A4489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702160"/>
        <c:axId val="1069705904"/>
      </c:lineChart>
      <c:catAx>
        <c:axId val="10697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705904"/>
        <c:crosses val="autoZero"/>
        <c:auto val="1"/>
        <c:lblAlgn val="ctr"/>
        <c:lblOffset val="100"/>
        <c:noMultiLvlLbl val="0"/>
      </c:catAx>
      <c:valAx>
        <c:axId val="10697059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06970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% Each Decade By RUCC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Work2!$M$1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Work2!$M$2:$M$10</c:f>
              <c:numCache>
                <c:formatCode>0.0%</c:formatCode>
                <c:ptCount val="9"/>
                <c:pt idx="0">
                  <c:v>6.6034127231961073E-2</c:v>
                </c:pt>
                <c:pt idx="1">
                  <c:v>7.5885226746739892E-2</c:v>
                </c:pt>
                <c:pt idx="2">
                  <c:v>6.8913462153449928E-2</c:v>
                </c:pt>
                <c:pt idx="3">
                  <c:v>6.3320779801192231E-2</c:v>
                </c:pt>
                <c:pt idx="4">
                  <c:v>8.5131471503794354E-2</c:v>
                </c:pt>
                <c:pt idx="5">
                  <c:v>5.6752629273996304E-2</c:v>
                </c:pt>
                <c:pt idx="6">
                  <c:v>4.93068707152289E-2</c:v>
                </c:pt>
                <c:pt idx="7">
                  <c:v>5.5093372729378948E-2</c:v>
                </c:pt>
                <c:pt idx="8">
                  <c:v>4.3041613218150018E-2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8-4E56-AFA2-ACFBB6C02BA2}"/>
            </c:ext>
          </c:extLst>
        </c:ser>
        <c:ser>
          <c:idx val="1"/>
          <c:order val="1"/>
          <c:tx>
            <c:strRef>
              <c:f>Work2!$N$1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Work2!$N$2:$N$10</c:f>
              <c:numCache>
                <c:formatCode>0.0%</c:formatCode>
                <c:ptCount val="9"/>
                <c:pt idx="0">
                  <c:v>0.10693183355015408</c:v>
                </c:pt>
                <c:pt idx="1">
                  <c:v>0.1221492715180668</c:v>
                </c:pt>
                <c:pt idx="2">
                  <c:v>0.1065046312575547</c:v>
                </c:pt>
                <c:pt idx="3">
                  <c:v>0.10172580313905563</c:v>
                </c:pt>
                <c:pt idx="4">
                  <c:v>0.14450707753977179</c:v>
                </c:pt>
                <c:pt idx="5">
                  <c:v>8.8983203637715613E-2</c:v>
                </c:pt>
                <c:pt idx="6">
                  <c:v>7.9125052656501285E-2</c:v>
                </c:pt>
                <c:pt idx="7">
                  <c:v>7.8375956931334312E-2</c:v>
                </c:pt>
                <c:pt idx="8">
                  <c:v>6.8770227340828119E-2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8-4E56-AFA2-ACFBB6C02BA2}"/>
            </c:ext>
          </c:extLst>
        </c:ser>
        <c:ser>
          <c:idx val="2"/>
          <c:order val="2"/>
          <c:tx>
            <c:strRef>
              <c:f>Work2!$O$1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Work2!$O$2:$O$10</c:f>
              <c:numCache>
                <c:formatCode>0.0%</c:formatCode>
                <c:ptCount val="9"/>
                <c:pt idx="0">
                  <c:v>0.14157353587428345</c:v>
                </c:pt>
                <c:pt idx="1">
                  <c:v>0.15411038624969042</c:v>
                </c:pt>
                <c:pt idx="2">
                  <c:v>0.13257504294227812</c:v>
                </c:pt>
                <c:pt idx="3">
                  <c:v>0.12699037580276357</c:v>
                </c:pt>
                <c:pt idx="4">
                  <c:v>0.17632573556018341</c:v>
                </c:pt>
                <c:pt idx="5">
                  <c:v>0.104617083062212</c:v>
                </c:pt>
                <c:pt idx="6">
                  <c:v>9.4710126426003113E-2</c:v>
                </c:pt>
                <c:pt idx="7">
                  <c:v>0.10423177055690154</c:v>
                </c:pt>
                <c:pt idx="8">
                  <c:v>9.0955404530990921E-2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B8-4E56-AFA2-ACFBB6C02BA2}"/>
            </c:ext>
          </c:extLst>
        </c:ser>
        <c:ser>
          <c:idx val="3"/>
          <c:order val="3"/>
          <c:tx>
            <c:strRef>
              <c:f>Work2!$P$1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Work2!$P$2:$P$10</c:f>
              <c:numCache>
                <c:formatCode>0.0%</c:formatCode>
                <c:ptCount val="9"/>
                <c:pt idx="0">
                  <c:v>0.19416603393414647</c:v>
                </c:pt>
                <c:pt idx="1">
                  <c:v>0.19275623386561286</c:v>
                </c:pt>
                <c:pt idx="2">
                  <c:v>0.16057862910717641</c:v>
                </c:pt>
                <c:pt idx="3">
                  <c:v>0.15543842462926394</c:v>
                </c:pt>
                <c:pt idx="4">
                  <c:v>0.21690043490602201</c:v>
                </c:pt>
                <c:pt idx="5">
                  <c:v>0.13468330217760613</c:v>
                </c:pt>
                <c:pt idx="6">
                  <c:v>0.12175175746006398</c:v>
                </c:pt>
                <c:pt idx="7">
                  <c:v>0.13756686698962237</c:v>
                </c:pt>
                <c:pt idx="8">
                  <c:v>0.11615281715726671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8-4E56-AFA2-ACFBB6C02BA2}"/>
            </c:ext>
          </c:extLst>
        </c:ser>
        <c:ser>
          <c:idx val="4"/>
          <c:order val="4"/>
          <c:tx>
            <c:strRef>
              <c:f>Work2!$Q$1</c:f>
              <c:strCache>
                <c:ptCount val="1"/>
                <c:pt idx="0">
                  <c:v>2016-2020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Work2!$L$2:$L$10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Work2!$Q$2:$Q$10</c:f>
              <c:numCache>
                <c:formatCode>0.0%</c:formatCode>
                <c:ptCount val="9"/>
                <c:pt idx="0">
                  <c:v>0.28901560308014468</c:v>
                </c:pt>
                <c:pt idx="1">
                  <c:v>0.27456219843636526</c:v>
                </c:pt>
                <c:pt idx="2">
                  <c:v>0.22098606298033843</c:v>
                </c:pt>
                <c:pt idx="3">
                  <c:v>0.22242259347206306</c:v>
                </c:pt>
                <c:pt idx="4">
                  <c:v>0.30266106040371499</c:v>
                </c:pt>
                <c:pt idx="5">
                  <c:v>0.18172001627642101</c:v>
                </c:pt>
                <c:pt idx="6">
                  <c:v>0.1867155535341688</c:v>
                </c:pt>
                <c:pt idx="7">
                  <c:v>0.19808356666546578</c:v>
                </c:pt>
                <c:pt idx="8">
                  <c:v>0.17010547182390587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B8-4E56-AFA2-ACFBB6C0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4790848"/>
        <c:axId val="1214786688"/>
      </c:barChart>
      <c:catAx>
        <c:axId val="121479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86688"/>
        <c:crosses val="autoZero"/>
        <c:auto val="1"/>
        <c:lblAlgn val="ctr"/>
        <c:lblOffset val="100"/>
        <c:noMultiLvlLbl val="0"/>
      </c:catAx>
      <c:valAx>
        <c:axId val="121478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9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Work2!$S$2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Work2!$T$1:$AB$1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Work2!$T$2:$AB$2</c:f>
              <c:numCache>
                <c:formatCode>0.0</c:formatCode>
                <c:ptCount val="9"/>
                <c:pt idx="0">
                  <c:v>6.6</c:v>
                </c:pt>
                <c:pt idx="1">
                  <c:v>7.6</c:v>
                </c:pt>
                <c:pt idx="2">
                  <c:v>6.9</c:v>
                </c:pt>
                <c:pt idx="3">
                  <c:v>6.3</c:v>
                </c:pt>
                <c:pt idx="4">
                  <c:v>8.5</c:v>
                </c:pt>
                <c:pt idx="5">
                  <c:v>5.7</c:v>
                </c:pt>
                <c:pt idx="6">
                  <c:v>4.9000000000000004</c:v>
                </c:pt>
                <c:pt idx="7">
                  <c:v>5.5</c:v>
                </c:pt>
                <c:pt idx="8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0-42DC-A231-C3AB0801FFD9}"/>
            </c:ext>
          </c:extLst>
        </c:ser>
        <c:ser>
          <c:idx val="1"/>
          <c:order val="1"/>
          <c:tx>
            <c:strRef>
              <c:f>Work2!$S$3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Work2!$T$1:$AB$1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Work2!$T$3:$AB$3</c:f>
              <c:numCache>
                <c:formatCode>0.0</c:formatCode>
                <c:ptCount val="9"/>
                <c:pt idx="0">
                  <c:v>10.7</c:v>
                </c:pt>
                <c:pt idx="1">
                  <c:v>12.2</c:v>
                </c:pt>
                <c:pt idx="2">
                  <c:v>10.7</c:v>
                </c:pt>
                <c:pt idx="3">
                  <c:v>10.199999999999999</c:v>
                </c:pt>
                <c:pt idx="4">
                  <c:v>14.5</c:v>
                </c:pt>
                <c:pt idx="5">
                  <c:v>8.9</c:v>
                </c:pt>
                <c:pt idx="6">
                  <c:v>7.9</c:v>
                </c:pt>
                <c:pt idx="7">
                  <c:v>7.8</c:v>
                </c:pt>
                <c:pt idx="8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0-42DC-A231-C3AB0801FFD9}"/>
            </c:ext>
          </c:extLst>
        </c:ser>
        <c:ser>
          <c:idx val="2"/>
          <c:order val="2"/>
          <c:tx>
            <c:strRef>
              <c:f>Work2!$S$4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Work2!$T$1:$AB$1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Work2!$T$4:$AB$4</c:f>
              <c:numCache>
                <c:formatCode>0.0</c:formatCode>
                <c:ptCount val="9"/>
                <c:pt idx="0">
                  <c:v>14.2</c:v>
                </c:pt>
                <c:pt idx="1">
                  <c:v>15.4</c:v>
                </c:pt>
                <c:pt idx="2">
                  <c:v>13.3</c:v>
                </c:pt>
                <c:pt idx="3">
                  <c:v>12.7</c:v>
                </c:pt>
                <c:pt idx="4">
                  <c:v>17.600000000000001</c:v>
                </c:pt>
                <c:pt idx="5">
                  <c:v>10.5</c:v>
                </c:pt>
                <c:pt idx="6">
                  <c:v>9.5</c:v>
                </c:pt>
                <c:pt idx="7">
                  <c:v>10.4</c:v>
                </c:pt>
                <c:pt idx="8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0-42DC-A231-C3AB0801FFD9}"/>
            </c:ext>
          </c:extLst>
        </c:ser>
        <c:ser>
          <c:idx val="3"/>
          <c:order val="3"/>
          <c:tx>
            <c:strRef>
              <c:f>Work2!$S$5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Work2!$T$1:$AB$1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Work2!$T$5:$AB$5</c:f>
              <c:numCache>
                <c:formatCode>0.0</c:formatCode>
                <c:ptCount val="9"/>
                <c:pt idx="0">
                  <c:v>19.399999999999999</c:v>
                </c:pt>
                <c:pt idx="1">
                  <c:v>19.3</c:v>
                </c:pt>
                <c:pt idx="2">
                  <c:v>16.100000000000001</c:v>
                </c:pt>
                <c:pt idx="3">
                  <c:v>15.5</c:v>
                </c:pt>
                <c:pt idx="4">
                  <c:v>21.7</c:v>
                </c:pt>
                <c:pt idx="5">
                  <c:v>13.5</c:v>
                </c:pt>
                <c:pt idx="6">
                  <c:v>12.2</c:v>
                </c:pt>
                <c:pt idx="7">
                  <c:v>13.8</c:v>
                </c:pt>
                <c:pt idx="8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E0-42DC-A231-C3AB0801FFD9}"/>
            </c:ext>
          </c:extLst>
        </c:ser>
        <c:ser>
          <c:idx val="4"/>
          <c:order val="4"/>
          <c:tx>
            <c:strRef>
              <c:f>Work2!$S$6</c:f>
              <c:strCache>
                <c:ptCount val="1"/>
                <c:pt idx="0">
                  <c:v>2016-2020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Work2!$T$1:$AB$1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Work2!$T$6:$AB$6</c:f>
              <c:numCache>
                <c:formatCode>0.0</c:formatCode>
                <c:ptCount val="9"/>
                <c:pt idx="0">
                  <c:v>28.9</c:v>
                </c:pt>
                <c:pt idx="1">
                  <c:v>27.5</c:v>
                </c:pt>
                <c:pt idx="2">
                  <c:v>22.1</c:v>
                </c:pt>
                <c:pt idx="3">
                  <c:v>22.2</c:v>
                </c:pt>
                <c:pt idx="4">
                  <c:v>30.3</c:v>
                </c:pt>
                <c:pt idx="5">
                  <c:v>18.2</c:v>
                </c:pt>
                <c:pt idx="6">
                  <c:v>18.7</c:v>
                </c:pt>
                <c:pt idx="7">
                  <c:v>19.8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E0-42DC-A231-C3AB0801F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64543536"/>
        <c:axId val="1564543952"/>
      </c:barChart>
      <c:catAx>
        <c:axId val="15645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543952"/>
        <c:crosses val="autoZero"/>
        <c:auto val="1"/>
        <c:lblAlgn val="ctr"/>
        <c:lblOffset val="100"/>
        <c:noMultiLvlLbl val="0"/>
      </c:catAx>
      <c:valAx>
        <c:axId val="156454395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5645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Work2!$Z$12:$AD$12</c:f>
              <c:strCach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2016-2020</c:v>
                </c:pt>
              </c:strCache>
            </c:strRef>
          </c:cat>
          <c:val>
            <c:numRef>
              <c:f>Work2!$Z$13:$AD$13</c:f>
              <c:numCache>
                <c:formatCode>0%</c:formatCode>
                <c:ptCount val="5"/>
                <c:pt idx="0">
                  <c:v>6.6034127231961073E-2</c:v>
                </c:pt>
                <c:pt idx="1">
                  <c:v>0.10693183355015408</c:v>
                </c:pt>
                <c:pt idx="2">
                  <c:v>0.14157353587428345</c:v>
                </c:pt>
                <c:pt idx="3">
                  <c:v>0.19416603393414647</c:v>
                </c:pt>
                <c:pt idx="4">
                  <c:v>0.28901560308014468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0-4EC7-B315-DCCC1BC43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290223"/>
        <c:axId val="1491292303"/>
      </c:lineChart>
      <c:catAx>
        <c:axId val="149129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92303"/>
        <c:crosses val="autoZero"/>
        <c:auto val="1"/>
        <c:lblAlgn val="ctr"/>
        <c:lblOffset val="100"/>
        <c:noMultiLvlLbl val="0"/>
      </c:catAx>
      <c:valAx>
        <c:axId val="14912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9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MoreWork!$O$2</c:f>
              <c:strCache>
                <c:ptCount val="1"/>
                <c:pt idx="0">
                  <c:v>Currituck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MoreWork!$P$1:$T$1</c:f>
              <c:strCache>
                <c:ptCount val="5"/>
                <c:pt idx="0">
                  <c:v>197000%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2016-2020</c:v>
                </c:pt>
              </c:strCache>
            </c:strRef>
          </c:cat>
          <c:val>
            <c:numRef>
              <c:f>MoreWork!$P$2:$T$2</c:f>
              <c:numCache>
                <c:formatCode>0.0%</c:formatCode>
                <c:ptCount val="5"/>
                <c:pt idx="0" formatCode="0%">
                  <c:v>2.9000000000000001E-2</c:v>
                </c:pt>
                <c:pt idx="1">
                  <c:v>4.9000000000000002E-2</c:v>
                </c:pt>
                <c:pt idx="2">
                  <c:v>8.2000000000000003E-2</c:v>
                </c:pt>
                <c:pt idx="3">
                  <c:v>0.13300000000000001</c:v>
                </c:pt>
                <c:pt idx="4">
                  <c:v>0.252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6-4F1C-9DA1-4766E31F4FF4}"/>
            </c:ext>
          </c:extLst>
        </c:ser>
        <c:ser>
          <c:idx val="1"/>
          <c:order val="1"/>
          <c:tx>
            <c:strRef>
              <c:f>MoreWork!$O$3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MoreWork!$P$1:$T$1</c:f>
              <c:strCache>
                <c:ptCount val="5"/>
                <c:pt idx="0">
                  <c:v>197000%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2016-2020</c:v>
                </c:pt>
              </c:strCache>
            </c:strRef>
          </c:cat>
          <c:val>
            <c:numRef>
              <c:f>MoreWork!$P$3:$T$3</c:f>
              <c:numCache>
                <c:formatCode>0.0%</c:formatCode>
                <c:ptCount val="5"/>
                <c:pt idx="0" formatCode="0%">
                  <c:v>9.1999999999999998E-2</c:v>
                </c:pt>
                <c:pt idx="1">
                  <c:v>0.112</c:v>
                </c:pt>
                <c:pt idx="2">
                  <c:v>0.13600000000000001</c:v>
                </c:pt>
                <c:pt idx="3">
                  <c:v>0.159</c:v>
                </c:pt>
                <c:pt idx="4">
                  <c:v>0.155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6-4F1C-9DA1-4766E31F4FF4}"/>
            </c:ext>
          </c:extLst>
        </c:ser>
        <c:ser>
          <c:idx val="2"/>
          <c:order val="2"/>
          <c:tx>
            <c:strRef>
              <c:f>MoreWork!$O$4</c:f>
              <c:strCache>
                <c:ptCount val="1"/>
                <c:pt idx="0">
                  <c:v>NC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MoreWork!$P$1:$T$1</c:f>
              <c:strCache>
                <c:ptCount val="5"/>
                <c:pt idx="0">
                  <c:v>197000%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2016-2020</c:v>
                </c:pt>
              </c:strCache>
            </c:strRef>
          </c:cat>
          <c:val>
            <c:numRef>
              <c:f>MoreWork!$P$4:$T$4</c:f>
              <c:numCache>
                <c:formatCode>0.0%</c:formatCode>
                <c:ptCount val="5"/>
                <c:pt idx="0" formatCode="0%">
                  <c:v>6.4000000000000001E-2</c:v>
                </c:pt>
                <c:pt idx="1">
                  <c:v>0.10100000000000001</c:v>
                </c:pt>
                <c:pt idx="2">
                  <c:v>0.127</c:v>
                </c:pt>
                <c:pt idx="3">
                  <c:v>0.16200000000000001</c:v>
                </c:pt>
                <c:pt idx="4">
                  <c:v>0.23100000000000001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66-4F1C-9DA1-4766E31F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930144"/>
        <c:axId val="1094917664"/>
      </c:lineChart>
      <c:catAx>
        <c:axId val="109493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17664"/>
        <c:crosses val="autoZero"/>
        <c:auto val="1"/>
        <c:lblAlgn val="ctr"/>
        <c:lblOffset val="100"/>
        <c:noMultiLvlLbl val="0"/>
      </c:catAx>
      <c:valAx>
        <c:axId val="10949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3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Growth in Percentage of College Graduates Since 1970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Growth in Percentage of College Graduates Since 1970</a:t>
          </a:r>
        </a:p>
      </cx:txPr>
    </cx:title>
    <cx:plotArea>
      <cx:plotAreaRegion>
        <cx:series layoutId="regionMap" uniqueId="{74BB9C68-3B35-4D22-ABE8-9894B9065FA5}">
          <cx:tx>
            <cx:txData>
              <cx:f>_xlchart.v5.2</cx:f>
              <cx:v>Growth Since 1970</cx:v>
            </cx:txData>
          </cx:tx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5H1Zb9tYkO5fCfJ8qT4bzzKYHmBIapd3x1leCMdxuB/u66+/JctOIlrdk1zYSgaXaHQgUyQPa6+v
qo7+8677j7v4/rZ40yWxLv/jrvv7rV9V2X/89Vd5598nt+UkCe6KtEy/VpO7NPkr/fo1uLv/60tx
2wba+4sgzP6682+L6r57+1//CXfz7tNNendbBam+qO+L/vK+rOOq/JdzB0+9uf2SBNoJyqoI7iry
99vLtL3Vb+y01lX/9s29roKqv+6z+7/f7n/z7Zu/xjd89vA3Mayvqr/AxVROsGQmkdREDwd++yZO
tfd42pB0wigmkiCqdsfTw09vE7j+p5f1sKjbL1+K+7KEl3v4d3z53pv8/Xb98e3/QIa7LTm2NPaA
3H+/faeD6v7Lm6vqtrov374JyvSBXkVvp9t3fXf1QJy/9rk0ptaPxDEnnEtKBCW7dxcj4qAJE0gp
+kQcfjzinNrHIc6IWiBLo7/8IOVjUv5Pp55xd1ncf7mP40cxf/N4PBH1JcTdnAhJJCKm3Ik7ecZR
KQXlgrBvHN/p2k7c9xf4rws7LPDjG4xE/hBXx5e8jNCPuPi6fH1/G92/gu3aMhOD8rGR0RJywhnm
Qkj+zaj9yMWfXc5hFu5d/RP82/v+/0LmndzfRfG9/lwX3p5i/qv0/6IXMieEUCHNJyfz3NBKhjFD
4lEt2dPDd2r5fIlP5w/ajMN8PXSTn2Dvoctehsv7fupHv8TBLwmGFaMHrRjIP1UIcYkeyTXyS4eW
/C8Rxf8zuW7++7mPOvTslyHXUS3a/Las0teIx0ATOMGmYGzHWjpyUBjiNYERJXznoEaa8PPrOszV
0fU/If+jK/4X8nJW3OooDl6Dm3SCBWUmYo/cUvvcVFu7h4iS4vv5Hx3Vr6zsMD+f3WHE0esPz1X0
2TUvw9N/NGdETQQxlYkICPNe8sEmSlKsCHv0CyM79myhv2zEnt1hRJ7Z5veTh7IJ5UpyDG+/Rx06
IdSkBKNHUwGx7HGFZ37Avj+j6CsLDyMTUwopFD4c0QsygSCQmBAL7gwmGNTjUunkD6AS5ROlzK2G
PVJB7suSUBMpFQZt23kdNHIrz7j64pp2KFZ49tTXliU+IQyb1MQjO42xmmCw5NKURzdB7/8E8WET
EwlOt8bm4RinzQIsuFQSI7I7f3Qq/fefYKgFKBmXTKHHtHNMJTkBKyVMZoqdKQIlPK4pWv4BVAKD
LRgRXNBRaKvAn4GBUlgcztqfWYMXt0HLP0HVMGCKmAHo+ujP8L6lVmgilVCUqkcqHd+fXf0BMZGc
MKY4I/i7Kv0YGyk8QdskCfz+sXXs5OwPII+aMCxNguXIz0sT6LLFP/GjoT669CxPfz95GJuAq4Kg
cWSgBZ0gSRnA/QDqb4/jR0HXv586VE0UFUQhLHdUGAVDQky4qQSmT2CceWwVO/8T7LQEbwXREEMj
NyZBuLYFI4zwjnxHj4UO1c2eOc/XDqXRBIGHEhQ/1hVHqqYgFjIxgrzt+/njxkKn09+vahALAZUI
4LiPmjYy1xhjECbOQch29hqCgeNSaen8AVRiEy4Qp4D/HzZIaIJNTEzyZJCOHlef/AGyBCk+kAcL
SOEPUwkMlmICkMZH139053aouHl0uwTWmUkJLQ+P4TVQ4cfAUTCgEqamfLJLRw+QTg90PbwSlY5c
MYGmjL0C4psnY3awSPeLFUQ+ASNJKSSPI4byiTDh74AR7tRiJPbzba/Iz9SmD+Pr+5eP0ONDAr9/
wct44aPycRPouzR+KpbsWjRekJEMapdSEuDWdxTgRwXF2JyYJmivQhBS/OgM9xf2dO6gbB3m5fgG
I26eXD93heNLXoaf/1gpodDxgAg3AUDa4WxjcIADjAuJDUUjFzhe5y9DJ+MbjGhztv7ttIGkjlMg
DaAnB/0fJmyCTAbFOLUj3iiWGr/hi5Po8reTCMSHCQBNwBIehnEx4N+ADwjzUfdGmd1rk+iQvRw/
85U1jNEJlECkCSjtjkSj7E7xiamIgBDqsSXwyCS6cn6/FKkJ9JUIIdThihukdoBfmqCEj4HoCIIb
c/SlFW199dtJBHmdoia8PxEHpQhamSBc4VQBhvnkqHadTK9NnEP53PiZr6xilG6784gAbGA/VMPI
hGwXAF20BeaO6dpPT36/yJjQ2IMkgLPfq/k/xj1STaAVGZvQnnpc2rxf/nbaACKJAZY1EfRB7I6x
4ECXusCYIyhiPxzHJZF9API/vlIpRqB/koyBNkCQGNgiaBf8FjIeU7X++w8Ie6Auu+2xQvxw9frB
GpsYgh51ZN06vfn9uiUmJlEQF8vHgGaE9gOczSEahLL1Y8w4AkTGcv7i3vwAHDJ+5ms7LMCqAaeG
NvPHdtoRiaAkC60P0Lb5VDY6shQdqjgem0R0IsD0wLTM97mJPe9FwEBv6/qPGjjuLxov96Wl6FCn
2viZryxFkJ9C0iAJgZrHwwFS8iOJODh4Dv1F9Kmd78iZxSEM+9gk2lYWtzDe1uJsj1HyhTGkFibU
QyBCPK6HP9SEdWTiUDwB2AfGXfDhIAisEPSMCwTOfke8EdA5Xu5Lq9jJH5B2QXO8yRUDcHBft6AW
O9kaaKDeLiE7MvZzqNY45scrmx/AfqBIRiEGehSPkW5JADYE1Gu/dYYcOQW7PtAX8jokOipavkp9
/cOkyANc/mS6DkLTv1j2gHIVBPeYQJf8IacCcBUXiiHzKTQBxfgx+h8t7+nkwZUdBs2f3eEnkOFn
17y+7JsIqARtK4/HvnnYzksxyDBhpmpnOkegzLP1/rLtfHaHEZUOIZ/PrnkZKh1V/O3bz7dFUf9U
ge0XJR+wbCRhUJcenoGT6MFd/uMM6K+s7LDkP7vDT/D02TX/C3kKU/avMvkGHUNgpRD4oJ0SjtBB
SSbAagGT2bvTaOTDf3pZh7m5f/mIlYfGgPYveBk+/nPhb9tUBnEfFK8OE4dCOxVURKEJZnd+lDzs
L/aXzdf+5SPiHMqt9i94ZeIwBE5wCyk/jbuOuqhgDwvIKACQh6bGh2MUGe8v9mWJc7Z4jvDsP++V
iQPTY0xBszg0tOxefpR2Aq4M6A6VT4NBaoTv7C/2ZYlzKGXYf97rE0dJyAtg7GCnNuOgGJwIg6Yp
zh/DqyMS51BIcFziiAkUyyHd3pZkHo79qAkkB4aQoRoKrcIPxyhq2l/sy0rOoUGW/ee9vuQISJUU
hJW7lx/B7hJPOOGIPs2yjAGv/cW+LHGu7N9tcwDHkRQgU9gZ5+EYEwcAecwl7NDxCAceUXIONUfv
M+OVJQe8leLQzAqThvv6JLbNO2CrodK1o9oI49pf5cuKzKGO+v3nvTZVYExXcghf/kGftoksNG5S
mKbfEeeI0d+hnoujEgcq5gSwTxMosHv5kZtSQDwATrcDvLvjiPp0qL53XOJsh3YVSM4/QCAQ/Uko
HENHz+GOnf3FvqxaHQK19p/3ymoFlXOY2t1OFzxGf+PQGHZYgAyafBtJHeFD+4t9WeIcmgTbf94r
E4eZk+2bQ9HlsA/flhu2EyoS5uiekLFdl87+Ml+WLGcHCub7z3ttsiCwJrDpBn9qXhp5722LPPRa
mOwJTjtiOnW6+s2hDYPBUgh5mYI+24djbIofNuvgJsyl7s4f0RQfGl8+quTACAqDN9+WoXZ+aJRr
wkTudrdJwgCnOJ5CHWrueg2yHBdYrYsC9ui8i75NVDwR9CB2/4vYKvCRcbCMMMT4cIwtAIwaYUZh
jvjxGAm5PVrcvy7tMBz3/BYj1OlQevz8opcxla/K2X9f4t5b47/fbl/7H/3Nr+79CpMUFEZ9zaeJ
sZG6wqYwEHQyLJ62IgAx2D175wVP06Ly39i3RRoH+vbp3AH52+2M+2zz1/H1e++6e9V/J87PbvD6
a/wbffuHTUy/baTr3Fa304cteH/67IOYw+bAo0v/mZnfiL388vdb0EMIYbc7Znzb3Xd7oz12nN8X
eR0kt7p8YsX+lfewZd3fbw1IM6GHAoZvKUBbsEMgh5CvvX86tU2/oLmbwdMIZeDZ9ZbJsE8wn8D+
jNC/AtsocRggQKDyZVo/noJRZ9gCF0PvBgxhUvZtJ+TzNO69VH+j2+PnN7pOztNAV+XfbwHyf/sm
231vu15YFCYYbA/scAcdwhRgAjh/d3sJ2y3D1/H/SSSBIQ+O4gVBvmtlZYyt0GPcDgZV3ZQh6a+N
rndvoYzQLzsqtY15mW1Mw21Py0iEVu0GkbBz15w3MVl4Vbnwq/xemNV5SNQ8IGFut6Vpt0ErFiQt
p5XnJRZN4nvKk8s2RtzyfNnYrVmvWRpIy/fYTSG4tqvePeMp/5oG3cdSdt4sblqbdnzWBvmiIWht
4N7yVNBbPfVs1JQrHBTXcNc5E/46jHq7CfN1F8tFIX17UGgjjMZK2Xnp+uep8bVN5cJEhe219Cw2
uCPKyqpp55ChnbYhtonPN6Kp50PJZ7E+V3Ex7Wo9I+5NrqXTdsiSPbWUGdht4TkqzmYUxzbxyCzF
9LbOzJkfKkuwD1rUvtWnxUmeFcuCRJaknR3Vn8KgTKzQJDYKQou58ZTX/sKLmkVX4Vnl1xsDo1PT
TWLbiEwnI8S38IBOAje0I+3Pm9Czg0A6Ue+vRdmlQDl6FhjNhaLZyZDUi4rkm4rUq6BIrGyILBPV
szCMp42ZXbgJ0Wru89RbNjzDTlT5LJgxFJXTsG9OotS/9wdvJiN01tHWsKKG944ZhxbuykVX38E4
2eDwSN9UefouN+S7FJuB5SVuZXVZdi3K7DOvyaxsMLPMNJrWWRhbKeKBxfuGWrEoL0iCLGhgWyO/
XZalPteC59dhUWs56+OI27UxrIpcnTSlvNONwpZoubYy5F77PWxJnejPceN+dIPuU+9W111gTFEX
r70iTew4i1pLJrkdJGpt1LDizviYNNJRgbAr1ThZEWfzamhmfRoXlpklM8mHjcamRVN+nYa+k3dF
bnEvdwKB54gY67K6b0ll0SKfdkM/jUMS2EbPMytV+mObRh8HY3jXobiwWzLYIuc4sKgIhVWF2LB0
a3ws4+a6HmjlxHT4lGQldjrsf/xxE+09Bb9Ls74IPP9xt/NvH//rOk3gv4eNo7//cbtZ+vdP8/t0
61TK8Ze2xvjbt75vUrw1ft92oh6Z1N2O6/9gb//15C8Z463d+mdjvOi/3D83w9trnswwjPLBnloI
+kqhqx1G28GgfjfDnEIPk4Kpd+jahpam72Z4OwBowjTrdoxtO0IBFvrJDMPWLpC2wd8kZwIMpPoV
Mwz5yjMzDHCbgo56EzYD2e6HvW+GRWi0EWkqb2GkxblL0/vAJYkVd3pAVlO4Wlgtj/LrOjHcct6I
uCqmadzVNqpCDQY7mDIZL72kE1NsoHUQlZma9Znwa6fwurj5gJWROGbgFs28VWpNB54s68KIZr3b
h3Oc9OUyjdB5laPPBUNkyhK86nJ9PqD+ItEqOYvyiN1ybWRiut0l2goafV1hekOaGF8VZmzOKyQD
uyvaE48WrZ3SZloN3i2jEbH9MMBTXeQXHu99u4roZR+B/pSsCGetga/drlPnLQtbK67ZlUZtYMea
B7Y3NBcRljedq6y+we+l6ftOqIMPZVEXYPfVfSq7wXJddmIa+sTtDNeGJxB7MHLYrd5rFiII1r1U
My2LUxpT200MRzWGVen+esiNlezqd+BDPvK0nsepuhDUe49y/M7AxJFVceamMXZ6iU/dZOBWr050
da71ed3JuVeHl0ieZf1lHLxvlXatvNHa0lhXVtm5H3szrSwvABNQdymyMmaec4+/L8J2zWjNbKqD
8D2qOaodt2rTpdlrbnqWEKZmq54afum0Teme5MStZ3nF6cJoDbLs8u4mitOF24HpSoqkt4wknNc6
2XRhYRX+XRWQZeirL3429LZf62jKPPmFZkVphTRdFhHndusmnjUQ8rnM+3tBfW1VzGwdFKHPrCEW
NhowtTVpwHqZjZ0Ebmq1mXnlpeVXEoFhjzn93Asl1pWr8g0L8mLGskKUNqUBWrrUZXZThNwJe+U7
KZa9VadmYYVli1dxKj1LD9hYCKm1k/fqK/I0noddFF14shFnQ+G6vjUEftdYpAgls2Qct1O3rMQZ
M726zaySV91iwINoLrIiLfiqoVFrQHkYjMhjyPn/izX90TBC5R5DhPfPlnScJewykG2o+Hjpd4MK
v2MBLVwSsF5oRd9azUeDCjMM0NcIu6hA1soZjMMAnPc9roWRKrzd2XG7XRh0sH83qAAcb7dhA4AU
+i4wGOpfMahQ4IEIfhTYMsBaFUzXEth+CkoZI4sadXlSxGW4CGBOec677J0pe3eOwmaqM1JfhFT4
F17YrnSC4zmqPOzQDNFLiKYzK0qGemUmmR21ml9mRq6mQ0n0LBgMvWn7zLfaAfS5cS3pZc05r72Z
5+nwKjUKacVBm2zKOsve0+JE4ciOAjR8cmsQdq3a/JRUOltHg44sLyx7qwqwuMjVoOweor0rEdVO
5HHP7rFLLyUx+lkFtdG1mQZqzZuqnuGcuw7xc3OWdUlopX3Z3VXKOPElRBpRwuM10zxeDJ2bzBvc
tx9QUThuCXF0IDPLyCtzCgFQNQ8Tnr7ve9JZuS+aJY3TVZd49buu557lG312UldD9a5MZG2lWQUx
qMy4xRH232kvdhIznsfJkKwh+Dzth4ve9dmykfktjHdoJ4yiOc67eJYEptyEfPDnRW3M2naapRU+
BTvxXmV+NxUcgq0haTYq2TQy6telSxwXiHWDqsKJM06XoRquU57QqWE2hQP799wbrZymKTwOlUPp
REMurCjuWjDAjvYzf6GH9rKOGjUV5KoVxA48lsw0wuXMYGU6N9JNWNbqBq3DCwgZ9LlXdx/cNmln
CfjKaZ+Erd0XdbpQ86j1mlnZltpSWEMc2eBz1jWXumjwaVKHncWT2J8reAXCN4aMTSuL8mmVGpDA
FChZ9JUkq1IEyqrB2d24tXRYMOhzQxa+xXKcLjL2BfQoX0Rhwhai5+gsUG7suCm9LiPDLaainHbS
L88kSYgtTDdbqqxRVmGSbp6RqpuZwJxZpfw5Q30zg3b+Yhl3uWF7YQSRZ9LHjhHmkA9AVG8Zmemv
cWt8TUv0OTNQv+i9nF4gY+U1Ll1iSAs2Zq2yZQc3tWM3oNMKcW9FSR1YMshjp6GBMTPcUM0rDulg
2Ch6TjMtLdUkpe3S+FNBUbTJtv8TQ7V2oyZY+LrO1iiKQe59G6mSrhI3SldCXQ6xICcy6MgJpWbi
lDGLnICFV1GQzQKQrJV0e0i3wn4lmRueB9SweS75RUf73sK+ho9lHthFUtQWLCOeKhS4Uy8vW/C4
fXceekniJIYQK6NBwP6kto00EI4/GLVTpf2N7onhNEByWwRDPg/dLU/b2grdcJiThKYW7XkzE3U2
xVlYW9dtp+t1V/ifqVvFyyIfUsvkla1lGDspKqQtc2M+iKJY9MNlG1TrPM/EuUCJthO8ff0eMjlN
02LRGfngVExW82orrJlbBU6qOXNKnEXTvonkOmij98hnxblKyRX3olXgUnpCPHnjG266jlvfKUtI
7hrupR+SFM9FUWpbgwU+Ad15b1YQGg4lFjMcDxdDR/olEiYIdxCutZv5M2pQf+rrNHbM2uXzuooy
Jwx9iFlQM1ioj6XjxhEoGgMzUaQZd9q4I6c0CPKTkPrzsNCfGMtzJ5VpuEK5XXbvDBVPKxbUJykJ
sdUXhVyqOpwaiFYrXwaQSKrhRnc6OxMstQVOkV22XbNCg/ogVRXMBy22mXHyEbuuk3LmznJppB+D
kFo9ErM6hwzXSyp9ylXXXWYBhpRPZP5G9BCj5dKvbCaxsLk2uc2MpD6rREEuGCSzJK/0mWzFxTBE
hl2kgwcGnDenuXKtRObic9v40zw1l14W3nitN0xlksmpdtImDJd96ZpWjaNg2QhROmUi1DQugmAe
+H5gBcQIF2FmfDbDtL0KXXKWxuaM+bQ+4YgrO4yLdAp+KN3wgl7ovn6PerD8+B4Jn5xlIP1THwXo
tFRmaGkpDMvrAH/w1EBsry7g56sa5q6KktgsF7de4Kob6vbuKSvwqoho63SZ2y7q0KisNky6DU8M
MuuhvjLjQzhLBOrOB1+mn0KzZWeCGu96RNdJwet3qZiWxGXUgv2uHILDZoaq+msYqHpmIFJbUZn6
G1Pn4DzQECySiPXrXEYf4gBfeUFnrKXrO00UR9dFf5c17lntE/kuNIwPiajXWSZCZ4i4v4pIW1rE
r4lNTCBtkgjwtENenBI/WXl9Ax/a/tOA9KeewzebJPFnNWAAS8/Uyva8vrTToAoWCiTegcizuFDG
kjL6xUt9dZN7ubkYkHceyDiz60j6VyGkGXbbB5cdivI5JCBzrUPjJPGpk3TUdXCmmjUrib8Icv3B
9U0Aq6IkXWWR39iNHJJ5NxjhvHGzesaLkMy5TxblYKbXdVxTW5dJN+c4VWeSNguEhZiJQlS22Zho
o/KsslKjknM58HYqumRYepDaONJn2Cp67Z22hmKAtfBPsBG0gxtO3rU47VZBiM+HIPHsAoqClwxk
yGvbGU9xs6pc7No19HXMwVNnDokN5bQ5+Ur6/japI3zT4zVqtLrp4/YSAqPbQfvazvtSTVlUvvMa
5WdWhepyA8nPNIvkrc/6dpUa7YesXBmYKofnWWqXKotOoKdmvXMkog+XvpTgFUOBpywv0KIAzMaq
64pADFABgFTk2dRnZQJAGeQlA7klOTIvohbhZYxyuiERDWZhDp7aZ7lnsVIDMFfVyCqwn16nQThM
lQS3XpOCWknaF4uYlum6IDRcpomHrTrqV8gFOA/U3dJue8fjy9gd3HXeueG8wjK0ijzCl1HsOaJq
IMfN03nTFmpVmm2xEvTMqxm6rKrTrsy8NcPBqujTdJlFFYXsxFg3nTvMsM9Lyyyz8qJU7lqBAdqk
Lq1tP0qieVmUfNNof8VzVNlhlghLxPF9PuQQFRjat+v2Ik9AsjOv7C49VF9VpWFeF7iy4oojW+Mc
zWTlzQ2RVpsk/BRTpJey6r8UyEynWrnV1K+w7QcyPOmGoLaqsshgPZGn5z1Ka6uRsTsHPltN5CWf
WsbljKDBzlpP2jwi6DSIQfbTrNALv+/QDDhNp9L7KJVXgmlM63JKK8NbtgMgnINUTpPK+qzhNQSP
Ybtx+xwv3Nb1rLIwmcNkLq2iIf6Gm+l9XXTuLO3wjPtVbJWM6WXZyuKcGsb7NvWLNcuvKmGkV4An
bMOICKXcHvBlmGg8Q3keOW1U6w9NPq07MG3GcI7N6E6EEHYwUjo5y8SJhLjQybysmPtD7ltCfdTm
peGz9oy57NZkfj1PhgWSeWkjHJYXMIZmdVUl1pAgznJIfjbIg1Q21uu46b/C7zn4m8r1hKW9AZyC
CKitgsqzQp1E6wpnTh24/VTjDECJIqzOEwi1OtZ6Uy+szyFmTTYJUNHmAkAGxrx44dMospHh91ZD
PTyLBb9JSFlaRjSgRZKag01EZFpdg6p1ZMZ2Q9PAZnHqLXrZv2NlHcwpca+FUQQLwFqCuRm2Zz7E
bpYuhqXOatceKtD5ClbEiXEd1iviyuKDyDO4g5MBpH2WMT2lXnuhSJAvo2yF6zBdoIi5jsI9Wplk
lW4j7Dzk2IFAZnCKItOWy5vuMmHZjc+UFdVmtpRNAr4zGy4jrC0U+P1JGhRW53Xdeeppu6YBXpYd
o0ujU1NoeW4cakAQXrSA4jdlhGZ+rL9oDS7XNWiwiXQfW0GfARBdCXZayaYGb8eHOWRdiSUNmkOa
YYhZKYfUDrcepYya90kRsuVDMATrtbK0k9Omyq7KoM62WQA5G7zMdttBbUTUtlYdZ8G8INmV6FyA
v3EQznI/vogSFp7A+VUMBQ7ApdMtZk4SOzCHYopbQJw163P7IShrRdttQt9LgSQkt7IqVGvUJp/C
tEqswtDxJq/DfNlopB1hBNHGbPVUQ040VaLPppLn/RQ2QKCLugtDizfRNMw9eFQXm1cFlbnD015N
EXjLqdm7U2LjtL2kqsenUNawHk4GjfRhWZk1JFk/164x7ZSZXHrKAN0Fc+xzVC1TT6V232S1lUOw
PatNPUCIkccQVaqlQSHwrQOIqY2C2jJI0kWXgFTmBgvmPiULUckTrQCHgzuXDkbNVPZST9P6U0Mg
wjIhD7C4iaYh674KmUmnVOBT4yq6Y/DjlEtGs8YSWQaqEvmGrRkvba+kg9MORTBXShYOuPvGzo1k
FatmSbw+tOHnNclpmuFwsNLcdxfUICACPsmd2As/hJH0AMKRMbhYMAPAumkZ34Q8H87KgZhONchi
WeWRPfheCBlU2y54gZlDiHeqWq2vcaY/qAIi4LRRCw8CRod0YOvdvvPXrOuuEsSbeQoo5Dx2aQPJ
FXi6DhIWFGdikdTB9VBCUSiIinQGbdi5VatOOuIq42Vtk2wAKxrVCThwXkA07RZzYRjNPA779yrM
Af+rRGzHpds6aiuWBUkt3NJmlUTRSdZn7wNfcRA/XVtS02Cd6f5jmTSD3bA+XYepy2ey7EKADVxg
aBB9qBXAWo3igRPVQzlrJD8xiaFXZpuCoripAIwt9Fasi9aasHyJc/MLlkUz7VztArQJtRAdxMai
89wW/GpJnb5JI2CS85BwB7KPbLdKrvo+Aoo3+GsK8cu0Cf1w6nvNXW9mwO5YWWbO5KaC5NP2SwYv
l+RyUfNAbVALqhYkqLba3vBmRS6Qk0U6tKIIKimpn9BZT2Rp+4VclGWmF/ALaj6US5BYRBmBwA7z
kwgH6YnB6IoLiFZY4KIZZrXnW6V5F0AVzEV5OiWtR+ZQwykWfK5w6c39CNx9BXZ75rL8lpv9XTks
K8g7F0PZqZOsiQI71Vqd5K6xzLqoXBRdSJ1a0O4SE6gQiqJv131WQlpegRGGoqalyeCedG7zCTJX
+AKUjlaDrN5L0fBlRqBaWaTnOmjn4MWrMxf80ZwBlOPkGdAFQKt5TR06xGoztA2UkDjoomlW8QwV
EXaQ1yn4bdnhXoYDFHXyLoRQHJKwsJebmBj4GmBfugnkEM8DkeV2BLkpeA996bvFkpqkOotjmVqA
/vtzLiNHyaRcFvq0SwnbkFbEy0C7ZW4LbcQQopfSKvuhnG6byqy0TIJ54obB3GBxB5F60lq9qfEp
qrKZoTqnSnz3xsflvEZZNPNCVTuYQrQDdWTTVsNmUMk8iLLoFDKCal6rmFhZ7KGpDIYMarCysKF2
jGy8dYFdQdDGVeE7XlTdJsPg5/poMfTFeZ9U/TqJW3sI3fKa91ZS/l/GzqzJUVjL1r+ICAFiemXw
gNM5V04vRI0SgxAghCR+fS/X6Xv6xOmO7vviyKxyZhoMW3uv9S05XIuEZ9EVc8exW8f0cbXkeRq8
m57z1ls0XSRO47NmjURPJFBUuT+UWdfP7xJGtN9sBZbL/QhrWVdSGdSXJYCgjzFTjPAMvT198oXy
H2X6tSmNgdXIx8kXB1+tWSV3EZUeloOzH4bFoumF7qN3cqMzhQhie+gniFQJ9TLcxu3Z+VeNcfja
9uZjWD31Nqc7BIPxx+p57Qsd2o+m28SFNfzr74rVDSJv1Ai3xZ/Hg9y9bxuEmN2Plxfeo76ES3jt
A3g3XK/bEUUuOKOsoGV/Ctk6vPEw5KVLShNmOLbFrRO806Not+DBEArzRDXsCANjXA+G8LmOpTqB
R/Zfd9fnGETIKfNwUWOtvg9uR2u9kGBqpu0568x6DHkyn1t3TCz6PWZ8dzLNGuWUoZ2buwBak8/+
xHviHochPpHQU88WLWDgnkWkp8/Ok/A+OmhHYQ8P2A7Qpqi8RGP3p6MLuUY8qiLB5xzkGawGf6R5
ZgOIGIrw+7iimU7Ps3XQ6LtCNfNRcOOdVbv3l9aGY8H6bD0wOyfXUUrvNKf6RWYGr3/pyXkTywms
xHjceNZAROxkSR1vr4OJguM09EPOnHVFZin9oTeWz/Q8RUZ9+CrLqQ9VE1b3/kCF5aeha9Diq6RM
pZddifyV2vVo7eyKRa1pyUn2yT2crRT6TIFmj+UMq9ujEv4z2Xu4txrTDDob8zh/pXSXBwPzt1zC
saZNI++E8KJnfvOjFHnn2xp+Me+jaTx9acOoRiKjOYP5ZJcuHWocjHmIFT1DyF2OtEvJaWhR57GK
e6XneRBjBHnyuojnU5ts98bfzt1w893DtH8Z9XzM9lGiak622hpcs/Im1oZGPUftAjEz3Qb0tDyp
9i4YC0lHFAsyvqn+ycZuh5QS/wxCburNS8YHSiXUSPPash52ijkzaOh3GdblwDfNKVJWFCp2GG0y
OuZ77AkM4rarRJo20Bs1VKwxwR/pBl3bxjMAKHpbeIx5p9ZDbz1qxw5j36TFtJkmD1bFDtG0+bDC
oFhsux5zYRJx9FpJc5Aqa7UxTxzmZekPUyuzY4JbfZfQyhNxAzXcswwxjQ8xvddWb28uQ6eM9fne
0PTnFsnspe/87GWiUAgstImUPprYc4Xve9lNcu4OSsRnTxNWeGkzv/BozT00d1fD+nc1YOxFuWwL
AZ3hCfpIIS14BbNbcbbo9SDrs1xKF57G3pQeDILa+Y7lXih43s7imJrgM4Bqnnc6rvDZ5O17nEyn
tF/e5ujntu3mpnCk5UbIn7jPAFDc5I+UoXPmNjsnMHVrOc33cWzQ2KpxeOqsfIn3NTmi+7LnwdF7
tDrszEjPTxnnXc43qe6awfOKQQZQXOcgPm9ekBVa+3XE5AIteKF5s3XLCcTLkiYj+iOsFV0AL0KN
6sc2tbAAJw9rjvMfrQjBP3jj99QLcr73DNSOrLHiOLTDKMnBkI71ahN3Gpag6AesRzH4nJkl5tix
5D4hs6q3pbCahLnqIBv3w7O3h3nYZ7b2bw/kl20hDYrenYJkm+q1jV4IJJTD2jRf3my9ikqUSe3L
HM39XsQLFFcPT/LGjtQpuBgnUlIss+lytZEHdCDhwdBF14mic5FqbymU8uQp0nMVr1i+EgXoJoN6
lbddhs4/1g+aoau2PD1EXeYgG7WVDaWpNWOmtivUbZw2aLdLnycLf8RYUS5z5B1DQe8Jy6ID6eJ7
peP+aPb5iTYBBt5BDnBfmaz+vk5AMjuON8KMPaxDQUKc/0x+S7S8dpT5hZ3jcthSe0JLjeIqg6jw
20iWjIS8+LmiaNexcnPdud0chevP87yr+u8DQ7vey4Sc3Qxx0BhwOoJV27Q2h2jr3+Uy/JqkbFGL
2J2AN1rDW9Z1GA1/Eqn3SjOtMBanCXSacS352s9575KjsfNPG2GxhnEkvf6uW7LPvfngXSPqYE/o
SdImj7xE1cntgfVOAtdyQRmO41QTL1U5JDBd0tsl8vcBku+aZ/BfSi9zW00B/xwbvd31QbfUzgam
ktz8WHm2HFjQv8Bu9wu0eyp3wJh8Q+WZkrRgozAYGjZMhL6Pd3rsn0e3NHncjlGpWpLHOq6hDsrD
huu93oW4c6kNj2h1Q8tw8bqqx5CV26A3Vbujw/DG7Aebh1+S7sd1Sl73bvjdEO9A5MZg3ty4NneK
ca2cHYz32g8ZPwScvDUk2eqALhL8gfuKOETKKSvRBQ5HZb1HZVP/7CaT74g1QLgRXu2I1XnDrILs
hjdiHr+RcKelJkTlbUw1kINHXLlYAmV01d481jHtxIGq5iKN5oXfTfsR+gQuHsbeNtjx3+S++jnv
E/BqPT8nc6IPbJLNYZ/ct2wIw/KvR7IruVzC8fa37u/81pF7L9X9ZyrXsvPQfUSJ8urJj165Z4MD
8ZKwJqN7C4yNK9KuXm6Bp8LGYMfeM6jZmtEPFwcc02PN/IaWYQ+VG4qVI8UE+wSzTJwWlGfAHcTE
Kj+yotKShfkMnb7Vc21uD05NywGj5vM/rsvArqigYZZ7NP5G2+26uORVZL+i9W1p+bPnQCHuev6O
zZkMlItM5+MYP6SCRMWu+z+WuJJmqytjz0MVBjmZBzQ9Qxb2cqXWeMj7ZoWvQ8PTNCZB7eGHeTDe
BEe8x/G4JrfFuAhbiaYIF+UA8m5vDrHG3P4TbUoWh1WmwGa1Hr0zA32G4lgMephrj2bf02D6Ii3w
kXG8bD0a4PjFqsed2S9wligFyYQBx2wf3ji9q58pvxd+rCuvuSOqY/mmb0N18G0h6gUp6NozkGXc
9jyluhSBLTmWhKKBFhRrXRIfhMsssm/9wqsGhB3HU+uE+5UJu/4UZe2E5XcyJ7N7hbD3bJ7DM9wN
XQse4BTHI4VIp+EIaXS8OxSyeT7yEYo2TOYiXluVp3dmxTg4+27OIyef0t4Ce4STBFIoEFmJgZXk
oj+ABGTQ7ngP9Z0998EMNWL0dSFUf0+9PNixhLv2hUF+QvvCaJFh2WGh2UsebrCOwV7eJA1Sg2zJ
JxeLSmn7q4tgAI6nia9luiyQDLwRR89ZOblQnJednvgSZUeGgciPV3MK3VBo0KEn/1Z7BoY1inS0
1vNkoaIFoEm8sGDBcIi7bDxtBuv2NM8Yk8Lsl+CeqgK2o2cWgcGQD+kL+kDhxR2Gyiy7tnHygYaY
lbaZH1IUjFpPaYsOO/JPbGHk2PqhqofGfcKZwIjRAXWKHMO90ZDuAg+FVUqSGZ2SoXU2zeKwO3K3
NTS36Ceh4WlyZKGs94g3tZjRVtuEsjy29l342XYIU/c23X6sYQoL3ox3R3lP6BA0FObmgaD+/F3u
/j5Mt9pO226suih9nAm/2IDj+Bqp8oVOc63C4WWOIpTYJkRDLLlfbpRVqHUzZpUAc+Gw1RIO9e3V
zg3OO2c7bu1RPIBamAvRoOmTmt0Tgl+RsXqi+mFa9/4Y97jRe+m+p2aqWAsfbR0XDM23Vfr2yv9+
ZYbvG/C1PFE2KKz0PmBgyoKM4s0+heNQxDix06Tmg0PjO6GdgTybNkUwquMwL8VEt7wTyTPWK1Mt
6/ycyY4eMJTuNRBWmAA+0MpdJNfM+haQ7/YeJOK7ZrEtWmf2whvQ/oogoJiQwx/ZrTuJqixEeQ5H
mGoIBZce2tO6B5dUN8k2nheTFRTbmR21b96iCGsGyrnM96aHHp/1oKoGKnIxzbQa0rQrAMKycsga
LF2D2wrubVk9+MGfmUZnGkHHtHt4/LtuQ8DSZ099D4n3Slv7wG9XSho2F8bi0+zTZwXa/5iopCmm
td+hlsFFSDb3oNVgj013sCSGOTnFRxrObw7MLy7v5b5f7SWEInShhFcuXOhzuAB37aYGpTi2d3gn
V4AA5pVt5gGd7ROmtbRMo2WpRBZ7BW3HP5GPAoFZucwIjYpkH95T3EmznhxaR3c1dDqt7z3RwXlX
LilGE+KdY9tYUfJbmRndk2xVgUrXHNsNYp5pmpcFI2Dep2p5gCK6NC1GFpWemmAUOQBpWxttj8Mw
owrehLkwkezQv86dp4uR8yfUiQayImSMCM52CmV78lEZfaaAKpqmUj3NuzW5MeISxLsgBDewd1zC
uTlGvRpOzAffC8WOFoHnHbSIyJmk6gDUHXKBSD/bIe3PxEcTk7iHDZbIZWlTqAkgbnRrHlYGCACN
ybDo7003/iB4i/M4da6IfK1K8Bthbrb5a4yDL68rhnCNLmQKvZx0P0YfCIt0K2iB1DNnG/U3YsRX
xYjJuhgHXnjbswzMGROPj1Uy7zKyHWgbBhXWx7HMeuthMUi2Ep3zW2aoO/n6FwEkp/ygOYPeK4d5
KEbEAh67DidvTfoF3CYIfDZ3rwkM25Ny+tRvjV+b6HcjGw9OGztHmCWLJR7WIpN/FtkMHzdScVLi
HCjef2XHORtY0aGDPBk60sMeRr+zScVVpxTgZdD1jWguLQjOPN5tWmztdA6VLyscADuQGAIZjfoc
4nJQwgDtwVcnY04tsXlD4zdcBAXdIQhxNQWYjwAGsK6Mbs58A6q0NQM7Besz2YDueMtYuL5Fg0cZ
bqpiJOx7iIb1Zqf8jLM+Kwm+MQAq95a547CmKLiNhtRIlvjgMcQDRnHOotjAIfIbnE7DoDS9LEvH
zkCwXAGSQd3rbntkiTpMfZCLzP8F+T56THUiMEpd191fy41N3tG0kOu0gug+DA8+BuxIxHGpGDui
QHWnVE5RgVH6Q+jzNJBfzWKgTYS2O7ZZBiaJyOnYROOxgTCEaoUuhXTlsF9Tn+dNlmxVsruLtQsa
kAQI57KowlJQWyEFNhZQWUpQvyV2MN2LNUrWUxAmv7frXtkW+t8imi13lPqFjDuY5XtpKwID7dB0
9CtACiIJl7M2YBRa29GbfwXyB/RHRVQsch8ilwyBufTjE+CK9JD0wwJDGQiDSE899bAc9RXER0xQ
0a4LuDIY4zVMx9UZ+I0GdtdIL5bcpjUQOrI9dsnALjGRH4mNSxHrLEcVTOYNBkkLmr6HjQvNAkXD
ozCbVC9+ZGZxObm9sGjKRD47dxeMDT21aga3z4NfKfTgGSmPyI4V4/3rMM3+xcmoCGcP893Wq3z2
0CRjmcOncJTAwUAEx7zokCEoRzY/Y8rDIk2GuZjavfKpK4dWuzMdwAEtyq8iz+RcmBFRF/EkIBSU
Ybv9SJboZV+XrYDMX05Td0YKJQ0FRFPYRtAdiyHTZ7LwQ0rtUksVVLEj/WnVYwZSJjh0jYF7GE35
QEN1sD3OHfPNs7ewrOC4OqY+qmGMDojMTMeOev6x8cdzZMlUgLPsS5YEiLUo/yes37CIpyQsVScg
xAT2kXSdKO0zJpyljtq9AGOC0Ea6f83thmhLM68QvexHLK8sUwv8G/pjMOFcpiYhB93iPhdy+wT8
I24eXZN3Q3aBEewdh0VUKX7kMKT2eRnBlSN1Awzp9ltMTOhhlhOkNlBOqxwSSEHnLvSmp1iMj92w
ZjX8m7ikjfsjCbencIyvYZqNOUYIMMy9KsOAY+HtJT0EjD/0ZgayvdKTBp4nhu2Ojamfh3Sb8xFX
6zRPIJE9CaMZvkXJdqy/EFLyyYiKeexzCZ7Gddy/TeK444qiBq21CQL/0HZyKlSCtSgSBFpvYkhu
SXYHbiws4YnbSuxBvo3xxzg4XaRKA3SxL0x0GO6jgBdWtXB3xe1qUAlc+CEoIpDni1n3ipDuVcdA
0GEfCbpCXwEmmvqS4577NoBDPADRwJiO6wMQWaieQp7yC2yqqwF4mM9D3B6ywL+kcfPOM9mUek0O
HbPtJaZL3YuIn24q/qpigDGahUWH/n/3lnL34RgJZyTqA0eShmyP8zQ8NIlVB9/HZZPSpQHcN3uH
WbS1WAy/Xyb32d1bTX+GA25XN43fpnWGy7tlXy22dzjwbM4FHxwwOP8mQ4rLsGO0GLcV9wRoMIDf
GN5qFnbVNF9WWPFtgHU5gxWGfr59a6K4Q+MRsGJg0DlJtNZmvN2JFj00ah+HFXzr0Geit/Uyxd/w
SRTrmdw69+TWXf99+Me3CQan2NEY6YRJ1p6be4gcQ26EYEMe3oSFvw/+P7/6//03ARUjXzF47tlA
S55CuG3kNtZbR5KCWMyZLtb+IV3SF4KRsJeNA220HpulN3XXrab++xX/51d/v/2f/u3vU/7rJ/6n
p1BqMSy0kS4V9XtUmjkADb/wB551acX83RZEriDzXLOXnoI8w/euGvnyjRr6i2m2PLRdCwY+7pOc
zullTDnUkZiMBwocuYjxLLoBM13DNkevBIZoqtNggyDoYLvqFWqh2bo7XHlHlNjgYB16Ep1x+2C8
OV+5oOUYOcQUghVOJWSOCFZtTnV7Yfh/x8Edg2Mp9H6C2NZ8ffm9n13p8Ac10xaSoMxp5aIqntdj
RDOTB/531oW6dI1i5WigIvkdqmSIIAtmQojvfi2b4DNF6Tg3cTna8GsKmkfHmuSYYIS/mdieNj+C
KfYvTbuW/goTNE6gCznjcHoelqwLoRmGgB83EEVBnObBraOMG+9Niz9EZeLF+J+r735DXOXlTppv
DDkKiOruGKp1qmXfI8BowdXsS0CLJT32k6aHxmCyN1b+2l13Re+CZZCoN/DQ0KV3lAKXDvdoF6oU
E1HO/aSvWl8/i6ZIN+8ZFFFY4qC+mSU+Ykpv8QykDIOg/akgUOSda+3BZps4BUv6Ono8xK1mXOnr
di0wLz+Eu/hMtXmxAo0DiVp0PCIbwPRQiC2MXVKuw2O771EdhnNUbzqNairT18HzNXpeTHRW2PUm
F9kysS492GW5H7T26jlLdNHo2MAY/jVHuHHXGb9QqtCrpe0gZD0xKLBzsi4XaR8CeNU5iqZeqgEL
TdmK/pZjzMaKW/G0O/3Cs1TBXg+2ctmSPfd8m9SxmCWSkWKuFHIs5w52S99CTjXZcOxRBfHqoKUL
4Y7ZQlBQsuCc8my4uExWay/Mid5mvE1OPfyDtSkY0ptVJnEufCaCC032dwyK+b5mfsUyw09Ts9TT
1IP5tv7p7/H7y0MYJ5BQLLmHWw4l08WYvMV70vePkQ0fOwPujb/RBhRQSiYCLAHCMkTpZ92h3wkg
P/39RVl0F8Y4Js9Acuaxd1ihGWx8iU/gNlw+7NBi8dHNDDRf2tSrFxyFzcxp5tt22lx0xN7hDqZV
AFddXvoW6cLhvhu7WgqNv7tB03d5wpK48KKmTmYPFw76YTCumP777IAm73PhmAVpokCnmq1wE9q3
obd5117TyH9fbTQWYdZ8V5N/F3bxcR2Sz30cPuyygWm08pSY5jNseAMXu9MvW8hzshNeay4w1cAy
oyEF8jzMkIqaD3/W5JCEHcR9RKL6aXJw/KFHbZ3XV02HEFBKOHmR0fybiOS48L571gAZcjLHRWeG
o+lp+zxyOFt6H97wkeDZ1RvQr2N8qBI4UrCm0+5B9N2JeA0/eJLya7fG2dmOLTlmAqqLoXfSZt5J
twscxyWDJDRHYLz5g699jDPf42Do78b9+wi+yM3Js4WUw+A4ToA6Dsrxp+E2RZlESihT4BZSOA/w
HbsShtprOkDnGHSXFOrmOsgp+9EhfQCaS4+Vnw6uDm6X3xpBqs8UTjsbd1XAXr7wYEJ/30PdIuhI
iwZ9xrEZ1T1nMXyrqXvvpglxYNMh0XRT8vdkxSomHNtR/QLUPz8WRcfAAesYroOz1YDwSrG7LMNI
EyHBDGYG3o753LLW1qG25h8P2bRD8Q+gG0ztch39bTv6cCLSEFDQMJ/HYe/qZg0IbITpafOjMxLW
pv77oCcAKhHxECFMmzfb2zhH7mDKk6jVVbjZX4LIpEgzoM6z3i9omWR/W0H6taQBex0FGkUkJ0y+
QbCuY00gO90edrlBIlzhLGrVjrUftG/7hOcKhexYFwf6Eoy3oWf5FbT9CHEVPwMCAIPVrabFJPiD
DV9WZMLpG11s3uLSOGVzCM9zW64p+KbPaYKDNwE0Gxv7vtwcbJn2fUlM/wu4FD9v6UQeNgX6PdEU
YmDrvYFXFHvTPgIyXgvrUYPpoqcHo2KFVdPCByCdLKZ01CXkOH7ZvT8Oej0mCXqJVRs/ZCssbeTS
lt/pVI3FEG2soMbHqhJ+GA2jmBDAWJFJ24eeznfQz4cjiIwRfZm+Crz6JRvlc5NEP6wKXxjl+6cn
5SVLjP0twvaKhGO0889FwNPevaiFgzOBTk47VcK1ewu4K7o9Moetg4LvEBnYOUzULJjaj0Bnn6GJ
ll9OvSdcIhxJHtlKY0xLJirpGP5pEsConWRe3i1pVzVbgNlwBLAVIotS+pxxaN7N736n4KjXveAO
GCCT+3h1CRDRxd+zl+SGgGdySb98c14n9biS6DmeW11GC+vPKk0PqZi/QaOCcTXc0gJiP4CM+x51
j9S2/HVcfMjobVS2MPVxZ6CyJXP3PRgWdoka0JTrGuoDuuzpHDFAJb2ULxKM3NQQBb5YEYyz87MB
NoqN+7af6Zoixg2/93XiU92hs82j8Tl2er1r/L2anT/WCJY2YAUAdrl5YkjA+AhF4X2MeTKdWQoN
NnC/s3C4G1l3lL2hf4KZn9MFyDeG9/jQGpyoTIfRg059/4xSqI8UhMULMl+Yc5Fp+h2xk79702lH
h1smbNcXxiMkZrT/uERAte0CWxGbmt4FWh6dNPN14+H+qBHnP/YBhwQMue2axuRpBS4NfFmNVzb3
cFc7iKnbQlLUdO1/qmBvD20fJHVysyn+PgjMhHX/bvg6Xce+m65iaeMqnaCu/uNbCPlHtVJXhOhV
HN3NY7ryDyTkI0xpcHj0FDx3aROVYbaBp5rbqRq8+RYTybyi52vReFGCemf7KrLrUvRNvJ7XRH0k
yd7fseh2zicoN7T36d3ce98iHWQVdICxWvkffD7wbYl0b7CDkBjdd/CQFLR0BDtYN7Cb0LIiq4k4
/gMf9lrxqLnfwAOEg6lb7vrH9MXEPRCiaByLVGoAEpkdimX0K2WAYyK8gZY4oNCSJoRmJIrxyRNj
WqWNN2Dvln/mHP8z6/mvW2FE5L8HBiPkGbFfUhgkPg0QW/zXnTA0b4Z2WtvuFAcKIZ5dBddtJXUb
rIgFL/A8oE3VPQ0R74VuU8XUKazicP73EaEUtFKA2QfXDiBaujfsWoAGVwxB3fatdwK+IkSRxqJH
jjb8zyhUOCCpLJdkKNmkTrFtu9qhhQcxMMSv65ApZD+0fwl7cPgS+zFDSCB7BT2Jn4Kp+RzG0FxV
NnfnQIcPU7Oz6389pGJUp4HpV+bP8LUo+qQNBBxxSbzDX1NTNRH/WSdZ83+cRoq9pf49d5mGPvwu
mqQhTiUy8/96Gg1HIGIPkGRfTfJr2pj/qZduK/qwS3OEbmIoHFv7sX9MToH5SYYQ2yDY8Bm0YwQc
ZJBnTYfwGf6rekjofgCzgAALFYi/QOx+wY2LMI5OXolT3rnPlhx8CXu0PcLGOPeqknH8c/AXVQMO
5k8BYohALvjXsAxgiuwu3vzWjiWVFMIp5UkB/LO5T3x9Tq2bL0BCH9cAOT2q5vMK3xn9mfLfUgr/
/H+/3G4fv/jv5ykLU7SAQYyYbHL7EMZ/PU9jqBvJwQWcdNCUdhRbFSPaPxmJw8W2K2glo64AcbRe
NgKUlW+HDtfA0YS6PUMevm9GbGnC4VAkblhOfwNsXbTOp4hFWSXgNxa/okmwh7Sa7e6+CdveWyJs
2fRgGb1GfHpdt714hl7A8Pzvx4a/+z8eHHYBT2Pgwthv4d8OziHFOm47sPd4GM7ASyGfHowM2y8+
KUQgmZxxK+GNgHtFD+GsbD55rfcjnX2sXRJNMHboONEuGqoRIfEL/NMtR2SKfFsy5NSTBfub9Lis
crVLwCtwbB9YmAz/8lUf8Xt8nMF67zR2SPCCfv25oUTGxI3v8dosh/QI+MfWSOX697tUY8kYST6b
SZwFhRs3WvJG1u6zDbb2G7obbA+ABMyJJjp4HgCC52CRAGIaFwNR996h+sQviEr0ue5aWi2YOQop
M7+Y4Zuc3BCf47D0EUu7BPxxSYM9n5mfvmDRq4GW68LMA7+bspjfY5hFQWiQpVw621zUPL5vKt5+
bzC7Grp+Se0cGHegoEH0vG7gGPokmnM/WunLBC3/OAk71ikG6tLzESQVM3C+RG/xx2zlg7/s0W+U
1hPUz+YSxxaB2rZp8lWn7LVr6FBp7JBxj5gdEheeOCF02WKdgAbJD1i3l8PuIaJiDmqf1CdibwDH
1Rn3LvK7Jlvvgg4pF7phOTLLhJ1v4izPACmAxaJ1xyNxWsPFHaMVKObWBQnIqjWsBrQZvJH+5/9+
FYb/vRJFSYLdl/AxjficA//f7zAYPK0XIpN7yiCYngjQ5RDS5jXZ3octeGyTpgcSucQVxMTgMvi9
hOTXYwcO2mLiT81aLTfPsSXBDxFB56Xw7o4JgU9OXASn17lyzxDvCBSSAvpG1e9rmierEoVw0CDV
klahzKDfN/wTYBugDaijBRX7lax45pCa6CTgVf4fh31bp+AaYeen/7ejE2gKpN7ikGJLJ+L/W2Hx
otnbdZDw057Ih7Z3wUPgWlbEg9feM2yzJMZAnEY2vsrgP9g7j+a2sTYL/yK4cC/yZhYgGCSKIqlo
aYNSsJFzxq+fB+rP4/R1T/XUzGKqetltU5Ql4t43nPMcB5l8r3Z3dDRHZehoMOumOzU6Hsvekmx/
jOCg+Km5DCs1ZDJ4lsse9XeQ9SgHFyHkPL4I3H8uuArWJnF8z0NUeg47saRurk0tvJSFsWMcnWzS
0Wc/bVWGl8rM2FTGtmH/5c2ss/6bH4Ewf//VQyQgFZmIPMH0UcAZ+PFwtXq1xBFchbtelv1xSgP7
0NUa+zL52bTa9jwHZnhZBdGbpaPd0KPycYh8r7aCcQMmhoFc5pRPaXJse3GbTgkq5kxqd5kV6G6V
p8x9o3FvVHX/6ERPPjKFUz/0r9WoqjtZTfjcFF190GLLQ5HCk9bE+FWm4thqPvJ91thhkT7kLN6O
c1Q/KkEbrSI/iS8bpe5uHevS9/PyrmMi5FXZWO66rjilpToca1bIV2MwPdtq0yMzzTZNOaEON8yH
ZoqNYyt1/ch5+TnVI9UzJTyjvo3aG/RD2hWsgWtZdQatYYY9ZFAOHa6i1Rzoxjoa5vLYsKrx2kke
PrQlnNkXTUrL36ujjTykmm9KQ9zYXVnsu6q+0bTWvhoRRN1kNIOlM6M4Ri+5Zde6V4oSz0mbR1u7
g/rRz/a2m519q1asCgY14sizz4bokq1ituoqbAN9PSgIUrEpBqWOAt0q7StpNAqiJeQvI9KyDfOP
d2ty1DVu6sTFApavhi71T2kmjkwc0m3cg+gqbZTETR7U64j2fa2KrPJG20J8J4DdRDLJT2rU7ZCc
It+L6Mv9mWG3IYLEncMh3qPpblxTYWhuhLa/FpWQW71NOAoeKK6o/1ImekqI8bl5NUTJ5GuekHLN
/RNJK812DhGh4Iyk9gNkhQQJkkIf0zfUc/i1SuUJ3eZBINk6DhnDUR2HqY0wx61ou0512jlr0zK0
9TgxcIkmkbBaz9ECWqgtpki9w2denNNwhDkG58wOfZNafbYfUIq5AOXiNQpT8yrrJhY8pa/c//XJ
AnD/96MFOpFuClsX+hL99vNjFQqFwVBvKVu2qeNqMREeU8v3Vyi6pTvN+ntPE32Tl7HvTaJJ16Wl
55dDKJ773AqgJzC4U2K4EoXjjKdGkeFF53CtZaFzZzh2tKtBFmx6axA7ME6Pba6uxnLKDkZhNMd2
UpDuVX3jamHaXju+snIMu6DBO41hEp6Wdd+ZghRvBXHY6yhH9euznAezF2/tvm3drO15XcA4ZbTy
lFtISw5mgfihN4bOG7BKHww9Y21eCMFmuHhhbc6k2i4OXRiWqPv5PEYQWa9l2lYrzYyaTTjUsTsJ
rNvZ1D5mg7ROQxKtNdxmi09vk4WXGQCyNwu+UuSgvhXKScpXxhc9pCe25UW8mSkiri0qXG6SYdgB
D0F/YsbewIG8HnreJZCmwV7Kn3eaGZzaPEZyQwvGam66gHtheB8+eMPaQ79jye2X8y5jYuOm5uA8
YKM9JFMFnUI/5zOaKwpv7TI0HOyArVXtsM+HOBMcba1jw3bnKteOSU5pjjDpCh3mSiglxQZGrzpF
GTNgTdqbeaBukLEvorZFCYG4Gr2LcRfjvGHyZWde76PFjJNi3jl2Ul1H6EFmsBWgiDDjoZKMgzh7
cxKEAU4Mb6j25V5aeBU/PrH/2wCfQ/RWF03xtf2Vh/YjDu0//t9B03Sb5/O/WuCF2/YTwXL1jRv7
IyDoA3358cLvoB/LBPYupKSO142lj/lOTgMZKSGWmppqEz/B2/0A+oG3Ji1bp522IfB8B/2AswVs
SbK6CupHGpb9d0A/Ql2u8p/LHWDrS9oQ3yBbXueXfrM3WKWB9mCkrMbzAuerp03VWyj6ldSCMBiM
qyZq05PRlwabcIbMWt3AlYosh/2mgGphjGz7K78+xbqRc9Jb1cbx5/mizClyUbGkjLGlGg2jV6FP
0y6SjHt2lVRG76yMWg20cqEGJFdDhJ6QAaFIKSCVPrSuG3X0ZvTxXopwn0GBaJULJRi1Xa8OC+kL
2VhdvMis3Gt0CLE0V33gvJdxfa/myrqJEebG+mOOWW1RhOSReWdp0akcozNlBLPZ2tp1xnxtl9lj
15o3TsMXE+O5g5HjIhU6CPAYtYr7N2rMc5O1iZtb6kOq1y9RXX+J9KRzx1zT2QnIfVEqzzjpp5V0
WtYNRvdU+DGHPMygTZLUx27Qn6ZJ9Vdj30PnMOVbwnHiNhhWV1PKkkw2DlbSmEEhF5mLsfmc0MSt
6qAYYBFhX7Gb8FGNjXn5JqLLvkec74AG22jJmGELL5vVRF4HhSHy3nx2jKfIge3lgielURBRdBDD
YF4Gtlwu9yG9HHOrOv2fHBj//44C5y+Pgu1L+6X5/RhYXvTtGFhg42zNQHRB9iI65MdTAGCXYQps
WTp445/PAKnaDsBFQbG54Bi/0RNJkQBsq1q6BBLHpsr8W2fAEhz/yxmwHEIwXSCKceYsMLKfyn0/
MTp7yvF/jK3izr36FKNy7DvcL3rs9cNtn6irfkLm1xQrWXGnid4rktnTMbDGYb72ccZNWFbMhWQl
1jJ9rM1jUaM/Da7yssedxIccfcDg9zvfMlGHn2tGmFWzL4sbLWOpgdQpmc5d/Fir8jrPMEOFG8sA
aIgD3VEqL2zsjdq8LFep1KNVS5Wr28OzUtb3bAA2mHfXYdhsMbat1XrGaoEVX6fWGaevESp+C0Yp
LmKWpiOiDUgrWIRuGlOcqs65GLJgI2Z9jYZlg5LXlXg8EIV4jMieNYpkt0mjnUjjr9ncxJ+1ajwU
E8poXGNGtLFyRDZOOtgrpcU7ZJkM3euwVK11KvWHpLT1J7tJGgQrFjuVRhF4v5owpA6P6hSfqIMY
JYpQEa/UNHzrE+vQ12hY4pkOkF1XpK4WfRpqqLs49L2sHL0uv0vj6mqsCyAD01ktKY1VxO5aeIGR
YKUpD+xYNwP0wbSIT5bDFsGy9uyzT7IzWJJ35k7rCoSGt8JJPTvxV4ZUb3NhopyftD0dhOvo0zE0
DPQoCWq5RErXRAja+sU5KozrrB83raJdj3O70eiPCDN1ZS/XAfPGHsOlp/Delg4MgqF2UER3YwUL
qamzVdd3V23QvvaQFsAedD4yL/Nrp+TNqhP6E3Htj4owk5Vow6WrKLTHxGTJZ2gJJn24C76aYEqR
jzMuIGfWTXdO7de6lcll7at70Dl3qa7cZlrwYAfdKUj01jN7K3STqOCwHJSJLdZwQlx6DS/0GKfN
VcX6X23DyxAboWv5+bXeD4epsQ5KbqE4K/X5QHfDT0QZVa+mW1SrCIhwFwWuMTr2aozYNlXZ4Z9z
VFWJPbQ5xP68pPJe6i+/H6PLa74do+SoGg5OeGmoVFkfddH3akqlt/p+lP5UTVF8GQZGTJJz+cD/
cJISNG07nLs2Jx9HLDXYNxbv6Y8q6a9w4EuB+MtBSsarpTuc8ZL3Mpeh9Q808DHO54p2WdkmMToc
PPnF0aYFZ+UkdZ4FaEbTdaXk4hjYkDdbJ8Ll56NhZVV8nwpm6kbfvugjJtih7f2NbykVx9UYaAbg
bNhLXiFrrXH12u6TVd8a0y2wPWc5ViWS5rlgMS9AHjD+1fxKd4dCimNvtK0XDBXTqaAPWk8LWIu4
EhmAfXaw0w0nJa84Sya9nQ30sS1urz7nzxrWKq69VHIVuwPP0BfO81LnaVXbrxQqJRfBuHMpl3rQ
WipDgQXXY2YYfcmSyHJplDipcSMxPJOsHSLW84/8UBiAhWp3zhzZHHw0oVdlBXmPyVDRo8kMjLsC
mnDKs61ZnBJihk8Wdb0auqmM1LdQbYyroW8lVU5lJl7jT/pLujB2J2C7aZOeNCwj1ULhbSr1NU/U
0wjP7mIuJcgykyGEnKH3QmVggrEAfdU/2L6jhSNqatXs3U5Vp16rIVOQfx7r5bE2dD7of/5Y3xTD
S/7bc/3xon8917bKY8iUGSkwfdBSBH2DoaqfmEHj5uLJZhDJ0OR7fWR8spnREvqAl01lqs6g9lt9
RFaEKoCoW4auOR9N1994qoXQfnms8bQYwI4EqbaCJk7jm/jxscaqxogDcc/OjqQPbd4YrC8xgjJX
zSYfYZwTrwQaCQB/Fu54OvxVmy9yqUrbWwqwp7xmVo/xF9JO3j+zr0u37NNk5FYC08+cMm9KBTMq
VHH4LloxbijXoPrlMxBovXxTgJqwy4LN1I95uwN4smfUeZajqm8Dlp21GmFeq7tiQzhG5imG8zLU
I0DU3tY9nwH8LFHF4BFl8N5Z447NZ4dYnXGZIZlaC0DrcBQZ0zWK9YYYL/Q4e1mM+8pTh9+ZPSi2
UQQEdILTuJI1vROo9heJJsAQzjULykOaz3josyRYDW1eESxQI1aGAwL0srwrxXDg2xh2dVUd1SY6
RaN5C9zIwl0dXgF9vKsm9X60g6uxwEfR9vfWZN2AfEK1XvMiQ9+1BeK/elws9aFEydeFthtg9GL+
nSDy1ccryIg3WhWfM2PeKXN7mU72Xp24otn+4A0RzVF2A3ZN/1Lo1VcdABW7hBx5e91UmbhL/BBt
osbaOPQ6rf1s+Xx7c89YifwgdYPswRvGGa9XXtlWcGMjN63+OR7+iAIxeKD+/Hh4fEl+v/WN5TXf
bn37E7cpXtQf2yb7EzFx0iDCyTT/9fR/H56olgk32VEB0zNY+Qk7zweSDFjmJyAk1L/XOC245V+u
exKuhZDMb5Y8w4957w/XfRolfhAHdbuz27YSd3IWfROiiFUt15TFg9bYr1UHEHDTOYUd4YcttA6g
SHvslX5d5g0wr3ajl9qhUMz+XjrxSzXo0YKb1a9Qp8acCsUtNLtr7sMvg6+dzS76Yg+mJ3r1VcYj
luISnaFP/gW7Ts/IoODV8Ea3KluOqynQgsqNRKy6YgCQtbITFPbrSu/s+KSOMNB2gsyNK0MNgnVW
FvpnPXP6rZknxlVp+3cAN/U1LJT0aiod/Wbo8AtV2EPWgx2A0IudGndPpnOmRAGAGEOBde2Cpggw
17M6JwqEvtJtOrybNhUK/iDHxxDrh8gZ2pCL9p4Zafue4yxC4FxlLZruf+7bj/t2ifj78wfq8PJO
2NC/uXE/kgFfPtJzCKiHBGBJhweN0d9PAHJJ5qvULZ5dm0hcaxk+/vBomdy3qHIZXXIt80R8v3NN
/irzSNUkwRtw+d+ppEGh//JsMfm02JIw/8Q7YosPncwPzxaArW7ManzJooi1teVnvdsb9s7s/G6t
WtBXA7FWJpT+LQIHF1ETrvJsghAbmZeRk37FhrML6xpkRCnJkal7VHGqc8LtWW7HtP0CfKLagv3m
tY7psft6xN3Nat/e5ELxF7LHW12iq1GHRygIt0gcDVcZJODO6MrO5hZRrhqvoFCsYec+FLlzDkX0
rHbDIbEKf431Hn1pUg/o6fpT0dSAllFuukluEVCjlBHc0cYsdnFrHGxngvwVZewrNYxpecywD//G
aU6VI3v5DRKMI6uj1yEMcaqVwdImiDdwVmjfAe+sUK4GqyTJDrqDFr/0sR5ZBUbYBNmM2+O4S7vy
LfZbBPvpIwT0J4IA6NZlWbpIOUl7uBIoa+ENaQY1ux5uZhmHCLVxMUPwIBcoJVzHIOQgU9No5SOB
ACmKZgIfzlnH57dSBrNeE9C4Trpyrdf1Bsv0TakA9JtxCwNHwz0JLA3j78xg1W+bdd2LdyeSZ0p2
SCV2e5dIDdWrfdQrAYajSy6XWSUwtX7tGOUNtqk7c9StrdGr/qUx61QYFcwt0DUrZzB8l5MYRntY
8QuUMMFH0nQgpr6n+OtIYxCPIxyi1ZzPiwjoNkwD5hJlf+v7IAu6VBynDlOn3jByrVCzzvqXWk4k
7/hKhKbKvNJnxdnFjuaCjUMgG7QXLN8+a7Y456WuYlnSL7MubNwOSsfK5hyHNawm54jfWdj2L3a4
5CPVEFWCKDyqfnQ3sSBqLCxAgQq9b/pqKYsmTTxmE59lo53VLUs0Zr+A5Ny0lTW25PCW7Xm6gWNI
8SWwYfSophdRxVlJNOzmPa5w1tbTwgCoVnocPRTtlK0QiMSraSjL7QyocXDUXd8oL4HfvGp6dgHN
/zZuFdRDAzrtsVHFNiy7x0pk1FRG8apE7UOvNXDxqhbkROe/SFO5UhVK32lM8S8OHUtCEyFI04ET
t0qorI1PXE9xIkfmIm+zbNeEVbgephw2tfrcoQ+EiOWsmtrEpJLw78M28zTZyueIbe6KATpOprR9
ikUbbxCjvauS6w0KIjIaDYyHo5V3zRSUh9RePFhj89xlwRYXwqHSnI1qYQbts+itcrRj3fhfelXE
ODL0bcsGMUintQG91wXpA7FrPsUGdyP2xS0C+9CNLXQXitrZLpk1JwQ9mLBq0EamUJC65+ouLKdX
fUAR1+uDsW4Z4JFooluIqPp3SCQHNRWHDAbW/p9b7OMW05C1/fktdnrJ0uit+L1vXF72rTIk6E3V
HJvZjmEhlPuxQDQ/OdxvDHck+oSPyc5/3WJE6bKDN2wG8ksK9ZJ98e0WI2KY0dIfTSNf7W+0jcuY
6pfqkOLU4I7kDbjHHLraH7tGa/LHokKVuqtzpurp5Eg6t9oML4xCDkDqYM4iJ4/MWU33xh+xLArQ
LRC7c3qrfeS2QA/n1G0ibFt9k6ovWPUXGt/yQIL0XwfMPjBwogGrhsDxxMS0Vu1myJhBxH0Z9kmh
vduD0Od1XTY40PP4Tgnlfdcahcs0t/zoWF3f0vo9knnQ7dLn//ncbtZEflJetelW5GZ1iUuidhMF
2JGEeO9Ws3poWybLQTokHL76516x9xmk1VUe4D438ZW5eB2KVVXE+SUbrdp1wHQGaUU6U3fdltTB
E4F0eZsOzI5UtGVW+bkCPGyx0WosZ6NM9bWhYfjWBU4xMtv8mBiE9kZHUZICcmdDsS26epMbxroD
2pvrwzXTwTtSp54qB4PwoOIE1k3zsRg1RuDJZF7Zflw9KEbLbp/EAGTRsLYdf53MY7zLAEDe//Pg
Lg8uoKu/enBXXfb6pU5f8vffnt2PV357du1POqcjc1dGKzwoy/zm2yyXLE9CsBCRS8Hq/CNu7FsF
anxiSWWbtHX8jZ+bO/2TrfG0U9IuRevfe3p5p18eX9ugODbRxtF7MuKyf3l80aB0TJKZPyRjaMUb
pY3nycvaeIje7NSWl4Ag642aS1AEAKV0mV9nunjASug5AqNxLo0rUgE3BGux7l32BbXQLmYRPHQR
wYdCMHJlr+QBjCArMWjXcRnehkX9DnP8XOvwPZUlHzLqIGHhgnfcxnASt+rsM2YYnGC1UFeanuDr
iPe9aKotP/uzH8u7ATLMiP1rNYARXxCk96oRODAfxi2NMRJC3rCz2Z/nY/0KWn7bdLiKkoHgvgBt
vj7GV+FoXTRx8iUzEVJPg34bLds6k619oRBnBWNiyIGVAvtZLCeZzaC637em8k5kC062egRtj88M
NxBInSA19qS8PFiDfYPyJ2AZE+wD1bxpm1m4aEGP+tR/LdPs1Uz6r1qB5hVjPqyK6TKzTNzXjoAG
0A1HEcqNVEEUqBLVmzXrNw7QaZdUkec0UkADGvGtgUNSivaeQfexzcUBJ2mxi+b2qJSodDF1HmYo
BizV0cMnGexGG+AiAS9J/NAIQeJEJbx55qc5JmrmdpFjuoiAFQ8vyG03U0uYWkyhI0km3EyTTb6Z
c9/nRJEU6X2SRe9h1T3Zdla7nSHep0L/Mo+h7ooWPq2q99dWVjz5MFaj1tiFbX3B+mrNW54VRZwJ
e2QlPzeuCgcidvRdLIRXIWxcZ4lz7dg+vnk4/DlcQR0puMd2rMfe05SAuO1DGQyH0ehfiCiDzG0Y
u1awcIDZR47nAAgu6lEEKpgj2pm5o22GRKX0dk//bj8PmALcNi3mQ2GoT/6Qv4L6JGeFMB4dFGdY
AbETyZc+zJ18FRZZT3JCrpHdGOiKjbLJKmBhKGAQpo44UiXW3ytfmFgEYUZWJiat1AwDqHbFA/cL
1myfdWDS5yc4tBeztCE82JkP6Wl86PP5sXGwdUK89EyRHGcTLbtuhMACzNwJ12kKIjibouxyoIPQ
hAUbbZo3vm1fmmr0PJvLryhv94Wv3kEQUAO4SuELzke5wRn0BaV7umdXwBdPpM0VaKqukopY/2fw
8Mckb5EP/XnJtvuSv3+p/+3oYXnht2G/5AgXyJpUh77+J0kUUwkG/ZKZmmD2AMKb0d33g99QVWYW
i0phUT78ULSxxFsGBWTt8htf5FJ/p26jMvv15NdNVBdCF8T8IMJikvFT4RZYozbPQWRT8A93aVuu
Z/2rwDRQ4GcR9rxBouTJOuO/nX0UBPcqIsZ0IWjXuEgLuSoXKY4eXwL43w91ygL/ybLa9ZxJL7c7
sAjZXQr6QVrGdZlFMAtIMmscVAAzw4J41xtkRYUm7CTfudAJKJxR7PRiOCY4n9JG3aNs3prWbcXz
DkWZkJky9nyibNPAMlzSUXd1An3RQb47g4P1Qcc40RtNrwcyDtZxeD9OsHTGxRDtaBtSbHelHX9F
j0U+jKVfzFpP+ld7j7fkoCmIG5BzQuC+QP1/KdLK61t7RcV0GKMMbXWNSz67d/LUG+uJBUF2W5kk
kMWkz/rcQSMutBC1V/c2RabXtrtp0r0ZsUBPOuZEWG2mPPrWnRALXOW6skpgbwMO+QqtgNgg1N9P
2LfsPlqjhiRWgxDfutkUafYsuxhJangKq3SNx2xfoUnpa3j1Zu0B4UPPHK0FBtLRLjZa2AHfUnBn
Zq4VT3t0917kzzdKOWwn+dYslsnevp4T57M6zE9tNm3U+QnV9iq22OM68JR6jUxOC6VLuRHtY5Co
Xhiors46hjghRks0hBAGlMVErTCvwsWPl4+TtszlrV1PMETNOwGObF2p432e1PsunfLIdTJ1y8p7
1+YSuQRsOS19mxquP9zPxji8GZN9U2TiYjZgCwb+oU3BGwP3M7TrcKILb3Fd6BDJcnhxnb0bzZdK
YeCjsnNNLkLVukiI6cjI2BKQBIqx2qVNdW0kEwrTCv9BtiqB6iY05PNseXFZ0cBa+PPAnSJW1QPt
MM/1pa5JL3QgU8ZRv7LhiTv9fNG3Fgxu5R6f5vOUEtqGVH1OptoDDoz35tWX1OL9vGZvvJW9f6XM
+bYLlMseh69Z6p+z4UnRQVCTXnBlVARFZ/39rFVE3Jk7P3eW/D23N5VFTHvt+6PmRsp8kTT9s10Y
JwrKa3vS+3NTEOm2iefwIA1lFSnJ0a6rlaLdheRQ602wQpaEXTjeztgBNBB1eCow8w9IsMXKzgvy
L4oLBMtkhsHVsrS3XIdNl1krqwL9V5UXgNRJNh68jCaCZJStaVpXGcugtD8XoeolWFTJbM4W+f/W
inwaJzAPulAuJidea92M1UennVoCS8uBniwz14pypelPacqqIGpOPgFzZfdV9Z1Vrycbw5B8VMur
SJfrtkn4Z8evMyJrM5ldw1HdPCV4APB7GBMPjlwnTQnWSv09vdIVH6iLQmKuAuzDtL/LUCa26ymF
oZe9EzB6iQ9nlfUUpIBXLYTHlXKfR2I1Nbd14O8cklswwoONdyvzNYhvycpTYTZKJ78Mc99kdh/v
dZ7yvHB2GSElhb6WIjjVlrUz7XmbQMaxgugUN85+NIZHPQZslinXUlFrLwKx6AAlmEakW130nLLb
15snm0+SNIuVEgoWcTj+FX8fahTaU0TloT2Q/0ezNqD7yQv/LJLuxKxuXw7TBleea5ZoQeuZIJny
rPjdG1nobuI4RIzDfpJyM0CYIN3jKW0iT9eMQ1Q7V2NZ46a1UkwqE6lQ2L6rZJsEANcntTzi8N6M
Q+DFbFkYD4HM1InsU15aRxCSyAPdyOgxGYvP02BtIiM7y+JZk8p1WlOGt9ZdpyE89UEsLVEW8DPR
KBRbRHcwlI3uxYzVbVwoX8yekBtq16IOVgYC0kHvEL6zdvGTF6dLb6wy+KyVsk682jFGYxsiE2P9
mYYsmifnQtjKlyDoH9pSP7ckaudLlpW/j0mVJLzrGvqSeCAyw6vT+3nSLkkEYSIQ2M2663wKeWHm
16oio5Kmu9tXTL1a6r3Zvuoa3mrCFp9YXgFon4/PsHMahxutuOjrdvNPf/zRHzt/ue+kDghfst97
4+VV33tjE1U2WiX04XS0S/X0vTdmbQmbTqNQwvH4Y4mELJT0Vwqkf3XNP5VIWEkd63+2+PxttEVd
xBdjX0K+N4Xah2Dih+WMJPmrHcxw2LVltem5SsJNqrb2XhuA6LFABGE4MF4eBTFBQ1Xw6NMpsB1M
RHo9RSwpmHE91/14aePdYp2Uur46VofS6DBZ2eis03rcjRBZP0fAB0Fjs22YlyVkOSdfo2wYyVMZ
UDDK2avYVLYi2ft9eRFGRr1VkU5vMPGy+bA5YlKF+KrWeO3DeRfZTPmNem1FjxSg7zM8xkIprqPp
ALLzJW7ETphMh3Gdy2ZeGVm86bpkoxCVYwQ2fR0klX5kCdoZ65Caq4jNCytdcNZ7f5TTmbXFjNLc
d4B3FKm2DrtOO8TJ4D+raB2MtdrK8lArYfegICPT3FSN38dKh51utspiSkGV/dVq+2rVdkawHoa4
ZaXwWpgNZad47vq8WQRgb3EvuSzAN0CGe1FId0YslfAv8P55PD8eT+sv1UpujaaFIU7y+xO6vPDb
E2p9crRlqmwhw/5l8mx/WhykQtewjyJZWlSC35oYsp3Z2KEYQdGNHvHH/SkBzgjA8XVo8g89099p
YuSiwPp1+oygnPWtYP5sIa36uYlJTaeDll7HuwLQroefWh4BC7LmU+yMCYtKam+hzaRYWYm5zTU/
uyARFQAuggei7lInNSC7ZuwayyRVzgkYor1fmffTOAOSYAbwSLIDPI8yuzPJ64oEN9o0mXfgHtZd
WUZuHkqcdxlbqcafT4YzoTn0jXuzCOIVUEWu4AwpUd8dkyLZaEPyWnMfrxgkCeCGlCmWEO0WG/wz
QJQBBpZxDCsyRqqBleBCnhdFgnkP81OxRNOjECp09c6P/GcfLeWQ2kfM63d5N8MOlrcWmh28IT7V
P47WHeIQRtcBOXqqLT3ZMStPLA1wL7EYIHwmd8AgDOyzuTAD+5zEHGemTv9Ui45ywZYPVpNdhqKE
eeaI/Wh2cEDEfJQo+RtginFiZHtgrowyWCf3ETlnoz7UD3EzWJ5TkH8axsLY9WMK7VdLfQQVSrAS
sm8uJ7grK/kBDqrxRudWekhxFxMQw0nid/dhDYIZjBsIuMEG3u2s467CpGfRqrC0r1ytnInGcTgT
6/DzZAnArcNbo5pHRwG7JZrBK5Tqsm3yY0wCxiyKe6cvngSzKPZZXoNZRSshSteqdpvN9n6Q/jGd
lcBDMXBG/XVKHBCaREnOQ7YlV+6C5fmmVqp1rZDERYnBET9gz6Gv6wO5qmLr3IXJs6yiZ6cCpENF
2Xb1tTn2b1LFphP6+64JyMAAdp5lWyTVqwn1FbDo4rMxx/t6nA96lZwS1o0Lo6V3NZWMg744JLW/
FyHtq4g2UvHPShbdDpZ5nsS45pbY6MO464FskrBNAAB86DlbK8hFIxlvkNltQ4fxX0ZC2QzuMxpJ
7SWuuK0vhb10b8kGgtqNIEfQJa+B1IwkDPn8d/wr8v7CMEj0yqzps1+NVz6QSR2SkpkzqrJ1eEK2
ehe11suYk2bVpScgTyAaM/OVucIeMdo7MrkHskeeTLXb1hKkoQGrRWqx3j+Nc4XsB49O9tmu4qda
AQuXIAcoLTu/ZmAS2qsQsJLXCvYuvQzkZWdOwXYcUr3fkMgSbjAIjRs51XslVS56PVWv0yr2a1cZ
a+rfUvZok8BDdUwX5umxMUfFmzrk9KXVA3MqtOu2ax7QEMPE+WEUdPpDLP0jIOZnbbS9RAartqqq
AgOs6djylwNJcZALjEMV7yb/8xBEXlgLNueACjFcDIQjxt1/84bLF/zj21iM/P96Q2CJnNO6zbH7
yxinLusyqewp3mlq7825Da8VCmvD2KEOL/+5Kv+4Ktl6/Pm8b/WSvg9f0vTf3JS87tu4T3zSJMsU
ylKcSqx5+KNv6l7xycaRCOXI0rkUuTO/35TmJyyTMHB0XvTbuM/iBRymUF90U0Xf9zfWtGyNfvqc
GJTQrIzU5Y2Y9+msan++KQPZKGY2TxzINqOiLCmeeoORF7aSl7rN3lXYdjhpCuDleH1X3YQQHYQy
Lvt8uAlrdVfOzQUeO7EiemSnOeMZI/C1XuNlDGXrEdDGqR5vqyrFiELYY0muAUWFO9NiEnVrRGkO
M1a/mOpghNta2oGbxYOxyctkW/XFjNCDAMy6mbzBtFGCtNODE1sPCgIhBo6npoq2w9h9tfsOZK9B
VFIKV94vu9vYkiCB5DR4/mjdRmgk3DiQO72Ge53m000OSmmTh4TytbxxU7Owaez+OCfVubTyJ9OC
KKQlsHPKMmxdrZDhV41ct41S0ehujElCBMon0zzogU9o2hTH21BkZ1UYgvqdMoGIqv9k77ya4sba
LvqHPrmUw+XX6kQHosHAjQpsUJaOcvj17zptM8Zhpsr3vpmZsmmG0OfoCXuvzeUSohmiu74hy+dA
/O5l3ABoY0gDuM6cHW2rFAW3WpGVzQ5uNjSGmEEHuQg8CNIb3J/80FKsBlaf37dTLGHHKQkZDPJg
YT9XNj6zat4PDOIWATqyFaqPW6tx7EVtU8uLCQJXPhm3sUuOHSHv0LWDfIWuckQfFcXOZ2vES15r
bDNay/vcDVZ1TSBNtYptUgiW1sDogkFevYgSREOzANmsiik+p0gikgKx1DU8qi1xbuC9Wb6Ng3k7
uR3fD8+ivSL4AYRurS70pA9Xf++c050j7Yn/fuds0C/+Rttoyle93TjqB6nx9VjdqvxTXhDvbhyM
BLasz7/pid8qc5xFGvsI6m8eVKcdwj+aELlecKn0PcyYhmWZzh/dNyd40/fnEvcNtwd1vssmnX+Y
Gvfhe11ImgB9tPVe23oiDvyKqiGqu1eexmuSZDf1lIIscx+VNNqjUYCgEBIj05gw0sPgRuv63gdv
YvqzAm+6M9RVV40X5ehEq3kI2IYqYhMp5tGCb9BSClkQm02zq8CbE2QD5O/cVik7tQhHoFrcdG56
p1nxp9buUKOlhEMMwZz45J0RG9CpdxzQ84x7bnaHLQXbsdT7tSjA+2LmDBKVIOAhBQ/KKTbas2iq
D0MoNlZEglGk02pU7WuQOQih63MQgOQ2pASTekvHUB8K4jo5T+NGm+D5BcNVkBLyYBrHOokvySfb
NrGysuyH3qhBoDTux2kguKPXbrUEAjjc91YZzisoTbbmXGDMO4I+3tmBlS9E0vCon+/miizt0Lyd
dW8f9gSUZ/2lgg8adJS3KbPokcyo+4aYeroL5Vz1hgM2qKPem0SFiQB0IpP6Xer1EMyxau6F4aSW
X3poilaJOxuH3MgywhHK5EHgzVJWs0iGZNmMxnAtnFY7IxJFPdSWCrWj7li0hAHjCoc5+jXsozNV
5qNqHjGdAYXKWWh3dw3sbtPJzQWflIzXKH9CMT29zEgk9UI5CHSoG2Fzz3eJXTwQfmxcu2lfX0/U
quG6LQDP+CDjjVuhawEVLGEuc7Uu9MH4u978ut7UmJj9+9WzK6Pit5ePJV/3NhhwP6gSnYTzwMAI
+P7ycdwPDmBuKiFOPY9BqXj5fv1w7bDX5Jaxob5J2NabJA3FC1ME+YcYkP5IkoZI+6dah10dXxEX
GeA8W4fd8uPdQ2jgVNGZIWqBP7Sh0wNxWugmjbViocvExF3OS7JY4NxBoVgFZR0to8j4Mrll/1qz
KgT4M69maMMVSfOZlDI0ovRtpdlbTXdUB4J7hyGDlKQ/8i4E+MJgIQzm81jL912ndVgGp21LI5TX
2Xmge8fOjrb2FNz0GfGsFBXsbpx0qcTonj19fIpRdWDDnRmuI38xwszdOCGAhAO0P2dAvGuR4Ui0
DDDj3rC7ret02kYLCXcqOjJ2O0qAWZyzc3isveFcaNkdv4ELvfAOgqBIdDyku2TTNX5J0sg6774i
j6diyIGm2WArMTrboa/J4qShYRZn0JvTStqZQX6xxmUm1E9pWN+0I/MLO7/GWf5ZV7R9paR3iq4/
jXmzVk3Wxl7vkPTphWdFNYnlmAzsMRX1Qbebef4yqZoQJNi5z3Gb3wUaG7giHO3stVe6sb0zdRHu
EVFZ4FsBFfHwslZ6mjKgCFRGBC2sYNJ496pJ0o6LOu/M1oCcZsbggZ/rxNFqMjjZudBWeQGK1Ig9
a4GKZGe0/DrBdTirRGe9ZnpopTFL72un+9S047lTOp9axzvY4LUprhy8/wO0ejzoxZ0S2Wf5IG50
e0iPST/1KKNK5Eb2pPNI+lvoyEKHlui/bpvjy+c0eymeuzr8pb86vfR7tYPgjV6JNleKWTXkDN/7
KxVDhg1l5qSHe3fb0IlxFXAJufRRcnj4/baRLTqVjnuiUfxJZ6WywHjXgZ8qHfYRMCxQ1J4IFz/e
NqMXuGATEnVbV83H0CRYiHwbqboUYtkMKQehC3YCmtvRA4G4rAcjUlsWBkWSnynaEPY3c1la2qaP
1fq8SRPVXdCKsPktOqBZjnNJ+TGQfdDTZrWl2/pxaF8H7dCthNqzcygZzSToTIm+Eu5lRLQUqcpT
FsMUtgp13SQZlib8pddqWxEsOeTnqYTIlLgJ1ao/8BUq+JczRqMkrW9yKg3f6F0YNzzD42RgOUkQ
iTkTRi2yClRjJPadzizJKuPniMx2Yhw9orsmxV7l5fjoaAVkddMhOEIWNabFnWOeiOrK9BnVXLzo
zHJgStURuhyLAdk7hdRIRaUHpERonihXpjmuYSbwf0y763BgKgaOmjCAiYSXsBjJOhmVOVxG3VxC
eB6IT+2Laj+UGr4SUU7oR1pw5t2g+4krDdymeg/RT2bNeKDV27gAEGztHKG5EDhaa41BmjmjqwKT
MC30KZoXLrTe6FfUdN3Ga+LPamrFdxTWdnmocsbBMbmG8eXgIXVc/L0Ivk5ZODj/XnYsuvo3Bkng
lP/UHC4jFhuGgUmL8rWxeX8FIINXDWYsp5Mu9wBvNYf9QY7jcB29jWbe3wKWhZzKBUzzjVfzJxeB
RS/240XArlLneuLtRCOFZ/vHi6Agzj6J0SttC52Fe2rML3aBixfiEwDiIbZpFxC1HmInVbRDhyYr
vlTJJEUFNZJ5FZvGKo4IUtDsOsdzooF4rhPzMpPZFkpHNklFD06YM8043JSNk8Vs6eyMcD9Htu62
bOJTtbUv6CPQU1VtVa162emTDP2lkb2/LacAmZwH5KfRQCGnBA7jgkTODQoGCNVpkjAgiG2YMChy
1IAbWWpE5j2jhgsnnZ8DOZYo4UIxJYrJBCfdTI4uehPJPOmrMpe68BM54FByc1tkmKvwrPHHxpNa
EPY9BEMDUcV+9vL4PsZ93eT5C6ZM+zwwUe7qKaoiRkJPakd4Q1/oDEJa4pxbnQkKhRlIznp8tML8
ANJgXtQh5HsB8aWJO5aEyWBs2lxD1YqenyCWyXfI+8JLtCm9qzINmELlNnE4gU3EZigYYdSMopu8
J/EBC9BhHrMrNkDdoR/RarghT3ut1h8L3csvNU8dELaFRosKDvkBfJU6mV8TlZTvQtE+2tZQ+z0b
alLMTG5t1sIGv5WFXWIrcKViRi/NgbEOYqsULDjia5pHSDORd1PMYKa1qUGm5KXhyi7Z6mZZtmcR
hec0d9Ya8AsWytqWydW1gRjKk1jZPGWVkTj5EqPEdTI7vCEK96NldTvBYFwVc7xs6+QVboS1nhPe
lXag7ww9J0bFq4tNpeerIVGWpVGEQH36tRYhoIp1p8Cb3150o3iwVDKkCzDjUVPfJ5y+v/vXU5dF
V/Rf1926firAgP5qXz297l2XpdpoNDECqGjz34146LJol+A/aJJf+5X28v3GwzzAn1MV8bBm2PP+
xvu5AfuTG+90o70f8rDCBWThgs/FcIKQ46dGS4l1q+6F3mzdzDZGXxSKGl9WREizeCzHEuSv7mF1
3JRV2SMq7zagP327z8gKchYYEuJF3pE8LT+QYuGYNvGZYQT3noz7Hb3rpGE4QgQ7n/xOyaxNVTur
qDbWpipyoidJ2e4IjXf0i9oZL2wS+5iKXVaT9dEMcZAzZiLOi4AQTl8/BRdmOJ2LxN7rbcleFjug
MYKrrgw0m/qZiOkriIipFkKdb2eh3DDznX09pRdBgIZ2tYqHs5lZ1zGIleAyovRdpA2rOTsGGWb1
/b3eF9jr2DUOIYXU0mD/u0kIt76FZa/5c9n1r2mLwiHRK4oNbFMIte2r0ZzWCuHPXdfuC7SoJeNb
Yo4bZua6u51tImHJ3VqYDiY+mGDNIothPFd4hnD8lEQ3tq+h3h4jVZj1sXd6GJqFQNfvh0J4RJef
PPHk+pByd3LKz9I0X0n7fJMjAnQau16nIkq5d8WDng1LtVefVXCh6HNfetz4ru68IBM+T3Hp69Ku
j73IPAhp4dfw8hfS1G8O2jElybDE7T97hFn37cXfquhUFbn/eU349VP/8ptLQr7q7ZKwEWLQFVkA
auDlyeHJW2fkOB8ooEh75UZCxXSyv79dEnISjKYJbdNJXyWxnG/NEQ4jBjjMbgHvOVKt8UeTYIcv
7YeyiM4Lqg2fS+cbZsQs+6d3MqqmHCHp6qxErdmrrqNCRtmVMQ2GMApHetbNYOuAyh56SgaqRD8I
NXVawatjX61E2HyVEImx7tzNxoRMPeKWsJ1mm8J+Pq8D55qo6TrfFMDW9WWC2ndXSJdbdvK7naxv
eeA49aKsUroCT7rjCtfB7yxcuqDC+zTkEGbjhLAQB1ud6zRXxTQTQj3s63wi/gnxVxoByw12pUKq
GvY8F4CLg10PiNdK470fzvV5jZ3PiNX1ZJZ7E5sfjOkE8ksJgRdjkd9hBmRLdR5hDrRw9LXSLchY
tdhZ0kHoSC9hKV2F5N30y8BqVlnR3NI4YYcqjcpPQwY6OFoW3FxYVqT7Jskc5cwstWTDb587rkJS
kA7IOHova5d5nSTHClbPQmTYZ/QZd04Y67d2m30sCuqdcZzmEdZ+yc+GzTrbw0XTzf1lqnRXXork
fRBEIObVjUtiZJBZ57qInoUrtkFEqEHNVhNJsFgXZvlk2cGj28yvdZ092pPVoldI8lVvE++ZenaD
KBifkVt5T4k55StCEdpNPYxGtO5CUW5wQczrOuv7rRIAJDSi8SaZ42rL1QQ3WXXIHAp3UMfiheWK
ndli6Okbi/0/rP2F6GuysTJU/aMlEVqOQ0qWU7MK4/djQ2TdztBwFp5NmkNrSbt1a4O2i8uPvGlG
X/GCtS1IjbKNqofplyVKftawRIjMxKhfRzxQiyFqOt8jR2856kO2aM3OI3y639QCtN8ErIhs5+g6
7rR86ep6tRhrxDWZUapntWt/DgqykerK0H1MbvmyqVPTb8VMNFTJTwc68wrPEKCipjPne7JHKFmL
tMivS4GcNrZ4dHTqGGgrzlz6t9U81V4nlP+/t5qHuPhcZr/eqqeXfZ83eUSrcQGST/Oj8o0+1KLo
wYptfesbvzebILlsVwV6TlN5smd+v1W5cEGN6JRJFq7sP9yveb+u85mBMYGn7uKgAQj68VIN2k6t
q7lk0V0oH4uYtL9Ci1bxjHaoVJLblMsAlG6wCMca8GWRQtTor+oUN3UVHLTAJDdbBR/J8JgxUJNY
j2NpfvSYDfWzdK3ET00j7sIyXUKHuEBM/gQqfdXJDX8qDD8eJkKm8hsk/E8BEeNl5OB+icODEoUv
5SChvvaLNSAvCJ2F0SiqP6NJNxG8GTNsnlBhwlQvtK6+KNpxxkgwkJBht1hdMmXfukcy6ptbdHso
hhpHHR/GMcbd1zlNHawCLUFUPzu58bkhMZihDmbpYgFuTCEYwMpdQVbA8FiETnNsazRaSpfcosLV
1piE/LxiDDQrL/X0ZMxpti/yOR2QjWvNpUoJRdi2mpzXuf5A9KUbLs3mqTytvViaJQ+Z3IXFcitW
nBZkWGVYlknE6T6RGzRH7tLyygCB+rf6OVU/zn9uwX2kJy/1S/vLZBiky/v6R2X0a5psen6iZzkf
EAnKyQ65aXhlLCqT7+UP/jsb5ar9dhrflT8Wc2QgfV91rX+2jGIX/2v545mnlRfVgAGD6KeTiqMo
bZGvbRvLQKAWIEUL4gEgXFepno9RKWuujGxoTD/pbMJ6dJ5KbWTX8VK12swvCJCofMjFKV2GoNDw
I71bo5/eCCtM4vNcD5lTjvEQ09xPzscAhRlTlnBrZPqxV5yDWzQ9WtR0ULa8iWt7p2qz01+1djtu
bTOcs/0QdjOMho4gityvI1ZnhATKkqqiuHKrvjm3KLf6EEmn4hAKljbWHUkoRH4yrCWb0EZ7Y07z
tOop3kZZxSldv0eXBtdoMjMiBEXkkM8uKz/steWzm2nkqWq5yrc0TtfYXfcu1kFHZLftFPKVDMOz
IxrMRebBTcNNaZDBkQfFXQf1ZVmXFePmnHyWBvNUUjfewkj6p3YGdckycFHp/W1uO1eViQwTcM8C
VOGmanOpL4w3uuk9uw7P7LJswDgIarRQ28SatwlVOC0RbmZFUV/DDntfHoEoL0KsVArhPG0WLNRY
KNtSqAiQ2OxvR+jHm2gAzEBdrizKyMzpQRsATomtriY9Ww0kXPtdUUnhU16uWZ1hweG+W8dzY13H
c1C4wCCon30AFOGVRhrR0RmclTbnS6MvfCdwwxeMATapipOztJvhhR1is3ZmkjJDm2zRsJljfVEJ
Be2EYen3itbbm2lS7o0S/DA19rYzUKySKMTF13pndjXehhkVCidn27ntC5lvlg+k6tYsQiSuUaau
525ymKBpbFCFsXP18TiTxPp/ZgjIKXVJjZ0FP59erwKf/fwGP8bGbkiJmJS1OVvjWVgZl17Twtn3
sCNEx3kgFHOkqCQvVWyysdr3rD9NWMkzAcSF1xoyZjD3iYB/CMPsziA50MwhzBs1qbRzY5/HObJm
Re5VqmJ8cC1iIkf33CWeNSKxNSpnUEGdJW5yHnGja23SHNN2nVfbylGfm1HdtVa2bDxCR2v3AhO2
6Y8Di5bZ0LbMSaUlfUI3Vmp4EJQbuEJnSjYSYK5jSlI+GXX5DLH1OPfedR7356nSrnSdzI2/t7y8
5Wk//2sUdla/fPmdvPL0su/lGAJ/W6IqoKSy7WOX9339J7f9xrcrXgov3y55Rv98KHs5edVz977r
canG6PHoiXl20Adb3p/0uCev9Ps5GOhULn5sSTb7SbxJ8hnwrsXVWsXJNALCtimwRmBtAxHJqHVY
wYWndVwtN3PmlJJ5zFh4ySxYW6uSuulK/maQDvd2SGKPP0dxwY48c4z82mjR7yEs1F4ypaudI4SK
KfFz2y2ba5GawXiWdGbe0+O4iuWTzfLRTsPytQiS1Nhb4L2opjRtYNTGAYTgE/tR1F6JkFG4bY3h
3cDzaFWmhMwhAfrcOFgXyqo7WA0JspZRYE6McFt7ROQtvKoLjkg9yQon/25dlW7H+hCTNAKicNPU
1U6M9h1UVpfc4zjYA20nkcFl49DQHR0QFc4rNh3qMi5dZzdBNk7r0N0ZafAcBMqXoe3ahSelpGEN
IqHq8VCZKLQwN9PbAbiP1mUZCDT97p0mq8QWmOoxUpxVERU3lUj5Yas5cvo+pGEle2mtM/uzqE0z
atRaS3OGUs2Xv4f1dFjV/zysG+bWQNayl19qMrgF32syqDcWkyN27PKsvhNDM7d2ARbzXlBpouTB
fX9cmWDZEmDOOh0xIn/1NpLiJOvyNZ7HsWXY9UfiRIlT/mkiJZmpcniNu885feHvj+ukN0bmlGa3
dYYi4qmThnN6bEq73TZGOa4HYm39Pg/ayHczr1XPigI2uF8Udv8QJNj4EqU4S0Zcbo12tJ0IR/W4
I/Pqlgzd1zpm4+M2qAstNM5uaG7NKN+7Tf2KbdevO+fJ0imwxtrYJpjXh9HcEliGKdVdtjzg6SEv
rAmrm543x0IamlXd57G7Moz5mjXAPg/LS7gh7PKIy/QmgcbaFKKMGLU7nVESJZETEOygiwJxlSu0
WWY1PlsM40dyNrsH1qGPjvT4aYS+4xAumWAUnwD9Hj3pDmzzeKHiGoxU+0YlVfWmi3Xz3iMjdEWX
nLEfk0RVs3OUcfn3QH3tcXgf//swwn96fqqBmf1yngCD/nOeIIfrwLl58/OORW0np7Vvjz/Y4ay+
gfWBi2Ii8H71LQHhJzvKtzP4dppkHIBsSZggYLRnxPsnDz9N5ev64Tjx9JOcKuS+jEzYX8m9+Lun
X9ImoUtm5rwN2/bSIg4tSOIbWOcofhsmuL26GFjGLNK8vYwSTHPIQQc4RuRBtg0GABn1ClxRLYdN
FT00Y6gj9JByYVhGoQc3qvqUJ/aL06PH0mCGtCw5K1JC++muNwKQUeWXrHe3yOYFTnxSVLdwedRL
01D4oLBtlIvYSMm68/oWHtwc6vHaItjjMYyzVF8ogOkeKp582iqyBuiXfTfb93ojOqKa+nO3ikDC
VctwIrskdLMF/rG+IZFS01dz19mryPbAJg7QFchn85QezdysLdoCd2E2lp+aYMiWdmDvugxlXwyO
wpB6nUgtmCY0d2ZBjJSU8kRoekzkaJljgV4iSpYGRbUbXPnVQHqJ2AR15S0NHX1b17a+pSHyqU9a
oU7Khioip5iexuE2rviWF2pWvwRxcYYhL1kko4pwX20NgoEdJbi3MV4s61i1zkNIGPX8kGnKqm13
hsB6v+iwFZIauyp1t7pp7f7w95ifjrl8kv37MV99CV8+lyDjfj3n8oVvuxznA2w3E/0qhi4VZyt/
9e2cs8sB+QNIyMQSj9RFinG/17kalwNyfu/b331/cFofKJeljf2buFb/o6P+myenHGFwDXHKcfDy
HP7hqNst65u21sTWJvpCPORz0N4psa2muAkV46x0zXBl1GROg7RqcRs20VaxMMsW7kg0jYgupJKc
/yLv6RWpPo8rNqeQSDjmGcOELYXtWqSFoV2oBqTgkfjPRd2nt1lhx76wPBhpTBpW3QgJrevAmYrc
3iEPH/Z62GOJrEh0sooKAnemSp5PslKzfNNo4twS5uOQqleJ3u9amwz5UFkxsdyZxMH1ItmOqthF
kFX8wE1vy3KAtBMbfqR6OyH6z13jXUdTe6YB7VCa4Co2hlVT5pyiapkTTWtjDhiU4q6e033SJRLy
uxVZv+mM+pydHZk7VbxutXBF4uxFSnlhRvFuSJorMn5yghVHv8zLT7PmgQioD16arVnhruNcJ71c
UChASkn6syCuVgZK1sLomWwYBxUKq95bG6VEAWhVGA3NT6K2V14SXHl6sk/m9nNkJMd0mFYJmhgn
mY96nlIpAxnuTGujocQBt7xX7JB5FEhiEcgAzk95mO2iVLmMnGCZDd6SENSlpzsyhndbZcPZlJBF
ZMzKIrWdnRvpT4YIVrEbn5kKWb5TDSGovOuq+owkhV2aq1ckV++sfN6UwlyqM1i6uLwU+AiIhLpt
YBQB9Q2JV6rEPhy9u2KyfOa717NiPrlpeh5SeLQxGUSzk5Z7C1kA74yyTVZupGVMvd2o9Qm8Lz/n
AUvu3YywaBfwK2MTTs6ywzFaxERdlytvztFmq9l5E+vRMq0tc95YnbWIHHVjxeRALSbGcS98m+Iv
3va0asHm+1/Xnh89tb/FgMiXvV16hByosur/Glv0wwLb+2BBvaVXcAxZ9v8UjELMGFtlw/t6V76/
9KTw16Qc4sYEL/JH3YIElPxY3oDKpfjSgKVhaUB08+OdZ1CcdAJl+9YqnLnf4M4xeigWSEcVFeSg
qY8LTHSRr0EIw3I8AyDD+87FtgsjFPZT/nkutE+DvC7SJDlLpuyLWzrXdjQ/O310QzrA+WyEBha6
gvvFuInoNliatCV4rB4iiJZ9sQolfHA6xfHTIgpw7ngXxiDIZfYQwSC8e9JqcmP7jCY46cL7Uokg
W+c5LNm4VTY9EUPM6FimzJGV3PNZiV4vtHRLwaMsE6KZN1rCKnMQwVkqffgT9lLfnMyGjO6oPM9g
kR6yFDluHRPYSsJbvky8rlyM2MSXiTZq12Vn9Ss3LMy9N0f2UR8sZVlPo5IyCtQy4iKd2KKkw1Ca
3+aJQzaC4UJdKIxOrXwedupGN0p8nGjzxMfMDcKD5fTKsB7jMGOYi7QoHw/Au+hNhvCK/MuS67/H
HD66DwTF3GuiY2baB8+xy+LumUDpDPtA6wBfGWYnS3b62BNK/7eUOZUysoL/91Lm/3u2Y7+WMfJF
b9M67YMDjOK31kT9A0J5ULjIS75Zfd6VMTqdDDcBUMSvDsR/+n/rAzWRnBoAo4Wp+GfsQ8wYPx9p
jjFFEbMG1dDpg36a16mFV1pzZtM0CHcbkm0OzmYFEtgf1WZJ7vwuioorldbaG3m+zyHEfCQijkFx
oZp3KMyO5nSVOx4FfeoncYgDDVBiUyxb3Vui+5rhXs8h5cNMbGTekVmNHD5SUjy47DniMbaOdasu
MyXYxIPNM99Z6krE1SK2WfgKrus4SEUvOe1Cu8UZw/kJlhhybubOxD/p3iMIAsBVvkTIZ3Wj2aOM
94dMI10Sw687sOVg61CnK8UhMLpKacDs266bd31kH/ow3ie4ly0EuZOL48WP6niKfWb7Gg7gWv+S
zxYcjnlReS+V4iz7yTlUs72aHLLLYcLj6/R7bNNBgKmpcTd5fxOSrdgU+rEw3Vt+ubAqhlvqxxu6
C9gSWXzZtN5BIy3AYOK50Eh6BZAbnFcWtDxLe7AM5XwoSlSpAMRfTaLcEPAnC1VU6P2ossb+oq9v
dGqmQq+XbUKBwuyUFYuexUm86AdzuC0UFxqSLb4MYfUYJhbqlGbe6vm0jUXwmBbKBk7iIgOsYo/e
KgUKCLpikZIRyf3yuU31zRi4K7J/r/pkWtow/2G27MrJ2xIcd5dEECxC2K5iWuuhd6yScDUnxuVo
YZBOoVM23RIEFJG4fMkuwGOt9XOSrwPlk5heAzzqg3Hsk3I9gP6fwxAqHSGWCVDHKtm0FQsdazyQ
bPdQFARQJSiKq8I79k2106p57XbOJ2zWDI7ViJDJvqGXDJQouAP43yLUaWDF+i2Bwk0W3A16ddap
ATmTxWUQ5rvQSR8nI3+okAamwiSdPrpw0+vIAPc3dueqq3CZxuEXosM3ZDusc14EsdjYxWO5Sxp+
31nEDs8z9vNMxnFFqZSQJaJ397PeRgibi41bxk/T7PCmTi/doLGPIguHjUMy33pM+KkD6RtWaeGd
J/AG9RyZsj6Vu7Ev92laXNo9mgB2Q2njnnUQp+Z49uOiP3Q9eRteWNxH7hRdgCoGs1z3EX4OI1E+
/r3LT+Nc6z/tV4APf2Mzx9X3/S5n9OQwdLLcn2Uw6geGSNyesC7eUirfGlLMnKAmUMDo9rftyj83
OeJCTVZs0gcKydbT/qQhlV7Sn2ozjecMXFwqM6mTpl9+P3pyvW4oHNLtt3oKJzqudVM8apEtb0p9
DCCsCSLS6plVYMXOYopmmfHSPHVjYmyCUntIB3oDRsFU/xXLeVFcjKTMsXSPPpaTS+Z1xU7DsfPX
kf3kgm5uXiRmUiyaMOpWWszyhEbuWUdrspwjkhXjIXixinkDyjW+bVuV6dRsS0qp2/tOSDhB1BVr
YeBoJMaKjOs6v1aa/N4MlTNRk6nL6bJ8MU01fOykeM3buj6UI2ToM6U9JRaIKeiWWhakxwlXWdMo
Jc5VPGZKaIwLU5mGrZJUHyMzjHLsDxg+9oHXTOTtoP7HEoXRVP97cr6KyPT/7GyOn5flb6kwOAG/
Hx7QLzo6W5XlJEfl/TwHCDQjXdnZeEhif4ZAM1DFQvRPhfR9cAv3kOEImVGQE6UJ8k/k+5bsXH5c
W2KPZBSs8zVDt5VL1fenZ5pJJdMl1zQuwOz6VAEZjLMhixeElSlnkefa227qqQCMLFwbYzv4tZWu
qorUUXV0xKogdcOPmiK7hQJY+6z3dk0C47iGzOo1kh5c5BT4dTlfAEx6bdVsB99BLD11PI9Ht1sM
SnZWet5WqZ0LpFjlhanTrVzybsZjo2j0RYsEbjuBb0YJkwQnjiMtOUmWI4v0kv4AMetKZHp6aNIp
5pSzHfQQUfpe3VP0JMoulnYfIY0/YM+UHn+VOktXkKgQfqgfa00996RpSLVHc2FII1HRpveatBbZ
eIxqvEYKniPTyYZn/El7S5SojHXM1EHZ+QzAIKVwCGfdYYpMLaKrBNhaSUuwJJE6C7et9tVg3BvZ
/KUNU4HAJLwp8/xGUXQJYYTbmHZK6VP6gWlMwF30cTdu1KyNljm7IDD5LSF6SYAhZ9q6AU6EnD0z
uAxnGbCM2hF7Zvoi7HV/mMCMZe24IkYg8I1Q2dueugsicTGPYHCDSr9RnOged1i5QFf6Me6ps/QK
JTBl6rkoLFxZLV0UuZm7wQw2RJ47OztML3Mr6y6xfvKBZYyBXNjhog3Fndda1DFq90kodGYp26Vl
PMfojdPSXhTI74zCsM4aRBrrpnE6xlRIPJzUXdZObJJ37mY+VvVDno4dkuWJAOtGjfy2Gh57YXy2
SByslDyDllccJmMct03Bx4wGyFkeSmTpedzWQ9EUi8QY64tBr4cHrc+CTaloSfO31/t6y6n/WR9s
6peX4uWXZg/f0T933MlkAJieJ8c3qeyPM2s0tDzxEf/LofX3mTWDadyScv36RrP/p0QguEhm4bJS
wlCLNOOP1lOG/vP8Rk7TgUDhPjihYU+2zffrKatqYzVpSnKJUlwwwrv19PqQNtCchisUBusqqWAu
mItGu51IdW1V9PXBU+mC1c6c23lUt/PAYiQT5TqA5Dqr0/04ORfdFF22ebLURLBPvWE1s75ty+Gj
2xVLJtgHcrD9OuXBbr3qVX4ghG/VDMa1mmpo5srLLIx9tS23Rp8dej3ydXP0zcD8wioWnjqo9upZ
swq06NnWJCqM8ev9VMx+lLp+MnnLJLK3g9jGSfSYw5o9Eq/33GTFOivVldXB7UK7RhOzSgVZYTOd
ajMfC3RgGVDImC1VChNiCplFs2kamc3gs1zW+l0dvoDZA/3i3FuJBpYxOivhMKpuCm9ibbl3ULnX
cVisrMD2GQNjGm9WUd6xLy/3dZVDFuM+mNODfBZo4iKzgisEZmvMSuuhSc601D1OivuZPLaVbiqP
GUDKpq+W4Be2YZUAv49uwhkqRvvF07KlbAeS8WAy6R8yvhnkj311harYN41qO5C33Yyrni/QKo3V
6Oq+SwjV2ES+Vxx1t9kNurUp5nFVNoGvC2vtel8Mg9Bt93Oqhmdt5uy8mr2l0BeYRqF5DosIerfo
ym0YjWdeCxZMPgwes5Lvn6eeDcIxK4+iMnyhHlQavhbc3tjgZqv596RjyO3Z/mF2Sb2FG2Gp+B97
Z9LcNpJG2//y9qgAEkMCi7doApwpiZqsYYOQLQnzPOPXvwO53XbZXR3hiLf0qhYWVTYJZn7DveeK
5wilchi6sq9gzReYX2yvMI3XVupHXba7FA5HpSheE12U04wqTnI3Nm42Zus2lCxWihNR6UVp4qkT
m+XNSRqUcT03HQGL/di5aclyoT/jkmtzZ5XZu7r7lBgtT+wxAtOrVb0HZAmU26eJdt4nwzwfR8xa
/IQi4L1P3ujHm8l/HoK3HD12qkNgVz/XQeyVOIlDDV+JClSMAccofS7Id5SOnl822HN7kiEzPCpc
wYXVHRCF3PuVdsyMYiNM8v5kcWOh1pnGyVMtjamdc1Km+RDa5SXSTk9MCXdF6+/weRwGrQOuHIJV
DWYyCU1ro6X92jDPJiUGCkadfSYOPa3ozrVTYbTIsgczqnc6GnTC3xM+glKPtHUTzrckWN4Vy/3E
nxfYaiL7ocjFezcYh3AOjmPCv6dwEGJM2XFuX0LYqo4wMQbXh9yuk1fb7xWW0qXCSnhwxJlVyXAX
OfaO2KNTVUZvaZet1XJ8MdKXyTcJzphMDWknVR0ZDzOZiQoL7hy3CunyPPtk+PUGlJdoCk6NOp4U
NdwRY33ny+jSEOpFoHZneHGvQWmx4VUu8qD20skk7CgjYya8FTmb8yoAJVpDIsjUwJLroVEIfMnX
Sh5tyqxaT/r8NIvgklNplQb9WoTTNWhrwjtDXDfOzZ+W+WP8aXOD/PP40+Xz/OVCxNb2nwvR1tEW
Mla0CN77YBl9W+HaBigCFIwmi92P+Pfv7fKiT0S+zujzo034vsogqQ9kODsRBO5wBWiAf6Pi1/Vf
+mV2xxYQSu5eBrTqL/3ykDQaSC5lZ0XyLgax9lz6OqEcrY41CS8W9vNu8KwK4SLrtVxoj2G97Tlj
JdnsgDc2OvmeHZqpuh92eqgffFFsSPW78tV8XWCgSqzErUDJZinNM+A3G4a3OhrHqIYPhkwqTsJP
cZ7BP4+udC0kCtPn3Fau9XAot00UrDuFK7huxkesYG6pDxdpbDAYo+ytxw0c1zXj1WuLZjwq+oNl
ThdDomzbPEQ9JZ4JQj+iOzzUBX9Dq9mQzHMk3x28szGuB8KjY/XN8QEFKfiBaznty6khX7DDXrtr
SVTRu4EdBLvOGCuYZV7CRyA2gmkiZEgru4sHg7Ym3zS22KAtdsMg8Uru7RVYENTJvfCw5V0MtXXZ
DBqBZNOaDRE3Y/RipfNl3YtdzPjSGVlctLHqRu1rrbdnCyxxmieuOeMy0+wrJS3cKWtwQHfHpK42
ZAa6Vik3eMtWaPMPuR7sDISXZNvb13VL2L1tHu0JL2/Reb2mbQgFwb5GT5GqnjPppzJ7nROTH32p
DOXWjyGymfIkjQC8kx6vmCwcxqC/Ngq20GV0GifU4rF6qVAtBFBBNSCWA8OG2HfoS86Qnu5bomvx
N68CrMhIy9yh7Fm7p5dDMh4TRfdwY9zMRbh3JnJJAxrDXj/acQP1Sl/NZH2VbUHeV+RCfyO/d1w5
bbBJUu0efLOnFtfQoz/ZQwwTY1ipOn5o7Fjo6nvSzPi42nZvhvMBGboXt9oWGAbuTQcBXKCn+5qo
e3Tlt3qS7JdLvyEgRcmD49Q0SGMUTwnLdaGW27bTN75T72I1deNZeFFHJozlOqSzjNa+alhAL8YF
wzpWJMAkWebGVC9+J68Tmw+9TV4g1qyVGONgU7Gkrw8WoCiNRXw3TvmqspDNp/Gl3puPVoq7D0H7
8nFlICzaod87yW3DyD4uA8ztBKeUs1dTRLCcvzPNa9Ie33ITK3ZG1k4xv475IsuhZWJYDZuD0J2g
fBbsBjMpb6Ks28VBeT8C2TMqE1e6kt9R1l5PSnLbDWST19H7BK3DJwWAlKb8Blzyvd+29UpgaRdk
6i6//IIVAMrGlOyTJuXrrhHZ9p5QJuCDdVXjSo/zjTNoe9TeK8OuXKlO29BcUneMdWgIwuNs56A5
Lb22vORCeoyT9gy2/UbIeVdEYtv3INFKTgFNHmu/IhYXqHgKe6N88EEEBFZ1LNp+M0GzJrdknwui
1hwIAXz/d3322a/NVduypExKV42OyLq93uDNHJFHOuE2l+Wdmg5XwRRfCAvchrokWWF7XZ7IfN5r
eXoe9Na1eRIx6h/J6EGSvJi35CZQghPRu8d+miir50drtCwkVv4EubYVgblH1xUKt5ZWrq1bbKHq
6s9N+vUm/Z/NpRu+1UXy9mt7yeb+x9uUMYXxk7Odq5TMEGyWMFc+/gxB5PfbVDAao33kmiNtXMP1
9W1+ttym6AiWSPh/X7S/cZsyxvt1fsatTIwa43Ge+4/O84fOsm9rPMyoT5C5OMRU5ZlZbAceIs6v
Iz4ZSJvlyxQTLJgqmnHI6z52CXPdAhV0ViGp3J5imz3O7Il8HHI4vCAYzyVfFT/XdpZkJedrJmcx
bm6mzonYpAL3k5NddqZyA+5BEFPYPg81oBqcW7Pr+ylSSqcLNyo7fSLDK0rHtLrrCSnYaDGiy8HB
OkWOE8LKwefrajBQqYmgnPLG3Og6MVucfAd4rJFbafWtkxKpWcZgseZgbDyWiaeSkxEOz970EVsy
k3sZ7GrrK/MFQd+Bm3PiLl/ITmiHOJqzVRvVyV2oprey5RYhd+TNVIfMTSUxVRNW0MghbpRN1shg
XDXW7VRG6DoDfEtBdY407T7WWYSi8NjmgdMh5Wkus3SBVFf2Ses0umc96V0xtc/VWDCfGtqRKf9U
eaYyhusySl6BLV3ImUBOR82TTaj2u0AUNxj1By8UDRPKaCZbviivfOaJnhNk3dqu626lq+k1xz4I
kHFW3dJAOZZhQS0W7UOSErzLqP5ozOBNLYLhqW3iLfLQyUvMAlNrErs1mkw3M5v7oaf3KXhKQGUe
S7AASCtoPCo/vOKNIy9e2Jdhkx0npwLHSm7FJjF43xvsFlbZ3COWb9kdpG8VLOYm8VnwllzsiYHl
PZicT35fnCY5X1lqGN03afdMUF5z4ovDYJIQzF4jOD4p4a9UI2bZKVWvxqTH4gRulQ3Nxi7bcSXy
5ShU5quBXAQXbqeN4LVP3ElEOs+neMsIN143jkh3XdFzlVXxTQU24ToKI8Iw0fa4nQheC01tDoWT
2GszhShS1orLnig+lyZM/NUY0ox+cmbF7TTnaujzxywdevLB/hymH4fpsvz657bkX+lL9pJ/+S+H
6fK6b1Irh+ykxdn6Hzb091kdUisWARDsKP4ENowfzLIkLqFHRTmzaLGWPeD3E9VkCUhwMFT5j8bl
91ghuvnzgYp8Que45z8ajqqffVSc3JVliHTaCbPLzHVUj7b8XHX9iyTCYdMj9KlD5alflD8SetfK
zlJ1jb1oYuSiYAOV5peuTegbusS1BdyxSGz0mrAyB17iW91Xn6N4nK7ySLY6GWBsJqbozspyNd00
Ve24QSWDT2pTqsZjbMXNInjsAfwZ83tK0Oy0n5MR7+U0EIl20YdO/McA+O8h8//sqHcvafT+Mv7S
VIMv//7kyr8W2Dliu6/6n0X+/E0ZDYtYJVwBCg4OM/PDHPGtFrD+4loGnYWrhc7b+hEBiqUIHA2o
PtNy9P8fU2a+GdgpOBvZihsGBcmPu7SCBzBokZ7sCBKGV6tn90yzwEblYWjuihkmsMWVY1tsSgyl
fZ0Nh4BKjdYoWtQo+UxfJ1m/TdlMDGrZT3ex0wQ726xQCBlvWilrdyyaiCwegUq6zbxUDrdjFKVY
qHFQ9FgpIrtutq2TVV7SVqFLLJCH1dv2hAmAgaFWAPoynpacPhL0Gq4gaOkVYagml1xZz/tB2va6
DFg+fwQxdNFAJFedOHd9nu8hYSXrVDTBPu0UJMsqBoRI+tY7wuVincfcXbAPF4lg3bmm3bd3cSeT
lWF073HfdaeiktlmFAR5Kf04bJXSCG860ZXHEWIPk64ivrTDiJAB2SqEkYlxW/hC9wbVH9cxgiTP
6A1jhafBvMyNGvlQGyIr13Kis03yM8siekyFwBiujGdTdtjA4wGsToKz2jGUzFNKlZaEc6FmaIh7
Pb6fKyX0orbSHpwuT/eOPXS7WUuUdTYsUa95vS8pIleyQa/cDvFbJEbKBYtJP5+WWA2DYu8qDRu2
VTndwRobbd8MgqKtih96B4bjEM/dKociJhNYNIllKwz+U+MQIRXYapk+PrCuoigz2sdWodFuC2Vy
ERKxRXRmP9Z3ql3liCntXvWGNn8sphTwYlE9lfZ4ZN+KdV06DEIs+z3UzZdyFA/VVNyi17gatHJv
p4xxfBQCawKIHufBGm8mDU5QWg83dSqwxpSXsxFtp9jCO1JlnyobhnM2S3rSYmx2RVcI0ibIJacW
5K0s0pcysYn7rCNqwIRx5EjQBwB9KobEfvANqk+LMm5lVuGpzozHKg1NkGQRutOEUkAPMdFPxVsR
STxxilg1Vkw1WmDph+nxllQ9f/3gwdfLvS4dlFESViyDzvuBaYEZk6AdMm71mXIXwHNhJEyXke+o
rtpob5hjmcLorIuTiGFvIwHV1mlwzgvxwjPyqS/UjVmr9/Xc3UoU5UjaXiwU5hDM3ULJbougPuqL
BD3prXnFV/g+VQnvQaVOSJFHEoFnoF4PZEYSvXo9kfvbom6Xaf0pQ94RDMQg29G+ZqmhqsZLjCoe
QpuyqubokBTphsUljMVs6zgI+NHSjwMF1qKtT5yzGLJDmqUPqNR2BT/no8VPNfWoos1v0ehnkcPD
gmif0+9Cz9h2oua3x+mUOcm7OoV7G7U/XId1gvp/6m03qqN1Z1pbMm2PbHUh+Pf7WLHJJWVCrLZ7
PIGnGFdBpenkvk4bG7eBX7WnHsd8jgtBmNTQiy2hx59AP31I8StoeXE1QpixFiNDODqrFmcDD/8W
X/QOSfSeD57fwIYhVXecBjTWFdswiEhZyPLeuQmJBWAtu29xUhQ4KrTQPkSEBcDnG46ZFt1DPkjc
Nq0P7Hx2A6AvdJWHDuR/g1ujJ5W5x70B5Pm5xc1hZ8qaR3YzKkSbayjQZ/uOgRSw8mKxgGgBZhC5
2EJQFB+6iRCGdrGMJIt5pFhsJH9qzo+a00EZ+881J2bg/yruX171TQqs/8XtSyfxb5v9j85FxuE6
30lkYj9zu8nOwucLgO5nHzDCMpQvOq+DqULj/1vKfsP8tYEHG+CgOiZ4AGLvzwKYPE5N20jqaN8o
7cbKbC9nAzlVIxpe45w5040UgxtZpmsm6boCV6tm2raz8OZlo+1B1r5sRyLOVTvzHEAWQCcAGyFj
x/VrWfkOpsacFis5NKAx7xNsUXIc1pCFmOmigo0YnY+0YRHKLehCQn9WGmbc7XDJXXcrHZQcNjEp
g8NWqVhrTC95z1aNs8xOQ9QUwCjU6MovQxDc5tFixZgUw0bJy6suk5dcLa80x4egGbh2glME5Z8V
1ZVZJB3fmeLGUSCVI2tOjOKi9VvP1GnYgfcGK4ueGXP+tk+sXV7MJ/wRt/WQXFpa8kC4LiqP4jIJ
uxOUmE1GaLHd2eum1HY1QUDJBKZcdiTy+Rs/xfGThDdOWuw7LSfbpb7OW2MdKwwgiunJWqqBtNlm
dq2vtNIkuTwgPVusG0U792bsZd27MlvboWbL6JhPjQ4VL/IPTpYeBPnrRUj0S9wd897Z9KrjBarx
ZdT04zS3J99QH/2m3WRzc64nY1sAh+scedRy/yr36y0sGKxlMNhdlEkuZup9EpQblZM9gQkiRnMN
fwpkcpPcc8Rd1Vb/xVIAWsX9NVNgd0Ckxf41fq4BbHrImC6YOld7O2gu4krZz2VyHHXRuXal7RYT
ppt186tDTBMBdVsrak+skJhXaOMmt9N7EAYr1gDebL0kunXThYAObLLvqqHaFewg2DStSgSFXX+u
OxQ4KYVZ0G7oxXdDVGwbeyIvgveVLp9V5CXpFStsKfjGkWERIzvJh4Fw7bJirTvjB2UorPTaa1di
YrPnXSOdT8oU3TJOYx7OwlitHa9KzM0Uq0Syz09OZGwcB32Voyqvyqi9mUlyIIrwrBi2l6T9RsIt
trJYMMzXD6xoLzJD8VSgPcIWD0iq14k0Pfh2XqR122QqXuyiQ3NPYqfG5WiU1+SwM78fDIEWWl4U
s3JOOu2LHdcXYxrhLhEPM5FZK5n6+6iqKtiP/RlRBQCemeF3ty0HnQQc8YQ+eDs67bRO2nFkhS4P
mVXuZJK7vSBHngrPj16MALu+sqiqxUYjMDINUY4bRnLTEH2BIn5rFeHJspSHUeI1aVnD68HGruMX
E1x2MeiHpmpvZRmVG20wTpqWnZtovK9i/XMvqzvRY2ZplCcZoROlBHaNud/UibgGc7RzWmM/2dV9
OWYnpWlPSW9SXcjCtaeeoG+4bCi6SeUKrlBvH3oVFZs18X0OZteJHXg1/oUYmxP/VLIyZqLRu4u2
q3Yxgqs20daTfUiAStnTMVP7jYKq3iCmvghs1x80cPnlYVGvmcZjD711Eq0bE+Sml9o1oY1PyDRW
pRPtzObzPD3pzY02D4e8SVbxohPLWXkhus9icsuABoRL0RDhw+vTFVTEVU6I/Jz5Xp6Wl50ePxLw
42p2GbhVX38enGBn5fWFwAkqs2JrsvFqTPYZPB1pipnANPd6rlDfRa+ObXqtUhySqSFDQZcMPSHa
Ep+SBMaxbqZNNPF1lSE8gq4+6FF8q0/6Zm6VAzmgnl+nysrJzUNi2OvcyE4w2VGvIFhLe31TN+mu
NZJHP6wuHRzaVYrCRKv2gxnfWVoMgzJZM+kgkSq8Mvl7wbLKVuakbjVf3QIhv8RqtFJDojWnO5yL
Rypf1GeZzUlgkbaAxWilKp/Tmn5BqldILtxAvChOuGN6snUwXM3hqxFq3kDZ04DaTX1E8GnuScfc
i0l/a6fMxfx/1Pp6n6S+K3XEFgSf1r55Uoi+DJYpYcxtVHVrJx1X82jctlHmVQCaSsaJqAb3fphd
O6Wx0liZqo2xrYtmV02qZzB8NMqY/Nv8MpmJwmlqiwZQ4AVlK4TDXcn128oh40olrMlhWzba8Z8y
6WO+YdhMI/65TGIMP7z8ipv8eNW3wZz1F/Agm1IJJ/cHcPL7eMPCTCWZUDDH+LlS4lVQkhAN6Ewy
ENv/sOrAMSUNg3UHhZR0frNSEiq/6W9S4SXQiYULSSpAMRmn/OSY0iYiuRujzXZRBtk1l11DtIYs
dmhnGy+bnHpjD0NkY8ibpyOm7Hk15kQJtkxMDkJlxK7mts3UgRwyUNYS5hD5PZwcszvBKnAVMd6P
RfI0dOlTMAMOglIduQtTzqir9Shadn9vS45uLDWuOtYgYw2qmzW9UVh3hcaWM5lOVgnpp4Cr23Hk
toVfbEelg7YniWCWHnbEp6BvdnHmHBmSQC5LkHstUgHVj48ODrDIqO+UaHwuFfnUZfnnaGJlrvp3
9rCUfL1DIlxjf2kqjDnKfJixRLqd7rOoFuz4N4W0qju7Ks9aOOwjwp/NnmT3aiZ0aEI761cZAbkF
J0xuGqtI0zd90HyeyvJumNDqlQTUEfgw31XZ/OIMykOWB53bgeiuxGPXtRsZPLdxThKciRunyFIc
3iGaLejnIo3fbSvYya5OmcnYz0FDXDuVjFSzvfRJjiJkjp/ct5Z2jsb6BvDFnV+zlVAce2vzpoW9
+WVO0TvVXcqgYjyEvb4OwmY7dfnaiXEnheU9OonnLDkN1C0iZBCV3TbpizM5G19h3zJWHJ0DeCuy
eZ1do4rLTHyKp2uJTg0fAhDjm0lUx2Y4xMq1Ii3PmLqdRc5LDRwZ+vGmCk55PaydAMvrzFXmX0yc
TmNSY3W/kgqfdkIHSc5nEY+E8VWrJK7WM1a7ml26EXtDhxXW58AMpif2SNwmAyBlEgLbjZ6isZK5
eqEKtt5qkj2R+8Woo0Mo3gq0hc00vlmJuNVs0sHCvGbMTI+YNepuQFBAriVOuZB5cxPSvFbg9qC0
y3Wkp4YX1Wa/nQOzXZlQTDGGFPqnMO3fG0OSoBzMeyNQa1dNrAleISoAyfVql3EL9CB/tWO2h26R
soqDdXg99p3tkV+jeSnMZ9xZoeL9aVS/Lkf+54T5X+nb+JK/vtW/zJgN6/uMGbAvv8sE4CYW+tSH
ROsbZYfsGaR7FjpnuFE/xy0AX4dzBX1DkscguQu+7ZvNvyRFs0byLsirxUP+O+otobEF/9shDGhH
RctsmrSrkH7wTv1txszEMNZiwld3wlfP+mDvx6a6CPMOp4S9szrmy9JChqmVd3jp3yPbfIvD+Fmt
27M6Wzdp1RQr1nqTS0DLmSddMuhKyf5WOt0dJOY7JkWUeSndDHOevnhv0SaGkah38OKOEZXGDYpk
B98jUPISPdu6nh1CUioGlqnSEHvJTtQbqS1Ii9tgo332e33XV+aXdghvagaGNG37YTa3wZxt1PpZ
ybu3OGixaaHQGZGcaIoJtDHxNGpaHa3TeaE2LgjyOjE93IeQ6IIjxGAQwuLCrGvXKTQXmVUQNwcH
yJwgvr6rrJ3d4J6wrSPDcq/3Aw/U+R4HJ9V+vzPDdlek84np+7oc0jsVGiV6dOA+0WGa5JYR5n4W
+p7XrCa2nlMXu/isrkuWooWdXTj1iZ7iWXbOVeDU5yKAULTE9/p3RROuRz8izqHapkhVZj3ZJHZ1
OfXVsVP7J0Rbx9KgpzTeAr1ZdX64NSADiNBZi3jeN2N84wf2vvwQ8lSrtP28cDfahLlo6T+RZL7W
NNVjZrxCXHw2O2vf+W9zqJ7o0yDNLw4QLF620uMuU0vn3H0kMMPVLE9oApcUHPjNNfjmPC+pTFtP
X5h7fdTuHONJ0AkQ9bNLHegDkOFPtnYfjBhY0kdoX1vSuPahUXIZIRuTrY9rVqG9k+lRK2zUNdZD
1RLXGoyfytTfRD6jYLqJ2kxdJAe72rAiGlzKcTzIlc5mXe/ceLQOVMAlS4r2NiZNuLerC7+qPREZ
J6uukHwLOeDYxeyaAuHv4plQALUBD2ugYwcA4cbYm1nvPZGqugoy8xjSMJam6ruhHshV2wh+Dies
j3tpimJUiXO572s64bB2rZDmw8huWUlcilKEhIOhpQPffV90M++lFeauaRXvTQv5+s8pvJzCpvY/
wQEXL1/+m9l0edH3aaGGcVRouoCj/rGU+7blQ1Ur8YPolqAI/Yj/+lHxwxSRgaBAh/NhU/1+AqP4
cXC2wQ0EgwTu0/qtE/iXMpiJJLQ1i9xTuGpcEj+VwVIr7Rkpi7Jrpi6rr7VBqcU5bLvCYHZFOAsO
L6KnfPFY2ClbrWGCVRbmX5BDMO8zhi8+ZUDoB93ZnOdonYTxGTkLkBAhdlFfBK4Tmnc254QngvDQ
ySFci645tHpXuq1Sn4KyQS0fYy3InJSvm6XeGpS3LKgnKuRMvumCtm8qNHgXwV1f9eNlmTWD17Pj
WE1xeZCTFq4sQbggPF0vMKqENGJNuEL4L7WlnJogeB8HuS9avqd+9xYGqEA6+mbY5jmlYZ5K17Eq
YsArkqwKPYTIgbpm7UedspXx+Dz0+q3aoyQVBvEG2GR2qpg/h/ryYqsDTR0wWgzjh1z0L1WkPc7S
ejGp0t3UDicv19R6lWXBQaYqpKJur47BczaEzw6RE65Z5hAZGv/WTLMEQJBmAUCkGKR5UFaDhp6y
1mN4DC0BYqR5PNYqMpzJnt7zMGjW8ay9xaBHMM6rQIjS+qKy/HTt10uSRtOQJGGYaFzi4JXxAIKe
Lomp0ufHgKRzrw2rKx4M9FukmiYPaWD7m4I855s4LfrNOOf3IWIlVllnlg0E9aizuZoVppoGZ+wm
tvj11thNnpFmzdquSFsLZ0rORRTl9PHtKPz4LloEU4PaakRZzzOxIIyp8swJGImFDQGOJZMXEosw
Leyc1P7so6VV7YY0SP9ko7NtS3TCzEEK4G/OeQjBQ6WsHVmRbVVR3RF98cXIsFF8TJqGiZlNFFav
YTY/Ar3kNEZT1EjlNa9bz7f7LyFq1cJSo7UZis+BHoFx6LNsxY7+tkK0jIqXX4CaOcm40SqbPeSY
xQdnntkZxuWTXBTRxaKNdhbYJGC9krPVf9GT6CrVtad2hMRkL1JsEYx3uZogZhuGwmtQcQdOanoF
4jlXaUPFTQRjZrHow1kNXPeqRlcwjbHL9Hkvq+G6qPxXiTKOiZy1mlWiBKKpvIOHfUwrPXDjnH7p
z/n99fxGkPPPc4zTW15Ev5bQsJb+c4BjBiRynkDor5qKH0voBWAH4Ql5D1SmX2PpBaoySmhAyl89
E99LaOSaGiFnukTtuVTXvyPZXJDPfyuhMRVSzHGEE/2KH1ssc44fJJtdOyMwLrJ85zjpjDsrqUft
BLkZncUwEuwJAcbC8TC3B+JNHSxCyRqv1HNelDsiGMGwIX3zVzLsDKqPNNhasho52cIbpS6BTEZ6
zZA2ZdXYGnZ5ipcQGjvu7uMllobtS+YO49y4WkNahK+NAT/rJBvdDPqVhgx/WEJu9AYO3qx9wpCA
OD9n2h00LaODoX+W+AV7e2BC38YolFV4+0nc7/xceXCi8CFsFoA/Cgw3aaYLwXZCsbMSwpNYJiyz
v+J6uwh6tCjSybalbq3VSj1EVUnekHVutGg/t/524H+HUn9ZKpG2qihPBldVOhQTyHR+EZUVPCfh
28A4wHsEEUzrpLsCC4vuKuzO+QB9nZ7DbazgUCr1RRNHMZUrABCdWygYxBmjH4Y7Jbzxx3Fr537/
pVXFcfKLR9Hqcm3W2Z7W+iTSTIFEicpb16fPdY3qI9OSReyIfxuTpRl2d6XObClN0AwYOQ70nneJ
U1sepRrAryFZnuOeA3mwatZVTXhUsUfN2KSkn+mrrqJsAGcTKNdBRXwtxE3rMs61Ql7KMsO0IoTs
3VQZUOOEHI4ro9GQqsoOUvWIcLGkDCaapbzJhVVe/zljPs6YJY39n8+YbRel70X9+kujjk3t+ymD
VhGfLxLvr5XgD3xpSLnQoZmU4iBWJZUkFdp3MZgwOURUTeVc+qgFf2jUKRHZBSN7pMpcSAi/c8os
1JEinRa3y+v//T88kKglLRIf4FwRi4jb6++HzNBPg6oQ5LSTsArnTRZVTrIdiiKPdsmIbzaZzPAe
ya9udKu0MS3izQpziSmUMw0w/eCgPedJZicseqvAT2nqWlVr/txiX9WGi8bgn5+wm4japcj/yxO2
vO7bPN4BYM7gHHv6x9zmpycMmipYD0IHaFGWV317whawMqt7ZxE8/Pvh+3aPLaF6jONhetDhLLyP
33rCFrja3x8xE0mjjStw0S/QMi333A/3mGHlhtM7Xbfr4bG6KoEvGJFw/UYq0gPqvduoxPc5yqbi
ONVepsA/9o5AbGdrNALatVLOV+jZ3rKU1TLCp7NhOqQM29SUGeEaEi/ivjGY3TK63tSj0ujE8iVn
xUZ8j1QYEGGLuyYI6kO4VOWcu6Y7dvr1xMvxbPW3VevT8gdxuUKeuQU2HEBEB5UIvNPZ9npkb0r2
sDjBSqZStSacddoUqM3DnuwEUORbp0r8VaMjoPKXfcCsgw/Rc5oX5zClDna94dzaeUVGLyrKQen8
XVKFwUa0eb/T5uAwFHRgVtlnq7y0vsgMAlWIJRyeouIjEGKN3pb91Vhp4ESC/EZVTDQVWbYZ0Mqv
jRJ5I8yyTdyTTRBGfoEFTsUfrWzDCr4zs0L1U69M7UFTg8E1G+KpFB0MSkOdmyvt1RThShTs6c0h
dKMszE+x3wVrJZygeHFP7wr0neT/sVpl8Nxspc9SQKuddk1wMrOhxI9XxgjNBBgZSw6azoM0IyAt
mekgy6xGp1mbjUn5HKvYtDhIBB2Qq7XG7RDIo16lI3KnMcBF37/ZDvgCtWRXafVR/jnRyBospRGT
sV5LvB3F1gGc+iiCaLpGW2fdKE5xqwKH8aawmbZzq2aXhhUYm8wCJN3N9H9+UBmuohKUN2NJ2E1R
S/rqUKBGlEgyCwB7oLIlTRsrDRQwhUzOGYD6g9aMV3MP4iBT7fBqBNp9cPL+XbfC6azrNaNDDcLM
zAmOAUv4J6vxQ2z/2Wd7wEYCZESKSx2p4N4eSuvE1jk7tyUeVEtVaEMS2QRuEOWYK/0w1obdnzt5
uZM/uFn/fGL+i7iHIHzJp18u5Y8XfpvdqGBcqc8RYn/1ZHHz/jA9B9P1N/H2tyMThTaTmf9QkJbT
9NuRyXbT4oTlsAUrz1X6e6W/sxyJf7+Vudg50mkkKBo/wpR/PDK7UUB3ZXyz63HLVChWyf/bDnN2
qMPY00nCgrNxEaXUfoFVr9N+3KTd1ulK+dBGuX+bNrE4NvO0q3OWm0myDlictxYF7KA84tNiNt4d
pZ5cZJW2d5iT+FDiC2D2FTYlM+P67pwcd6h8z4LEDat4yTVaM9PIVtrUmXu7qnX2bUYFMkySaxXc
kle679Mk5SDKL9gefmZd1L71teFlkE0J2c0yDxkROBOVPX9jsCg16u6yNWgptBIZkFHCDzKORaF6
ClqNRKRkwRePg/rS1yh2chUb59wxZ5qOfhX+P/bOazluJOu6T4SOhAcu//KGVUVPSjcIkhJhEt4m
8PTfgtSclrr77wjd62ImYozUMlWZJ/fZe239RX+GKOlMw31Y1/q1G0X9hjOou+gyfgmdBswDh0J8
m5jePjTONVJTRH8fz3E0rjtNspIDtbKm8N3GT9NFVJKCeDilbuXs8wa7UFhKnJhBHmkPXkEASbCR
HTNde/IkbF2OZ+ReWG86BwbYKoQmxLRxsm6ntjwkFZXIWLakkx2CfDqU9KhNpGnz4D1BnBhNe1V1
3XVPwtSz3W2PeypvmnXruhhZuVLQZt7SjNIBR2W3jaXexwpcQ5g2O3tQty4INX5tV0qOr3588tG1
WjcaUXa8epHD1jVjDPq83EIH6hULZb9+yJPHEJ9EVzz3pbW0eDQVYmA/TiOhYR0EV4aRKOx6Hdk2
8Et1cdclOprIJ7e5JI1+KFS6mUzv0pnxc5EBvFBmdzRcfW8m0UmK4Shq6z51Zm734DFE4qUhCdZM
5m3O+RnwWxlzWhCifj36/HkYgqtremizcVPZj5FwCbvdl3Z0F5WAsqerpHy323wF+nsh3XTnV8V+
tNqzjklGc22S3s6N8mz+/NuHcVC7cGQt2zq3dlyeE7rYIIQ8/T5Nv52m3n+qKKxzu+y1a/55mM4/
7mP+9Kgu5HVJEosKQ5whHGYfcRf/D8HH3/kGgAMM8df0acGdsDB7cGQSfv1Wd/hxlJp/+BYjK+cs
UZlZWP+V6ZNmj78dpagozJ7IPES0+IcJfhE/HqVDShdUX04ZCYWBik6jW5Fo3GZ8ts0+Q7jov2CW
OLqZ8xq0KTU1TX495PoKqfKFWt17aTkrcAEEq5p4pVGHoVXqChzjs2NrIV70vN9zFHxmwR8dwxGa
RFQ1EWOcvPUquWG8XhtBc4gTHPlyWJV1dbK6YRv62R5f+LZy5CZw5CoFSZFPNNS5xUNHqtzyxp1u
8p3T4QH53o2VtLemqnCqNvvUTjZ06z0PWYdlrthPYd4zxurp0qzkdV7pJ2tKjp1RPRM5bpnM/KXf
5tveGFdmN1Ng6ebwzW8btnk9BlImGnc0mKzMKv5sqOxznPo3fucSRhnlNmUyaWqNMU6LV5VWrWEy
4KIQ+3HItqMcD56NhSweZ7rsjT3IaIVAfOkC59gI827qIQC0XrlBcF1haCCLW30y/eqhTzQ2lfmF
OeqQ68j+NpDyVjiXsZzeJg6W0kqelR/cu7nFTyltDuyMaum+7TSSrf1a2MMVbZU3LT8jbVvhi6fM
0zcieOamJ60q4qWeYYlTEVKzMPrmwLYRhdVMg3WSlojzBJoJQFHQrbFFXwFzrh/rCBqNIVK58Uv6
mq0cksYxoOkCTTxKGhyxaH+owNNXCP0eeVRkHHukM9lucHS4vbMpuirYMNlWC1C1gtOQRajmvAjp
+itdwl8KSpe0SM1HpIAM1SulzF2U+fWTqEn3tH1kXnfKgWlc6VCXA+mwVc5jQWLQqQNvScNBvuq1
Ot8F7HGmMrpN83KbqVqQagA1kGBrrE1vrSh+XIAfzLGiqGeq3t4Gfbg4fmky2EOQDhaRcsLrstfU
0jE71EDW70tZATSx2IwuKzFLWUWzRx51N2UUn8Ykyvg7sBdpZzwElrbLQu8q7+yXOpy+jCOMD/pC
oUtUL3mUfPGgd4LsKM6lbZ6cFGgVHj4D4ru+l3r1lpnZi4UhoM9Tyj+7bdbVV5pmPumZs8K09TWe
/HMpesVnx7wKVdly+7GvaKrV1MLwgi/lTka18K2Ixm+1wxO0Cdli+4m4U2S2pZUendb4kiDnq7a8
miD8OjK4q+Nhyxi2DE3jNW/bp8ysv/KUI62JzRjVZVH1M6KPWaVO86u+qhBCXXVONLlRpILgKp4T
G3NpV+4do9y4it/f5Cwjr+Gn866Hvl66IxevpZ+NAM5WaF0NOOlrh09NZmMnSpDkUrYWtUU5sJYc
zXFAMDTu7UruhJJ7FZmrNBxvrbh/TFt3V7TaVa33d0wpN37qLMHKQ6yM790wwE0+bnudJ4/bnYrR
+DL109a1cG8VVXIEhnKm9c5YjK19mjy+5JlaeWHBZDda56nx91GTnhmEl6XTHIt4PIeYva262FVx
vo2tcT8WwbFQUS7fWgpPjdce8Si8HrS5QqQR4ejuf1+x3x8s/3nF/r+8+ZdFM8vhv+5Xn9yyh1IH
lYQyqG935cdjRYCWIH8M1wHL47yp+OuGneMnLJoJn3y3AaHKfNyws76DeigoEef+pbL+V25Y7+92
S27XmXaPedOHgcgD7ecLNqC5Emxh1+9GD329tL1ik9BxeC0pOr3CBd3vQeeYZwkQPEWxKV/d+Z3s
zC9m/vxcRPrJ2mCywDjXjNcBL+xxfmq7RtQfh55lm8E73GiIh+Rlll5LZSDCzM/18tvLHV/FgHLB
cz5TYJR0D9pTqPPYV3r32HpCrbu6GOeHeHZ2+L4caAZDSLCzu3KWD8xZSMjKyf4USp9+yTZyuPMQ
HYLaSI9sLMZNnzr07QxTukl095Q24pWiOVJlAD2XXdhcZZXdrPIISms5gTzv4O1zOWobPXZuq5Hx
vB5CZ1lkRNli61oQbF223F7T4N05pnKppsAXA5iVjWLsPNa18QA4Qyy7BEc5yq35GozWjTcO70Gj
ZztXDybs8i0wR829r9k+L8VsyO+HEIh0XziDdtsoyX5by7ifb+zCijmcf39Zv39Z+fT+h7rQRF//
OQvPVuYPYUEHP4AJwTYdnAk/l99RNMFKkX3et56Xb2PyD8IC1a/ACgz2Ad/Zox/f1ZlnwP/C25eV
46yg/sp3Vbf+Pg1zksB2dijTIxwAjmP+33/QYpsqTAQeOG+XBF6x1kKcGdxywEKwka17h7xO6Fdo
+yFtcl2yI8cRLlm47VNRuYDuy5LkNAAz7E/HREvuswjpTk0dFVSmWvtWTsS7qmCASHoj+f2ytcsp
lsFpxhvWvi0pyuppt7PTL0E92ZilSxAn062eqTe3tPwFyZl81kCBZEpJpsjEfdA3kMzDxrkYFX3M
Gv5qr9EBYU3XoVU3rNxRalnlkxiv8jdles9FXacUJrgrlnMjDX4mVc5R+NWdkcd2kyrswIF3mvQE
p3dVpVu9VuPSp1vL0mOmUqGObDhewlp/CJSXXYq20HG6et4mNuAam40VMvLbz5HAY1D3LRwzJ8L9
HDAKe8lGjMSXbNnqAWzHsHjFIEm1dmBgYXaSxEc1lHIu3knVTeXpX51IXPqKcp6iTO5DqnFZVdpX
FMZcQhPTYMxgpAoro7mb14SqeaQL+yqKecoYEwq4EbTTjhYNVJpSXqdT++R0zcXJRLYOvYmBQ3vu
fP9eBClMHE/bWmYaLemejVYith8tWb36KEkW1d18BOQX4JTU+rWPXEXkZDz7OdaMmymyiBNP726p
HmQMvMymaCfW5V0cJq+0wb+ZymSI8PM4YPoccbxzE3Q70ZDOzkyHt3vS4qYL1GqkFHIxAobeNzMv
tq3z966Ziu3EyPL59wn1/YTief3/P6EWX186dpLtv5xS/LiPF7vzh+XwXufn0/9cIf7vxe7+wTOZ
Klwd0xibn583Ri7iJp2a/Lg/TREfp9Q8bNCriSWCbM63OeRXdpKzYvCT/EmCA2mWYkF+LsaHv48U
YzDFqVKt3NUD+IIvIcy+RWMXPi+eiPaq3uVpZA8tvv9OTutoSMY1kzQ+qzDBaUZN5kvaxO6wCjsF
A7KwrOpeGhrU3cYSB4kgeqOHub6tKXDpNUixVuJ1mzztH6zezS59Ydd4hr35To3nojn/3Bi1vh4i
FZzNsqaFBvWs3lR9ZG2UqPO7zDFfTUlELyqad1Xad3wVqJwSxJOqzujnOABKGyAGXYpXSkfImxli
SQnoe5CSYeWJ/hX4/ItFaY2uB3PlJ6HIst2SzuANmQ8PcZfLtW52+BqqnhOJIhctmNkbi0DJqzBP
ttQzgIpUBErStNiRC37EEWvs+8ISn9NkrM6DPnVfka6vMcJNWxHKEdZ9sIosrw8+GZVebVSZOs6z
inEbNE6bWtvJszSJzbUSS8coLhkerUWCuGhMg7MYlLFzkD/W7kgb1lgMLrUxyKxxieJaWuRpbLXT
KbXya7prOsmBEobGruiH80jDRKrkrUqSr6Uad4pqLLhOWcX+rbnnTyNCVKWuSxQ+kofyz7iDwyWf
+m1L42AMg6o0FEV//a1ra5h/W8UIZJy6qWBn3e7JqzAMmnMeMU/hhblPCWVjPLsexqyAhy+vzERd
khrmgccjdz53FX9k421Zniilucur6RnsBVKos2MRdK4NyDyl855jDDTi/lM3JisX/aKb0EhdNzpU
PSMbKAPSi87RFKyTTEVrUsc/tSNGGE/Vawfrsa0LNn3qXZT01fTORepz1sjTkyWAkuvR8ZdDxyej
bG/M1H9WdaBudU3ztkWkwaGUAu9LnBTDQstkvvKMLDuY9ijvcPOxcywlfUhp+Lkb/LMCLLFuuAFZ
tEW0xE7C7nX2k4VbL6rSicJPv8/a+awlw/ZfZ+3uaw09+l/9H/y4v85aZ4busZ3/czX0lzoKJ0gw
9+mGM+ct5r39DwMhaY/ZYkbhF/ooE+bHUctAiOvD5Gj8k0fwKwMh5+k/jlqciNwCjITuTCmcsQM/
DIQ4N2DNSQnMZhrM2yrKxw1saHV2htG8yQOpkdSnagFQu+iuhR8Om3qg8UmGCnBlQS5DtPUc0zW2
Y+aQlyYCBSmTEcP8PAQ22/ahZsFsrSiyAgZPdxOM1licmjHdBxqQGkeHZh+X1nQKC9dnz+Se7H44
eUF+jjVNw2oWHWqPkGzaXLkgBPQqZfborkESjgTswb64vYvhE4Y4RDwsXWb4SKL7ruqD+yYQx6Y1
5EHgQcVr72BCVbvRwEwfgALwQRtqYpJLfAXL2MxQJeuIIFr5FhqggW3ff+p161NWNxDOLee9C0aY
njrBhS5sX/u+w8sKu3CspkVdNc8e+Tc0pHU3iGjlV/Yit6CVBuVi9AwOq/aWqP8GNuM5ECNxdfcc
adVNHHcbPoh0O7eFt0Aq3HjWeNHQ9qrcPnJBRQtCjndNqCHUZCu7vHezkqnQ2fXmA1og0HBXXXuu
e+QmZVMXXYcJbSJRvbG0RxFA45XJPs7J4JfRe4PJVzrmxjEsyqWt2z6nU4RxegoBQhT6kOjr2i7s
rY2x9mxqjX9p8GisAkuuWp1g+FBty94Ge2TAaXKpXnT2YSr3WRuu8WqvwRBiVnjOm8805u1jrdkL
J92YgbupE7wMaE9EL8q6ecjMfFnJ6BDl4SpMqq+GHbxOhTctQN0wqscHI75vxnczg4zwSc98TjB9
MbXG1ijbtQ76Fq+Alr92CS4+haiOw3BBo+VNNUBetwlGxMmqi1q0roAQMcNBgT2DUvlrpctbMYnV
XMTRUA+SC/0gMrHNiabrDn7Hx5x23w4eq6LarPede1SXRVWtyiR5bJlHAvPEx32dlfpML+bOiheJ
vy+IEvlmvS7TbknR0rLR771kWCZy3ISUZaZ6AX4W+1T1Rdb1ZX7jy/Jo2JQYlA8a0OlRXlTmb936
waapMiHXx5brkKBzuNp5THPY+hrmcD6Sbrm3+U0CfNpIsPYEPrEWo5Rma5p+F99o0OgdcBcx8a+K
4G1s6kPifZr3FnLsF0mQrvBtgkzugfUOZ7a2i1xdcufCo4OyzAcTkbJ2vA1Zknr+81HVrgrafVgk
y3Lglg3jT9Vo3dYYQFrg9UA0luCjn7RGyuWQTXsZxS8ojWtyuXeRReduqIgbFRTMMVtsw4xJbRHz
3d6r0qFm0Lc6p1mqmlinKPA2Yll34USLrls7pZq7Dm1eJasxa9U2ECHG9Dxqt78vr++X13/qjruX
ERffvzjLxF/KI71PswfRB15DlogUH9fQh/Jo/sFXHGuCxX6PUrOflUfWbMgcdEZ9PCE+Li/eCWiY
s6sBAfJXmTiGg63yp3cCmxfuLiQTVA0WjfMN+uPlxaRaBBMbHXYIoDojv6Y+aNTX9pifFJwBTuZm
6Xe8CbxqOoaedz1xVS804FpGn1xEA6WttayYAG/XLcaovWLGHGAyBObCqUCLg8L+1CV4i2KzISnh
eji4+FaOXvIpQvQHLAWeO0/GZ0NvTl0mH2sR1kSIwaGGIr33XRpb+j57wIWyJYr9bDkcldM0HUuk
TlaNmrvJKn/VDZPYJcp8j0ZHQxnwmg3BsGNWEm+LG/aPjS23iZXQCeK6h3boItYS7p1V6OEuGl2y
GfYB74PYEJTuCSX6wZaCSU6Pvp9Wgn9jMZJ0KypIIs4m4zZv4uvJqi9mxdIfl9ywLuLsMMZ9vSk8
WqhFCIfVb6dPTUu7dZCIRz9K7jQcG8gyHQaUkiaQmB2X0U+E6wKSOSB6V5EAkAupfuBCbfeOV3lL
k+fRYiQrPIc2z1lUmNsJxWNh+3CsRWCcDLM5tVP/pcLhuOiquF4MFrWdoQLvFpfj6zDpKJ6atk5q
PSZ1F+IwcQ1+9RV2Cqb/RZxi00imbCttkoVgsK+boLx1WtHh7JrWzdjsa9faJsIC390EX6GNXoYs
fuNjNWK6Dja+KE+yLk6jLFxcbai4nqJim/+62ti5/GRKPINEkB78ZkrZ4tRPQR5/oracqy0P7EVW
sxkKKlBDqveZuDUFOZ8zNfONrevRT+Zl8WM92hXtle1nV8Ek73JLLYc2yo6dDuw8j+o7i/70Vd9z
QWs6++J2gIliNuGLbmpylRvslVu9KPdD0Xy15vJUG18ZEHmpMLpr2XLyvJTxh3IVlpaDv6209jrw
pzsnbfkGGMVTOfScrtCcj7zEJLdl1VHtiffFHKDsuJr2KoRsdlK37qep1BfZMN24NonVDNwqNoHp
s1fqpyafCOR3nwtXYFABL5z6LCZb1Qzrzikute7eCT0vVz37Pf7r8uAIRdlrjG+oDjCCtFl+h38m
QcFrLT66+sGph6siRcFvLKxKaaDtBSWiDJXBY2gxUPYZ1UMxoSXu6obGGt+Tm7iXr2UfsQkLtH5B
6Xq6gQBkrnTCSnRc95DTm0GtSiT5BZg73p2Bf1fYJRGJQQJTCsyVMqdw003Rq02jkdTjdItw6jOf
5A++N97gSCrWsiMol7A+63Odhao/ExULmS+i1r8fUvIOjd257FhVtdSyKud1S0NuTek0IudG2uI8
jXgEi87sN3qdH2NrOFTYAOo+kKsghyH0+x6b7zH6zP/rEbYpWCG10T/1rvmHfajy4g+y8habM/Sp
780k/7vHBNRVWKukSWbd/ec3mMGjCDXMQbOfV2l/vcFmYAmPNpZu370tv7RA+8Yj+ZvZz6N6kRAA
raAzUeXnW6zoeycEQWjssljhF7C12GFstXp6b+uKIaoteroNEwagHfmQXD1FqQDPCca7XhRS2u5e
z/qUQwF3QrPPeqM8Y/WfNkbO/mhA73XG+Mk3/Qs//0kGfbrTOn8b6IyJlJLkNPLV4L2y1F7WcKoW
RVP2XAZgTMOuHJgzy3TZ0YC+yh3oRbzn5KUFaBbxsF32c8meCoDC1/yiwMP5tPwkwV07tcmxFMlN
N3bOClbSEydFvHTpC2FKVRfbghTH/xHqkJkW26CWzaow2uKL4wXt2oo8+EAeX1N9vMV2gVycgKn/
/X359n1x/3OFtXzJvnz9F8DP/KM+JAtA2QRC/pc9mfHaH4YuLLB8jwjAsVb+TiL+UbOYZ8U5Uvdh
A/sY++AXs/tgwwUdCgEZOeMX5GGS1H8b+8jS8K3EVgn+QjcZAX/+wnR6mvcjKu4u612dioyMdL+v
s+VB/nxM0xruvncfJ8TCkjJ6DCuWwUNV8tBItLcYPPdV6zrPHqcK0WAq0KbOf/fsIV+AHeRKy+sn
2yk/Aec+CZWzaw6CCprb9OCU7X1ap+XS443XsZxl+bMcx/YmzIOTaU4rM6fFwIvVtY5jVjTqscIQ
mUs8V+FDZidPfYpVnVyZJapPTci+qbGOlSygfMrbTqlbOpfYkPv21hxbsDbDgccxWOYe6VR0LGZy
8ebEDoUsIHMy3ryCIEOHGWoxlOOqcp03wEVbFnjIsYy5EWG2Bb7/Z90yjhF1XlliX011va3bdAlw
lwErf8F4s88Ka+no0akjnTHPBW7Y7pkZeP9ma2kHD1Nv7U1d3QRN8SIMh74DEJIQNDoAvRGqQ4Pa
UCl9hcjNm3cgTJdvRmUe/SLbBkmyHKBUUDCzLPL7XIu3Uwrqpn1pAdUNkN4qzMNGuJr4Q9aMcOOW
TJQy2hhzN13irEta9XpabnwfHUpfaeZz4F75bLq9XlAfY6HI3gi8thod7AyES5elGMI3XWp4X+gu
J3a1dKoHJmgqkbeyLfaO/6obFJIVd5Sz98ZLXhKeHi59/zbDgVJ6C/0EbdwlHEEBTyLEVRDZ62n4
XAX9jdV4C0dg+ovLIXoYQSyvB191q0RFS3gP4hJXPWXl0YArOjNXOdT3i2+NtTioWINg0fkg/5bQ
NyKxJpdMjtzlA5tfQbFunvoqbNe14/bAJPMLqv2uNJoVQaJ1lIuNN/FMd19ocl9Ejrc362s7OZf4
fV1L7jsvhv9DdxtKMSmT1cjfmVuRW85BDKfMX0NlrmcAaDnlX1t3xIcLftOqSHk3C9e+Hj2mdrzJ
WmESlS83vJwWo4zu0CHxkg3LwPk85HMCHCdgrLDn8eYS5Neli19XIweKly4R1HKl60wrt2XIJrBq
Nznw+UiTe5LQq5nDRXbjrIL0UExk7Kv3XMlL4jiHrD0T6liM1Pu0eXxMrfuiILFTGRupTWu/B8I4
EVYJFen9pNtOeObYax3M0sV0DSE8pEWxGqdbL5+iLcrSYoxhQWHJC/mU59Dp4DDhHKtwOxsbgx5D
/pluY6+8ILw3UnMeTMNVaxhvpGrPkdWcUuI+Ip4u+cRe1JtWJbwEIif7mihLwybYdmCeSAOYprEy
6T3xlNjnWLnLiq5NsjOdWb1XhGpzsGMmkQ+YBnwUBZwQPYqPeR6vjTw8FbnN/O2cOel65n73Lonr
VTxOFRWz4Z4t94rr9SrEBW3Z8doMpn5hi/jQpSyYBv2qN8dlx0J7ZUiLdsP0KRHjbjDlVarVR6P1
FtjfwkUoqAjtIB92EBZhPJWJdqhhYVMBtkxNXlEDsR4n5e8gX5thBhYqGBcd7UZAnReEKD65WXPV
qbl5UJ5b0z6JiuGj93d20uurtksv0xBeayonn58SjOW7aDflZRSUekyNsRKR95AUxUvgTT0lSvrE
k7sq1y4IL74ByVMt+UCP4WzQx/ay5Fz3Sa2yB6+d6fPQxtetm7yPqs22KjPLRy8N011Vw5c0qQte
JlZW8TfuGbu88eXNJCKMiow8ukrqDMRiTTMVadyH37PDt9nBYT3wX8vluo2//nPUnn/Ux+zg/EEy
VTf+JPn9ZAZ3MavNkhEz8+xi+9usbWFlwqD9vYqQn/BjdmAYYco2Aab4gngqC+lfmB2Mb5LQj8M2
q2WTQA3n1rzIxmX+8+zAjepNUR/mO2dE5MhTD0cZAzBbNRzHSy0d0p3yRlLnkvSg6zWwMktL7ass
tDdAdauTQtVhDV2YN+bghgc7hfPJHpR2VkV6jPysteg4sqnEI3oWphxfUpprYXjpxqgI3yclUQi8
FY62M5Je7LOxoGFJn2LYegCZ/G+YtWks3B1+YVthIoXJ1knPPyogis28sQgvsXT1F1dz621gMbMU
LW2EiOeYckvC6Bn8DfWsF4U61/NCRzekeevO0mnn+O+xlqqtyM3CuStnuZVT1+uQ50nWCdbgjV8+
V7p7zYa6XekFB6AbybdEuNU6hMcpWLDmLpsTPwuaBdL7V70ZHzUQLlZs3lDhd19Xo1raGhaRZKKj
jHs5KZPburdPGc6eHSkewf2GMJXVI/eKCJcmVa+7jlaIVoNrzc49XUl3ABcKk10b9B2qB3Bg6Tcr
GUjiJLyrYbC6zt1YtvW6jtt0HaWpDdpp/OTF/DXq9gBXQPjvdoPy7SXTpWbtCTLQtIvrKeymr1Gs
csIr1KZUPVTnoeZA11rfWTSqusY5YS2G0AZA4hAdNGYA34Snhb+18lmZ5G/K0C6WDmEVxynutR6C
VJAXq9aKmplpYC/TsQIlyO5YG9hFgLxtd6SfijUDJj7eosS7mB/hkNUbkbcQyUSEu6dtm71rhqcm
w0VoeDj8/eI1tPrn2miarW8ltzb3pae8g8rqfZC1FLMC9apIfepuiOAioyNx7IEPYbaiJBpw9eTf
8S67raqSUKQJoItn7bqp+yfNbt6tJLbX4BzOFttp2udYUUiPTYweXoeNfO5U/jnJh03VkZ4F0obZ
0RRvo8de3Yf5t84r95aF+ob0OF6GQmyJFb1TR1wvoMxhox9wJpod/IOukUDFzQKNfwBHq75iY8Jx
1lbIiUkq8Y+5WwsOId7R4T5DWASgPVOtouqAwzrfFDpo746irBS34wooRb4qrYEygaoZuZkHRNyS
ya2hOIDLmt91Apm7ZPut5r/QuNDMhVn5FV1U/iGx0tuwDqmDZIR01HWRDS812sCi67KvArnUDKjg
+X1bfH9polT8x22Rvvz7S5Mf9XFbEB1yEWVwRJq8EL/l0z9emh4RzR99j8gvH9tx/MtcH+gvqENs
Ieb34cdtQdfeTDPweIl+JyP+ym1hzluMnxYMhIewzM+7DP7l8+z9+bYocwxDth7l0JCD0dwFatLr
fQz8+wzt9DR18b1ZNienmEFs/aFoLJTbwqXPCeVehuGuMKbnOtfQEpPPkt05E/ezWzQFO0YCSYUX
rNg4jMtEj0+dPW04rhS2knhp+MODnUcX9gr7QPr7XjcOomkOgdmcO69EqE66O1dnKAu0U63TtWLD
PFwaeJ8o/uQ9FxQG4R7eo+u6S469Fdz0BM51j5qfomuvBqO7K1qCPH1HnWj6PE70rfEQ2QW+N/NT
NgMCJe8mi3agbl2UMy3UKl7axjsGqcEqxb2GM3jBB2j32q2MWT3bmP1IJWhTtNeHYWeLCABNcdNb
8sbS0gN7hb2WRw+Yoii+waKECL+a7H6Xed0pAVlTuK0B8t29tWrhEtL3Nr2dr5NKEWHRukfCpatY
iF2UR69V7dyXBTlxfjvswWlJtQcqwsMbtjPpDpN4Dz7d2AqQ6nEJmLZyzwUSVWtqEGvs5GBnDt0H
2p5TgT8kPbvN3J64VnzMAnmY4C6SMjIhV9Ojbmp3aeYcIWld6m4O+mjpLmAn7GhxugxylIc0s/Yi
L7a6iyu1S9hydthBFeRH8p6sOEu1dfzkgd1HvZCNhUnLsdZmZZ2TLtsFaXYXTeLU8dhbpi2isJQj
QF72+knOPzpUlAKYBM9Ki7Rkv8nCLoYe69yGMQDb2NbeAxVcTUF51JW+MavguTSSS+v3PKb0dG8G
7VPsmp900pgn8vt3bo+47k3xhurioxubANgC7ZOoaSnJh35NE229AdhlHDJs6vFbkqZURBpxpZx1
0s0huNK+yofhuneHcJvG9ufG0x69uL9xuxhaWeLfq5Dord901RoJp8WIJi6M+o+Fyq9zYl4mGxfH
c0Dg9vaeqlJny3pvQhOkYXfQCvJhbL/jAfIAJwaPl75+McOcInqj7/djNMVcAgRtkiRdtEDXFtVI
Q8RU+qeOreMibu17btGYqze3gJ2HV0rEb3mYvqjG4XFWH610bshtHrPWLhY+Nzku2mU7sm9Gla8q
Qk8iyq97XXs0mPV8PaLQd1R0Q4MJBRyvsYF27/PG2VsFzPemi9CghhFYEcExYP9Y+AtqGsJCbQj1
b7uE6ho32AEgw8fR8rjKPT4GNiket5eHrMnejKgm6MxxgU/teihhrYzBc2Fgy7Dl9Cabqlx0CmpD
Xizj1v1MfS3AC34dbV9vpWrWEH7ZY9UtLdgF39tEE+vyW3ZrTnElc54rmpNd9pzxCnq8Zpl4xwEm
rlonIgaMPGv0iBzmW0FOTNMJjPkiFRiqOQgm0mR+CJtsjpdJcmZmneBiYcCdA2hyjqLZcygt+5ZP
M91ByhUcjtyAVC+dUzOH2YRj6k/hHHD7fal+v1RZcv/Hpdrlb0X2+i+PsJnl+7HvMEjkknQleAPF
7DsB+GNvb6Dtopv6UFRnJfbH6kReWpBiSBoAiyGcO8caPq5V+w+6Y23uR0C+327qX7lWv7Hef7pW
5729a2DeB/YO3GBe1fy4tx+QKG26BvydqjCKwo981vUZFy50uNgpuo1fpj4f3wKnUdWG77KYK548
En6xnuw7t003nVHg0BnlVZnwUBOsCBe9HVyTMmzQPRq8Js56zEousajFZQkfewWJCROOBJ9qMUQv
rEE7A/197bP53ebgZ7MUeQKjxluajOz4On3OxNLRjGUm3GaihfGYm+NaVK5J6WrHXrjykWHBsz3o
gFEWdeyX+Gs0NM+ynUTAfjwNtpWlmpe67rTTOMzGI1t4Zy0EHd5j8+O8h3JZDXhlbaO4qrUs5Z7q
dkNpvpXu+Jm0UQSRcCQvKhXHnZ5eBZrHjhGL7doTEGjbxu22xMe0DZQmlMwQWCUs4IXEIbeoLNns
Q5vrBKxleUW7uNqMNfZb/hPaU2X+H3tntly3sWbpV+k493BjTAAVXXWxN7BHbs6iKN4gOGKeZzx9
f0mblmTLjtK9Ik44ji1SlEgg8x/W+lZxCFS38+xA/YSkuZPbZ2fjTsrZgsvYqK1hlYUV01BV630W
3QyU2+oU9nDQm9aN/DHjdFum7gmBlD/GzUET5GiEbXm/mEyK+8EinygnUDVLc2zJGSaNhJC5YrTR
GIN34AyqIDGQp9HW9meo/heZ6YLFbenvXERR+WWZMIIPBlCRwEEJmgezSGSgdWKvZZU7QBdV7LXC
2s34wqAosIvv5u4yT5tx0zauu3GmOPCxg51CLX7gj3uV2tXdkgFtB2a5dsTQIQuIz5YUnUEbWyDY
upuq7D/XFS2zMz+XIHhWZk62x5C89lnzuXAF7YcDZB8m5XbOuteIWsTTYvWGovTSWGr0aQj3VnHT
CG+wB0w02Zsdi0NJq+8XhYOB2eGctWu0BlOooVFwPzGv7f3RcnbKiH7PIXF0jUvYRseFZCKMmnMS
OwBfljyllhRWtHG9nZxJrDvFnOFGuwR0IMPoi6Fco/6tV43W77p0SbxAyjYYzd30vX7npIa1dlB2
sPtn+iHFHoveWB7av0dbCkF0KQmZ0YbkaETSWb0epGjEkfIRx8GHoyT1QnJepa+DWWHvXrWvms5w
GlTZAU/oa2h14W5CnBINxDrayFUG/NObrsVKLpi4ZlLTgvWaixiVSyj1LjHCl04qYIIq8BypiSml
OmawsrNqKq6zsXjMMGevg766LKL4bREjmo652lpVH28o6nxbdW8VROUrVOolnERl8Fp0Q1iw0XjY
NWnsk1pdJCGUbKdv85UROtEZN+VF18E+dZfiRLYNoggltHb4Ad8UuvB1V6f5plCx7xVj9TCO/VO1
YKKBJXCMohZXt9p4w2iQXZ1jYowJ28Ja9Yt79p/fuWeSF//Pt9zhkcrmB7ZYS37a10sOwwlkMY0W
EqS97AI/LjlD0niwjQiTK+t33dpH72j9xvaSk56tvmwhpQHu6yWHzY5yE5yzvP64Gn9m0vgDqx2a
JcEaFWMMCgI5JP32krMspMg9jppdqDjLdBALbDHdXBryJxzmL8tRGOOn2VXfInklgdm8D7LJwD6a
fu4UJhSKZlxNlU4iNnuxVeaKS9K/zoS6nMrITPOtkgkCtetdVsZ7E3bDSqCNcdX8lofyDIXnyeqm
MwK2vyQuOHbHoUBn+FnuIKQRmoMaWw/EyNyDdNGpeNRGa/CaqLvXYUSWHImrzFwuWlwpil5M6yAn
Y9Sif1lTPsQrJTQPiYt2SSjN+eLG2UqvQkx7tgL9pg2P0PmPYh7glnWM4wbGjJuxzvYJGpgJb34l
RTGqlMdk6GRM9DJxHmbIWwNr20lVDYtcJL2ZfZu1nJSz1N6MUoUTSD1OgjBHlwody4aoKyU7UruT
SRWPQM5jGSBl6lpsqLzZwEnJj9T+RIiAWqkGwr9IOgYLTS+RWiFdqoZg9hseg1oSvqSmCNWvWCfI
jOomyTblu/KIY241SjVSJHVJqhl+1qRSCQ0Sy80UgLxUMc1aj6lZ7Ga76XyWUObKtGHA6XG3iYz4
gnKBNnvgGxhV7Q19mGC6THLsUHKfqEpzmXXLk2mIDQcU6i7qHTNNAStU0JyLuSpXsWqDfXIZdlXB
Jz1ThJe41lFPk3BDBMtLXDV7UbICjJaRUkexEHcjBgybAohzHFhfOotnpVaXTRghSmZQ8GUw1Fso
GIK09ZbZdHyGHp84gEaFAdHIfj60njBjwa5TgnA9CDZuVW5ZXtvY2zzTWf3pqmxhkUZCuzYrKZaT
AOw8VL4sELE1yNgCQnYGKXshCYcRI0tPLbF7NIzisQekKuz+Cf/mZz7llEjwtr5M1crUCsSAQLkb
dbnpxspEHmfc6HmCMScVuC4nHbnijAMBwfLITc64PZHMb4bx+HSqKkORBRE8zpHM2dMhzqutmkxs
iuPgTE+cx4SKAXYst6aaWjl7N+NcIGNfTbDHewkhLyWOvJdgcui3t2Q+HNDhpas2h10uIeZGAM58
hmueScA5sa3maiAxbEmsh2iozjvZBIt0Tn195BnpLSAnQr+NJDt9IWoPn9aybpX0EoJ27IeStI4Z
46pK+mdTMtgtYOyppLKTupd7fWvdOxp685AC+Zd07P2WAZ78b7fM+rEdX7OMG4UZezdLHurXT/uY
ULq/MQJkXfQOdaNP+RhPSqyrRhclV1N/TC4/rph3jYzNconzGJCmPPg/rhiBmxtKkmq7v8umf47d
KoVh3+6ymHKqSKwxruAOZzgpp5ffeHeyABZ8x4JnF2FIT696W8+n86LgFQIJhiwhXytDXerkyNHv
fZ4Xnlc6oUVba2nPmuzXU/TH48AP8J9rlfVj9zg+Pf7gKeLTPmoVeINYtiz1b4BWjceI/wwz9AdJ
ESjoaeIpIZz34NmvjxFFDKAAnjsIc/zo3Z+Kln1/TL57jNisOhKGSCYQgir3L49R39llD3ieWAfW
nd5sttFmaIF+kzGAbN2JTD+w4uOSAPGpI3rHKhLnOdnWq6Vwa+lkIlzVsQ9aGasYFIm26YapOGPK
h/WpoSAnLSw46g5XBHPEu66piWtgfFjBp/FsPan8tnTERd8M5alPMcD0S8FCzSgwzLdW81LV3Kml
3hOooz6XxL0waBvtazZvbxLmt+4juvwKKOCqipJlgxCr80VRHju9q2HhMczq38NVwN0CXdKqvT6n
cADjiSm5VRPo3Pb2NWIHMruH5iYdsmWzIN1dR0ob+hFRPWtYCV41IqjQMoqAgswIYk07/sYF93JX
pTSEU8q3g5EAGqbkxRDLY79URAq5anwp0t7VzjSrGGOU/h0dFlaZkabx1/v3R6/A6uef37+z178P
w3gv/nz3bBZJ8Oegfbq4HMlX+don2C59AjU/ggX0wVKS8HXHZP2GkZ24Qpybv+cDfPv2GUA6NHZC
qqozwfqpt0+3+CJ/PcVpYxivkSPNn07eWd+e4sLJx7pwOmY+Cvt3BFsGofMJO48twj2FZCGr0qwV
ecQDFbLCunotFiO6MBrirWo23ZuUZAlKn+I+qDTQkJV7ZivqjZ7ZAvflSM+dY2VPR/VtUgJPTeKn
qC/OwpG9Ths8Beaw1s2CmZhu7NpYyteNmEqemw2LHB+k1vFZYMyvYWojMZt1Que69iauoZulZrHN
SkFnXh7rJj4bOixt2O4dgUwtCF7zyXqrzfBCn8fbkSAXY1IOU2thY1ZK9JeRF0O/poIqbvlCuzHK
n+ygdjBQRmeWhRJ5EmJn4BSj9i23SUPoXjgbIIvDSywDyO8Ntu2Bxv9r7ZdyUu/CqveHOPIT9yWR
zLA87a9J+T1z5zcRZ0fUqdSQ1bBKofOl/XTLzOlikqDTIEdX0ejHUYAfiVqH1QC+0JWNoWKHZPHF
yK37ibNlmEzCWBvkoMV4TFyWFxEmj7jwwrra44PRgZehrWQkMYHjy9zZDyYAeJVQzrsxP/AfDi1h
eW0vYSXips5w0g72/Llp36ygParOAF4wWuXzS5e3it+kaEKZV5hYGJ0hOYcdR1h95DBJY3PjUNwW
au2XeX8qQo7AYjklQbi19Rj7Ykz8c7Hp+vY4FMYqW7KLKbMeyI7aKSk4zhQ1wip0Xt1UvA6kmPUB
ckq9Hi6xWiIstepTSM9g5umJsRDbwPqTLmUq4AWCqfIXI/Qq59I0zZ2KGNTu/ZpYnHq8GXsgH9Gj
ytqkCQ9mGe9mhn/QRU7E0u4Lfd60ycaVFG0QyFWbba1sRuvxbKrXWg82xdBWBrMXej28rOFqtGUg
7pblypovN5cT4CeLLY+5H/go2TRN6EEIAvlcoYhwGXvpJq4dnSawvtNmFhXddLCXK3m4F5m2Sbto
FyKixe87zw9NiRYNLewQyl6TYSmA6Z5OaFqa3aIPUOQeVIXQ6OKhIuy2n9KXqJ2+kJ1x3RHpUuWp
3w488OFygwrz2JQEfgsQcsHnxsSVzF6JpJllZ+fh6Gsdj6nZ4SzJaHqbTAGAwJ8yaSouA7cZvGlU
22tjXpo9/t0XfbLEaxtYR80Mz98Px//7PP1X+Fry4Eu0f/s+uHguq7mJQ17H7//1f27LnP/9P/k5
f37MXz5k+1qeP+av7V8/6LvP4ff94+t6FEHf/Yv/XlJf9a/NfP3a9ln3MUqRH/m//cU/CvPbuXr9
7/88vuS8SHHbNfFzxxn616Ld+ddbYp29Dq8ZuYo//sSPOo3oRPIUKdSQl1sIxfg9P2ZK4JuEQ7mN
Qs2xrPeq/qPgpxxjo2E4EPAkrARG058Fv8UmRurNmHTyy+rPpSr+/aqQdkeLe4pSDc+KvK++vSpM
jBHkfwt9ZySagcmtReadkdS+zS2H1FEcZY8xxB7fanPt2mrxIKfz5Hioyea7jr3Kjc7oKPN7ghre
mtAcHY6mWdE8xFnuWZRY8UVAPO4RMmV7Qq+MkqebeIzrmRR1sFBmZF1z8Mfgy7p7swgB8ZeJx3rj
BQYH0CGt2EwjeEWm6huqyHCD4B7mT4bsKS22pp6Xvh3oh6FM7VXp5tamb5I3q49yr3AHHIwqrq0h
bUMVMrFTMWE3g8K6a7WeqQ1/9zR/asaB+mn165V4XyVKY8Q/F07e4/AjMaf8pI/XAbygIMxE/WGy
BLZbJqjkEtmEE33LCcLtgbgT+48KDVDqc759HbD+Ao9671rQ6Vg/NWKVpdv3pROgdv4YkNH4MhYv
4Pfvg9YGupboWETnOYA0qn6y8/mmNN1nZq9M/h0N9UT7ydH0sy4g4qE3u3E7l9yVWl34i6Yey7S6
ckV8JcLiRsVfWUYT6ccdoTnZxG3imO2dnip3rHteGR29DRVLQmdeW/2EfhoAeBmg8y8B1zQ4GWAQ
wmcFmDME0G8ShI/h4pybw3I00obaQj9lffjstlhiGYauW9YRrmTSYti8782YeVvlTUqIUlBdK6xv
HFyumzEOnovJPJmDfpHgQ3BQO3qhZnNd9fGJVZDHOuR8xrXgKAbB7zlTMDb6Uzh8CiB+rPDkQtag
MVGB03iVEg3YVKRrtfOKTAxeX1bE1JNbL5zkmcAp4LiQd5K+OXV2fAdQlSokPGnsrxDJVyu6t8nX
hfZJLCnGSNOXepXEQoIztCk36XxKaZj4mY3Qg4szbVbwABSf+yq801x7l5LssIY85g+6uIeP+LjY
1ZcinoHTR1d9l+3bILF8ra0tv3GTi8EupCxy1xnOWeMQflfPSFf0Zk+16cgh8XVjoIFCKzr3jODG
LoXzUzojKg0TAHwUnUdOg0nOmsjubtF02O1Z2RpbFTOOFreblkjTujWvI2JEVChGo1KfxZrpu65y
B5DplXjTe2MmvUKEfmlHxarWLZbJihVAKJrj+dYowNHGc5ag8p+yG91MorfC0PVVr7pw3POxe1pM
u2eOmzCBKcv6qKgTKSbzYMvZd3OQRl2AeSuM7GvyK860MTgE5nyntvk2HukpG054Uycui8BcDV1W
jwkWPoriFNuEYNYgmvy6vlERIsWU5n2mMS9VyZkmdUIZrmdzInE1bTyTNA1G6PFD3YyQeyeKL2qa
HDAkD9WNoD5ye+2s6en1mTorfWiyTHWea+idadWguqKiibD1WHditq/dclgXbbidYG5pTHwJ9Vjl
5WU8vpYp/pHu0pjZpA2JR+d1sETkFUV4tojiKQMhktT7xDAuLPVlxn8SU+fjZFzpsXVwlvpMbzWV
JtrZF/ACw+azYM7caimDguqBOPp1ZmUXdeJ6jMa27MY/L6M9rUxB1Qxvwk8LPNpJF21i2HNgXc61
MNmOavboRKP8fu4TlxoyRqDsZm3Nrh/uMYYlIuFt252J3qpWJQrw2Gy8BmGUProHiFCfLaXiW6Ac
M/LElc431PqyCs0LJ2HFbVVSbnwHc4kAmil/w95YrbRgPpERmNON5cP613X1+3X1r3JSeV29/Ggp
yPTq2xtLNXm/yDv9gdMXUwI9NvcS49DvWLncWHJ8ykUmKRJgdr+9sSz5O4K11wyXz/65LKR3e8Ff
Zm2Ub2AziFWS1yoF5rcVXGOrGGSiftm56LNOaqU2jm/2nJhKj04BWxFNMJkNIDSlJsS5GN5tv3j8
xC7+3QwcpSlNoWYm+0Dvh8VXnIoYvzLS/bl23/Vnql8MerylRz0VFa/YQqgfbjvrPBtEsFLr7m00
i/N8QLxW64jXSri5XqApLeY7DGhLU7SHSVPYnalwewyhJL5uzG/oH7naInEaTbZTTU8QUU6vV3J7
NYOtI1GLI5Zj5HNGJon08TiGewz3J2GlxwLfxapVQAmgJz0OKYi0oayHdS7C7ACQ4BnN5hmo6mE9
6/zdJ3lHC9KZTxNLoZVgpLcOR2wT5UTrnC4VoPUhmNZojOhl0RE/zUpkeUMD6z7pwifVUVno2Gq5
MZTa2CupuNUmgkeCpr/C5HdMQA3vdGAdhOCGoO2HRlsRlTL4GMLVdddp06azIfim2lj5czaz89Ja
9VBnhQ6Rw23UDf09JE+8e1d5o9vIQUk9hE5hHNsi/1wHaIDrkuxBqzOQU6guASr5HHhDqzow1JWn
XyfC7ycCDc6/FLB9lcU/sDK7fNbH+sb+TVgM96Trh0H7u9ztY4OD9tx1ZOI9ixoXOxBd29eGDoO8
DEBjNgh3WyZzfmxwzN9gATCkM2ySUUzN/LkNjtQvfFfBIqfTLUpkSmJNwwIif/2bFU5AEAZB7SoZ
nwpKuAWU91Fxu3TTV6R01do8c9ubyypCWrsdUikSdhrkvMVtjxcFPAUcKEPdJ+2Elb/D49PdCqfw
gjY/DnNzBzwG/B83pcyZsKv0pIFEybv6wN/Oj83wU6olPoBepn8xX54xydm4VNe1rVzPqXUcqwpf
ob5HyIvQs3gqhHldhu1RtMV6pJ0jh95+sOcOzU2Ws+8PW6z+clOsn2y3P7JxPkwWcVzhqKxdXl37
NSgcFATxuHE7UE5+qo8Pc9PZ91aZpQFznrTctWzQoM/oKOUmwh8+BbP0dbRDX18LE21Clpfr6D3R
0iAk3WTkWMTx+JS+h14S9D7fLm5L+QlrodDXrNhLzzDye20ovqQKaTU5OxrUO3hO4kW9CMpAXZVD
D1HFBEg8doL0Q5VMLmEBr5tZOawyfSjWw1KB2lKsl3pA3xuX8dPkBCqTr86gHhwuXCOfK+zkFLrb
uSqaO3zL1m4KBus6t9rwQHy1dlJTTYv9pQbOs0V7MdosQmocswZqd31tj1N18etgkAcDS6p/OxhO
j/gU/34wvH/Wx8EgGOdw2TO+d/+CtiL8VxLzwRzg7WDSIodAHwcDhQIFAjo+zfr4pY+DgYUBU6A/
5zwYDz9GXt8N5b4O6f5P0SNfjOkQ/vs/0Pv/djC8Yx5hR7IvlqCR7w8G6NgZ7bOV76qsVqx7qkv3
fM6zh8awdokgP6Qe+qfM6KDhqhoC2E5tGdQQUdLWwcR2q3l2BfzopUgYiC6oaUToUPW7SbleLAaw
WUXriieBML5ajVYAooEbzem1aToHywiRHyhgX8MOjI0b3MDi3eLP2DY484Hd0N+AXkrt4ovauVf6
2G/QaCGEE4hepD3SlkbJJscyOVeYJ3HMQd3qWJF1UBNXgTRZNrmK/HJpWV1oQCiPYT0q3mCnoz+m
waZPIY230pdVYdDqDMMzEVrgCkEPiIurtNH/R4F+tMmfXzmVCVPJQZqTCuO8HsEXxQkOa8Xo1zGM
MoiTfevV0jI2SfNYLm1kSdXVZLiLnRLHxYY4wANZiqga0f75ZJzdWtKQplViqyU4miGuAtadOjYq
on8NrP5AasFFaUVfGhcob+CG6tqWrrda+t9Y772JCUFggTOOrh7Il31thWPpLw7uOSQ3z43jAF6R
zrqpw+/WM2wou+lKxXuX4cHLZzZBlrTlCenPq0r64bB+63DuseUnik2a+aCTnbvRfB3h8jOlaqdo
O6+SG5pCy33bBbWeYRYl6zL7XM7NlaqIAwfQRdzP511fW9ux7u7DOn8y8BrilkQdiftQkzZE3HPJ
RpPWxDzTsl23pMpa9PXJkibGVNoZwwljY9dmN5o5fbZcFJfS91gv4DRRzIzeMtCjYY6s69SvpVtS
s6vKKzFQqtJJCU4am4g0GE0hPsshkC4+rJdGxABD5Ye+Yt3Vbk3p0IylV1OVrs1W+jfbdytnJlmI
YdW8tMpA0ooK7DnHttuOiZodSF+A+VgY2kWZgmgOwcxPPVj2aqxhK1RcWFbQOG+QVzHpTI3R7xXN
OVSVUW8YsO5CtMLrIklPbGFgnrJ6HhSW35bWatsOcgNPgh3sNVVcq/aw79WZyLTCZbWm3agha2Kr
UBSvXuqLwO2xRgIeWhnWos/HRkis8igJy78O+veDXuXw/ecKcPfYQKvo/jbTp2X7WgI6SCyo2JhE
WsYfHKePEtD9TceFgITUQkTxPo7886SXM32DZpF/oMB4dyZ+Pem5NjBsqya01p9VX5Dp/peTXnoV
KUT5EjwxdKFcbd+WgBWyHKUinnVXpVrxUi9oRbBNK26xNrX0FVkl7FITAG4pVrmd4HcIDwZzRCuf
l9OgM5TSK+WhGJA/txaeOpIceL0GgobqPDjrR+pIJODzOhIzH5rbKOWR6BfYz7FmX/NdOc198zAO
HGNxQpEzWISJELZ6iNJwGyjMVWMEhYOOtsM1d07U3I+EC/J6aodA0a54e67mjKWtmu3Bou4yN9qp
gUHFmW3DThwiFen+gCt9RYzBqz6aL6T0snrM8JTn8QvJt5/6otnls/Jpmp0LVbcTe6PMdoqpXpGe
jfFtzjTtEPf9y9zGBWo/+BjoWY6J3p+TVnsJG+K8LaN7NdLuF3dmkiWm+zx1QRSCw7PLuFvZ4xz6
6pR8CcHnBHN1pymckMtYxX6bNl2+6m32H+nw1FbL+VIGt6MdHS13KlepjiS3NubkvJ71eV0Ule6T
U6/5WVAyvjX76pQbowujMBa+qxiYH82ZKr1yj2VXTAyCVBSjTjv7YmY+JQogpkuo3rUZbSl6rE2W
ofVc62gAlCcOoaA9Fbmtl0+LLaYDCR42ng5tNnKQ8uOEj5TFbo7fb92EWrcPXEP+WEA9CsFwtoyR
9lbcH95SoqPRxiJYidaI9xKyvG74c/46dn6XnKj/KhzclekPNCfycz6qS3IPOTy+niz80tczh3Wg
5lLFOnCdv6suZYqCgdEYS5zUjCMs+abthPbN6UDJ9zsu/GeqS4YWfztzUDBT+nD8ISAk7u8vZ45S
5tgkRxJBg9ZuLuNIBhLSPR5p8cBBqvGD4jgHe142iBybzTRoL6i1JYlbmJ5d4PyxrIgnThWMQeI5
v9CK0etcdcY4qH2eQV+Vog44eBAwEHBNeVpdYlABlK3DeUqLOj3rasgPyDfE2mwX82VqZzbvaWh7
cxDdDZZzFwhnN8T1IzFISELo0JYo7NduyJCrGcZ94URXKdOjPFe+FA4I/NkywIEG8dHN+9vcLT5N
mnsedgpsBucxrwTyC9cHruflSvTqFtkZ+6ErIqsfxrqFpGDfjaPwnWDajkZzpAc55mXvDfNy6NLa
02FMpOOy6WLbU1C3r0xF3eZEHaglYbBCOy6aU3qVYfJOmmQWJKVn1awexrB4rInrbQZ4eLTOCMJA
MTfhS9XG15baIeNwKC3inkN3WcxLSuNb5Nx+1Qf3fUFAXmpziAsrZ7y9vJThOKzbUsUhZGnkHOQv
2A+gg8RKoT0vIOPh3kyNPxfnonLBpZo92W/khSx17oH3zDdBRnYrP0RkRjWnAdcE4YGl6ataj97B
7r9gy7D9WsCXzuJkXwSO6g0qay3FfVLq8XI05gscR/HabMxoZSC8G4d0ayhih8ksW9lSjB/0R8VQ
6KKDvVprEJ3iQPU7gJ3ELYzGtuyCfZLl23FgZNZM2aUFUmrUlSfdTp8w7GzrXlyNS3E9ttnGcfJT
NbXHOXfWKLJ8p0s2vVFcxmWl95e/aqjfm2Xe7n+uoQ5l8dr+vYLS+KSP08z+DVMHrhiauHfLDL3o
x2lm/8bM3LXR12Ea5Tr6plfmNDNlBUX3avBB5nenmc1ojQOS0lcwAfsppo9m/X2IxkCd4Bm2zirC
WLmL/raCMqvYNlnPJGxOyYLC2vBgpxDBqhSTij49RgP2EY1UyZ586ECLaapSs/V6ckqNWVow22hb
adNuVqzN1GGdN130OdOon41Gea7qxY2rwlApIyBjfaN4ahUVrwYzcNdt2xmSvSOWe0ullc5GMZO7
VBarvlrO1Iis5WFqc6+tDawGBfyAITefk3p8S8bmHle4ipdBoXmd5nvRlh2wLOVqQT27UmqOT1EO
27yG0aVE4F0C7JjeFLX9utMDjJ6k0zZvHWzDJmKSSbDKbBINitfD9VKRGTTbow2YOevrTeIWu3ya
HrIy9V3NcSgSu0M2Ls225Qd43+mLwCcbkIWaDuqgnUEvIOUATSs5oaMcwokR3+dqrgt1ObcKoM4H
daw36lJB8Nd70C6R6ZyVbrz44xxp2IPaay3qy7WRqXdVDadL4VTURQxmHzuMoDgNE5IRBrt51ur4
CYtesMqS+qEzg3Jjpwix6nbwZhHfd3P2kISY70t93PYNw4UAlGE/Khv2KzZWkWAz5pJoXJr3nWJv
E0GWV2vgBjaioz2AtWgK81gs2lXrBDmhm/WzntXkYxpAYhBNAsk2zfXcNY8ynWYc4jd03KhQJg8V
70O6pP4sxpspWNZLakEpnA5t2D91BKQVlQsgyNG71djBtCA53iC8Jb/hbUG5NjNoIYaLBKP+pk7S
yu8IC3UD/QkXa8LoJHjKpuh+SNzdr1Ps/RTTmZD98yl2irvn6EdmDoh+fx5kjga310VtzypAmNLR
8edBBuoehztewW8WBV+HfrIcQ2aiOjozxO8tg5RQKPHZNr/vCX5qG/C+uPxuGwCFWKXAk7lX2O9Z
Snx/kOlqUc+1TeuS547umyggSd49kFT0pqTJJa3M3lzUV+TOBz1DjK8Oh0GVJrzIXLsKtyk2ZV3v
12no3DqBu6omIioUY9fUVGmioLCbEr9XGP1D5y0ZzFhh5QUq5ZWhHyxmUW6VHnV3OWlGeJOp6kVp
TxcZyMQ2Nnd6mBJgN3De2TY7A9UfEWLxgl3lUgGS5U/wvrcENfkKoF+ikfalsDf2QC6MxfBqKS+c
4hL60ga84JcuzH1zcT8HVXvftuAiEeEWQb1G6gyUBR2GzQlo0DzOCV3x+KnqsK0z5ezg/C1K9mS2
5SeFXtAurbeqJqwb/UahFQctar0WoOoEQKuMDV/aGY1EuY0a2Q9nUABIn5jRTrthcQ9t3a/d8QzO
I3FctFmKgHMJ6FGNq8t5KI99Uh+03MaA5eKji5VzwtJHnxe7XDljqW/4ro5bN2ghXXTpJdG8J1Wk
j44ot6oOWxbGzr1IhBcs2lZd3BP4glOdsFFNQa3B60S8AS4WphWyGa4ttwywhJm3Y4JYVivA1ydK
5JtDsDYrsS+HNCNkK90k0/IJ5R5OQ/ucaeJdAHYOF2bhzep96Fh7uAhHM3Z3PWBXs1UAxxrH3Mlh
kN1Pg7KtnOrWRWNdhta2HNxNk3WnPOmJ9Eo2s5lsKojP2XwdZvMByYin5+mmDsu7uRt2dd2fE3q5
1scD2ZEHXM94P4ad2uc3OFwR+orLICgAL5g4wbPnftbWaAvX/EyQptT7MTAOFgodPHIaX0rZiNS6
I3WH7HK20gLsc5zma8ltmWN1G9e93wamH9tiYyYhNTpjhHQotm5vnxfh4unwFmIR3+VCvajb7kZV
gJmUw64Lk11a8M2KA+DrRJuFnXHARoKfMpjf1AwBcDE9qou+jSt9X2f6zWDfBDFrMmviRxOnR6e0
bsuAEPcQpXXfoZIZTFoWZNh2zr9PmyHsaARMjbz3+ugCDgB5vw/4BqbVcKVnsGTkdykmv5KHb1NP
9UlXcCSG6hbK/2oc+POYwyenT27brLhsey3ZWMh5cg2184R2yHKbQ6WDcDO5R/K7MZw/k3JOoJcD
lsfdxQCpmCG4uwWREClF/ZvVur4gaxtpmIo62vGUoB6Jpq2ve0PsVfjdi/qGtH6dNOPV1PewS+vy
jlz6fTSKu6Q1L52M/Nyl6LbFMj8RCPVQOuZbblyCJfzCGNrr4VKFRBahfDomBYEwlfxui2MPsVAJ
lSvM8D7JmihEjXO4BcdQqR7ZS3il/C7Z1sYa7Ku8xUrvoLihMyF85qSFNtL4hAU++KX9rDSLNwoH
96fOjHwkixdqLiryEV0r84/VkBh7gDnXizQi96e0Wu6QBGSkXeeXhFE+hRhHA6PynFqc9Zp5n7eP
iSJ8RsbXnTkx5Ao2lW7Ieqa6Esa9q99VwzEa85OVMiZSmasMor0lFP1VQlsBwj63enLTjtUXu3So
L9J0w+Day0ODnM/gAvTP4zjYKOrw+JbkAkbGsWcFCLHZTwdt5dQgEoOcjjeZLsZmvmzS9GSMoE3m
9lJBnjUuAXaK4lyveTYbZ9on2A46C3YzJCe7tTZmOF+1Qew1VbAyMAokynwt/akVIRmDFu+A1j/p
y13SzKcprX3WSBtHX1ivutq+SVkABNqpql1/IQrIzUkqsBxg7myCoAFuOjHy1T+pSPeDLF07EpvC
XmTVaeOLO3HxcOWdNQuPK2lceHztz23SrrW82cYhuVvitq/dg60NR7ML/EZeK3CEDXI6Rpd3gVy8
XKaOFAGTMKLs9VvFzLbd2Hiu023MTuyCej8lwLZasaut6aDAabWQJPZl91agIKG08rVK9Wrx0hLm
N2q4sx0STJs7tlrnBmdyOEDyLQu/cGbPJE+KsnY7moKi3/BtYlyTkYNTUa6BKOvYpPvitm1BGadg
oMK3vvj/7J3Jct3Gtm1/5cXrw4EikQC6G7uuWJOiOghWQl3X+Po7IIk2LesoQn31bvhcyjS1mbly
rjnHtPjGeZV7DsDNajPnFULnua6TVWGzqhivexLPKuC2cDQ3WUq9Ir4xKxnXPTANIxoPpS7XoUHU
DdZskoBxS/FS53QdJcq6appF19z/meu+zXW/fJ3CQG78PCVG8N8nqv7hier8JTVhkKMkliU19rr/
THbqX/M/sxjUdDJW7GU/avyYLjCj0s/H4tbg8fpB4+dxyj9Dipt3A79XuzwnAP492M1mEQOricG6
WWfj/O/BrkvShl/nbNhasZaQo5nkjUaTnKt6nPlaPep4rezP4GEnDI4O4GWD24r6nMlq9nPl6dIY
AA21MQxTEaK+q5VDyNEzxQKhp96UsN2WWeRwgSkTv1wB/LTQg0NNrWd2ZPHp1jq/n1j6N6aSXgLi
xewxdQ80mCsLIaCrVkGo732n0O5rWHZdBK4dUMNnyYJ5ocRkwWzPmnYjxZkrBC5SLvSRL82c9udg
orhOdDlG6CYr1jyZ66VV2gfNVD4NkEUxWWJ0rg07W1lWDBq7qZtj0ISbJIibYl9b8+qYnkr7k4RM
8Kmy4n0RmOFTaPSlf1X7Ttg+2Lkhz36b5ye7L6GhY6BbqHH7WCkZDaiUnbrNFHabwiDHr9ViIrSm
8m/yvWLjhc6xy6OXhnQd3HharksrQJSiP8etDfaMdpOnMINGqvJqKwIJ3pLpaTzOWKmXa7/0i10l
pP+pUOGIh4WQ937TX+jAYNZWJLStXZryqqUJ8RCBEYDJ1CmnojVbN1MqseIo5Rx0lGk50B+0bgJR
7swuzJ7jtsNOTG/a8s858e2c4LfzF++/PK9+osnrfNG7ioUmTzSGmMD3XjL+p3cVy8EMQsgfJtrX
hd68gnt//LEH5NeWO9M2LR6BVFd8OCNwhpIAhTaKsez3DB88I/97RLBO1Og9JseAQXGW7D84wRRg
/V2ide02BBy91PEYay+2YpJDRuYltr1DZgNojz7jJnQiU2GeLiYnVo66Up0026eoCtlYp2NhkpdS
wTk29TJZeLGFwQmxuQ6i1wFhd5mlX9Gj51IdGAGKJzHr1PS458u2kTtLTTZlkaOxS+XBE87OQOie
NMlI1lKxZmSHyR5ePTocOG0PHVK5hWQuJmtVROGTyMWRu/wmCSiwHSNI9MGbQHI3fWUF/HlvIsX7
dKABAj8ns0Tf9LfMP4dh1u7jSiPkHUYPSV6eOLcPQ6NtQ7W+Uab8MFU1yMIkd9WqwsKi1k+sLrct
e4LROQS5ddWo0aXP6Ma7q8z51UbeDvUpv9PnLZg678PKeTNWzDsyHUorkPkW3tm8QavnXVo2b9Xa
jHbFdIpsrChtehsXI5nOLigxopQixUAzzGE9ZTC8ZRzxXNTnOB8UUCDTc8zPmQN/mpWuKfdaTnow
roQan2oSg+1AtzNOUZhYdbxxKrHMgMPhcMs/S4KAOg703K6umO0edH6orjkGNHhGDCFJfKuG4QqH
yotNjrJkyrYTexuNI7vXYt223abuCjJ4rH0Lo+IRn3bq2oC76lok6Rewzqr1aNAfrYvkbCkDcDyz
UNWAQ5yz1pwPXW0+fuuIZQjfHq/IvZYEG90Km6Ocj+xqPry1+Rjv5wNd5WQ3FIe/fI76cD70jfn4
d/SYi2C+EngXeW5p6jSuzBeGNV8d3nyJmPN14uT5Z2VE0vCE4D/LIujQ8TdRq97aYA/OsjjvVhSA
ryfFDBg3sfxEQ+bWRXdhVkBe0HY8l37VeiFT3uNsdl7MouOBkINJMaNwrzUZz1I189ed0nrbmNef
W9tZ6Q7meDkkzrYJ4kNbEYBFC6bEz+OS/XMIfzuEObX+9yF8fqqDn4xpfM37GYwdF987yBIAlJgq
yH/9fQbbc6Ek2hwoaBOzxkc7LtQU/PnMAQJ2F6c0stg/cxrpL1wdOL1nxBba3G+47rD6/3AIc8Jj
8jeEYRJggyr2wyZBRxgLTD2sedJnh67OIjfw6DidCn1+EpWj3Rwzm7T+Ii80yzsPU1iuASRGS18Y
45m4ULbypth/8NmK3AeWiRM2jsty41upynNk0JNVEhVttOJJit3NafKDOWRiGcXTc5+ra7wWL1PA
WyP2qL2NsOi6Y/bNrZcxJ2pv4xBq7pD25yaMJ7cSDpz+9slvy5maW2z12rtNh/QtSkDaKkaxKzPv
Pim7h9Tz30i+lUuVjg/QQorOo4rOljF/qybvkxoDTgzynGWuTxlLnQqInMphdMiZs7w4WFFLIkGY
D3P9Y2Wz561kigG+MPp5/xGtJrV6GaJBdfWORzAO3xqNQd922RRuoilLV3lG4qkK4vspksZWFeFG
8PhFf9lCW7yG6kyirpfKVT1ZnyjGzFn1pXhGwHUUXnwVmcMxU2RMk0nwGEn7i9JKHlnkR5lEh0OR
l4/5oDAh28pjnLeEfjQOR6C7puFRneyEkIMvDXoRgmUroGXXsUiW9WDubEjGbg1lC6WlXlex+iS1
8L6t1MPsUCllel0P8XPkVzd1oT7QbQE/m+UKiH1Ak7rhEuNAOuoq2/UG4m3zH2S3zaFlpOd/qzhq
musuCV7+nC/fzhfGq1+cL2/9/9s+ZXn3Vv3kmOFL/zlmOBJI+7ClJxo6k/w+HDNMbLh7yXAzZMyB
7L9HPdjxeCFM29QRN1j+fzhmDPg987nF6fStKfB3jhn9K9LjYwqIP4cKidnvRXcux94PWPlQjMIR
yhRttT731t7Ygi4NqIZIkCX1+REIiHY8JY2+DpASp9hZ5VMcbMlrhnvSa9lLqfTHYTJ4vagU8E3C
32pOd6+W/rEIiuiqMerxEixOf0w8b1hXauzdFZNerhJCaWReHLfp35piuJHGVVsbR1oAD0UwwBQM
E+WYK2qyVFWf1nILzU6rps1UpxnrSC1ei7S9CFlgrDTEryY46ohqK2v0zHVmQxCcWIOtbCSVsKmN
ufnhOiWcqbSXhtMiXbUJdvhopRn9jecFX3J0q3aqDlPXuVYTH/iNJR1Q3FRjjOnKPIH5OOjhW1fb
WA66FAsW86GxtNhFhsY5aaSb+7nL4eo29slRPpvjYURJShTL9ZIt5dOreUci4/QQerUbOwcDT6nP
rBX69X4ibT5gXTbAsBp1tPEQ5+YRhv+fNRCAi1K3NpXVuFrYXUu0Yi+kBgSscQpNAyOw1IZyGbfV
Me7SN6UE+KoYzvOY6q9MM3cMS9hp4+gcAp5PU2Njl+1Ob8SDVXmXnvLFqb/YKdqz55DR8lLWEqw7
y1ZB5ROv0yCecwnQN7qiWGpR2Pax1jG4wh0qeANUHWnUvHbriR1QL6/QT4iF1G7uVXvOfPoAPF6l
uLulfZyZrdHEUNVXG8UnzZg7q4DI42QnjPr+ioAS+2+TB/CwCrmOgBilB4MHiFdRiBckTPQ3nH3I
hxa8pMruV8Ac7yOh3ytehGrj78ymWk+ac4kdbzXp9SpOEOQ7fesTGx3ioEMgKG+KxNp2ZhWDBezp
6QvCk2nIJdFRkHd8The6KbbCd8A/yDlHtrIy81XNqZa3/Y0UNdq0PV6mSnlBad/emPh9AKI/ccZG
cXtrs0OIUCsWSh3eBIPquJaSr+Nh3MVW91mq6SaNSuDSvYsAMleWLJOROrIhOrNqP2WSYdAJVzRM
0n1Dc1qAsGEgx4pxj8AIPNLYjS3fudMuCg+TEirwCmvQRiuhmZjRNTc/7PV8KaKCf2a99h1vo0BD
he/FwevpYcf8JKlRGEZ5G4d4lNr2rNbZxhz5u2jUjR/nFKfFgs80VcQSbnxsgPKs8bG3UXplFN3n
PA5eg0CPZtoinoGqNFx/jHgt1SghUUMLSyDz+Bw7ibkva1Me04GUj9djIB9S4JfjUGVnUgDBWgXd
kKjm3gFjSZs1FOm8NXeBF+DQ/HNJfbukOK5/cUnR2BHgJ2t+xq/V+dJ/LinsvhoSI8aamVHLdfOu
R1h/2XQ9gl4gpETk9N9whdnhAgXk+8L5wyUlYY0ARCC3pn43Ov/OLPwfLJyjwcyCLWgLSR0o/p9/
CxJRZtlRQU8k+EBG4DBqWW7Q6JTI8mz7LJOGGC9/1jyqtXoZGOq9CEptVQnm1tjvMLdmZ6MPqhW9
Sy/FXDRXeGYDGipd8V/HGdr5DoVA+UYxpom6LWz7nP1aNt97ND+wZk4k1jStcXuf33+6YaeN0TE5
55n9EFj2m3DoXK5MgX7KIbAiyBq6Q9Zfjk69hx4CFtc5V4V5azXdGavlttKqs68k1wyvF7Hqb/yy
2Mm5wY6GqNxIbpOqulCm9L7p65u+H1D+8kOv9zvSrkgX0B3KdAsARcU85Li9I28lg3dcYPSv/fvC
V0/R7DlKqIPpvGjXQeVZtJpyHNrRY6sc7fysvstibdMFFFqFI1RZ9ZEGmGnB3mOgRSJ3R994UXvm
2kgB2t7YF31TLBlHSewpyyCJd2Fq7uq+3Wms4wMLPEtQhp+Mqhuei9wKh2OTEXkq3NRKnfDzFGT1
F6yQ1co2ild17G67iB80pZ30r5TRQzzJ0C0iT7lW8PWw21Ll69gp8d6IwA0XaPKyJiwDRQlYHm0T
u1Tkd6MWK6CEoXXZbZbsQgKND2OpBMsu9KK7Mk0fwpiz0jL0T7ZQ0qWMydMWUZ+7UBAQkZXh0iTU
tMjz8BOMI+UCZky/8JC8llFTOGi5tjjnmMkWhtaYy3wSw8rB3eW2Rq1shdUoa9TbYsv3ae8D3YnX
njCKg6VE4XVkiH7TdJFJD6hlLHut8s5oCcQkqZUnlFwOwTJSUXyzNM9XgeVJQN+Sg72hdUBGTbNm
lc8iK8t2uR5r10UK6UZnEFvm/lgxNUUOO6lqov5shkC0TF+W4u9CvXgkK5b80XG/WavnN/f/Pj0v
sjrJ+59M93zVh4MT9eAble9fEgLqAkcfNkU6m9R/W6vFX5RMzdP2fNCiOrzrB+IvCJq2gecaLACy
w281eWtf9YEfBnvKOjk5JQmEGRzw7zMznJKydTI/3jZhN7JZVxViXF1sdhsbtJ6/LMO8ZJ89+emw
DKrJhxQxOBhpM/V+jHzsx8wxnJRMs9FIjXHQPUWdn16Uue18UlPaKaqWWIWjfu4yFqihr7ulka7C
jBYBn//ObcGtvrZs6DBJGeK3CCC0OGbSkm1SbToKCmUbNQk1GkrwSBYhcCkEbLBJaEsyT19CEhq+
4VEcqjkbRNFNpfDA7kGEw36RmB/VO9XTaLfyOZnNJ4dhDSltw/eFeUbvnwaDX7bY6XeKgQQRUz7K
ZvzVw/QGZ/+Y1Ioksd/hdp60Lepw7pqGz+yHZ87oTCaagTV/XHAA5pz9gApfWzRvoonDXkORRQ+I
l1PIuheDnsiTLwGGvQnjnj07+PSM6yBocfUZ2PtSrXlpZr/fpBpXNQZAowQW12MJDHxrWsSYBAdN
bnRMg+bsHkxSRGWvam6bPHcLRWMZbrRE9e32lmvrpcKMaM+uxHb2JzJNfh5rjXoPrIs9Fka1hq/D
Skuja4dWWmyOU2vsmopOkkRJziNXPDiR4tr3HLR4WiVWjm8dPY++Hu2rhRIT91p+tVVOXy2WkBwQ
cgeCxBjm5zi0MSejncgKvc04KPITbqT6YMbJNGCh12V9lUQBakmqxep1OHgb1QnZsYnLTBleKyu7
5Ee2rm3zUunNc6WHTH8+fBxiO/2YLgOm4chRl07Gx67mcqPZoPHjByGLZ7JFcJMszfyjkH4/3tgd
/eJ4q54y/+0nxxtf9X68wSvFBWiQAkGE/MYpeZ8LyavhpuYvi9FMm+lZf2sXM1jaoGPdAAz3/eh7
P+Ko9ZEapxIxZyZKUAi/o10Y/02OoJ/Am0alNQ1Ydz9usv0KSLlX9NusUlmhNrKDW15EHY3Fi8hn
/9qh5t/HrZl5ZzNS/OBSKSz/3gnNF7y/mrkG4XSrAc0Z8oCOtpgMNs/F8jmovO5tCgYAVLa6rixx
40xBtdG6BuCwQeZ30nr/qoN1kqfDUafcqg/95E7gQISASpHz8c/r5evrZVa8/vcH9PKpJqLcPGXx
fz+k81e+f0gJws+XKbtPEnno5VzP7x9S+ReUwn/0tY+GC8jomorqhoyPz/ZfkQD+QAQ5UHPwF/lo
kRb4jccL0aj/CPk4QTQSU4KNLn/uDx9TpQU63fKo3WaZUUOApnBpZdlhezPGnrNXaGQ4xJPRYhcP
nrwA51U+10dXc5F0PFdKi7lcupprpp25cHroo2QjqtxeIW3LdUsl9UA1dY1F3J67qqe5tTqc+6un
ucm6njutVS96sOeWa7VX7bXtGU8Y3+Hzmn6wsgPnpAUGPsu5LC3zr1Mt4VVCdDuOLZScKF9V47SS
g7mp8YDRIliffXCpLaKYiUeuyoNdLYILJbV22dCddCrovbGnUwPDmZeTEWxzQuKko2j3LhrKtFEM
FLS/kvbvTEy7pgwu5ry72qHq5Pmlr6UbmXSYepu7UhGXthy3oYHxr62PYzdJ7s4RcMB07Cgfl5SQ
Vz1ymUkteSAI6VNTLgLeODRmjdgmSI1Hi6qpLmpDvSBzfytoOS9m7JwS4Pghm08LujnXoUNcoxid
hvSoz7ZIM0fPyb60rYKNw7yoOsncNO0sfLsDTespjeuSot6GBnYFw2jaRrty9tFKlacCOX8a24tw
XDU9RFya3Ftdf2lpdjfmivfY9G6MhvSahH5CAzy25swiM5n0yxlG62sD9LTBDedO2edmG+4G+ejM
ffK69C/BCwEtpt2u4Omald5epYJeoYo+oJLembvpPUrqq15d5T24XDBiZkyuFWo6lfaUIy+y5qxk
5p6iz4tavmEecUcvIWLbn2kkgiULBzhTzqPlH+YxYkBCmkkqJGM3AYCQMFKXkS+2NXkMPiAzG88t
vW00aDtP4WeTlWxP5GcnGNxZmh3z6KbCJcS5uZ5anX6+gF344DIA+FNF5QjeNREtW2tclVP21g78
FWT6Kp0BS2ycbKwIi6kTO8fXlgPh3zzR150dcuTz83bwm0dnS78MJek3PueB9eRM8iKkBUpX1VWp
11CQRxp7M/5TrY6HM1ApUdX1g9QdKKWICuIx1sU9uRC8502WTCdM8f2dk+qZs2nN4iqMEjbn7RrV
G7EL+lLS7Gu9PI4pD09EskDprkj2r7LEpEcsi13KvDZBSK4l4ttX8BZDDFYn9VSV2bTwG8Jtnqae
66A99o22VrAtgx3dGl7Copkojam7YQhoOWo/1x4bLYTedmjXXVEfY/I2etU+GOmjHzmLpkDo1own
LzXWOoxnsyzXXeUvbTME96sviBotCvD1mnfft9naTqpVMV6OtVzLDskwkEdTzo4Ab6koDVUj86+2
vBFUfPeaA2v6C1vzg61hmEqWkiaaDPdoDioeoWiLH/0QxqNrEE7WZbohSng7dbC6YCErdjguPL6u
CqcDqcmtPsh13BEOsge6YcLh0czll3r0LkpCeq7vi3sjh6HYmaT1fKD+XaLKBX/qtZ4mb7XPklAD
aNyFPcIt+jDaY+mGurMBM3TpN+WbUhMenbd3c2UPTDPL/XP/frt/Uex+cf++Za8/224ZfNX73WvN
liRDsD36mmGZL9j3u5clOgsvvIZk4eZtONfeu5EJcJXBP+Wl+3fu+H1CFH9RPzGvo3A6favL+o27
V5//Jf8yO86PbEZXojbwcGxbzGbID06mpK5yRVRpvFUJZX1pgPXRw9A4t+y0O31fZD3m5W5+UmD3
CBcmr4yW1wahsmWHYXho5Ql5c0mB4nLgdaLxSvHm50rNu2XSjHPDMZYbYl3zrsl534ADvyT/f4Ra
tSkCp9GvpmaUS9iwvIuijH4JsxaV9QaAhZ2tEp+1zt7b8KnsVDv5nLIjEeglBXUHe0ZZBTCt/BE4
pgXlStTlgR/4tYR+JaBgVULdDVCxQEkeKihZPgV1A9Qsc8Zn5TNIS9XiVQRZC3kJDHa5D/Ar2pC3
Qj1a95C4RqZ3cH3FvQKjC3PL0obZFRrVdQzDK84xysD08hTB8y9OblO7euy/Yr96294QVcMVTwaH
DqsMYlXJkj/LerHSZiSpq8QxdIK0iDLzNLSVvcMzVywyQUuREnsnSV10oFQ3zdwf3TrleaJQmh6Y
vUPBtKHVO6dSzprT37UACYiO0EStqOuQaups7qjG5umRA8i2cu6vrtLmU0Shde0ln43IW2UUXdua
B3yeIrK6h39HdfY+oxTbpBw7ClsM+OEtJthT2SdA9MEN5buMBi0IRRDgvfzeKayVGifFYorh9MOq
eZI9Rs6J6U1twONkbUl1cCfXhQHgSEaRtlKNLF8nLYR9zZ/eEs0zFp5Vcv0YHdXzg3HwNRKYYoS+
n6i8vguTrV3pL6OIfBHx8n2eG4eOJP+q12ebpledgz6CpCrn5R27IMXUKjCyAiQr8RMJ9iYD1E7r
IXzDhiJ6d+rUG63TX9ShveoS+yIPjMdopJorIoKxoBjxMhHqnaFUrLQceP3JaG8h7X/BaPIWRc69
1eC7UqzJZV9D8Wc270ZtcTFFPd9OFz1hS82WloHni54wqk4GYinNiFs9Y9cXVDljmLxiF36ow3RX
2NNzUAx71fQcOsEqZaFbQ4C+CbGfzTfBGgORoMBjsjG0PuX4DpuVZ0f1VWA3pNSdTeJHmEMi5UIA
e2Uj66TLVPOfx867UJzulHTpjZ1VRYgonh/seroHi3SjNfItrhB7Ai99yh2Vn19vmOuG3a/Ig+TP
vfBNOJjd57+6F6qfsU95gv9zL9h/YWSHZaMC5WZ59HGhRIsVC9U5cM2DCLmJr3q/F37dVkWkGwkC
M5Rlz8TU37gX/oM6tL+usyDnOAgItmP/oI1OhulPTWD0WDqFEV+0WmuXp3Si/K/12gBGUmSY5ec0
bmRxToRn1Fc5BIc3+NnJUqeBtPsDTfr/3z9KTAS/+CiFPyMmGXzNPwOGys2N51laxL+/Vh28Dxjk
/ee068fSzfcPEjoT1mpkdNzS3z9+7wOGSa0C0wAmazw0X/eZv/FB4sP3nwGDTzPmPZXKJlao+g8D
RiUtwtTCS7de2BNW6DQRrPu2azYYa8g9lc5ThQluQUFLPQvcwNjbIl2BKmnpBE4+Y7z4IqX3ORf5
Exw05nnFXrSsnvCSFVvuzPtYTBgJmh27oE+ZRhJ+rK+zmHsmCPxTMSbDjvrET7EIvK1TgM+grOUc
Jv5nbQQT19hc3sIcYyxjXbr3szjjxskh84mOuG3mdyj2rQOsHUPLtUhwSpcdsTzhTtJxoUpeomzA
xgs7mqc6eaEVxn7Ihy+mTPddQohvKp9T2oIVk4obMZinaILdV/gSzHwXumOq3kkr2HcTKaxOYeQZ
o6URdo+Wl8xR0i+yVJlEosuwlbzogEuV06dCUc8xrfRacBFp3A7TQQ2TmwG5WirGky+mq2Hq7uKU
J0tmPWCF3mfsHakDsxp6K9tdN+VbPjYnR2sGl10gA1F3nYh+Gen2efCKowjrTedZPiELhozcKXeU
GXZYWvxwAY/w1qqia0WZ1mNHM3fjTNsxiugPiq89rEG92p5nsb9jt7DwKkYfnJb7ls5sCAv4knCp
YzSOF2GsMupUtclolHVUKhpbAxM8qc5u79dg3EavpbIeoF0izTXo/Q4og7P0+jZyNTKIhbCv0xnt
FrTEDyV+y81UpPoCHBiLU1hwOUy4YIbDOVDiGkn7WZV7e0qZIchhY6dvLGiVc5Ti5/Kl3qyUEddW
N/mEc9R0PNJpHa7sUjF2U29CFkj7obnnX5pC2EtAbR0LraXwZipvZYDk4UGxcFsHGgRss5xkYRsy
Fyn9ruRg/DS0dvxQOqyTTNZDR5FFyq5tHLnTxq7F6OWxsibGw+EKoYVpXC78Qp6aLMM075waGa5N
fVrWHVBExXnRU3mlT/o+miKCpgofy+io9sn9SKwUDQOw84Cb28T8NIwUcrczzC/TvVt+bCi5pEuT
8WDawblkalc70Il+P3zR2uIACwhxzVG7xSSpPtKrat8I55j69p2RSNjOmX1uPX+fahGZypwEk1Bu
e18J3EGxX8IhPKEl80uV0MgW9/no9lMAiz95SooXE5QHFdJglkN+gmW85Si5DMpiWdvaHpPLSjrp
RgRgAS1hnjxYEagkA03SdsovoglYArdBWYWVW0wta2N1fNPV4BNXzTbLM6AVAU3rA+BeStApnlJj
R2BL6LotBPJp/ee9++29izT7i8sIsC8Xz9e2oL8LOBlV/r6MZmbD3MTG1cH+gjJl/qfvlxHMBsYT
9GKyfRbv149TjTkzXHFxWuY3Cw0Dzz+XESM0G2KpcinNX/Y7Uw0QwR8uo5nZgO8Xs+k3dMQPuZ2i
9BJvMvC3RfSom3W/U7l1ysBbeSK9yAlgRDxQ+Q0uqkVUiemQNpFYTyOw0LVPM8TrfNbAYC87U66s
wJL3uVlueRRlxMYiTqE0uQqnfIe6RUcHIJhlmcRXImxdILAt7ToYxwGsC3yQRBuWhjqeMfPwgbU2
RQlnsqr1C7vwl4pMHkpsEstEH1ZGENyPXv5UUhFqoFB6nbjw7ezeK7WDo8VE35v6kTA/abj6C+0j
OytUT7EePnu5fjK6nuc7Qt1Uv/p5f6UhyAFAReZENYxuMUc85noObu8U+mKJW4Nbcy4laWGqs+pO
0iuMh0dFUPbetPsQEkDvvVrGEy26rmPDdO0R/ZyaWhRaISad8jlArSpuNr+7IdWy7CT1yWp6AmO1
1JHfMq3fC0RUz7Nd6q5dTePZyJt38qlx6wTo6klbT7m2sTv41B43q51uDTVGTta+9HZ17qd050j/
GE/hrmzLTZ5WazoeeZWrHF16d4RrtmtqijdgJJa1hnO+GSBzVOCiWVVlVzWsRsrIqF0mDh9AGfMD
SDN14caxPkJtqO8b1bkykwSKiUFLyckINDo1+4dUU670St7TyLaUpb5u7adK5SgrSGTn6b4sRlRn
9VBONVVKjWtBOjXK5lFK7ubQgQeJpUDjLog0bJxJUs2TTvMytfZNRKA8GKtkgYp0bRfByjD7cwuk
B8fxZpyKiRKo2zp6plXFNbyaUnLaVYaEwmLPe8TMehe1chkEWCgFYIaQRV+KuumbGqNEuReZRj8U
KR3ICB1Xk9Lnp0yVS6oI3AYzgJ/Rl+aVOG9529fl2U/pzxgGN5nQ4QVuR9Xakd4C4ep+/fuXT0pg
bQM89XWjLUYtc0OmMWC+wyR4pnbnlNV0p6hubkw7WgyuG7t5qSHIDrXObEW6s9DWZqyBjIiPGgqM
h/spXOTU7ihpchfOOm0rV8K8yqr4wqrGVd8XzbVe0Lwyc9eTOy15jlXScumXTh/WJVGnMABVQJ9A
CwsqpL/cYEhIcoW6v0udMSQvXxMrvmk8e1cX5jLSbDcidjCTS/5cDN8uhl/aKK/pasuTIvjJ5fDB
Q0kLs4A8BrZH0+ZqT1TS98tBpYVKzqvJ770dH568Jm5+FUyYTqzo+73xz+XA7p3HLphrwQb+d8lk
P94N/GF8F4TPyToxJfLtfVRCRyPJ21B645YGR2J30uhr/6qw8ggOSOBVolsVWYQQGtSqmZyGyJm+
ZG2lq0xBZTzac0mG6rSuIcaKEwYwYjaLO8K+9cmO//mYffuY/dKQcZ0/v/1cWPmXI4PiPw3t5HvZ
GR+l9/ew8xeuMgv2HF4wnTQJf8Pv72EsZ/j+dFR6wFG8ej+MILPg7uiCtNu8Bcde+1sjiPzPCGIy
BwFDJ6AsoZOZPygr5kAphFKaxXZ0lAO+9V3fpptGMfdmhOBMq5+fRQchHDdJs3NneztQcee6qurF
iA9ttFOStuYJd6WOMbM4F2VEtpNSTBa/m74wX321OnuBw0ChsKct14qeXitGvrQTDF2WcgUh7jqp
01PcWFsefvdFpF73gcHVFO9oaN5OFddxKei3gaiZTTFlnGa/Vwb0Wp6Yx9H2jsNscgqrSwsPbdja
ru4VF9RRPzdQu23IaZZesIKEIgTEkhdavhxqMFOFGA62zptKOMmyySBfjd2Jci8yeeUqkuptJroH
kRUv+ai6WTVsFMfZxDZzQscfFSj7uDTdMDFf4yQ+jH3qBoV+E1CAFXa8D8dx64ngprPNEotcSzxa
XTLGQcEargk0JAt0rhP7QghGFv+HBtpXiPxFkeMlFKBNNaZbU+nf8OTs67J5CVttR/RmUfTGktFt
r9HGblKkZSUAQHPTOCVqebZCun4ZJ18Tp3yymmk3jHR09REZFb6X68y3jySHtoEh7pLUBPEc4+YV
0UkBT7iJcx5uBsv0ERvholTNkVxETUtptUkHP2PlLHVGKtakeQFzcxTPha41VAsHj0MR3JWZA/cK
/d4Iqus0KF5kF+8d/jJyG6g9eTpW2TGZusrytnpbbh2SCnSarnG/pSyQYQjiYn5Mo6B1Me9tc7Mb
FqkJvt4Ob0WHRhH1hD88Dfnaa+pTWtmXpWm+hZmN8oKBtmWdoVGb6sUFgEI8GVFa35uJtSzL6tCQ
ximleFFD8Tx4Okv6isG1VC2AWRAUiRdfypofRquzvG6B24LmM68ncn/LwU+UnbAB0lPw/VSwEOU7
gZDBejtZ9LDlMz1me2sBg/eUQG58hRi8LaOllfibnOI1dBsIScq9zPQLjzKUrVe35Qo0xSsdeRhA
WCFj3LyqB+c+DSnZza1yM+Xi1LbkNGu8B5XhqXCdRrpGrFjHX4ncwYK7pBJYt946zdfXjh88Ue+p
+nsKA4J2WxO8xpaRtjOdKQqzleGPayD9TPw04Mps7RuwDX0MU24T1wRIU2I1+qkN8M9nxKe0Mr8q
VP2YTiyoqfgsdLn8P/bOYzluJIuiX4QO+AS2hfKGrug3CJKiEt77r58DSWxJ3ZqO0F6LmY1UarIK
lfnMveeiD9wbhE2poJIyyremidALtJAvomaVEZSADfVC1EOgv7CJMvYI2bt9Q6OwkWxZVsnQsWTu
HVEVB2JEdffOMoNU205Icqdr23Im8af2+TqhNekS/39TfJO/xWh2cZH8u/qZX/kxp6X6QeJEzCae
D/NHJbRD8WNQGUE5/DsG7eNamuf92KkIHjIMdbY5fu+MZxEhzkS2BDOuBq/j71xL8xD2Ryk0Zy7r
CAqwOWGJifE/ap8qyHwoEBY8BMjAAUJ/O0iuYaPiW2Z71RXDJ96DVj/hB6zdEx40m1GgrFMDR8ef
0uZLaWPynv7HU9Q2wXv1Oa8+/eIp4pXfniIGLLbLEp/Pm8+LcQof5EcNrf/F5GWurrHXz8XwD3IC
4m6QgLIaMpHxAUBhLPO9huYTB4eJg54nbX7CfmPaTwXzrweJ3AaMKygKeJ5Qn/5cRLu94ucQgcge
aEM5LPK2KK37elBTImBw0FvbTHWLcmk4AyNuH1+77G/MSKTzsnrtu5g4IhcO2ehvsthgQuOcCiv1
wIWs1MJ/FmXPQFRaq3EKDmmSHKC9EfDhgr0YpiJiaumAJxL2eeqMCy0ICYeJXtqhPAS6vfHNac45
ZWBiKyibRNqQXSlQmnMLX/UOt63d1hWj/IgUY1iNWnef91DNlWQ3Rla7cNThAhhCsSTUb8+x+7nM
p8vEaibcVRJmkJ+nhC2jabI1e49tsGK4Ycd3k9WbkL5FsapKVWcRgFpqaHqvNxK51mUplpqi2tuO
JfQu0voEtB1Z68SwpKQ5yyKvr6SfRRERJ6nvFeSDsexO7goXxJTeEufpKKT0QRkZxlWmNi3/BoGi
Sflp0sp2CzvTolyJBjp/7hlHYUwz1KAKIz0g0RNlGhC7Jyw/YpGMKPX7SLzrGikIoTIwx0X5juQj
ORekyqa68jxYbQfHM933RnnkXbytO/JgNEykkxifAXxujXJ4KXTlemCOEuvUNB0f/mKAQLW2Sgd9
VW+enJDI3WCe10wMboy+oTQKtCMcgXIVKNM1YIazEOQn5Fayw3W8sdrmJUyai3EqP9V6gJF2MlBw
VITNm6FctNiGY6Xba2b6Vjqo6wyhnPWxiNE4x2t24MMhKBBqwuksF6rZfW5kV1KNgTosiubFLwVJ
MlVFUC3jtxwe2NIPWnJ5bP9edTtjW09w2DsjJtdCDfajpSuYPiKxjMwaEjKRZ9HwJ/f921XKefH/
D8EzTsxf9nezNefjHnX+mqcH34YBP96jwvnLRmjPQp3b9NvZ+HGPstPEbmm5BMEJWsD52Pw4AM2/
6MG+25AQR//GAai7/153zoNqm5MP0gmcOuYfP04RpDpMfPW7bEuQHJm6I6fhdBGkAgyOIC1vRXaD
egqEloGlJULO/JImV05Qf1d6GI1iXxsVDWEyk/OQ6xJE5+ea3DeOsG7KOaZOG7IMAWoEUlU2mWpt
kgo4664acqIbtKBkT0QkE/ojaOmEizY5UpS4G0mStsn3bFS/XXVwcFEspeEiAV9cNN2jUlP+O9P4
qAr/YSKjhV9uj0GB7JXgoAxgPYc5zqU0qk/GZGmHMM/up14aeMAdyL11f54IefGnEcqwMM5FKZWl
nln2IgFUsBinmhp7pO1SALF3UXALo/jayAXSFPVpTJiPy1icogq2bDA1lyMbtO3QTqdeNpdtU92Z
ic0sJTpLelRTVEdp+wdrzDdOBAm16/WbSSe8yx91FlECMMvQAgQAbQI3qCeVedyHvr6cUijLQ+5+
6hzzk7Tqz7FmXNb1xIi4N2/6abqs8+Qpa+wbV/dfa7vdiBwOXwPyCbU4iz22rCZ7pXBX28onTOXk
b6TOWiMczeuypPeSOCTXqiO8B4uTTexYWennxNbHjVoF73IQu1CZ+b4wMqPevq3A0y6m0thMbv7a
OHSO2Wh7LNDp9MNhM1lI1evRues0PsG+ZfHVD9XajfRb6DrXrcZ7GqbRQTfp+wLVwp9lR0AbnOvK
wiQV5QPoQjRInogB0LfRdNNHFk1T3XzWXJuRQMSDwH+wSlhUajiqmpC12ajJe4PHqTDrm5GHZipG
AorIj8VmxguM3FkmpnZv6MwmxCgXA8HLLCKQkSXi5HTBWtbZcbAGb4zKe4JwT2ppNaex0p6msn8g
iHVXhA2sXz26jCz5pIJPHf0ChaxzDCzlswHvd16937H+Dxlpt2u/oHmejHAJIGLdBe4Zqpn0aq3f
xQ3tbZOAwZKIh92E1J0o2eqleRGZxipK9W4R4/ENaIctN7oLCJU2RzIwGpxeOdcIdzXGNVHD7ICi
qMX1MWDIR5QeE2hfQsdSki1b3HapQdGIU/ugG8q5UrjEiK6lp073ogwPqT/cINa7mVLccUJxdybm
u6hM+B6jl8wASvitdREUrTcNYh/aZGoQn4uuuiRYvAlvdBgDrdWv1Ha6Kax+XbGNEW281QofRFhl
37qT/xKo6lYEyTJX2nvVH+/0qT8EU8QeAJlAOombPCHmj5jxbeK0py4Zth3hUk5BdmjH98/PgrtY
iaHDJXthptdBmF9rinJQ+37L8H2nO85KWnJVZ5ZX1cll1d3K1r6xKvtCzbNTEfiHCvlFVvThIrK6
VdkbPPHgPwAVrFu2Z3FSbW0zRHLRJo8u05ceuHmnt+fcrI6q08aLKgnW+PGuy5ZxVQvw1s0xLv9p
Hb62Dkwj/+PWfMubhAH8LxoHXvdxbbp/0UHOQR76F0XXjzAvcKwUNYwkv/DyQdx8H4tahIkQGUJD
OI9L+YPvt6bNMJTuc4bjzAPT37k1Z8PQP/pPhq8mKEUaCnTPpjMPTX9QIdeoy3TFMettoSXFpgS2
sSiApnuC4Illo/Fwx3kRphuaC/clMXQgXsg7FlP63ECqqdzXASR81c22nueEmU2fPuQDBFB5XVWl
Z+PaVedR6YNrf7KGN8Vgoco5MwEmDe/UmYEVnQej4xxsPDLGoLnfK9MFGzZP1z9bKPr7/DbWHxUV
dPH02la3EQtiy7gJ/Osw3qvxlT3tHF8hKygkdwPjDoJLhpiTto/jK1PF5e88sn7zBh0TTfDZSmeW
9rXiX1vFxURaXHXlkOw2PIHxVkaPiVZcYuhnG41Qs0ISlbkXrbztkfZPfrKw+acD2JAxAgw1frUJ
RSLHMJseOsTGQUMDYrylLhJY/RxLxqMT69nQXNT2s88UuSzPqXEY7DthERWU32b4EBr7lVWlZ098
16NFZrxqsyUjvFLlS8wWI3mV+rh1TYg6GsjZF72hXWDtyTS5B6k4B34kNdpbfR90pwqfQ/iU2ZyQ
MBCZHs5alOnKzI8q/mS7AU9vrfPqIdR2bm97cXHT6aVXR/xZgKIKMEQqnpz+1CpHyUnckL6k3Bb6
wxC8WopEUfSaE3I8QjVXFkpxG8aXansj7KMdbsP2RfSfDDGCImvX6fgcDXAZn5P62oxede120rCP
RNAB2tPsssl9ZVuMN53gkjcuhT8tuEp9tp5V/96Kx8lMAfLzdmPayTrJp3mENINSbBoVT2F1KOJn
Ik7z8irtsCUFjzbBp+0ABPKGgakaXirsj8fiuSsbEpXapYRk6/ovDM0XqOAQsABII9IkM/KZ/u5Z
KIqKJ8dGehYSqj695nxYqegxh9PRmJ5UHi2uWOccjPdUhSrI7MkKwXdQN4Qvk33Xj3jRss8+ang5
3sW6hEjMh+PcjzaRzFhratKsBp2bpfA09ZWQCq/iQ0wIKBUvNeaWoXtoreuWyQ5ynOVAJJRevnZc
8hmk+kQzN6P5NCONGuNKBuquM+7D/qmvP6VkHNo3wcAsWhDpnpZ8E/cm2MmGHCgyFYSCEYrfVucT
zW/89iZkGtAn8RIWEpzuDkZ3uUt5OAqGxM5w18b3HfE9lvpQDgXzz53Ku9CRyjLH6031sPTdyy55
rFREGjgCzOpdgdWTblG1Z/1BgpVvo/Mk3vvs80Tb52NvU7OnJH4ZFR0cR8Sg/4jHpsjfaz64dI7O
QiGhla8GnvwoW0XBM2HWpB6O65BEBxJWzeTKFpscFojf7vtCOwx54tnZmX+v09k6R/BE3IUo3tzy
UjOnfRidJoqTEBBr292OSX6R9c/ZdDBa9+DXhCreFGgfIrQnkWMwhNDY3BycgJ/9REDguk4Ojh+t
BNg7Vx7z8Unz/WWlwRyyz3mEzyhm7YBer3FhDOFAM5GMmBHhDy0c2QjcJzI7pBEZuxG+yz1YvI6z
cuANn657/qAOB7bl4ypKXpDmb5r2vrEx8yuTN4LEa7KLuGQ2z4euucUaouFmgGzvuuF2zBoG488h
f5wOh7h4ySW4GJJ2FFRZ2a5vHoPmHJs3QECWkieqdE9hTO+cfi6IB5DiLkhH2EzvI6kSgl4hrbb5
SJrAeyUzKsh81bXvotO2rRKjlkGbuUxtsUxK/9HFjX/T1b1L/K5+ZxG4RlpQSnOvmesO+ghJmPP/
UV5Fg792ojkzePZ+UmJHykUR6HyrNRD1fbYLjPEwWc6GAE3MYy6g7uyUafCVRLXK7Hw3QcbRRL+S
mXurutN+jEdIOeaytXvO3xnpUERbkZYrOdR7jU+tYbE1myfqtiKtSoXd1Ka7NHx1Oa5Sddx02AJ6
5IRvnVuYV5MbrmML3YWBA3GnGl0Kdobf3pYrxVXOJbnsWvG5T6NlqZqEvgw31TieYPHyrZTLamTe
gn6ksTqIY5RiIWrP3MdFWG0Dzny6A00+aOAeuwbYjvKpRBWnOfdSVTYDZ1HVbaXtrIMUIE1jlS8y
9S+q3M29tArvBLgCWD9w3rRRP0Rq269F3d7jm7mlPPjkRiO3MuKhVreWSTCWm6ZmXrwyMUtIsqtw
ti+S0CRCZOwjWoFuyMmc7oBc/KnzvtZ5lD3/Uedh9E7GX1R5vOpjPMwqgchJVBSOCWn1S17lx3hY
/Qt1AyRrGFGMgr8MTr5PR1hrAiNwkOx95ar8XedZf+HwxqXwncP9G9MRZs7/rvMo81RDpY212DX8
Y/nN7Y45IO+GrZXKamdbSsPZ4VK1CGqINFUf+emhLtV26eWVG78LMWYn8MH2tUF+7daYQe6yHC/D
PhH35Qx5N9ilPvbsSHdThcSXILGaWxYsvJgB8e2MioeUxwh5xseLPv1saqTWBLE9rtuZMl+5yVtq
+8du5s/Hkm+hPjPpy5lO386cej1MB6+e2fUaEPtwptm7M9feZxOMilbL9DknACT2kt8hQbrXbcw6
wf/sy3yZKYxb9CrSlhobXsK2JeZsdm8eAsp7OzaewSeFnsR8avgt9roYc6fjwusqe+TEfU/BUmcK
fEWm93zH5Tbo/fcx4GDRM4TKRhC+piXBjjm/8soupjc34vdPjWab2+hf3X6M4alCbqrHp9QKbt0i
Mzy/yC6TuqlgRJobZr/VItPqW8uv821YdxjfTcbPJcZ1KzOoKwf/rAXZtTqZZ34Tdsuxeakb07kR
3T2L5HvDrE95D43WxYC6x4zHUTsQ+4II8zXWZLBUCu0tO2qpzTiIbO5Fldu3ikF/35eBerSMQSxQ
J5+tbjxqLVvOODSvirQ6ZpBlvLJJ5lx552boU2UNAu1aSxJ880WNywyu9LLVm6NlUpkXKsVApIzn
UBMn2fOktIld7BEIj2u30pPDn1Po6ynEdui/TiHydOtfnEK86odTCC0NfhTLJuJxVsz8vaRS/5rl
tw6mUyJtZ77T916TXSeHE1G36HO+4aY/uk12nbBhcaoIgW2Fu+Z3us1Z5vPPZSdgFqGT28aqChDL
z80mqfed6xahTr/QmGst8rX2VGRDnVzYNT7RfWJG7OIzv8aFruSZ1V4iKYqGU19FhqwXECfCS4x5
07j580R9faJo9//jiWqrXwXGzDOC7w+Uif4KTTkJyIb1k6xcJSUQs5zKChxX5E8mah4oXoB4EBOb
/vPWkweKHSmuUG48/pL1O8/Tv8MgsOphuMM9PYc0Iz37+Xlq8q7rBqW1tqpOEpxZxONscaX99y3j
1g9yiu16IAi0VDMMncD3zSZiRGGFFNfSjCj7iG4aIzQ3VpEin9XVXWoAcDVc0LmtYMChGEq/QNwV
e42pbpOmd1ZRBX3fSfRkWSDp2dpkvXuhO6YLqY49NbYRMld2wUnI4klqyrgsK8clqSC7JWllp/uZ
62WmuKxkvgblMGxbqIjniCTT67IOY9gl/SOpUCqJBCazGFk+xykq9zaJMlym4sb3pXuhd3KXWLi5
jcK6SOfOhNhVZtWE13uZ2j37FsNCQzptCclfCYcrEfSgy5WuzbPnKk00bkSpu1fG2NnvUqeENuwm
osAtzZ6Jj5bdq0NO8nLsiHGZtXa7Nv044S4XufsCpGhlNJHKWk+5R5Z1T9wrd1dzLWtSCqyeLAM7
b4/KVBgLombv1dzeKCIHrNE492BilDuio9Ut0S67JnEJ9GJhK3MtKf9Uq992eRzr//Gt7l/C7BfX
BC/6+FYb+FwhH0Af+GpY5Zz+KFZBeFtwgr7cED/PIwElYAZxXefjIPi4I0gwRrk7JzbRZ3yRP/xG
pcpV8K9LwuAu0mYpsGWwKeOi+nEiyTR7QBRTBzthgPTpcRPED4aUMRkDoEcHp10G2vRYtjFdrANh
WrXCT82gJHj8CSVONQaE48Sce0oqYNequVSAbs4wvXdGePVq1LXPpcoIhvb6MWxKpnU9hJJYL1kU
6JqycJAFelYHoFVO07sf475qKrFhNcWW3gZs48go8KKE6LNKE69VJfH1O+bg6ZLIuYI8FM0szmFZ
20TLjLddbj7h7Mg3eSCmdWuFOzeu7SdwrYYnXH9Ddc3hNA7GwsqByARFtevhFXmDo+ScK9YhNWIx
p9vdjQA6l5EqTsIg60A0SuTxN5E9agN5fUj52EOtabhf69h+SZQaKQg8Qvxs9dki73GBcoFVWuVe
9u1UrPNW2Q8hFfkgqmYlED4kg3OKHeA4KlEF2OWKc+0jFYCOPB+SOoCxsNpHJQMLgjdxj2kkQurl
JZsu4kVcxaWN6NNlIdQ3W+ufm2y6gWtdeungMl2Eb4AvX7vucqwLjLRuNZLWMVa6r2Y/MSaSlgsn
iQWGzgkxz1WiQ9kz+/P1/EEkDcMkc2AH1FxZWY+pJgnEpcbttugrdrKNPuZeZJQKJpb+WbWsdlk5
xU3ddvepYqgYdyzOJFUdNrY7+EtQ5symhnSdKM5V1U0HF7AC77dJ2hfW1sjivAvEeMfdF3t67MCS
QRHricrqP0Vls7VyJqC+SJhxJoO9kzaPle52hdcV2lUXIipF634K9NJag2/Hf6LN8Z1YL/FuVLeK
XumMvknFQ/a6FLr5QLyNsbLDUOxVe0iWSa8zxO40L9U6mFzqyFAyoMrXfbPwijwk0NSqV5NTPpZR
cynm60sMIzMqhR8hUnk4uddeuk7wxrCV9wqrOUqZvfQGm+sqtg5W1F71QaB6w+A/hoUjl0PmW4uo
zuOFmOQDbiCynZ1Ybi2z7heRWhxAQIQrKwqSCytE+MHspNy7ArOhqbX+CiyitpyisFiVjWyOo1Kc
BmhTi6nR5LYirw2TMaqWIgWf3rLgRnXibPIwS1YOP8u6VTHJJuA/l2HZQ72Ab2XHzV0fwfbKHKC3
ZidR8qS4dHE+YZJqu+BCU7ACOyXuFh9ymDdOhOPEgeOSCYez1R3bo5Yr1wbc0PehCboNQL7wRgYM
M11Z2ht3cLVXI32K9Ow6GvOXFH8pDZbV4ymw12k9z+HqolqlZnAaywp0EPvUpeOylJ1oMnmfhrcK
GakXqlECbpjHvyvJkHKt8QKww5XbuI9tbT8IifDH0dLgSBwrxOXkrul6rFxquKDmPWLzsU5KHoZb
FC35iWMMtHkZ7DKfFakSN28wlhMvqA0IIMWYsZilOhHNpo98xugijBepTzBj5l/yAh5/Tf8jiPl2
iaJE+f+X6C0EynpMuhcm+L+4S3ntx12q/4X0zFWt2VEw60R/uktVi3QceiuCsYX7c14aEF2XexPt
6Vw786rv1ymsQBaCJHLMIyEUM79xnUK1/Nd1yiUPgJBEN8ZPYHN+vk7FwPxJsRp3q02d7FnbK2a+
Lesm/FSoErMa7HCORS5QTnUc42F9Zaj1Mk9t4kt7JuT+2sLPXkRkb7SXFkMExenOoxNsZoMCixbW
bvXSCTImvN2pJxyjyMbjqJJcLcLVwH47KZ9NN12nTbNPpTx0gHgsO10mzKICp4acY3+uhgtbbZmW
oqMpSjSEOVw39K9y3JQ89HjE10V1cphtN0QDOROxN9gIx7G5aSvXUzHBVXxBXGMGfzEDLaG5gNj1
+/Sg+u7KSfpD3BhrocY7R3YrnOaMnIsFlOSFOQ6eEeX7VgVRrZFUFrjLKYhZ8Ixe0lZ3UitXiv0p
Cvqb2E5u4N/AAdI3MDdXFinUuauvrWaXttnZ7eW577kbZb6r1XKjUaYLK9slWbkpfWOl5in0JPNY
crBrsTgyCPfyZvoUOz3CBPad/CR2ZQLbleukwmeiJIfIl5ddrm8ywz5IlE19XN5GKu0OqpC4Y+/H
5qef6r0FIjDKs21pN1hCmLZx2+uFcextHbsrSkWs/0V+nZP0ATPOq8ZoZQViLbnxfNleEk28mjlr
o0XEUvAyJQNVfLcAO7cxGglcNPN8RT27sB4VfbzicV9lEOsU8O86kpIUuakZtBuf0sfPP6mGster
clt0LBjwKmpTvy1kg6+BOiYc7S2zyJWJRN7P+yUqBxYo+QZTKUs6aYzmTdf6/T6QTr1SAwnhXOp7
w4QvTET4kOv3kZNccJUuDf+Qk8vO5H/VFuZ1ILt7Sws/m/ZjOYdIVDL1QseF/VC7FnxIs9CrGGGG
fGxd4i7nzbLqAIkEn1i6jyh4N1MW36lDsGrI/aW5vswh2kOhX+v1sEU1tOl6v192jDoXvhPcQ4Y6
VWlwNRrVSpnEXVFFx2pUXwLNwmeT3uVjv0skOtPR2Kf5cNCE45VRwX2OtWAZ9NlTKDvgBcW8Pq/o
IPP6IeqGXTcSA88flOYNnCpPD3u4gsHBmIrDvCYKnfhAFbtMYn+nTf5awvSIBPYDx1i3EvB1NN5J
IZYBKL1OUfa5Y1+55XQIWm0Lx2hrDMGVTto8F/M1iXZu7BBJrLIBAgfZGafesjH4h8V9I8vLssg2
rVJIGE7pjMvcTF334lv6xu2ah4p3rI3aQ1jLg+JGT5qTn4iWIxgrWxq9dbCr+FA2+eeBZUUed5uJ
QjwmCtDOcqxUzTInNXTK+01taccI3hn/jVVlW5dNm5legelpkUSwtjBnoxZ4Q3EMXp5SfXSxgFTk
iDlbZxpeFLPbh0SK57rObj27UabyEZrIMY/rTagwhxzMdSD705CzDCUnfXDz9dAUu0EiA2bsXLGN
HFz/vsQf0lvtJncs3MbRdnDGV6NQNonF//rXyLIASp5aZ2NqbzqB3o1C0nIa9wuAGgupc0SpWLn1
8iFqxYrl+dFR09s5KJ7k9gO2sm3I6rcDzRO3GHfZysrUvu+GgMqo9+lymg6vDOk2AzHbBp1zu4ir
fqGrJd5oY6vJkXX5KVGsde8MS/KaT9j6YaXy11Byx727LhvjWuhPfR6sdUdZJy/BkcTmnSGyO45B
FlAot1jqyRgdhEGSmswBVzGbmD8yg+elq7LliL7Xt6iG63KdR+mmVXsEwKrXl/pzn4wLuwMxRzhO
lY2foOJsQEN4f+ZwX+Zw1n8aWW7HqnpPkn/XGfPLvtUZAm4QkziYDN8lQd96dgFKmAUTOGCOqS96
oR9HuyT1ESbIuNX9atT9oc74wh6kYvk2+P2dOkObI2N/mu2S0IVXeI5BUfFHgCj+R52hizKWZRNt
1T6FzAYkNy3zKzPslk3U3NaxTwOT+0dBJFAxqk/u0N5lrjy02Xg7pJTXqbKsKh0TXXUxODzcYXiA
AbQ1MiI/yizVPb+JFdAO2Sk17RP2tIkvn/uONwADehY+ulYAHUAYDyNi0+TL4nW4Dkq+XLnaI7Eg
S7ozodalzDKusHrdVmYVrbsmwxOR2jt7BkdIxVl3CbB7KEUef0eu4sB8Cg32QE5uvgZDEC2zpLG4
EhPtbGVwZq3WyR9SPVTfQqGoDAy1iY22YVQUFznEGb5eyOxvba3uPM3OJoKY7bI/wvhp2N0o7XXR
J2/GULfR3nEK650yPga2Iq2LbtSSMz1udecMZJ2ueE/hyygs5miUGwqvcJr63nOCUXkauFqOUBwy
z2jrEWkEcAM0AIPJad5CU+2iagLHwnqKNTlbtcAUVF9mC1QGNsA+NoxgW7qKufaNXNnKrNj6Kpv4
tVFa8jrpA61fWY7Cz+gSCbtTdWeiw6aHeTAMurAy6jnrnYfctK7SBBKhEkQ4Wdl0LeogeCa8hAKy
Q3HDzh06AmPVqTs0xbMYm7OOVkCKa1E+TsoujTHTteniz6ny9VSh1v//Lcz9S/b2/oszhRd9nCkz
B5VdEcM2zuuvDcrHmeJgmmNV/KP/7WNpPVvjWCVDKjO+OOoYLH70LjbZSkzvhK2zbPqi9v+N3gVn
1b/OFNWYt1ZMKdiDwyj/+UzpeYzUUbHbLUbQkx36yww2yUyAavxprSrOddsHxbsxTpBKDW6pMW+7
z7JTNS+z7fKOyjNmgdydVcd4UOjKuXYjeJNaOMt/qMLS6iKpO7m2+qRdJk2RIO3g+7+k2ymsBV+K
OxvQCDpiTcVpiqB97GAzZeE5znsE6UYn+ZI3NcIRFdUz6+TwpvWvk9mROvRoseATF09+/AKfdDO7
f+3msTIEhmi08xNnkhTvbVuemp5UtpZEHhX/QTBR6NZi6YzuUYfhEreBN3ckfju7uUNinAIct5wB
bnFrZ7eADL3BTjYJupbYuauTFxUlGWlFXmKiKwbFEitiOU0U0o5KohtiNFXf+n56a5UAYHpl0Y37
ruVLG7rV1tTSCzMtFo7drAbimkedFGQRLLGdbePpc+jfJrnj2Yw9siHdSV95TPJuWUbpUzoiVZYD
Xu3SyrwhHXdVY89z14RJR27vW3OAIt3fj84pr/NKXTH0Km/b1G8Cr8zRS6FkxoU/lO4yVYq7WZpQ
5/1RpNVb1PkmU0yi5lN1Obn1hWMXRL/K6S4HibXQsvhKiBBBOQJn3TpNZbDGMH6Fg2PL9ohDPdwS
lfo0jGLdFCoaL/fSVp5qo/Ecc1cyWZqq9vHPkfP1yPlPQfTDC4XML3YP1g9yaDGHtlF5QE2Eb/mj
GtoBfwhFE0YDW6F/RhtjLMIaDdrKgWYoOMO+Hzk4klh3m/oXCOPvQSK+yGB+tOOSbDyDSIgzt2w2
GuZc5fwghx5N0Qo0Lc3W6SodcgM5OycrrBJjO7l+RMZLjky4VZCNybR/ZGRHC6DG4wPX3rAVviO3
vpv0n/sim5QTT3gJ+a/UmzZERlPWw87OAvM61YzHfHTE1pWyW6J/UUE3uZxX3TzLdgfqj7FdRnVg
rKVqMMGfxvG6EbWyiwzlStBKzdvMae2K5n2w7clTIvecq9OdQcIxnD8tWCZts1PraWP2JW3/odHi
M7DkbdZFz6Jv1qaYLkhcu2wGeEYOFRbfvo0hw/fRghQAHs4iHB2M8mUv9MuyyinZIr5tIBkbOqqi
gq3vGJvYNu4Z12+rLN2Iwb0ZEBVFafCEYWjXGNVJyep7WQKMR2S+GX3tMvaxXtDoTTGUJt6r1K/r
P5f913nlTFT7/5f9A5nieOF/maY4v/LjxrdhwfFU22zyPpx6Hze+TYOB+Ikxoer8Q6ZG6gicdL56
FAtfr/W/v34YnOc6gCknmYo4/X5LIOL8m4lOcjnhsC6tDqNR7R8L/TjGIlSmU7xli6xjzUE3fNBa
W8Qou1CnhUW0q+YyNZkL1m4uXUkacC5cVgXbMKkGL0/M5t3CLHUl7TJ9EkmV7MlmcYj27EKK37qp
L+yeL/SSOKzxzkUpd8qGgHjCKAs3upWqu8oZlW1nSWIefLUNbtRcR/rGz7pO57ZgbPHglAiMmcr3
ML144buQk9xjMXOXlrQ9g7RcpxLXdZ08+ZiMUr89JmThxfXIxtChH2JJHxXkDphryCubNDauWYgK
T8mtg2kgVIOgAXJiIkxYSYxjIhA3FCUWPVbqMK0jEgDHQhcLk6hSEsWcYu3YjJCaJn/LogqTmZ56
atDXHgIvxgM2665RVK+Gm9P8l+Z2SJNnlcDGi6JT/dVglJn5oNBbLqTiK6xcNNHKyz8X4tcLkfX0
f30tm5dW/mKDMPMZPzYIGsosnnWXTpwG/4tF9mMbr/3lQrElp+DvXcDf3CS+yQTo8al89dXOUq/v
VyKjegvJP6P9GeD4WxsEhHz/qMJhMlHP4zhyBAsLbt+f70RbcUQ65b6zlRIw31IZpW55mpKippeb
ys4uTNKGbYB2nkAfr6300pnWfW1qq07Jm5Xm2G8m9DvS95pbuy+7x2kssJe0uulFAFUjykNtYaTm
UfQ1qvqyndkE+x7zAJqQK6MgwtiJLgVLNT+DE0hkm/Wpy9PZ27iAo74J8uAOMPz7YFX3zC2aJ5eN
ujTODvaimpxAoUViHYz/Y++8etvG2jz+VRZ7z1n2ssD7AmuJau52Yse5IRRbZu+dn35/tKOJkzDG
zEoXWWA0VxPbR9QRz8On/Ev47AwabuHNkz7kzCYdJVwPRLQTIRBg0Au7virOgJvN2xQ+h5K1p23m
zwaj0fExhsJfxsGmQ1EZbqD5sYghCOVBD5XP7BMBcV7c/tpWrmFpamVME0TS5kohLaucEwYhqu3q
jepHm0rM8achlmXyQ2fkNNTbeYn9yRCqc7PsTst2eCgM0W6LzE5zxovVedlUM0XWblS9QFFX8zDu
ZJ1Gf3A69SH13ZmL/2qiOQsl5bRXy5p0tne1G8kb0IoVl1XQzwznU6xpyyz0V65gfQ4UfV0oxaLs
NFyIQroasrsYMMd2M5Qig/g+wfCgygqm39rShW7TM19ukYHwtLnU8gXlhKa4vorl6NIaAe4I3Wut
AP2GybLVnCquNhfEcJP6zsqAOytQhGkFmKXetZNenXfmQ+IaWChVpx5THLeoLaQFhnlf4iTVKheO
kGyMkMFIXqGI2+bDzJRaZkPS515g5cSr6SzEs7Awz3UlXPqieOoXnmanYrdRWhAOJU3bsFxHtWuj
wv1RofUdqPT1JQMf6XhWNCoKn/jR+MKqjj9noG0lNbpxk14+idKc6X6WzkkF78UczEaZY8dhnYsC
8RM/WYK38aBr3VmZlwspD5YyPjy+MzrTurN00Og0x4umP7dkFCD657q/jwJG5uPumv7cUfDFQAcC
u5256pSLXhNR3JCussC1mRmdZ1m/ABt21wT4aLjZXRqZmPSGGw1H2yLq5mFjXEeGYZeMoSK9ewxH
jjJaz2Ucz7TOsjO9tjUZBlsiYIrkfJbiftWWw0rwUS6qTPdCjVCtiAUm5UMedUg6+uS19A/tGrD2
qLYpF/M6x//K0PhiYojIuV2gA3KStiW3am89NwnOsP88H16fD0TL954PfbKb6NHwR/uMDSl5MFdM
hA3thT9ARbLP2CiYxtHyXoNxHCLvezTaH2Nzd5JAOhILRgQmqkavK/6dvu8LZPf7gklhek3uhzAO
Og8Gk/G3BVMYdFWZilW6kpvkwcDruomFdB70La7ziWNZq6hvq+oSVQUmxPFwOsidezc4ujvHIS4G
0eP7X4qkrjEszATvpM6ka0OLuzXuB4M0HyV54ls5w1hsJmeIyklKmbRngikG9VnXc5QCmBtELSZc
khZgtt1syZaMRaHI4bzXuIjB6ZnEuB8q3VtB0D2PMbT3LOlU9vtVPIpeBxi+uEF/ETjxWpKZg4+d
pFYOLiSqOARwynMDF1F8adOZ5+XXjdYvhWGww7ZcKj1oSC/Rnn1PeXIYldkZorDzzMy6uZ7gAl5A
WMes7kUnQihHzQhnGMpFnQP6XHaCOhJgze5SryEsGiJ/UHnJY1l40hxewRcpzEfpv4F+isUTi/7/
CKlBJ78AkwV4SWMO2zBQqi2Ug2WP2bqlNKsIKoodCIF3/s8RfT2ipE7vHFE/moTdj3YL+wxOxDsU
SDMKl2MJBJT+zzOKbJSm8h8FFbIhiKTwV/szythGFQ2gliBHNAylKIb2GZz2xyjiBEgerSkVVZW/
l8GJI8bj7SFFpHXs8tK1lWjdAtj+/pA6SuXUslnoK3ROHnLXuEhl5czNtVOot3ZZavk8FZ15FKmJ
HUeOTdPhvnG8JT7wp63Z+nbQM6UOwUjMEWG4UkrhUnfCXSqm55nDADFMylsh0tZpi4l7r1bCDLO6
s8zHLwKLJheAJQrLg9N+RPGSyXwizeWe9GmI89tWKv1bJBvdWZi4p46u0CRE+EQarF2YaNs61x4V
DTcC2cR3wHUAqA2qGK6UFmicnfWFPqB2oIvy1dAWvrrGibiY1YCKI8DF3Ygy1jMz+djJ8O3MEYHs
qEtELiHlgU1mFHWmj2hlb8QtD3p1XQBktvzhc+yH161PkycOtM+A02apQS3WaEgmm0Nwo2gDDosV
1HAVa3UJv7yLslRzu+kKYevH5UUEs31uoWi+A2v9pYyyc0i3Edi7ao0JYQGXUc0JdVmCGEyVbfJS
qGeW0cGG9lAxSXJp7QOAAxWaIWio+Z/QggnwvRSUK5hn9RezUNJlEOSXBRFklTOUKmrjWVe0+8Lp
LnsMNYG1bD0tu7LQ2PCGoSKmZUswAZcgUqDwUDeAQfFCYq5en1BnJKPnwyYn4ZHj7tGTh5tezlYy
oy4buc3oqcoHr0FMSrupIvfZlIBESnSmbEH2Qe45UYVDZuiAzouXQhqnp4yj4pNcam8aP4DDASk0
alEJS5gCzlM9WEmSexVbwHXVUTHUC7orc3AvfJVstKUYqKmx7SKnEna9SAWMK7nrrpHyuexEF6Qp
56LqPyNIKs/58408lgxAUu8S/tQSwLsvAwdcwlxOZe85q7yM6RMS1hBENTjd+UMf5tel1l0yb2Q8
1yBoHeTGWdxm9NvkbACTGT+0OgDUkTSWyH07H5/DJ1ZW3wZdDKne0Exa4g0diPqZ4cUiasRrJ46v
tNq6C4P2DmkhiPkVbn+On9xVQd5QyAtLtMG1RQPeEpVQl+eCm6hrDeuInWIS3v+J1q/R+l3c3r0f
TepYEUH30dow/sDhWaL3jHmpyGCJaPgto6I5IorSVwXj0a93H61Hf+hRXgosnTR6+n4XrXGUHnMf
VSdmj03jvzP1GjUBv4vWPEjgSPFIYCw1AuFp371NqYzIG3LeKFt1rtZ+cC31SqxFRIDLyAMaDfPC
xj8d2nbtV95VXuFuWiiaME8lFSFbc0lWX+503+hwejGo/jT1pBb6XD9Rk9jcZnKYniUcZlNA/yh8
oINwEQjtRhZbprRSKkkPJltCZCjjmVDjc96VhjpDz0m4y9GHs+sE/RxGvynes9JacykeLZ8WVAM+
FpkiYmk6QyoMwzMrd290EaksEHk6tHLXRxVCiOMcLQkFW1rV2HaCS3mZfpYAwhsqGgNoxCqJ8xE5
lVWMyEaXbTT9zDMoUquNlZ/JLVDy6NkKL4z0XA482x1uZWQ/RGwHYnibBrZzSvmxE0/75JMFYRo0
Hap+Z2gyLIwI5X1ZsnUg/+mQXbjABuVhrZcXo5FpCOOxDx6sHEJ2um50ttJTlblh1NIyyfXug+eL
6CskcdZ/hFYZzN0C0b22RWN2FD9U7DIwVmbkA0cMrqWXhDWKNHHjS4wX1TKwEapCsLxrGXuXUv5B
jMDy4/xQUriJO4+Nhdi2E73wzLPM1T+x4CUW6O/Cah62ozbqz9XV+FffMjc0JgkDpEc/i8PCluS8
Qxd4cft8U11BYoPBKBL0UfYhreNH+8yNVvlYB5HUjWUbop9/KxaM6eF3sYDMjfbbaFQnAd3VxB/n
UaLZOKHgIYUYAMsIeRwHzq0Zo4DVxQ8mpKyTuunnZsjj1nf7R7x2r6SwvSdILVqkGqTclICJy/NM
U+ZNJNiiZqIfKafpiZZ4yEygoz9D4GFRxhgrSr44yzHOHC1VPiUNphxqycEOIQqgHmeiZjJHqP9R
rtKZNvj3kZWNNDKUdzwv4pBXBjQQh98frpU23VhBtbb8rkK9mzG5KqMUWqbowYX3fg9xevTg1pk+
eRISy6janjl973wSg3LDePlE76rrXjQfhaHdGIF7Govyl6gkRzXFTxX+YLLczTNUPpeZ4l3XdHFU
T7DNqi/nskDj0NGLK+gCay/IF+oQnKVOvAm94DQaqXQxym+h7yzEkWBXgTmCVf7cQLvLIa4vIxxV
EXoYiqVGjoh+nx0Yyl2fSTe+hRhv2wiwn9HUihQo7EMyr3wIHm2y9BRktXCkvGodJDlUF9Ouflah
XJKj7w6RZ1j52HjWjL7hwcQPYKjWTeh9SDWS0AJJ0Q5WCPtx3g3JIsu6T4VTzHMdXaY6pgANsYqi
3x/QVZPvYke7R5Tbw3QdFmI48hHdobnzI9SWLDO1wwbPMbGceX2sghP4rHuEVdknzVHCRUPk1Fzz
Qz+A+sNR8MTAj0rvM1tQUSsqmaG7ZQNGArwmQgLzuFUuwyQ9U9pgjZ87yufZMshR0C5BTLg9DdvO
Qm02AmjrFMjm1dlljPiIGJjXYMXsHFzjTO6AiiMlRXLX+PeS0FFJJ+pjV43gQtWFTZmFpKFxMVwU
efGsV4WUwd1Hn2Amw7jatAn3HhbUSkoAttSGxrAaeM/cA9EtFJhgJSdVaeu9338YcHj1gI6K1T/Q
xNe5ok4i8+vq92EEEfUTMZS/2sdQ+Q9EsmXVYAhItCJj+TOfwnpKgxkB+QBljBeew7d8ikAJVhAL
ZPFVF43It4+hLzNFyOvwKUR004y/JQyKntlPMXRkt0OqgMNOlmb+gEwU20HsDce3VhBSZwCAwNfi
nSR0+YXlK5/yVLqq+9wOTX+hqu51lhd3ntNdVEVioz2x4HZjQodBWqddUqzZSlLgWhx/zId+YVQJ
KhX1h8w1rgrhMWniRVpieKD3q6qJV1gzcV4zG+IF1MLWOBmVd7QsW4VyDYMhuoLcgGBWNRvVfUz5
Ok+DdamYtyqRNKGPpIIOSAXa3LUPtcxbDam84KOcWGVwYZkAfrrGpTc8rFLdWziyt+I5t6lyiYTk
qfVlJDcFe+ileUN+k0jduYKzHJo6N3rRLjQTZX/TvbUA9ydJMicGznpw2Fl6F9AtjhtlkYWMIYzo
MwOcE49nB4QHJHsctDzwWorUlYP6DZrAsj2AZXbBIkfCAo/JkxSjAtoItMGgSUJzK2R9gbPL6Sir
ZSLtlI4BIw6WXq8ty8JFVqTgaXCDfcIsrDB9LB9H74OsLJelY0Gv4GpM8zR3n/tQX4aNQir1QRH0
edijJyXchOhxNY4wy0PFbjFndCRg2kAaBn2YK2lip5IC3gHUvl5cBNqdY5bzluBWjVjIbCdnaBNZ
kZ2m9Sz22+dq1AvDzEDPh41Y6itriDbxsFYqfZX5DVdTzl0tWoa5/CETzjryY4dcUcBEsrOyNdBs
W+4LnJ5gy1WOrWTdaZNbG437xR9srynx1ShnSMjcI6atYyKcYQGYodaNiGpHYtw51VMt6SdWoZfU
jBhcaZWtRh9LvV2hZrWIPEa+nmYunNjAclmf5zkEF0c6x9TBpmyhgwlyTZXLOZ2qBYWuHRb9uYIF
cat+QZR5ZaHd5aM/6wv9TaAwDwaMjjE9g+v+2iy1xYAuaA3cPanxxC744Bg2jmkAHlPOCsDp2unL
KxV2SAkgviv6qzLLnh2e1FZuYe8g02mI7Iq+puwpp0rqXKSQTNyGqXftbS3NuUxcZTMwB5HDcKEk
0PeqNnuo5OCW4cWXoE1Wlu88tXr5IeTqooRLddv4PG1OtezOzz91Rnady4pz0ifcGwKqd4p2kyMC
XgJbqyT1k5HrZ46OeRbnKpDCLzAIrqBbQPHv1It4NN1IinVSxjcSMuflEM+ckTqrpENOBjV+i8OJ
IsNH7HR0WJDXGuZwXdZ5wNxNplShCWKdSLpEMzu2ASsjyYS4Sq1dc08t3FA8xWZ6Ts2zlYziVPGU
CxEk4DDgswJcscH4bIA+4GUVbkUFzFHntE2A+gpwf2r8e9Hv6yqZWkrcyC1UQzOnSLGiFGpjqV7R
Mb/DhWwNsBoxUukh70xa0Y0NKXChhM8hkjNOoq0dK7kZmridkZHRAyfNs/pi0dFL1ksLs8f6ORVw
+Qg0yTvBMWwVCvoG9qHduP19E98NlEySFtF7LzYSlAA5wWpAN5Ol1rTPqZOjJ2u5nGT8LVULO+aT
0qiv/UDZpV6zMOOG6VWyoFReezRrEqu1q5huueLZlt8ikK5t2tYSNiKgCqnVNkXAdYrevRiFl1Ic
nwjFrjNWxag/mConpi9fZ464KjQkiZvyVoZ9g7YV3zRtphNBSBein808v3/IiAtu7KGp3C6bQDlv
nPQai5lFWZozhGjnqYPWUYR1q45IjiPYiSfdKAUT0Ca3FWFXId7T9RJ5IUJCXXJbJNk6IlN2jFkz
fiyM/dq2QRROXKYMrzXUZRPtS4IvjWDmC3qPs6iTzzQMaVxlTSazULKa3NKytV6/QCN2Bld5FiTp
GqbyuaZ5pMvyMEubcpHEIVxs91Rpv9StQ0rsbFBx2BR1etpT4c5kXFLRN0ZmX7SZRd/p6YDPyNYs
pPOm7E+FwvnYVQYtqMtBiC/Bwl6IknVKR3MnIf9wUqBMZ/r4oZgy4DWVkKCduFb+gbqfCSioGafa
eJGy7NHVcxIEdMkEQ8kgLZdmjiIBh2+/OCBUTgyvP8sG6VHv+jXKwhsUki49eNCukX0IYF5ng7yk
HTmTWgz/NOwEw/a6ylsb7Nd95VhzARX31DVntR9/bAmVsKMRdmr8eQMYrGB6nnSNBgUtP88bZ0k7
txpbbx8R2p6T+F9kRv0pov/ahm00C8gnm6Q5zwLrUqrTk7wvbbVLFkUPvadAyQn74G5Rx+7WpJcK
2/BRdvIVCNRTA1VEfF0WfWpelGEEWzgxQL7C6kvUazlSTgO9OU28fFXF4Q0TljXsxoUF/saQZxV5
fJpBtfv/Up3/12P33+4unW+rLXLkftVf17uiv9mVNYT6fQtr/OkVXOzqQ/p/+6X3F/pqavqhz3b/
+s/tU+wnKJdXhf9YvU06ZUUfjdK/y1NfLurlit9bI9ryweonFleYiSoWSSpT0ZcXeWKUJmBWXn4s
GLi/m7jBjEr2Ly+qet7wzSb9ahve/4Sv+/n+7/z6E3ARux9sX8fW49/eCdb5bit0elIQdkD4j68f
tsJELArtHubHyuvPX0FOv99WyMfYClmmQuHWeH39vBUmtokM6tTXn9OB+S3vitHO7uC7Av463/l4
g313MvB3UMFrjzKFL6/XXf/tbgeslI6wBzIqaFD61dePyq6+3QrmuZJJCsc097e+HdTRHuPA22Gk
FTIJlAxO/9s9gG9IEFXYh1H1h9fveiTGycqBe6ARCLFn4oO+3g5jGH3zzOB2GP0pQed8PRnMan7H
6AAK9OCtoGEDHQwZwK+PTyZqb7cCExhg20AWxgHa+Ppt74ofhwZ/JZH48fGJlzqwce1bpvB2K3h8
ApVXoKl8fWa8hqXfLl6iBnPwXUFSBWNHAob29fXTXcHjBHc742s8/U0zCZzuj7AVcLP50kfDwPH1
Y6xABxjr2d/+KapphydVmPpik0TP9RdPUbYCy0VDB/X+8nrNXX67A0I7++C7YkR5MRAE5jV5V/Aw
FQFmEU2+vv7GAfkL+/VnGUcTJHp6KeD8XTlV5/3qF/aFy88/f1OYvNZn3/3qWNG9vvtr/TL+/7+/
K/Dkl9rqzU/3tdbLW339+6+f8ed3/+7N9h9s/48rf1dsi0cP572xrv16pRfbmDrwf6JtPEmNhuWw
L7YmytG3ofL95XcdnjC7Yr/W+ulf//kyagF1u/+3g9aPdnieJj8PZbjNjrE+uoc/D81fuNffvqof
SvW/vDel9zPaWdW55Q9fuqF1sV/nzZbz6D147ZPdlp5oUe2XerM88eEIyxeVP7UvZFiHLx5tnyYo
uZT3x1i8qJOy9R/D/VrfdsbgIXL4xdfJYxp/mdibEXJxhOWLcGrtYxzT2fYLZOi63F/mm505ximd
baOndkozRjW0/VseEGRm23j6rjnGUZ1tC4Cvu4njNHo2HvytzrblL3bmGId1Rju0/bLdX+ebr/UY
p3XmbaspP2uo7ft3PORbxegYDfmJW36c2R++8V7abiceHeYxzuos2k6E95G/f/h1R7tmN+njBmz+
GOunUR1/mQoFI5vm8Msvts1UhDePcla58l3xi805ymlFg54O/NQjZEy+D96d+baYut+PcVjn28Z/
mkyWrGOc1nH5iUu3jnFU53UWTUAj8e49xpbXxWQMs45xWO0nd/eLnGDsQx58vyxAofSVt1/pW3wf
YdiHr46sbDi988c4rcttOaUA8dIXP/jal9tqN5HOjI3mw9cuttO3zDHO6ZJNb/wo+vkwaeIxDuqy
2O2mWJziMU7qsvYjao+n/Sb/eUOCm9v/2wEpwWob+c/bbr/Sm9WPcVhX2yLZVT8nei845oNvmtW2
b9N0ameOcVRXu7GInwrvoAn3+3XIzu+K6hdf7DGeqysSvf1VvvlWj3FYV/3T1NLHOKrrYvc0VdVo
0jEO6mb7GE5+oSO24ODbcZN6yWT4fWmzH2H5ZCL8atIxzunZRE2gScd4nJ7tktQv9rv77UaUjnFE
z3zaA9HPFQfkrv07HnBAz7ePE40wbdQkOvjLPN8++dN34jEO6DkF9kR2h6b8MS79cZ5O1tcvkq+H
78zuMYx2CVbO7v5iv901I9zj8Hfwq0dvMsjIx3iinqdJ5abxVDdSG8X3D7/+NJ0oabRRkPfgtS+Q
Edsv82bbj3FYL3btf6y2ICInOuOafIwDe0GLliwym0qBX1gBB2/PZYIVbjuxQcc4tZekqe7Eg1U+
xqm92saR/5j+fOnKMR6sV9syRxSR2mbiDY5xZq9ekrGJxY9xYq92RQ7qFMOPiTc4xonlDSaDvXKM
I3vlTyXYyjGO7FUaTX2hxzirN4zIIIVNBJvRxO/gg3rjP3pxmkzUBiOl+/Dl0y+76W/0GGf1Jn2E
t8qML95f6rdQrB7juN5M9mmBvu7f74Cs6aau6DJPFzbqMU7rLRF+cu/VYxzV28e0mux2oj97hN25
fc9J+mVUfcDW31bvGMQevPg7XqEHr/2OY+Gha/8FI6eD3+Jd+4ZDV/+Y+FNlyAjSOTiOvScRf+h1
32+nGhAjSvngy35XZvrw6y7fV9I9/A3e0wQ9fPVfK8odvPZ7UlhHWHwyrL8otxy6+LtSEIcv/g5H
+v3Fp9BNf1JOfsY87akkU3/2PaZr/I3HaLct/v2/AAAA//8=</cx:binary>
              </cx:geoCache>
            </cx:geography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txData>
          <cx:v>Growth in Percentage of College Graduates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Growth in Percentage of College Graduates</a:t>
          </a:r>
        </a:p>
      </cx:txPr>
    </cx:title>
    <cx:plotArea>
      <cx:plotAreaRegion>
        <cx:series layoutId="regionMap" uniqueId="{74BB9C68-3B35-4D22-ABE8-9894B9065FA5}">
          <cx:tx>
            <cx:txData>
              <cx:f>_xlchart.v5.6</cx:f>
              <cx:v>Growth Since 1970</cx:v>
            </cx:txData>
          </cx:tx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5H1Zb9tYkO5fCfJ8qT4bzzKYHmBIapd3x1leCMdxuB/u66+/JctOIlrdk1zYSgaXaHQgUyQPa6+v
qo7+8677j7v4/rZ40yWxLv/jrvv7rV9V2X/89Vd5598nt+UkCe6KtEy/VpO7NPkr/fo1uLv/60tx
2wba+4sgzP6682+L6r57+1//CXfz7tNNendbBam+qO+L/vK+rOOq/JdzB0+9uf2SBNoJyqoI7iry
99vLtL3Vb+y01lX/9s29roKqv+6z+7/f7n/z7Zu/xjd89vA3Mayvqr/AxVROsGQmkdREDwd++yZO
tfd42pB0wigmkiCqdsfTw09vE7j+p5f1sKjbL1+K+7KEl3v4d3z53pv8/Xb98e3/QIa7LTm2NPaA
3H+/faeD6v7Lm6vqtrov374JyvSBXkVvp9t3fXf1QJy/9rk0ptaPxDEnnEtKBCW7dxcj4qAJE0gp
+kQcfjzinNrHIc6IWiBLo7/8IOVjUv5Pp55xd1ncf7mP40cxf/N4PBH1JcTdnAhJJCKm3Ik7ecZR
KQXlgrBvHN/p2k7c9xf4rws7LPDjG4xE/hBXx5e8jNCPuPi6fH1/G92/gu3aMhOD8rGR0RJywhnm
Qkj+zaj9yMWfXc5hFu5d/RP82/v+/0LmndzfRfG9/lwX3p5i/qv0/6IXMieEUCHNJyfz3NBKhjFD
4lEt2dPDd2r5fIlP5w/ajMN8PXSTn2Dvoctehsv7fupHv8TBLwmGFaMHrRjIP1UIcYkeyTXyS4eW
/C8Rxf8zuW7++7mPOvTslyHXUS3a/Las0teIx0ATOMGmYGzHWjpyUBjiNYERJXznoEaa8PPrOszV
0fU/If+jK/4X8nJW3OooDl6Dm3SCBWUmYo/cUvvcVFu7h4iS4vv5Hx3Vr6zsMD+f3WHE0esPz1X0
2TUvw9N/NGdETQQxlYkICPNe8sEmSlKsCHv0CyM79myhv2zEnt1hRJ7Z5veTh7IJ5UpyDG+/Rx06
IdSkBKNHUwGx7HGFZ37Avj+j6CsLDyMTUwopFD4c0QsygSCQmBAL7gwmGNTjUunkD6AS5ROlzK2G
PVJB7suSUBMpFQZt23kdNHIrz7j64pp2KFZ49tTXliU+IQyb1MQjO42xmmCw5NKURzdB7/8E8WET
EwlOt8bm4RinzQIsuFQSI7I7f3Qq/fefYKgFKBmXTKHHtHNMJTkBKyVMZoqdKQIlPK4pWv4BVAKD
LRgRXNBRaKvAn4GBUlgcztqfWYMXt0HLP0HVMGCKmAHo+ujP8L6lVmgilVCUqkcqHd+fXf0BMZGc
MKY4I/i7Kv0YGyk8QdskCfz+sXXs5OwPII+aMCxNguXIz0sT6LLFP/GjoT669CxPfz95GJuAq4Kg
cWSgBZ0gSRnA/QDqb4/jR0HXv586VE0UFUQhLHdUGAVDQky4qQSmT2CceWwVO/8T7LQEbwXREEMj
NyZBuLYFI4zwjnxHj4UO1c2eOc/XDqXRBIGHEhQ/1hVHqqYgFjIxgrzt+/njxkKn09+vahALAZUI
4LiPmjYy1xhjECbOQch29hqCgeNSaen8AVRiEy4Qp4D/HzZIaIJNTEzyZJCOHlef/AGyBCk+kAcL
SOEPUwkMlmICkMZH139053aouHl0uwTWmUkJLQ+P4TVQ4cfAUTCgEqamfLJLRw+QTg90PbwSlY5c
MYGmjL0C4psnY3awSPeLFUQ+ASNJKSSPI4byiTDh74AR7tRiJPbzba/Iz9SmD+Pr+5eP0ONDAr9/
wct44aPycRPouzR+KpbsWjRekJEMapdSEuDWdxTgRwXF2JyYJmivQhBS/OgM9xf2dO6gbB3m5fgG
I26eXD93heNLXoaf/1gpodDxgAg3AUDa4WxjcIADjAuJDUUjFzhe5y9DJ+MbjGhztv7ttIGkjlMg
DaAnB/0fJmyCTAbFOLUj3iiWGr/hi5Po8reTCMSHCQBNwBIehnEx4N+ADwjzUfdGmd1rk+iQvRw/
85U1jNEJlECkCSjtjkSj7E7xiamIgBDqsSXwyCS6cn6/FKkJ9JUIIdThihukdoBfmqCEj4HoCIIb
c/SlFW199dtJBHmdoia8PxEHpQhamSBc4VQBhvnkqHadTK9NnEP53PiZr6xilG6784gAbGA/VMPI
hGwXAF20BeaO6dpPT36/yJjQ2IMkgLPfq/k/xj1STaAVGZvQnnpc2rxf/nbaACKJAZY1EfRB7I6x
4ECXusCYIyhiPxzHJZF9API/vlIpRqB/koyBNkCQGNgiaBf8FjIeU7X++w8Ie6Auu+2xQvxw9frB
GpsYgh51ZN06vfn9uiUmJlEQF8vHgGaE9gOczSEahLL1Y8w4AkTGcv7i3vwAHDJ+5ms7LMCqAaeG
NvPHdtoRiaAkC60P0Lb5VDY6shQdqjgem0R0IsD0wLTM97mJPe9FwEBv6/qPGjjuLxov96Wl6FCn
2viZryxFkJ9C0iAJgZrHwwFS8iOJODh4Dv1F9Kmd78iZxSEM+9gk2lYWtzDe1uJsj1HyhTGkFibU
QyBCPK6HP9SEdWTiUDwB2AfGXfDhIAisEPSMCwTOfke8EdA5Xu5Lq9jJH5B2QXO8yRUDcHBft6AW
O9kaaKDeLiE7MvZzqNY45scrmx/AfqBIRiEGehSPkW5JADYE1Gu/dYYcOQW7PtAX8jokOipavkp9
/cOkyANc/mS6DkLTv1j2gHIVBPeYQJf8IacCcBUXiiHzKTQBxfgx+h8t7+nkwZUdBs2f3eEnkOFn
17y+7JsIqARtK4/HvnnYzksxyDBhpmpnOkegzLP1/rLtfHaHEZUOIZ/PrnkZKh1V/O3bz7dFUf9U
ge0XJR+wbCRhUJcenoGT6MFd/uMM6K+s7LDkP7vDT/D02TX/C3kKU/avMvkGHUNgpRD4oJ0SjtBB
SSbAagGT2bvTaOTDf3pZh7m5f/mIlYfGgPYveBk+/nPhb9tUBnEfFK8OE4dCOxVURKEJZnd+lDzs
L/aXzdf+5SPiHMqt9i94ZeIwBE5wCyk/jbuOuqhgDwvIKACQh6bGh2MUGe8v9mWJc7Z4jvDsP++V
iQPTY0xBszg0tOxefpR2Aq4M6A6VT4NBaoTv7C/2ZYlzKGXYf97rE0dJyAtg7GCnNuOgGJwIg6Yp
zh/DqyMS51BIcFziiAkUyyHd3pZkHo79qAkkB4aQoRoKrcIPxyhq2l/sy0rOoUGW/ee9vuQISJUU
hJW7lx/B7hJPOOGIPs2yjAGv/cW+LHGu7N9tcwDHkRQgU9gZ5+EYEwcAecwl7NDxCAceUXIONUfv
M+OVJQe8leLQzAqThvv6JLbNO2CrodK1o9oI49pf5cuKzKGO+v3nvTZVYExXcghf/kGftoksNG5S
mKbfEeeI0d+hnoujEgcq5gSwTxMosHv5kZtSQDwATrcDvLvjiPp0qL53XOJsh3YVSM4/QCAQ/Uko
HENHz+GOnf3FvqxaHQK19p/3ymoFlXOY2t1OFzxGf+PQGHZYgAyafBtJHeFD+4t9WeIcmgTbf94r
E4eZk+2bQ9HlsA/flhu2EyoS5uiekLFdl87+Ml+WLGcHCub7z3ttsiCwJrDpBn9qXhp5722LPPRa
mOwJTjtiOnW6+s2hDYPBUgh5mYI+24djbIofNuvgJsyl7s4f0RQfGl8+quTACAqDN9+WoXZ+aJRr
wkTudrdJwgCnOJ5CHWrueg2yHBdYrYsC9ui8i75NVDwR9CB2/4vYKvCRcbCMMMT4cIwtAIwaYUZh
jvjxGAm5PVrcvy7tMBz3/BYj1OlQevz8opcxla/K2X9f4t5b47/fbl/7H/3Nr+79CpMUFEZ9zaeJ
sZG6wqYwEHQyLJ62IgAx2D175wVP06Ly39i3RRoH+vbp3AH52+2M+2zz1/H1e++6e9V/J87PbvD6
a/wbffuHTUy/baTr3Fa304cteH/67IOYw+bAo0v/mZnfiL388vdb0EMIYbc7Znzb3Xd7oz12nN8X
eR0kt7p8YsX+lfewZd3fbw1IM6GHAoZvKUBbsEMgh5CvvX86tU2/oLmbwdMIZeDZ9ZbJsE8wn8D+
jNC/AtsocRggQKDyZVo/noJRZ9gCF0PvBgxhUvZtJ+TzNO69VH+j2+PnN7pOztNAV+XfbwHyf/sm
231vu15YFCYYbA/scAcdwhRgAjh/d3sJ2y3D1/H/SSSBIQ+O4gVBvmtlZYyt0GPcDgZV3ZQh6a+N
rndvoYzQLzsqtY15mW1Mw21Py0iEVu0GkbBz15w3MVl4Vbnwq/xemNV5SNQ8IGFut6Vpt0ErFiQt
p5XnJRZN4nvKk8s2RtzyfNnYrVmvWRpIy/fYTSG4tqvePeMp/5oG3cdSdt4sblqbdnzWBvmiIWht
4N7yVNBbPfVs1JQrHBTXcNc5E/46jHq7CfN1F8tFIX17UGgjjMZK2Xnp+uep8bVN5cJEhe219Cw2
uCPKyqpp55ChnbYhtonPN6Kp50PJZ7E+V3Ex7Wo9I+5NrqXTdsiSPbWUGdht4TkqzmYUxzbxyCzF
9LbOzJkfKkuwD1rUvtWnxUmeFcuCRJaknR3Vn8KgTKzQJDYKQou58ZTX/sKLmkVX4Vnl1xsDo1PT
TWLbiEwnI8S38IBOAje0I+3Pm9Czg0A6Ue+vRdmlQDl6FhjNhaLZyZDUi4rkm4rUq6BIrGyILBPV
szCMp42ZXbgJ0Wru89RbNjzDTlT5LJgxFJXTsG9OotS/9wdvJiN01tHWsKKG944ZhxbuykVX38E4
2eDwSN9UefouN+S7FJuB5SVuZXVZdi3K7DOvyaxsMLPMNJrWWRhbKeKBxfuGWrEoL0iCLGhgWyO/
XZalPteC59dhUWs56+OI27UxrIpcnTSlvNONwpZoubYy5F77PWxJnejPceN+dIPuU+9W111gTFEX
r70iTew4i1pLJrkdJGpt1LDizviYNNJRgbAr1ThZEWfzamhmfRoXlpklM8mHjcamRVN+nYa+k3dF
bnEvdwKB54gY67K6b0ll0SKfdkM/jUMS2EbPMytV+mObRh8HY3jXobiwWzLYIuc4sKgIhVWF2LB0
a3ws4+a6HmjlxHT4lGQldjrsf/xxE+09Bb9Ls74IPP9xt/NvH//rOk3gv4eNo7//cbtZ+vdP8/t0
61TK8Ze2xvjbt75vUrw1ft92oh6Z1N2O6/9gb//15C8Z463d+mdjvOi/3D83w9trnswwjPLBnloI
+kqhqx1G28GgfjfDnEIPk4Kpd+jahpam72Z4OwBowjTrdoxtO0IBFvrJDMPWLpC2wd8kZwIMpPoV
Mwz5yjMzDHCbgo56EzYD2e6HvW+GRWi0EWkqb2GkxblL0/vAJYkVd3pAVlO4Wlgtj/LrOjHcct6I
uCqmadzVNqpCDQY7mDIZL72kE1NsoHUQlZma9Znwa6fwurj5gJWROGbgFs28VWpNB54s68KIZr3b
h3Oc9OUyjdB5laPPBUNkyhK86nJ9PqD+ItEqOYvyiN1ybWRiut0l2goafV1hekOaGF8VZmzOKyQD
uyvaE48WrZ3SZloN3i2jEbH9MMBTXeQXHu99u4roZR+B/pSsCGetga/drlPnLQtbK67ZlUZtYMea
B7Y3NBcRljedq6y+we+l6ftOqIMPZVEXYPfVfSq7wXJddmIa+sTtDNeGJxB7MHLYrd5rFiII1r1U
My2LUxpT200MRzWGVen+esiNlezqd+BDPvK0nsepuhDUe49y/M7AxJFVceamMXZ6iU/dZOBWr050
da71ed3JuVeHl0ieZf1lHLxvlXatvNHa0lhXVtm5H3szrSwvABNQdymyMmaec4+/L8J2zWjNbKqD
8D2qOaodt2rTpdlrbnqWEKZmq54afum0Teme5MStZ3nF6cJoDbLs8u4mitOF24HpSoqkt4wknNc6
2XRhYRX+XRWQZeirL3429LZf62jKPPmFZkVphTRdFhHndusmnjUQ8rnM+3tBfW1VzGwdFKHPrCEW
NhowtTVpwHqZjZ0Ebmq1mXnlpeVXEoFhjzn93Asl1pWr8g0L8mLGskKUNqUBWrrUZXZThNwJe+U7
KZa9VadmYYVli1dxKj1LD9hYCKm1k/fqK/I0noddFF14shFnQ+G6vjUEftdYpAgls2Qct1O3rMQZ
M726zaySV91iwINoLrIiLfiqoVFrQHkYjMhjyPn/izX90TBC5R5DhPfPlnScJewykG2o+Hjpd4MK
v2MBLVwSsF5oRd9azUeDCjMM0NcIu6hA1soZjMMAnPc9roWRKrzd2XG7XRh0sH83qAAcb7dhA4AU
+i4wGOpfMahQ4IEIfhTYMsBaFUzXEth+CkoZI4sadXlSxGW4CGBOec677J0pe3eOwmaqM1JfhFT4
F17YrnSC4zmqPOzQDNFLiKYzK0qGemUmmR21ml9mRq6mQ0n0LBgMvWn7zLfaAfS5cS3pZc05r72Z
5+nwKjUKacVBm2zKOsve0+JE4ciOAjR8cmsQdq3a/JRUOltHg44sLyx7qwqwuMjVoOweor0rEdVO
5HHP7rFLLyUx+lkFtdG1mQZqzZuqnuGcuw7xc3OWdUlopX3Z3VXKOPElRBpRwuM10zxeDJ2bzBvc
tx9QUThuCXF0IDPLyCtzCgFQNQ8Tnr7ve9JZuS+aJY3TVZd49buu557lG312UldD9a5MZG2lWQUx
qMy4xRH232kvdhIznsfJkKwh+Dzth4ve9dmykfktjHdoJ4yiOc67eJYEptyEfPDnRW3M2naapRU+
BTvxXmV+NxUcgq0haTYq2TQy6telSxwXiHWDqsKJM06XoRquU57QqWE2hQP799wbrZymKTwOlUPp
REMurCjuWjDAjvYzf6GH9rKOGjUV5KoVxA48lsw0wuXMYGU6N9JNWNbqBq3DCwgZ9LlXdx/cNmln
CfjKaZ+Erd0XdbpQ86j1mlnZltpSWEMc2eBz1jWXumjwaVKHncWT2J8reAXCN4aMTSuL8mmVGpDA
FChZ9JUkq1IEyqrB2d24tXRYMOhzQxa+xXKcLjL2BfQoX0Rhwhai5+gsUG7suCm9LiPDLaainHbS
L88kSYgtTDdbqqxRVmGSbp6RqpuZwJxZpfw5Q30zg3b+Yhl3uWF7YQSRZ9LHjhHmkA9AVG8Zmemv
cWt8TUv0OTNQv+i9nF4gY+U1Ll1iSAs2Zq2yZQc3tWM3oNMKcW9FSR1YMshjp6GBMTPcUM0rDulg
2Ch6TjMtLdUkpe3S+FNBUbTJtv8TQ7V2oyZY+LrO1iiKQe59G6mSrhI3SldCXQ6xICcy6MgJpWbi
lDGLnICFV1GQzQKQrJV0e0i3wn4lmRueB9SweS75RUf73sK+ho9lHthFUtQWLCOeKhS4Uy8vW/C4
fXceekniJIYQK6NBwP6kto00EI4/GLVTpf2N7onhNEByWwRDPg/dLU/b2grdcJiThKYW7XkzE3U2
xVlYW9dtp+t1V/ifqVvFyyIfUsvkla1lGDspKqQtc2M+iKJY9MNlG1TrPM/EuUCJthO8ff0eMjlN
02LRGfngVExW82orrJlbBU6qOXNKnEXTvonkOmij98hnxblKyRX3olXgUnpCPHnjG266jlvfKUtI
7hrupR+SFM9FUWpbgwU+Ad15b1YQGg4lFjMcDxdDR/olEiYIdxCutZv5M2pQf+rrNHbM2uXzuooy
Jwx9iFlQM1ioj6XjxhEoGgMzUaQZd9q4I6c0CPKTkPrzsNCfGMtzJ5VpuEK5XXbvDBVPKxbUJykJ
sdUXhVyqOpwaiFYrXwaQSKrhRnc6OxMstQVOkV22XbNCg/ogVRXMBy22mXHyEbuuk3LmznJppB+D
kFo9ErM6hwzXSyp9ylXXXWYBhpRPZP5G9BCj5dKvbCaxsLk2uc2MpD6rREEuGCSzJK/0mWzFxTBE
hl2kgwcGnDenuXKtRObic9v40zw1l14W3nitN0xlksmpdtImDJd96ZpWjaNg2QhROmUi1DQugmAe
+H5gBcQIF2FmfDbDtL0KXXKWxuaM+bQ+4YgrO4yLdAp+KN3wgl7ovn6PerD8+B4Jn5xlIP1THwXo
tFRmaGkpDMvrAH/w1EBsry7g56sa5q6KktgsF7de4Kob6vbuKSvwqoho63SZ2y7q0KisNky6DU8M
MuuhvjLjQzhLBOrOB1+mn0KzZWeCGu96RNdJwet3qZiWxGXUgv2uHILDZoaq+msYqHpmIFJbUZn6
G1Pn4DzQECySiPXrXEYf4gBfeUFnrKXrO00UR9dFf5c17lntE/kuNIwPiajXWSZCZ4i4v4pIW1rE
r4lNTCBtkgjwtENenBI/WXl9Ax/a/tOA9KeewzebJPFnNWAAS8/Uyva8vrTToAoWCiTegcizuFDG
kjL6xUt9dZN7ubkYkHceyDiz60j6VyGkGXbbB5cdivI5JCBzrUPjJPGpk3TUdXCmmjUrib8Icv3B
9U0Aq6IkXWWR39iNHJJ5NxjhvHGzesaLkMy5TxblYKbXdVxTW5dJN+c4VWeSNguEhZiJQlS22Zho
o/KsslKjknM58HYqumRYepDaONJn2Cp67Z22hmKAtfBPsBG0gxtO3rU47VZBiM+HIPHsAoqClwxk
yGvbGU9xs6pc7No19HXMwVNnDokN5bQ5+Ur6/japI3zT4zVqtLrp4/YSAqPbQfvazvtSTVlUvvMa
5WdWhepyA8nPNIvkrc/6dpUa7YesXBmYKofnWWqXKotOoKdmvXMkog+XvpTgFUOBpywv0KIAzMaq
64pADFABgFTk2dRnZQJAGeQlA7klOTIvohbhZYxyuiERDWZhDp7aZ7lnsVIDMFfVyCqwn16nQThM
lQS3XpOCWknaF4uYlum6IDRcpomHrTrqV8gFOA/U3dJue8fjy9gd3HXeueG8wjK0ijzCl1HsOaJq
IMfN03nTFmpVmm2xEvTMqxm6rKrTrsy8NcPBqujTdJlFFYXsxFg3nTvMsM9Lyyyz8qJU7lqBAdqk
Lq1tP0qieVmUfNNof8VzVNlhlghLxPF9PuQQFRjat+v2Ik9AsjOv7C49VF9VpWFeF7iy4oojW+Mc
zWTlzQ2RVpsk/BRTpJey6r8UyEynWrnV1K+w7QcyPOmGoLaqsshgPZGn5z1Ka6uRsTsHPltN5CWf
WsbljKDBzlpP2jwi6DSIQfbTrNALv+/QDDhNp9L7KJVXgmlM63JKK8NbtgMgnINUTpPK+qzhNQSP
Ybtx+xwv3Nb1rLIwmcNkLq2iIf6Gm+l9XXTuLO3wjPtVbJWM6WXZyuKcGsb7NvWLNcuvKmGkV4An
bMOICKXcHvBlmGg8Q3keOW1U6w9NPq07MG3GcI7N6E6EEHYwUjo5y8SJhLjQybysmPtD7ltCfdTm
peGz9oy57NZkfj1PhgWSeWkjHJYXMIZmdVUl1pAgznJIfjbIg1Q21uu46b/C7zn4m8r1hKW9AZyC
CKitgsqzQp1E6wpnTh24/VTjDECJIqzOEwi1OtZ6Uy+szyFmTTYJUNHmAkAGxrx44dMospHh91ZD
PTyLBb9JSFlaRjSgRZKag01EZFpdg6p1ZMZ2Q9PAZnHqLXrZv2NlHcwpca+FUQQLwFqCuRm2Zz7E
bpYuhqXOatceKtD5ClbEiXEd1iviyuKDyDO4g5MBpH2WMT2lXnuhSJAvo2yF6zBdoIi5jsI9Wplk
lW4j7Dzk2IFAZnCKItOWy5vuMmHZjc+UFdVmtpRNAr4zGy4jrC0U+P1JGhRW53Xdeeppu6YBXpYd
o0ujU1NoeW4cakAQXrSA4jdlhGZ+rL9oDS7XNWiwiXQfW0GfARBdCXZayaYGb8eHOWRdiSUNmkOa
YYhZKYfUDrcepYya90kRsuVDMATrtbK0k9Omyq7KoM62WQA5G7zMdttBbUTUtlYdZ8G8INmV6FyA
v3EQznI/vogSFp7A+VUMBQ7ApdMtZk4SOzCHYopbQJw163P7IShrRdttQt9LgSQkt7IqVGvUJp/C
tEqswtDxJq/DfNlopB1hBNHGbPVUQ040VaLPppLn/RQ2QKCLugtDizfRNMw9eFQXm1cFlbnD015N
EXjLqdm7U2LjtL2kqsenUNawHk4GjfRhWZk1JFk/164x7ZSZXHrKAN0Fc+xzVC1TT6V232S1lUOw
PatNPUCIkccQVaqlQSHwrQOIqY2C2jJI0kWXgFTmBgvmPiULUckTrQCHgzuXDkbNVPZST9P6U0Mg
wjIhD7C4iaYh674KmUmnVOBT4yq6Y/DjlEtGs8YSWQaqEvmGrRkvba+kg9MORTBXShYOuPvGzo1k
FatmSbw+tOHnNclpmuFwsNLcdxfUICACPsmd2As/hJH0AMKRMbhYMAPAumkZ34Q8H87KgZhONchi
WeWRPfheCBlU2y54gZlDiHeqWq2vcaY/qAIi4LRRCw8CRod0YOvdvvPXrOuuEsSbeQoo5Dx2aQPJ
FXi6DhIWFGdikdTB9VBCUSiIinQGbdi5VatOOuIq42Vtk2wAKxrVCThwXkA07RZzYRjNPA779yrM
Af+rRGzHpds6aiuWBUkt3NJmlUTRSdZn7wNfcRA/XVtS02Cd6f5jmTSD3bA+XYepy2ey7EKADVxg
aBB9qBXAWo3igRPVQzlrJD8xiaFXZpuCoripAIwt9Fasi9aasHyJc/MLlkUz7VztArQJtRAdxMai
89wW/GpJnb5JI2CS85BwB7KPbLdKrvo+Aoo3+GsK8cu0Cf1w6nvNXW9mwO5YWWbO5KaC5NP2SwYv
l+RyUfNAbVALqhYkqLba3vBmRS6Qk0U6tKIIKimpn9BZT2Rp+4VclGWmF/ALaj6US5BYRBmBwA7z
kwgH6YnB6IoLiFZY4KIZZrXnW6V5F0AVzEV5OiWtR+ZQwykWfK5w6c39CNx9BXZ75rL8lpv9XTks
K8g7F0PZqZOsiQI71Vqd5K6xzLqoXBRdSJ1a0O4SE6gQiqJv131WQlpegRGGoqalyeCedG7zCTJX
+AKUjlaDrN5L0fBlRqBaWaTnOmjn4MWrMxf80ZwBlOPkGdAFQKt5TR06xGoztA2UkDjoomlW8QwV
EXaQ1yn4bdnhXoYDFHXyLoRQHJKwsJebmBj4GmBfugnkEM8DkeV2BLkpeA996bvFkpqkOotjmVqA
/vtzLiNHyaRcFvq0SwnbkFbEy0C7ZW4LbcQQopfSKvuhnG6byqy0TIJ54obB3GBxB5F60lq9qfEp
qrKZoTqnSnz3xsflvEZZNPNCVTuYQrQDdWTTVsNmUMk8iLLoFDKCal6rmFhZ7KGpDIYMarCysKF2
jGy8dYFdQdDGVeE7XlTdJsPg5/poMfTFeZ9U/TqJW3sI3fKa91ZS/l/GzqzJUVjL1r+ICAFiemXw
gNM5V04vRI0SgxAghCR+fS/X6Xv6xOmO7vviyKxyZhoMW3uv9S05XIuEZ9EVc8exW8f0cbXkeRq8
m57z1ls0XSRO47NmjURPJFBUuT+UWdfP7xJGtN9sBZbL/QhrWVdSGdSXJYCgjzFTjPAMvT198oXy
H2X6tSmNgdXIx8kXB1+tWSV3EZUeloOzH4bFoumF7qN3cqMzhQhie+gniFQJ9TLcxu3Z+VeNcfja
9uZjWD31Nqc7BIPxx+p57Qsd2o+m28SFNfzr74rVDSJv1Ai3xZ/Hg9y9bxuEmN2Plxfeo76ES3jt
A3g3XK/bEUUuOKOsoGV/Ctk6vPEw5KVLShNmOLbFrRO806Not+DBEArzRDXsCANjXA+G8LmOpTqB
R/Zfd9fnGETIKfNwUWOtvg9uR2u9kGBqpu0568x6DHkyn1t3TCz6PWZ8dzLNGuWUoZ2buwBak8/+
xHviHochPpHQU88WLWDgnkWkp8/Ok/A+OmhHYQ8P2A7Qpqi8RGP3p6MLuUY8qiLB5xzkGawGf6R5
ZgOIGIrw+7iimU7Ps3XQ6LtCNfNRcOOdVbv3l9aGY8H6bD0wOyfXUUrvNKf6RWYGr3/pyXkTywms
xHjceNZAROxkSR1vr4OJguM09EPOnHVFZin9oTeWz/Q8RUZ9+CrLqQ9VE1b3/kCF5aeha9Diq6RM
pZddifyV2vVo7eyKRa1pyUn2yT2crRT6TIFmj+UMq9ujEv4z2Xu4txrTDDob8zh/pXSXBwPzt1zC
saZNI++E8KJnfvOjFHnn2xp+Me+jaTx9acOoRiKjOYP5ZJcuHWocjHmIFT1DyF2OtEvJaWhR57GK
e6XneRBjBHnyuojnU5ts98bfzt1w893DtH8Z9XzM9lGiak622hpcs/Im1oZGPUftAjEz3Qb0tDyp
9i4YC0lHFAsyvqn+ycZuh5QS/wxCburNS8YHSiXUSPPash52ijkzaOh3GdblwDfNKVJWFCp2GG0y
OuZ77AkM4rarRJo20Bs1VKwxwR/pBl3bxjMAKHpbeIx5p9ZDbz1qxw5j36TFtJkmD1bFDtG0+bDC
oFhsux5zYRJx9FpJc5Aqa7UxTxzmZekPUyuzY4JbfZfQyhNxAzXcswwxjQ8xvddWb28uQ6eM9fne
0PTnFsnspe/87GWiUAgstImUPprYc4Xve9lNcu4OSsRnTxNWeGkzv/BozT00d1fD+nc1YOxFuWwL
AZ3hCfpIIS14BbNbcbbo9SDrs1xKF57G3pQeDILa+Y7lXih43s7imJrgM4Bqnnc6rvDZ5O17nEyn
tF/e5ujntu3mpnCk5UbIn7jPAFDc5I+UoXPmNjsnMHVrOc33cWzQ2KpxeOqsfIn3NTmi+7LnwdF7
tDrszEjPTxnnXc43qe6awfOKQQZQXOcgPm9ekBVa+3XE5AIteKF5s3XLCcTLkiYj+iOsFV0AL0KN
6sc2tbAAJw9rjvMfrQjBP3jj99QLcr73DNSOrLHiOLTDKMnBkI71ahN3Gpag6AesRzH4nJkl5tix
5D4hs6q3pbCahLnqIBv3w7O3h3nYZ7b2bw/kl20hDYrenYJkm+q1jV4IJJTD2jRf3my9ikqUSe3L
HM39XsQLFFcPT/LGjtQpuBgnUlIss+lytZEHdCDhwdBF14mic5FqbymU8uQp0nMVr1i+EgXoJoN6
lbddhs4/1g+aoau2PD1EXeYgG7WVDaWpNWOmtivUbZw2aLdLnycLf8RYUS5z5B1DQe8Jy6ID6eJ7
peP+aPb5iTYBBt5BDnBfmaz+vk5AMjuON8KMPaxDQUKc/0x+S7S8dpT5hZ3jcthSe0JLjeIqg6jw
20iWjIS8+LmiaNexcnPdud0chevP87yr+u8DQ7vey4Sc3Qxx0BhwOoJV27Q2h2jr3+Uy/JqkbFGL
2J2AN1rDW9Z1GA1/Eqn3SjOtMBanCXSacS352s9575KjsfNPG2GxhnEkvf6uW7LPvfngXSPqYE/o
SdImj7xE1cntgfVOAtdyQRmO41QTL1U5JDBd0tsl8vcBku+aZ/BfSi9zW00B/xwbvd31QbfUzgam
ktz8WHm2HFjQv8Bu9wu0eyp3wJh8Q+WZkrRgozAYGjZMhL6Pd3rsn0e3NHncjlGpWpLHOq6hDsrD
huu93oW4c6kNj2h1Q8tw8bqqx5CV26A3Vbujw/DG7Aebh1+S7sd1Sl73bvjdEO9A5MZg3ty4NneK
ca2cHYz32g8ZPwScvDUk2eqALhL8gfuKOETKKSvRBQ5HZb1HZVP/7CaT74g1QLgRXu2I1XnDrILs
hjdiHr+RcKelJkTlbUw1kINHXLlYAmV01d481jHtxIGq5iKN5oXfTfsR+gQuHsbeNtjx3+S++jnv
E/BqPT8nc6IPbJLNYZ/ct2wIw/KvR7IruVzC8fa37u/81pF7L9X9ZyrXsvPQfUSJ8urJj165Z4MD
8ZKwJqN7C4yNK9KuXm6Bp8LGYMfeM6jZmtEPFwcc02PN/IaWYQ+VG4qVI8UE+wSzTJwWlGfAHcTE
Kj+yotKShfkMnb7Vc21uD05NywGj5vM/rsvArqigYZZ7NP5G2+26uORVZL+i9W1p+bPnQCHuev6O
zZkMlItM5+MYP6SCRMWu+z+WuJJmqytjz0MVBjmZBzQ9Qxb2cqXWeMj7ZoWvQ8PTNCZB7eGHeTDe
BEe8x/G4JrfFuAhbiaYIF+UA8m5vDrHG3P4TbUoWh1WmwGa1Hr0zA32G4lgMephrj2bf02D6Ii3w
kXG8bD0a4PjFqsed2S9wligFyYQBx2wf3ji9q58pvxd+rCuvuSOqY/mmb0N18G0h6gUp6NozkGXc
9jyluhSBLTmWhKKBFhRrXRIfhMsssm/9wqsGhB3HU+uE+5UJu/4UZe2E5XcyJ7N7hbD3bJ7DM9wN
XQse4BTHI4VIp+EIaXS8OxSyeT7yEYo2TOYiXluVp3dmxTg4+27OIyef0t4Ce4STBFIoEFmJgZXk
oj+ABGTQ7ngP9Z0998EMNWL0dSFUf0+9PNixhLv2hUF+QvvCaJFh2WGh2UsebrCOwV7eJA1Sg2zJ
JxeLSmn7q4tgAI6nia9luiyQDLwRR89ZOblQnJednvgSZUeGgciPV3MK3VBo0KEn/1Z7BoY1inS0
1vNkoaIFoEm8sGDBcIi7bDxtBuv2NM8Yk8Lsl+CeqgK2o2cWgcGQD+kL+kDhxR2Gyiy7tnHygYaY
lbaZH1IUjFpPaYsOO/JPbGHk2PqhqofGfcKZwIjRAXWKHMO90ZDuAg+FVUqSGZ2SoXU2zeKwO3K3
NTS36Ceh4WlyZKGs94g3tZjRVtuEsjy29l342XYIU/c23X6sYQoL3ox3R3lP6BA0FObmgaD+/F3u
/j5Mt9pO226suih9nAm/2IDj+Bqp8oVOc63C4WWOIpTYJkRDLLlfbpRVqHUzZpUAc+Gw1RIO9e3V
zg3OO2c7bu1RPIBamAvRoOmTmt0Tgl+RsXqi+mFa9/4Y97jRe+m+p2aqWAsfbR0XDM23Vfr2yv9+
ZYbvG/C1PFE2KKz0PmBgyoKM4s0+heNQxDix06Tmg0PjO6GdgTybNkUwquMwL8VEt7wTyTPWK1Mt
6/ycyY4eMJTuNRBWmAA+0MpdJNfM+haQ7/YeJOK7ZrEtWmf2whvQ/oogoJiQwx/ZrTuJqixEeQ5H
mGoIBZce2tO6B5dUN8k2nheTFRTbmR21b96iCGsGyrnM96aHHp/1oKoGKnIxzbQa0rQrAMKycsga
LF2D2wrubVk9+MGfmUZnGkHHtHt4/LtuQ8DSZ099D4n3Slv7wG9XSho2F8bi0+zTZwXa/5iopCmm
td+hlsFFSDb3oNVgj013sCSGOTnFRxrObw7MLy7v5b5f7SWEInShhFcuXOhzuAB37aYGpTi2d3gn
V4AA5pVt5gGd7ROmtbRMo2WpRBZ7BW3HP5GPAoFZucwIjYpkH95T3EmznhxaR3c1dDqt7z3RwXlX
LilGE+KdY9tYUfJbmRndk2xVgUrXHNsNYp5pmpcFI2Dep2p5gCK6NC1GFpWemmAUOQBpWxttj8Mw
owrehLkwkezQv86dp4uR8yfUiQayImSMCM52CmV78lEZfaaAKpqmUj3NuzW5MeISxLsgBDewd1zC
uTlGvRpOzAffC8WOFoHnHbSIyJmk6gDUHXKBSD/bIe3PxEcTk7iHDZbIZWlTqAkgbnRrHlYGCACN
ybDo7003/iB4i/M4da6IfK1K8Bthbrb5a4yDL68rhnCNLmQKvZx0P0YfCIt0K2iB1DNnG/U3YsRX
xYjJuhgHXnjbswzMGROPj1Uy7zKyHWgbBhXWx7HMeuthMUi2Ep3zW2aoO/n6FwEkp/ygOYPeK4d5
KEbEAh67DidvTfoF3CYIfDZ3rwkM25Ny+tRvjV+b6HcjGw9OGztHmCWLJR7WIpN/FtkMHzdScVLi
HCjef2XHORtY0aGDPBk60sMeRr+zScVVpxTgZdD1jWguLQjOPN5tWmztdA6VLyscADuQGAIZjfoc
4nJQwgDtwVcnY04tsXlD4zdcBAXdIQhxNQWYjwAGsK6Mbs58A6q0NQM7Besz2YDueMtYuL5Fg0cZ
bqpiJOx7iIb1Zqf8jLM+Kwm+MQAq95a547CmKLiNhtRIlvjgMcQDRnHOotjAIfIbnE7DoDS9LEvH
zkCwXAGSQd3rbntkiTpMfZCLzP8F+T56THUiMEpd191fy41N3tG0kOu0gug+DA8+BuxIxHGpGDui
QHWnVE5RgVH6Q+jzNJBfzWKgTYS2O7ZZBiaJyOnYROOxgTCEaoUuhXTlsF9Tn+dNlmxVsruLtQsa
kAQI57KowlJQWyEFNhZQWUpQvyV2MN2LNUrWUxAmv7frXtkW+t8imi13lPqFjDuY5XtpKwID7dB0
9CtACiIJl7M2YBRa29GbfwXyB/RHRVQsch8ilwyBufTjE+CK9JD0wwJDGQiDSE899bAc9RXER0xQ
0a4LuDIY4zVMx9UZ+I0GdtdIL5bcpjUQOrI9dsnALjGRH4mNSxHrLEcVTOYNBkkLmr6HjQvNAkXD
ozCbVC9+ZGZxObm9sGjKRD47dxeMDT21aga3z4NfKfTgGSmPyI4V4/3rMM3+xcmoCGcP893Wq3z2
0CRjmcOncJTAwUAEx7zokCEoRzY/Y8rDIk2GuZjavfKpK4dWuzMdwAEtyq8iz+RcmBFRF/EkIBSU
Ybv9SJboZV+XrYDMX05Td0YKJQ0FRFPYRtAdiyHTZ7LwQ0rtUksVVLEj/WnVYwZSJjh0jYF7GE35
QEN1sD3OHfPNs7ewrOC4OqY+qmGMDojMTMeOev6x8cdzZMlUgLPsS5YEiLUo/yes37CIpyQsVScg
xAT2kXSdKO0zJpyljtq9AGOC0Ea6f83thmhLM68QvexHLK8sUwv8G/pjMOFcpiYhB93iPhdy+wT8
I24eXZN3Q3aBEewdh0VUKX7kMKT2eRnBlSN1Awzp9ltMTOhhlhOkNlBOqxwSSEHnLvSmp1iMj92w
ZjX8m7ikjfsjCbencIyvYZqNOUYIMMy9KsOAY+HtJT0EjD/0ZgayvdKTBp4nhu2Ojamfh3Sb8xFX
6zRPIJE9CaMZvkXJdqy/EFLyyYiKeexzCZ7Gddy/TeK444qiBq21CQL/0HZyKlSCtSgSBFpvYkhu
SXYHbiws4YnbSuxBvo3xxzg4XaRKA3SxL0x0GO6jgBdWtXB3xe1qUAlc+CEoIpDni1n3ipDuVcdA
0GEfCbpCXwEmmvqS4577NoBDPADRwJiO6wMQWaieQp7yC2yqqwF4mM9D3B6ywL+kcfPOM9mUek0O
HbPtJaZL3YuIn24q/qpigDGahUWH/n/3lnL34RgJZyTqA0eShmyP8zQ8NIlVB9/HZZPSpQHcN3uH
WbS1WAy/Xyb32d1bTX+GA25XN43fpnWGy7tlXy22dzjwbM4FHxwwOP8mQ4rLsGO0GLcV9wRoMIDf
GN5qFnbVNF9WWPFtgHU5gxWGfr59a6K4Q+MRsGJg0DlJtNZmvN2JFj00ah+HFXzr0Geit/Uyxd/w
SRTrmdw69+TWXf99+Me3CQan2NEY6YRJ1p6be4gcQ26EYEMe3oSFvw/+P7/6//03ARUjXzF47tlA
S55CuG3kNtZbR5KCWMyZLtb+IV3SF4KRsJeNA220HpulN3XXrab++xX/51d/v/2f/u3vU/7rJ/6n
p1BqMSy0kS4V9XtUmjkADb/wB551acX83RZEriDzXLOXnoI8w/euGvnyjRr6i2m2PLRdCwY+7pOc
zullTDnUkZiMBwocuYjxLLoBM13DNkevBIZoqtNggyDoYLvqFWqh2bo7XHlHlNjgYB16Ep1x+2C8
OV+5oOUYOcQUghVOJWSOCFZtTnV7Yfh/x8Edg2Mp9H6C2NZ8ffm9n13p8Ac10xaSoMxp5aIqntdj
RDOTB/531oW6dI1i5WigIvkdqmSIIAtmQojvfi2b4DNF6Tg3cTna8GsKmkfHmuSYYIS/mdieNj+C
KfYvTbuW/goTNE6gCznjcHoelqwLoRmGgB83EEVBnObBraOMG+9Niz9EZeLF+J+r735DXOXlTppv
DDkKiOruGKp1qmXfI8BowdXsS0CLJT32k6aHxmCyN1b+2l13Re+CZZCoN/DQ0KV3lAKXDvdoF6oU
E1HO/aSvWl8/i6ZIN+8ZFFFY4qC+mSU+Ykpv8QykDIOg/akgUOSda+3BZps4BUv6Ono8xK1mXOnr
di0wLz+Eu/hMtXmxAo0DiVp0PCIbwPRQiC2MXVKuw2O771EdhnNUbzqNairT18HzNXpeTHRW2PUm
F9kysS492GW5H7T26jlLdNHo2MAY/jVHuHHXGb9QqtCrpe0gZD0xKLBzsi4XaR8CeNU5iqZeqgEL
TdmK/pZjzMaKW/G0O/3Cs1TBXg+2ctmSPfd8m9SxmCWSkWKuFHIs5w52S99CTjXZcOxRBfHqoKUL
4Y7ZQlBQsuCc8my4uExWay/Mid5mvE1OPfyDtSkY0ptVJnEufCaCC032dwyK+b5mfsUyw09Ts9TT
1IP5tv7p7/H7y0MYJ5BQLLmHWw4l08WYvMV70vePkQ0fOwPujb/RBhRQSiYCLAHCMkTpZ92h3wkg
P/39RVl0F8Y4Js9Acuaxd1ihGWx8iU/gNlw+7NBi8dHNDDRf2tSrFxyFzcxp5tt22lx0xN7hDqZV
AFddXvoW6cLhvhu7WgqNv7tB03d5wpK48KKmTmYPFw76YTCumP777IAm73PhmAVpokCnmq1wE9q3
obd5117TyH9fbTQWYdZ8V5N/F3bxcR2Sz30cPuyygWm08pSY5jNseAMXu9MvW8hzshNeay4w1cAy
oyEF8jzMkIqaD3/W5JCEHcR9RKL6aXJw/KFHbZ3XV02HEFBKOHmR0fybiOS48L571gAZcjLHRWeG
o+lp+zxyOFt6H97wkeDZ1RvQr2N8qBI4UrCm0+5B9N2JeA0/eJLya7fG2dmOLTlmAqqLoXfSZt5J
twscxyWDJDRHYLz5g699jDPf42Do78b9+wi+yM3Js4WUw+A4ToA6Dsrxp+E2RZlESihT4BZSOA/w
HbsShtprOkDnGHSXFOrmOsgp+9EhfQCaS4+Vnw6uDm6X3xpBqs8UTjsbd1XAXr7wYEJ/30PdIuhI
iwZ9xrEZ1T1nMXyrqXvvpglxYNMh0XRT8vdkxSomHNtR/QLUPz8WRcfAAesYroOz1YDwSrG7LMNI
EyHBDGYG3o753LLW1qG25h8P2bRD8Q+gG0ztch39bTv6cCLSEFDQMJ/HYe/qZg0IbITpafOjMxLW
pv77oCcAKhHxECFMmzfb2zhH7mDKk6jVVbjZX4LIpEgzoM6z3i9omWR/W0H6taQBex0FGkUkJ0y+
QbCuY00gO90edrlBIlzhLGrVjrUftG/7hOcKhexYFwf6Eoy3oWf5FbT9CHEVPwMCAIPVrabFJPiD
DV9WZMLpG11s3uLSOGVzCM9zW64p+KbPaYKDNwE0Gxv7vtwcbJn2fUlM/wu4FD9v6UQeNgX6PdEU
YmDrvYFXFHvTPgIyXgvrUYPpoqcHo2KFVdPCByCdLKZ01CXkOH7ZvT8Oej0mCXqJVRs/ZCssbeTS
lt/pVI3FEG2soMbHqhJ+GA2jmBDAWJFJ24eeznfQz4cjiIwRfZm+Crz6JRvlc5NEP6wKXxjl+6cn
5SVLjP0twvaKhGO0889FwNPevaiFgzOBTk47VcK1ewu4K7o9Moetg4LvEBnYOUzULJjaj0Bnn6GJ
ll9OvSdcIhxJHtlKY0xLJirpGP5pEsConWRe3i1pVzVbgNlwBLAVIotS+pxxaN7N736n4KjXveAO
GCCT+3h1CRDRxd+zl+SGgGdySb98c14n9biS6DmeW11GC+vPKk0PqZi/QaOCcTXc0gJiP4CM+x51
j9S2/HVcfMjobVS2MPVxZ6CyJXP3PRgWdoka0JTrGuoDuuzpHDFAJb2ULxKM3NQQBb5YEYyz87MB
NoqN+7af6Zoixg2/93XiU92hs82j8Tl2er1r/L2anT/WCJY2YAUAdrl5YkjA+AhF4X2MeTKdWQoN
NnC/s3C4G1l3lL2hf4KZn9MFyDeG9/jQGpyoTIfRg059/4xSqI8UhMULMl+Yc5Fp+h2xk79702lH
h1smbNcXxiMkZrT/uERAte0CWxGbmt4FWh6dNPN14+H+qBHnP/YBhwQMue2axuRpBS4NfFmNVzb3
cFc7iKnbQlLUdO1/qmBvD20fJHVysyn+PgjMhHX/bvg6Xce+m65iaeMqnaCu/uNbCPlHtVJXhOhV
HN3NY7ryDyTkI0xpcHj0FDx3aROVYbaBp5rbqRq8+RYTybyi52vReFGCemf7KrLrUvRNvJ7XRH0k
yd7fseh2zicoN7T36d3ce98iHWQVdICxWvkffD7wbYl0b7CDkBjdd/CQFLR0BDtYN7Cb0LIiq4k4
/gMf9lrxqLnfwAOEg6lb7vrH9MXEPRCiaByLVGoAEpkdimX0K2WAYyK8gZY4oNCSJoRmJIrxyRNj
WqWNN2Dvln/mHP8z6/mvW2FE5L8HBiPkGbFfUhgkPg0QW/zXnTA0b4Z2WtvuFAcKIZ5dBddtJXUb
rIgFL/A8oE3VPQ0R74VuU8XUKazicP73EaEUtFKA2QfXDiBaujfsWoAGVwxB3fatdwK+IkSRxqJH
jjb8zyhUOCCpLJdkKNmkTrFtu9qhhQcxMMSv65ApZD+0fwl7cPgS+zFDSCB7BT2Jn4Kp+RzG0FxV
NnfnQIcPU7Oz6389pGJUp4HpV+bP8LUo+qQNBBxxSbzDX1NTNRH/WSdZ83+cRoq9pf49d5mGPvwu
mqQhTiUy8/96Gg1HIGIPkGRfTfJr2pj/qZduK/qwS3OEbmIoHFv7sX9MToH5SYYQ2yDY8Bm0YwQc
ZJBnTYfwGf6rekjofgCzgAALFYi/QOx+wY2LMI5OXolT3rnPlhx8CXu0PcLGOPeqknH8c/AXVQMO
5k8BYohALvjXsAxgiuwu3vzWjiWVFMIp5UkB/LO5T3x9Tq2bL0BCH9cAOT2q5vMK3xn9mfLfUgr/
/H+/3G4fv/jv5ykLU7SAQYyYbHL7EMZ/PU9jqBvJwQWcdNCUdhRbFSPaPxmJw8W2K2glo64AcbRe
NgKUlW+HDtfA0YS6PUMevm9GbGnC4VAkblhOfwNsXbTOp4hFWSXgNxa/okmwh7Sa7e6+CdveWyJs
2fRgGb1GfHpdt714hl7A8Pzvx4a/+z8eHHYBT2Pgwthv4d8OziHFOm47sPd4GM7ASyGfHowM2y8+
KUQgmZxxK+GNgHtFD+GsbD55rfcjnX2sXRJNMHboONEuGqoRIfEL/NMtR2SKfFsy5NSTBfub9Lis
crVLwCtwbB9YmAz/8lUf8Xt8nMF67zR2SPCCfv25oUTGxI3v8dosh/QI+MfWSOX697tUY8kYST6b
SZwFhRs3WvJG1u6zDbb2G7obbA+ABMyJJjp4HgCC52CRAGIaFwNR996h+sQviEr0ue5aWi2YOQop
M7+Y4Zuc3BCf47D0EUu7BPxxSYM9n5mfvmDRq4GW68LMA7+bspjfY5hFQWiQpVw621zUPL5vKt5+
bzC7Grp+Se0cGHegoEH0vG7gGPokmnM/WunLBC3/OAk71ikG6tLzESQVM3C+RG/xx2zlg7/s0W+U
1hPUz+YSxxaB2rZp8lWn7LVr6FBp7JBxj5gdEheeOCF02WKdgAbJD1i3l8PuIaJiDmqf1CdibwDH
1Rn3LvK7Jlvvgg4pF7phOTLLhJ1v4izPACmAxaJ1xyNxWsPFHaMVKObWBQnIqjWsBrQZvJH+5/9+
FYb/vRJFSYLdl/AxjficA//f7zAYPK0XIpN7yiCYngjQ5RDS5jXZ3octeGyTpgcSucQVxMTgMvi9
hOTXYwcO2mLiT81aLTfPsSXBDxFB56Xw7o4JgU9OXASn17lyzxDvCBSSAvpG1e9rmierEoVw0CDV
klahzKDfN/wTYBugDaijBRX7lax45pCa6CTgVf4fh31bp+AaYeen/7ejE2gKpN7ikGJLJ+L/W2Hx
otnbdZDw057Ih7Z3wUPgWlbEg9feM2yzJMZAnEY2vsrgP9g7j+a2sTYL/yK4cC/yZhYgGCSKIqlo
aYNSsJFzxq+fB+rP4/R1T/XUzGKqetltU5Ql4t43nPMcB5l8r3Z3dDRHZehoMOumOzU6Hsvekmx/
jOCg+Km5DCs1ZDJ4lsse9XeQ9SgHFyHkPL4I3H8uuArWJnF8z0NUeg47saRurk0tvJSFsWMcnWzS
0Wc/bVWGl8rM2FTGtmH/5c2ss/6bH4Ewf//VQyQgFZmIPMH0UcAZ+PFwtXq1xBFchbtelv1xSgP7
0NUa+zL52bTa9jwHZnhZBdGbpaPd0KPycYh8r7aCcQMmhoFc5pRPaXJse3GbTgkq5kxqd5kV6G6V
p8x9o3FvVHX/6ERPPjKFUz/0r9WoqjtZTfjcFF190GLLQ5HCk9bE+FWm4thqPvJ91thhkT7kLN6O
c1Q/KkEbrSI/iS8bpe5uHevS9/PyrmMi5FXZWO66rjilpToca1bIV2MwPdtq0yMzzTZNOaEON8yH
ZoqNYyt1/ch5+TnVI9UzJTyjvo3aG/RD2hWsgWtZdQatYYY9ZFAOHa6i1Rzoxjoa5vLYsKrx2kke
PrQlnNkXTUrL36ujjTykmm9KQ9zYXVnsu6q+0bTWvhoRRN1kNIOlM6M4Ri+5Zde6V4oSz0mbR1u7
g/rRz/a2m519q1asCgY14sizz4bokq1ituoqbAN9PSgIUrEpBqWOAt0q7StpNAqiJeQvI9KyDfOP
d2ty1DVu6sTFApavhi71T2kmjkwc0m3cg+gqbZTETR7U64j2fa2KrPJG20J8J4DdRDLJT2rU7ZCc
It+L6Mv9mWG3IYLEncMh3qPpblxTYWhuhLa/FpWQW71NOAoeKK6o/1ImekqI8bl5NUTJ5GuekHLN
/RNJK812DhGh4Iyk9gNkhQQJkkIf0zfUc/i1SuUJ3eZBINk6DhnDUR2HqY0wx61ou0512jlr0zK0
9TgxcIkmkbBaz9ECWqgtpki9w2denNNwhDkG58wOfZNafbYfUIq5AOXiNQpT8yrrJhY8pa/c//XJ
AnD/96MFOpFuClsX+hL99vNjFQqFwVBvKVu2qeNqMREeU8v3Vyi6pTvN+ntPE32Tl7HvTaJJ16Wl
55dDKJ773AqgJzC4U2K4EoXjjKdGkeFF53CtZaFzZzh2tKtBFmx6axA7ME6Pba6uxnLKDkZhNMd2
UpDuVX3jamHaXju+snIMu6DBO41hEp6Wdd+ZghRvBXHY6yhH9euznAezF2/tvm3drO15XcA4ZbTy
lFtISw5mgfihN4bOG7BKHww9Y21eCMFmuHhhbc6k2i4OXRiWqPv5PEYQWa9l2lYrzYyaTTjUsTsJ
rNvZ1D5mg7ROQxKtNdxmi09vk4WXGQCyNwu+UuSgvhXKScpXxhc9pCe25UW8mSkiri0qXG6SYdgB
D0F/YsbewIG8HnreJZCmwV7Kn3eaGZzaPEZyQwvGam66gHtheB8+eMPaQ79jye2X8y5jYuOm5uA8
YKM9JFMFnUI/5zOaKwpv7TI0HOyArVXtsM+HOBMcba1jw3bnKteOSU5pjjDpCh3mSiglxQZGrzpF
GTNgTdqbeaBukLEvorZFCYG4Gr2LcRfjvGHyZWde76PFjJNi3jl2Ul1H6EFmsBWgiDDjoZKMgzh7
cxKEAU4Mb6j25V5aeBU/PrH/2wCfQ/RWF03xtf2Vh/YjDu0//t9B03Sb5/O/WuCF2/YTwXL1jRv7
IyDoA3358cLvoB/LBPYupKSO142lj/lOTgMZKSGWmppqEz/B2/0A+oG3Ji1bp522IfB8B/2AswVs
SbK6CupHGpb9d0A/Ql2u8p/LHWDrS9oQ3yBbXueXfrM3WKWB9mCkrMbzAuerp03VWyj6ldSCMBiM
qyZq05PRlwabcIbMWt3AlYosh/2mgGphjGz7K78+xbqRc9Jb1cbx5/mizClyUbGkjLGlGg2jV6FP
0y6SjHt2lVRG76yMWg20cqEGJFdDhJ6QAaFIKSCVPrSuG3X0ZvTxXopwn0GBaJULJRi1Xa8OC+kL
2VhdvMis3Gt0CLE0V33gvJdxfa/myrqJEebG+mOOWW1RhOSReWdp0akcozNlBLPZ2tp1xnxtl9lj
15o3TsMXE+O5g5HjIhU6CPAYtYr7N2rMc5O1iZtb6kOq1y9RXX+J9KRzx1zT2QnIfVEqzzjpp5V0
WtYNRvdU+DGHPMygTZLUx27Qn6ZJ9Vdj30PnMOVbwnHiNhhWV1PKkkw2DlbSmEEhF5mLsfmc0MSt
6qAYYBFhX7Gb8FGNjXn5JqLLvkec74AG22jJmGELL5vVRF4HhSHy3nx2jKfIge3lgielURBRdBDD
YF4Gtlwu9yG9HHOrOv2fHBj//44C5y+Pgu1L+6X5/RhYXvTtGFhg42zNQHRB9iI65MdTAGCXYQps
WTp445/PAKnaDsBFQbG54Bi/0RNJkQBsq1q6BBLHpsr8W2fAEhz/yxmwHEIwXSCKceYsMLKfyn0/
MTp7yvF/jK3izr36FKNy7DvcL3rs9cNtn6irfkLm1xQrWXGnid4rktnTMbDGYb72ccZNWFbMhWQl
1jJ9rM1jUaM/Da7yssedxIccfcDg9zvfMlGHn2tGmFWzL4sbLWOpgdQpmc5d/Fir8jrPMEOFG8sA
aIgD3VEqL2zsjdq8LFep1KNVS5Wr28OzUtb3bAA2mHfXYdhsMbat1XrGaoEVX6fWGaevESp+C0Yp
LmKWpiOiDUgrWIRuGlOcqs65GLJgI2Z9jYZlg5LXlXg8EIV4jMieNYpkt0mjnUjjr9ncxJ+1ajwU
E8poXGNGtLFyRDZOOtgrpcU7ZJkM3euwVK11KvWHpLT1J7tJGgQrFjuVRhF4v5owpA6P6hSfqIMY
JYpQEa/UNHzrE+vQ12hY4pkOkF1XpK4WfRpqqLs49L2sHL0uv0vj6mqsCyAD01ktKY1VxO5aeIGR
YKUpD+xYNwP0wbSIT5bDFsGy9uyzT7IzWJJ35k7rCoSGt8JJPTvxV4ZUb3NhopyftD0dhOvo0zE0
DPQoCWq5RErXRAja+sU5KozrrB83raJdj3O70eiPCDN1ZS/XAfPGHsOlp/Delg4MgqF2UER3YwUL
qamzVdd3V23QvvaQFsAedD4yL/Nrp+TNqhP6E3Htj4owk5Vow6WrKLTHxGTJZ2gJJn24C76aYEqR
jzMuIGfWTXdO7de6lcll7at70Dl3qa7cZlrwYAfdKUj01jN7K3STqOCwHJSJLdZwQlx6DS/0GKfN
VcX6X23DyxAboWv5+bXeD4epsQ5KbqE4K/X5QHfDT0QZVa+mW1SrCIhwFwWuMTr2aozYNlXZ4Z9z
VFWJPbQ5xP68pPJe6i+/H6PLa74do+SoGg5OeGmoVFkfddH3akqlt/p+lP5UTVF8GQZGTJJz+cD/
cJISNG07nLs2Jx9HLDXYNxbv6Y8q6a9w4EuB+MtBSsarpTuc8ZL3Mpeh9Q808DHO54p2WdkmMToc
PPnF0aYFZ+UkdZ4FaEbTdaXk4hjYkDdbJ8Ll56NhZVV8nwpm6kbfvugjJtih7f2NbykVx9UYaAbg
bNhLXiFrrXH12u6TVd8a0y2wPWc5ViWS5rlgMS9AHjD+1fxKd4dCimNvtK0XDBXTqaAPWk8LWIu4
EhmAfXaw0w0nJa84Sya9nQ30sS1urz7nzxrWKq69VHIVuwPP0BfO81LnaVXbrxQqJRfBuHMpl3rQ
WipDgQXXY2YYfcmSyHJplDipcSMxPJOsHSLW84/8UBiAhWp3zhzZHHw0oVdlBXmPyVDRo8kMjLsC
mnDKs61ZnBJihk8Wdb0auqmM1LdQbYyroW8lVU5lJl7jT/pLujB2J2C7aZOeNCwj1ULhbSr1NU/U
0wjP7mIuJcgykyGEnKH3QmVggrEAfdU/2L6jhSNqatXs3U5Vp16rIVOQfx7r5bE2dD7of/5Y3xTD
S/7bc/3xon8917bKY8iUGSkwfdBSBH2DoaqfmEHj5uLJZhDJ0OR7fWR8spnREvqAl01lqs6g9lt9
RFaEKoCoW4auOR9N1994qoXQfnms8bQYwI4EqbaCJk7jm/jxscaqxogDcc/OjqQPbd4YrC8xgjJX
zSYfYZwTrwQaCQB/Fu54OvxVmy9yqUrbWwqwp7xmVo/xF9JO3j+zr0u37NNk5FYC08+cMm9KBTMq
VHH4LloxbijXoPrlMxBovXxTgJqwy4LN1I95uwN4smfUeZajqm8Dlp21GmFeq7tiQzhG5imG8zLU
I0DU3tY9nwH8LFHF4BFl8N5Z447NZ4dYnXGZIZlaC0DrcBQZ0zWK9YYYL/Q4e1mM+8pTh9+ZPSi2
UQQEdILTuJI1vROo9heJJsAQzjULykOaz3josyRYDW1eESxQI1aGAwL0srwrxXDg2xh2dVUd1SY6
RaN5C9zIwl0dXgF9vKsm9X60g6uxwEfR9vfWZN2AfEK1XvMiQ9+1BeK/elws9aFEydeFthtg9GL+
nSDy1ccryIg3WhWfM2PeKXN7mU72Xp24otn+4A0RzVF2A3ZN/1Lo1VcdABW7hBx5e91UmbhL/BBt
osbaOPQ6rf1s+Xx7c89YifwgdYPswRvGGa9XXtlWcGMjN63+OR7+iAIxeKD+/Hh4fEl+v/WN5TXf
bn37E7cpXtQf2yb7EzFx0iDCyTT/9fR/H56olgk32VEB0zNY+Qk7zweSDFjmJyAk1L/XOC245V+u
exKuhZDMb5Y8w4957w/XfRolfhAHdbuz27YSd3IWfROiiFUt15TFg9bYr1UHEHDTOYUd4YcttA6g
SHvslX5d5g0wr3ajl9qhUMz+XjrxSzXo0YKb1a9Qp8acCsUtNLtr7sMvg6+dzS76Yg+mJ3r1VcYj
luISnaFP/gW7Ts/IoODV8Ea3KluOqynQgsqNRKy6YgCQtbITFPbrSu/s+KSOMNB2gsyNK0MNgnVW
FvpnPXP6rZknxlVp+3cAN/U1LJT0aiod/Wbo8AtV2EPWgx2A0IudGndPpnOmRAGAGEOBde2Cpggw
17M6JwqEvtJtOrybNhUK/iDHxxDrh8gZ2pCL9p4Zafue4yxC4FxlLZruf+7bj/t2ifj78wfq8PJO
2NC/uXE/kgFfPtJzCKiHBGBJhweN0d9PAHJJ5qvULZ5dm0hcaxk+/vBomdy3qHIZXXIt80R8v3NN
/irzSNUkwRtw+d+ppEGh//JsMfm02JIw/8Q7YosPncwPzxaArW7ManzJooi1teVnvdsb9s7s/G6t
WtBXA7FWJpT+LQIHF1ETrvJsghAbmZeRk37FhrML6xpkRCnJkal7VHGqc8LtWW7HtP0CfKLagv3m
tY7psft6xN3Nat/e5ELxF7LHW12iq1GHRygIt0gcDVcZJODO6MrO5hZRrhqvoFCsYec+FLlzDkX0
rHbDIbEKf431Hn1pUg/o6fpT0dSAllFuukluEVCjlBHc0cYsdnFrHGxngvwVZewrNYxpecywD//G
aU6VI3v5DRKMI6uj1yEMcaqVwdImiDdwVmjfAe+sUK4GqyTJDrqDFr/0sR5ZBUbYBNmM2+O4S7vy
LfZbBPvpIwT0J4IA6NZlWbpIOUl7uBIoa+ENaQY1ux5uZhmHCLVxMUPwIBcoJVzHIOQgU9No5SOB
ACmKZgIfzlnH57dSBrNeE9C4Trpyrdf1Bsv0TakA9JtxCwNHwz0JLA3j78xg1W+bdd2LdyeSZ0p2
SCV2e5dIDdWrfdQrAYajSy6XWSUwtX7tGOUNtqk7c9StrdGr/qUx61QYFcwt0DUrZzB8l5MYRntY
8QuUMMFH0nQgpr6n+OtIYxCPIxyi1ZzPiwjoNkwD5hJlf+v7IAu6VBynDlOn3jByrVCzzvqXWk4k
7/hKhKbKvNJnxdnFjuaCjUMgG7QXLN8+a7Y456WuYlnSL7MubNwOSsfK5hyHNawm54jfWdj2L3a4
5CPVEFWCKDyqfnQ3sSBqLCxAgQq9b/pqKYsmTTxmE59lo53VLUs0Zr+A5Ny0lTW25PCW7Xm6gWNI
8SWwYfSophdRxVlJNOzmPa5w1tbTwgCoVnocPRTtlK0QiMSraSjL7QyocXDUXd8oL4HfvGp6dgHN
/zZuFdRDAzrtsVHFNiy7x0pk1FRG8apE7UOvNXDxqhbkROe/SFO5UhVK32lM8S8OHUtCEyFI04ET
t0qorI1PXE9xIkfmIm+zbNeEVbgephw2tfrcoQ+EiOWsmtrEpJLw78M28zTZyueIbe6KATpOprR9
ikUbbxCjvauS6w0KIjIaDYyHo5V3zRSUh9RePFhj89xlwRYXwqHSnI1qYQbts+itcrRj3fhfelXE
ODL0bcsGMUintQG91wXpA7FrPsUGdyP2xS0C+9CNLXQXitrZLpk1JwQ9mLBq0EamUJC65+ouLKdX
fUAR1+uDsW4Z4JFooluIqPp3SCQHNRWHDAbW/p9b7OMW05C1/fktdnrJ0uit+L1vXF72rTIk6E3V
HJvZjmEhlPuxQDQ/OdxvDHck+oSPyc5/3WJE6bKDN2wG8ksK9ZJ98e0WI2KY0dIfTSNf7W+0jcuY
6pfqkOLU4I7kDbjHHLraH7tGa/LHokKVuqtzpurp5Eg6t9oML4xCDkDqYM4iJ4/MWU33xh+xLArQ
LRC7c3qrfeS2QA/n1G0ibFt9k6ovWPUXGt/yQIL0XwfMPjBwogGrhsDxxMS0Vu1myJhBxH0Z9kmh
vduD0Od1XTY40PP4Tgnlfdcahcs0t/zoWF3f0vo9knnQ7dLn//ncbtZEflJetelW5GZ1iUuidhMF
2JGEeO9Ws3poWybLQTokHL76516x9xmk1VUe4D438ZW5eB2KVVXE+SUbrdp1wHQGaUU6U3fdltTB
E4F0eZsOzI5UtGVW+bkCPGyx0WosZ6NM9bWhYfjWBU4xMtv8mBiE9kZHUZICcmdDsS26epMbxroD
2pvrwzXTwTtSp54qB4PwoOIE1k3zsRg1RuDJZF7Zflw9KEbLbp/EAGTRsLYdf53MY7zLAEDe//Pg
Lg8uoKu/enBXXfb6pU5f8vffnt2PV357du1POqcjc1dGKzwoy/zm2yyXLE9CsBCRS8Hq/CNu7FsF
anxiSWWbtHX8jZ+bO/2TrfG0U9IuRevfe3p5p18eX9ugODbRxtF7MuKyf3l80aB0TJKZPyRjaMUb
pY3nycvaeIje7NSWl4Ag642aS1AEAKV0mV9nunjASug5AqNxLo0rUgE3BGux7l32BbXQLmYRPHQR
wYdCMHJlr+QBjCArMWjXcRnehkX9DnP8XOvwPZUlHzLqIGHhgnfcxnASt+rsM2YYnGC1UFeanuDr
iPe9aKotP/uzH8u7ATLMiP1rNYARXxCk96oRODAfxi2NMRJC3rCz2Z/nY/0KWn7bdLiKkoHgvgBt
vj7GV+FoXTRx8iUzEVJPg34bLds6k619oRBnBWNiyIGVAvtZLCeZzaC637em8k5kC062egRtj88M
NxBInSA19qS8PFiDfYPyJ2AZE+wD1bxpm1m4aEGP+tR/LdPs1Uz6r1qB5hVjPqyK6TKzTNzXjoAG
0A1HEcqNVEEUqBLVmzXrNw7QaZdUkec0UkADGvGtgUNSivaeQfexzcUBJ2mxi+b2qJSodDF1HmYo
BizV0cMnGexGG+AiAS9J/NAIQeJEJbx55qc5JmrmdpFjuoiAFQ8vyG03U0uYWkyhI0km3EyTTb6Z
c9/nRJEU6X2SRe9h1T3Zdla7nSHep0L/Mo+h7ooWPq2q99dWVjz5MFaj1tiFbX3B+mrNW54VRZwJ
e2QlPzeuCgcidvRdLIRXIWxcZ4lz7dg+vnk4/DlcQR0puMd2rMfe05SAuO1DGQyH0ehfiCiDzG0Y
u1awcIDZR47nAAgu6lEEKpgj2pm5o22GRKX0dk//bj8PmALcNi3mQ2GoT/6Qv4L6JGeFMB4dFGdY
AbETyZc+zJ18FRZZT3JCrpHdGOiKjbLJKmBhKGAQpo44UiXW3ytfmFgEYUZWJiat1AwDqHbFA/cL
1myfdWDS5yc4tBeztCE82JkP6Wl86PP5sXGwdUK89EyRHGcTLbtuhMACzNwJ12kKIjibouxyoIPQ
hAUbbZo3vm1fmmr0PJvLryhv94Wv3kEQUAO4SuELzke5wRn0BaV7umdXwBdPpM0VaKqukopY/2fw
8Mckb5EP/XnJtvuSv3+p/+3oYXnht2G/5AgXyJpUh77+J0kUUwkG/ZKZmmD2AMKb0d33g99QVWYW
i0phUT78ULSxxFsGBWTt8htf5FJ/p26jMvv15NdNVBdCF8T8IMJikvFT4RZYozbPQWRT8A93aVuu
Z/2rwDRQ4GcR9rxBouTJOuO/nX0UBPcqIsZ0IWjXuEgLuSoXKY4eXwL43w91ygL/ybLa9ZxJL7c7
sAjZXQr6QVrGdZlFMAtIMmscVAAzw4J41xtkRYUm7CTfudAJKJxR7PRiOCY4n9JG3aNs3prWbcXz
DkWZkJky9nyibNPAMlzSUXd1An3RQb47g4P1Qcc40RtNrwcyDtZxeD9OsHTGxRDtaBtSbHelHX9F
j0U+jKVfzFpP+ld7j7fkoCmIG5BzQuC+QP1/KdLK61t7RcV0GKMMbXWNSz67d/LUG+uJBUF2W5kk
kMWkz/rcQSMutBC1V/c2RabXtrtp0r0ZsUBPOuZEWG2mPPrWnRALXOW6skpgbwMO+QqtgNgg1N9P
2LfsPlqjhiRWgxDfutkUafYsuxhJangKq3SNx2xfoUnpa3j1Zu0B4UPPHK0FBtLRLjZa2AHfUnBn
Zq4VT3t0917kzzdKOWwn+dYslsnevp4T57M6zE9tNm3U+QnV9iq22OM68JR6jUxOC6VLuRHtY5Co
Xhiors46hjghRks0hBAGlMVErTCvwsWPl4+TtszlrV1PMETNOwGObF2p432e1PsunfLIdTJ1y8p7
1+YSuQRsOS19mxquP9zPxji8GZN9U2TiYjZgCwb+oU3BGwP3M7TrcKILb3Fd6BDJcnhxnb0bzZdK
YeCjsnNNLkLVukiI6cjI2BKQBIqx2qVNdW0kEwrTCv9BtiqB6iY05PNseXFZ0cBa+PPAnSJW1QPt
MM/1pa5JL3QgU8ZRv7LhiTv9fNG3Fgxu5R6f5vOUEtqGVH1OptoDDoz35tWX1OL9vGZvvJW9f6XM
+bYLlMseh69Z6p+z4UnRQVCTXnBlVARFZ/39rFVE3Jk7P3eW/D23N5VFTHvt+6PmRsp8kTT9s10Y
JwrKa3vS+3NTEOm2iefwIA1lFSnJ0a6rlaLdheRQ602wQpaEXTjeztgBNBB1eCow8w9IsMXKzgvy
L4oLBMtkhsHVsrS3XIdNl1krqwL9V5UXgNRJNh68jCaCZJStaVpXGcugtD8XoeolWFTJbM4W+f/W
inwaJzAPulAuJidea92M1UennVoCS8uBniwz14pypelPacqqIGpOPgFzZfdV9Z1Vrycbw5B8VMur
SJfrtkn4Z8evMyJrM5ldw1HdPCV4APB7GBMPjlwnTQnWSv09vdIVH6iLQmKuAuzDtL/LUCa26ymF
oZe9EzB6iQ9nlfUUpIBXLYTHlXKfR2I1Nbd14O8cklswwoONdyvzNYhvycpTYTZKJ78Mc99kdh/v
dZ7yvHB2GSElhb6WIjjVlrUz7XmbQMaxgugUN85+NIZHPQZslinXUlFrLwKx6AAlmEakW130nLLb
15snm0+SNIuVEgoWcTj+FX8fahTaU0TloT2Q/0ezNqD7yQv/LJLuxKxuXw7TBleea5ZoQeuZIJny
rPjdG1nobuI4RIzDfpJyM0CYIN3jKW0iT9eMQ1Q7V2NZ46a1UkwqE6lQ2L6rZJsEANcntTzi8N6M
Q+DFbFkYD4HM1InsU15aRxCSyAPdyOgxGYvP02BtIiM7y+JZk8p1WlOGt9ZdpyE89UEsLVEW8DPR
KBRbRHcwlI3uxYzVbVwoX8yekBtq16IOVgYC0kHvEL6zdvGTF6dLb6wy+KyVsk682jFGYxsiE2P9
mYYsmifnQtjKlyDoH9pSP7ckaudLlpW/j0mVJLzrGvqSeCAyw6vT+3nSLkkEYSIQ2M2663wKeWHm
16oio5Kmu9tXTL1a6r3Zvuoa3mrCFp9YXgFon4/PsHMahxutuOjrdvNPf/zRHzt/ue+kDghfst97
4+VV33tjE1U2WiX04XS0S/X0vTdmbQmbTqNQwvH4Y4mELJT0Vwqkf3XNP5VIWEkd63+2+PxttEVd
xBdjX0K+N4Xah2Dih+WMJPmrHcxw2LVltem5SsJNqrb2XhuA6LFABGE4MF4eBTFBQ1Xw6NMpsB1M
RHo9RSwpmHE91/14aePdYp2Uur46VofS6DBZ2eis03rcjRBZP0fAB0Fjs22YlyVkOSdfo2wYyVMZ
UDDK2avYVLYi2ft9eRFGRr1VkU5vMPGy+bA5YlKF+KrWeO3DeRfZTPmNem1FjxSg7zM8xkIprqPp
ALLzJW7ETphMh3Gdy2ZeGVm86bpkoxCVYwQ2fR0klX5kCdoZ65Caq4jNCytdcNZ7f5TTmbXFjNLc
d4B3FKm2DrtOO8TJ4D+raB2MtdrK8lArYfegICPT3FSN38dKh51utspiSkGV/dVq+2rVdkawHoa4
ZaXwWpgNZad47vq8WQRgb3EvuSzAN0CGe1FId0YslfAv8P55PD8eT+sv1UpujaaFIU7y+xO6vPDb
E2p9crRlqmwhw/5l8mx/WhykQtewjyJZWlSC35oYsp3Z2KEYQdGNHvHH/SkBzgjA8XVo8g89099p
YuSiwPp1+oygnPWtYP5sIa36uYlJTaeDll7HuwLQroefWh4BC7LmU+yMCYtKam+hzaRYWYm5zTU/
uyARFQAuggei7lInNSC7ZuwayyRVzgkYor1fmffTOAOSYAbwSLIDPI8yuzPJ64oEN9o0mXfgHtZd
WUZuHkqcdxlbqcafT4YzoTn0jXuzCOIVUEWu4AwpUd8dkyLZaEPyWnMfrxgkCeCGlCmWEO0WG/wz
QJQBBpZxDCsyRqqBleBCnhdFgnkP81OxRNOjECp09c6P/GcfLeWQ2kfM63d5N8MOlrcWmh28IT7V
P47WHeIQRtcBOXqqLT3ZMStPLA1wL7EYIHwmd8AgDOyzuTAD+5zEHGemTv9Ui45ywZYPVpNdhqKE
eeaI/Wh2cEDEfJQo+RtginFiZHtgrowyWCf3ETlnoz7UD3EzWJ5TkH8axsLY9WMK7VdLfQQVSrAS
sm8uJ7grK/kBDqrxRudWekhxFxMQw0nid/dhDYIZjBsIuMEG3u2s467CpGfRqrC0r1ytnInGcTgT
6/DzZAnArcNbo5pHRwG7JZrBK5Tqsm3yY0wCxiyKe6cvngSzKPZZXoNZRSshSteqdpvN9n6Q/jGd
lcBDMXBG/XVKHBCaREnOQ7YlV+6C5fmmVqp1rZDERYnBET9gz6Gv6wO5qmLr3IXJs6yiZ6cCpENF
2Xb1tTn2b1LFphP6+64JyMAAdp5lWyTVqwn1FbDo4rMxx/t6nA96lZwS1o0Lo6V3NZWMg744JLW/
FyHtq4g2UvHPShbdDpZ5nsS45pbY6MO464FskrBNAAB86DlbK8hFIxlvkNltQ4fxX0ZC2QzuMxpJ
7SWuuK0vhb10b8kGgtqNIEfQJa+B1IwkDPn8d/wr8v7CMEj0yqzps1+NVz6QSR2SkpkzqrJ1eEK2
ehe11suYk2bVpScgTyAaM/OVucIeMdo7MrkHskeeTLXb1hKkoQGrRWqx3j+Nc4XsB49O9tmu4qda
AQuXIAcoLTu/ZmAS2qsQsJLXCvYuvQzkZWdOwXYcUr3fkMgSbjAIjRs51XslVS56PVWv0yr2a1cZ
a+rfUvZok8BDdUwX5umxMUfFmzrk9KXVA3MqtOu2ax7QEMPE+WEUdPpDLP0jIOZnbbS9RAartqqq
AgOs6djylwNJcZALjEMV7yb/8xBEXlgLNueACjFcDIQjxt1/84bLF/zj21iM/P96Q2CJnNO6zbH7
yxinLusyqewp3mlq7825Da8VCmvD2KEOL/+5Kv+4Ktl6/Pm8b/WSvg9f0vTf3JS87tu4T3zSJMsU
ylKcSqx5+KNv6l7xycaRCOXI0rkUuTO/35TmJyyTMHB0XvTbuM/iBRymUF90U0Xf9zfWtGyNfvqc
GJTQrIzU5Y2Y9+msan++KQPZKGY2TxzINqOiLCmeeoORF7aSl7rN3lXYdjhpCuDleH1X3YQQHYQy
Lvt8uAlrdVfOzQUeO7EiemSnOeMZI/C1XuNlDGXrEdDGqR5vqyrFiELYY0muAUWFO9NiEnVrRGkO
M1a/mOpghNta2oGbxYOxyctkW/XFjNCDAMy6mbzBtFGCtNODE1sPCgIhBo6npoq2w9h9tfsOZK9B
VFIKV94vu9vYkiCB5DR4/mjdRmgk3DiQO72Ge53m000OSmmTh4TytbxxU7Owaez+OCfVubTyJ9OC
KKQlsHPKMmxdrZDhV41ct41S0ehujElCBMon0zzogU9o2hTH21BkZ1UYgvqdMoGIqv9k77ya4sba
LvqHPrmUw+XX6kQHosHAjQpsUJaOcvj17zptM8Zhpsr3vpmZsmmG0OfoCXuvzeUSohmiu74hy+dA
/O5l3ABoY0gDuM6cHW2rFAW3WpGVzQ5uNjSGmEEHuQg8CNIb3J/80FKsBlaf37dTLGHHKQkZDPJg
YT9XNj6zat4PDOIWATqyFaqPW6tx7EVtU8uLCQJXPhm3sUuOHSHv0LWDfIWuckQfFcXOZ2vES15r
bDNay/vcDVZ1TSBNtYptUgiW1sDogkFevYgSREOzANmsiik+p0gikgKx1DU8qi1xbuC9Wb6Ng3k7
uR3fD8+ivSL4AYRurS70pA9Xf++c050j7Yn/fuds0C/+Rttoyle93TjqB6nx9VjdqvxTXhDvbhyM
BLasz7/pid8qc5xFGvsI6m8eVKcdwj+aELlecKn0PcyYhmWZzh/dNyd40/fnEvcNtwd1vssmnX+Y
Gvfhe11ImgB9tPVe23oiDvyKqiGqu1eexmuSZDf1lIIscx+VNNqjUYCgEBIj05gw0sPgRuv63gdv
YvqzAm+6M9RVV40X5ehEq3kI2IYqYhMp5tGCb9BSClkQm02zq8CbE2QD5O/cVik7tQhHoFrcdG56
p1nxp9buUKOlhEMMwZz45J0RG9CpdxzQ84x7bnaHLQXbsdT7tSjA+2LmDBKVIOAhBQ/KKTbas2iq
D0MoNlZEglGk02pU7WuQOQih63MQgOQ2pASTekvHUB8K4jo5T+NGm+D5BcNVkBLyYBrHOokvySfb
NrGysuyH3qhBoDTux2kguKPXbrUEAjjc91YZzisoTbbmXGDMO4I+3tmBlS9E0vCon+/miizt0Lyd
dW8f9gSUZ/2lgg8adJS3KbPokcyo+4aYeroL5Vz1hgM2qKPem0SFiQB0IpP6Xer1EMyxau6F4aSW
X3poilaJOxuH3MgywhHK5EHgzVJWs0iGZNmMxnAtnFY7IxJFPdSWCrWj7li0hAHjCoc5+jXsozNV
5qNqHjGdAYXKWWh3dw3sbtPJzQWflIzXKH9CMT29zEgk9UI5CHSoG2Fzz3eJXTwQfmxcu2lfX0/U
quG6LQDP+CDjjVuhawEVLGEuc7Uu9MH4u978ut7UmJj9+9WzK6Pit5ePJV/3NhhwP6gSnYTzwMAI
+P7ycdwPDmBuKiFOPY9BqXj5fv1w7bDX5Jaxob5J2NabJA3FC1ME+YcYkP5IkoZI+6dah10dXxEX
GeA8W4fd8uPdQ2jgVNGZIWqBP7Sh0wNxWugmjbViocvExF3OS7JY4NxBoVgFZR0to8j4Mrll/1qz
KgT4M69maMMVSfOZlDI0ovRtpdlbTXdUB4J7hyGDlKQ/8i4E+MJgIQzm81jL912ndVgGp21LI5TX
2Xmge8fOjrb2FNz0GfGsFBXsbpx0qcTonj19fIpRdWDDnRmuI38xwszdOCGAhAO0P2dAvGuR4Ui0
DDDj3rC7ret02kYLCXcqOjJ2O0qAWZyzc3isveFcaNkdv4ELvfAOgqBIdDyku2TTNX5J0sg6774i
j6diyIGm2WArMTrboa/J4qShYRZn0JvTStqZQX6xxmUm1E9pWN+0I/MLO7/GWf5ZV7R9paR3iq4/
jXmzVk3Wxl7vkPTphWdFNYnlmAzsMRX1Qbebef4yqZoQJNi5z3Gb3wUaG7giHO3stVe6sb0zdRHu
EVFZ4FsBFfHwslZ6mjKgCFRGBC2sYNJ496pJ0o6LOu/M1oCcZsbggZ/rxNFqMjjZudBWeQGK1Ig9
a4GKZGe0/DrBdTirRGe9ZnpopTFL72un+9S047lTOp9axzvY4LUprhy8/wO0ejzoxZ0S2Wf5IG50
e0iPST/1KKNK5Eb2pPNI+lvoyEKHlui/bpvjy+c0eymeuzr8pb86vfR7tYPgjV6JNleKWTXkDN/7
KxVDhg1l5qSHe3fb0IlxFXAJufRRcnj4/baRLTqVjnuiUfxJZ6WywHjXgZ8qHfYRMCxQ1J4IFz/e
NqMXuGATEnVbV83H0CRYiHwbqboUYtkMKQehC3YCmtvRA4G4rAcjUlsWBkWSnynaEPY3c1la2qaP
1fq8SRPVXdCKsPktOqBZjnNJ+TGQfdDTZrWl2/pxaF8H7dCthNqzcygZzSToTIm+Eu5lRLQUqcpT
FsMUtgp13SQZlib8pddqWxEsOeTnqYTIlLgJ1ao/8BUq+JczRqMkrW9yKg3f6F0YNzzD42RgOUkQ
iTkTRi2yClRjJPadzizJKuPniMx2Yhw9orsmxV7l5fjoaAVkddMhOEIWNabFnWOeiOrK9BnVXLzo
zHJgStURuhyLAdk7hdRIRaUHpERonihXpjmuYSbwf0y763BgKgaOmjCAiYSXsBjJOhmVOVxG3VxC
eB6IT+2Laj+UGr4SUU7oR1pw5t2g+4krDdymeg/RT2bNeKDV27gAEGztHKG5EDhaa41BmjmjqwKT
MC30KZoXLrTe6FfUdN3Ga+LPamrFdxTWdnmocsbBMbmG8eXgIXVc/L0Ivk5ZODj/XnYsuvo3Bkng
lP/UHC4jFhuGgUmL8rWxeX8FIINXDWYsp5Mu9wBvNYf9QY7jcB29jWbe3wKWhZzKBUzzjVfzJxeB
RS/240XArlLneuLtRCOFZ/vHi6Agzj6J0SttC52Fe2rML3aBixfiEwDiIbZpFxC1HmInVbRDhyYr
vlTJJEUFNZJ5FZvGKo4IUtDsOsdzooF4rhPzMpPZFkpHNklFD06YM8043JSNk8Vs6eyMcD9Htu62
bOJTtbUv6CPQU1VtVa162emTDP2lkb2/LacAmZwH5KfRQCGnBA7jgkTODQoGCNVpkjAgiG2YMChy
1IAbWWpE5j2jhgsnnZ8DOZYo4UIxJYrJBCfdTI4uehPJPOmrMpe68BM54FByc1tkmKvwrPHHxpNa
EPY9BEMDUcV+9vL4PsZ93eT5C6ZM+zwwUe7qKaoiRkJPakd4Q1/oDEJa4pxbnQkKhRlIznp8tML8
ANJgXtQh5HsB8aWJO5aEyWBs2lxD1YqenyCWyXfI+8JLtCm9qzINmELlNnE4gU3EZigYYdSMopu8
J/EBC9BhHrMrNkDdoR/RarghT3ut1h8L3csvNU8dELaFRosKDvkBfJU6mV8TlZTvQtE+2tZQ+z0b
alLMTG5t1sIGv5WFXWIrcKViRi/NgbEOYqsULDjia5pHSDORd1PMYKa1qUGm5KXhyi7Z6mZZtmcR
hec0d9Ya8AsWytqWydW1gRjKk1jZPGWVkTj5EqPEdTI7vCEK96NldTvBYFwVc7xs6+QVboS1nhPe
lXag7ww9J0bFq4tNpeerIVGWpVGEQH36tRYhoIp1p8Cb3150o3iwVDKkCzDjUVPfJ5y+v/vXU5dF
V/Rf1926firAgP5qXz297l2XpdpoNDECqGjz34146LJol+A/aJJf+5X28v3GwzzAn1MV8bBm2PP+
xvu5AfuTG+90o70f8rDCBWThgs/FcIKQ46dGS4l1q+6F3mzdzDZGXxSKGl9WREizeCzHEuSv7mF1
3JRV2SMq7zagP327z8gKchYYEuJF3pE8LT+QYuGYNvGZYQT3noz7Hb3rpGE4QgQ7n/xOyaxNVTur
qDbWpipyoidJ2e4IjXf0i9oZL2wS+5iKXVaT9dEMcZAzZiLOi4AQTl8/BRdmOJ2LxN7rbcleFjug
MYKrrgw0m/qZiOkriIipFkKdb2eh3DDznX09pRdBgIZ2tYqHs5lZ1zGIleAyovRdpA2rOTsGGWb1
/b3eF9jr2DUOIYXU0mD/u0kIt76FZa/5c9n1r2mLwiHRK4oNbFMIte2r0ZzWCuHPXdfuC7SoJeNb
Yo4bZua6u51tImHJ3VqYDiY+mGDNIothPFd4hnD8lEQ3tq+h3h4jVZj1sXd6GJqFQNfvh0J4RJef
PPHk+pByd3LKz9I0X0n7fJMjAnQau16nIkq5d8WDng1LtVefVXCh6HNfetz4ru68IBM+T3Hp69Ku
j73IPAhp4dfw8hfS1G8O2jElybDE7T97hFn37cXfquhUFbn/eU349VP/8ptLQr7q7ZKwEWLQFVkA
auDlyeHJW2fkOB8ooEh75UZCxXSyv79dEnISjKYJbdNJXyWxnG/NEQ4jBjjMbgHvOVKt8UeTYIcv
7YeyiM4Lqg2fS+cbZsQs+6d3MqqmHCHp6qxErdmrrqNCRtmVMQ2GMApHetbNYOuAyh56SgaqRD8I
NXVawatjX61E2HyVEImx7tzNxoRMPeKWsJ1mm8J+Pq8D55qo6TrfFMDW9WWC2ndXSJdbdvK7naxv
eeA49aKsUroCT7rjCtfB7yxcuqDC+zTkEGbjhLAQB1ud6zRXxTQTQj3s63wi/gnxVxoByw12pUKq
GvY8F4CLg10PiNdK470fzvV5jZ3PiNX1ZJZ7E5sfjOkE8ksJgRdjkd9hBmRLdR5hDrRw9LXSLchY
tdhZ0kHoSC9hKV2F5N30y8BqVlnR3NI4YYcqjcpPQwY6OFoW3FxYVqT7Jskc5cwstWTDb587rkJS
kA7IOHova5d5nSTHClbPQmTYZ/QZd04Y67d2m30sCuqdcZzmEdZ+yc+GzTrbw0XTzf1lqnRXXork
fRBEIObVjUtiZJBZ57qInoUrtkFEqEHNVhNJsFgXZvlk2cGj28yvdZ092pPVoldI8lVvE++ZenaD
KBifkVt5T4k55StCEdpNPYxGtO5CUW5wQczrOuv7rRIAJDSi8SaZ42rL1QQ3WXXIHAp3UMfiheWK
ndli6Okbi/0/rP2F6GuysTJU/aMlEVqOQ0qWU7MK4/djQ2TdztBwFp5NmkNrSbt1a4O2i8uPvGlG
X/GCtS1IjbKNqofplyVKftawRIjMxKhfRzxQiyFqOt8jR2856kO2aM3OI3y639QCtN8ErIhs5+g6
7rR86ep6tRhrxDWZUapntWt/DgqykerK0H1MbvmyqVPTb8VMNFTJTwc68wrPEKCipjPne7JHKFmL
tMivS4GcNrZ4dHTqGGgrzlz6t9U81V4nlP+/t5qHuPhcZr/eqqeXfZ83eUSrcQGST/Oj8o0+1KLo
wYptfesbvzebILlsVwV6TlN5smd+v1W5cEGN6JRJFq7sP9yveb+u85mBMYGn7uKgAQj68VIN2k6t
q7lk0V0oH4uYtL9Ci1bxjHaoVJLblMsAlG6wCMca8GWRQtTor+oUN3UVHLTAJDdbBR/J8JgxUJNY
j2NpfvSYDfWzdK3ET00j7sIyXUKHuEBM/gQqfdXJDX8qDD8eJkKm8hsk/E8BEeNl5OB+icODEoUv
5SChvvaLNSAvCJ2F0SiqP6NJNxG8GTNsnlBhwlQvtK6+KNpxxkgwkJBht1hdMmXfukcy6ptbdHso
hhpHHR/GMcbd1zlNHawCLUFUPzu58bkhMZihDmbpYgFuTCEYwMpdQVbA8FiETnNsazRaSpfcosLV
1piE/LxiDDQrL/X0ZMxpti/yOR2QjWvNpUoJRdi2mpzXuf5A9KUbLs3mqTytvViaJQ+Z3IXFcitW
nBZkWGVYlknE6T6RGzRH7tLyygCB+rf6OVU/zn9uwX2kJy/1S/vLZBiky/v6R2X0a5psen6iZzkf
EAnKyQ65aXhlLCqT7+UP/jsb5ar9dhrflT8Wc2QgfV91rX+2jGIX/2v545mnlRfVgAGD6KeTiqMo
bZGvbRvLQKAWIEUL4gEgXFepno9RKWuujGxoTD/pbMJ6dJ5KbWTX8VK12swvCJCofMjFKV2GoNDw
I71bo5/eCCtM4vNcD5lTjvEQ09xPzscAhRlTlnBrZPqxV5yDWzQ9WtR0ULa8iWt7p2qz01+1djtu
bTOcs/0QdjOMho4gityvI1ZnhATKkqqiuHKrvjm3KLf6EEmn4hAKljbWHUkoRH4yrCWb0EZ7Y07z
tOop3kZZxSldv0eXBtdoMjMiBEXkkM8uKz/steWzm2nkqWq5yrc0TtfYXfcu1kFHZLftFPKVDMOz
IxrMRebBTcNNaZDBkQfFXQf1ZVmXFePmnHyWBvNUUjfewkj6p3YGdckycFHp/W1uO1eViQwTcM8C
VOGmanOpL4w3uuk9uw7P7LJswDgIarRQ28SatwlVOC0RbmZFUV/DDntfHoEoL0KsVArhPG0WLNRY
KNtSqAiQ2OxvR+jHm2gAzEBdrizKyMzpQRsATomtriY9Ww0kXPtdUUnhU16uWZ1hweG+W8dzY13H
c1C4wCCon30AFOGVRhrR0RmclTbnS6MvfCdwwxeMATapipOztJvhhR1is3ZmkjJDm2zRsJljfVEJ
Be2EYen3itbbm2lS7o0S/DA19rYzUKySKMTF13pndjXehhkVCidn27ntC5lvlg+k6tYsQiSuUaau
525ymKBpbFCFsXP18TiTxPp/ZgjIKXVJjZ0FP59erwKf/fwGP8bGbkiJmJS1OVvjWVgZl17Twtn3
sCNEx3kgFHOkqCQvVWyysdr3rD9NWMkzAcSF1xoyZjD3iYB/CMPsziA50MwhzBs1qbRzY5/HObJm
Re5VqmJ8cC1iIkf33CWeNSKxNSpnUEGdJW5yHnGja23SHNN2nVfbylGfm1HdtVa2bDxCR2v3AhO2
6Y8Di5bZ0LbMSaUlfUI3Vmp4EJQbuEJnSjYSYK5jSlI+GXX5DLH1OPfedR7356nSrnSdzI2/t7y8
5Wk//2sUdla/fPmdvPL0su/lGAJ/W6IqoKSy7WOX9339J7f9xrcrXgov3y55Rv98KHs5edVz977r
canG6PHoiXl20Adb3p/0uCev9Ps5GOhULn5sSTb7SbxJ8hnwrsXVWsXJNALCtimwRmBtAxHJqHVY
wYWndVwtN3PmlJJ5zFh4ySxYW6uSuulK/maQDvd2SGKPP0dxwY48c4z82mjR7yEs1F4ypaudI4SK
KfFz2y2ba5GawXiWdGbe0+O4iuWTzfLRTsPytQiS1Nhb4L2opjRtYNTGAYTgE/tR1F6JkFG4bY3h
3cDzaFWmhMwhAfrcOFgXyqo7WA0JspZRYE6McFt7ROQtvKoLjkg9yQon/25dlW7H+hCTNAKicNPU
1U6M9h1UVpfc4zjYA20nkcFl49DQHR0QFc4rNh3qMi5dZzdBNk7r0N0ZafAcBMqXoe3ahSelpGEN
IqHq8VCZKLQwN9PbAbiP1mUZCDT97p0mq8QWmOoxUpxVERU3lUj5Yas5cvo+pGEle2mtM/uzqE0z
atRaS3OGUs2Xv4f1dFjV/zysG+bWQNayl19qMrgF32syqDcWkyN27PKsvhNDM7d2ARbzXlBpouTB
fX9cmWDZEmDOOh0xIn/1NpLiJOvyNZ7HsWXY9UfiRIlT/mkiJZmpcniNu885feHvj+ukN0bmlGa3
dYYi4qmThnN6bEq73TZGOa4HYm39Pg/ayHczr1XPigI2uF8Udv8QJNj4EqU4S0Zcbo12tJ0IR/W4
I/Pqlgzd1zpm4+M2qAstNM5uaG7NKN+7Tf2KbdevO+fJ0imwxtrYJpjXh9HcEliGKdVdtjzg6SEv
rAmrm543x0IamlXd57G7Moz5mjXAPg/LS7gh7PKIy/QmgcbaFKKMGLU7nVESJZETEOygiwJxlSu0
WWY1PlsM40dyNrsH1qGPjvT4aYS+4xAumWAUnwD9Hj3pDmzzeKHiGoxU+0YlVfWmi3Xz3iMjdEWX
nLEfk0RVs3OUcfn3QH3tcXgf//swwn96fqqBmf1yngCD/nOeIIfrwLl58/OORW0np7Vvjz/Y4ay+
gfWBi2Ii8H71LQHhJzvKtzP4dppkHIBsSZggYLRnxPsnDz9N5ev64Tjx9JOcKuS+jEzYX8m9+Lun
X9ImoUtm5rwN2/bSIg4tSOIbWOcofhsmuL26GFjGLNK8vYwSTHPIQQc4RuRBtg0GABn1ClxRLYdN
FT00Y6gj9JByYVhGoQc3qvqUJ/aL06PH0mCGtCw5K1JC++muNwKQUeWXrHe3yOYFTnxSVLdwedRL
01D4oLBtlIvYSMm68/oWHtwc6vHaItjjMYyzVF8ogOkeKp582iqyBuiXfTfb93ojOqKa+nO3ikDC
VctwIrskdLMF/rG+IZFS01dz19mryPbAJg7QFchn85QezdysLdoCd2E2lp+aYMiWdmDvugxlXwyO
wpB6nUgtmCY0d2ZBjJSU8kRoekzkaJljgV4iSpYGRbUbXPnVQHqJ2AR15S0NHX1b17a+pSHyqU9a
oU7Khioip5iexuE2rviWF2pWvwRxcYYhL1kko4pwX20NgoEdJbi3MV4s61i1zkNIGPX8kGnKqm13
hsB6v+iwFZIauyp1t7pp7f7w95ifjrl8kv37MV99CV8+lyDjfj3n8oVvuxznA2w3E/0qhi4VZyt/
9e2cs8sB+QNIyMQSj9RFinG/17kalwNyfu/b331/cFofKJeljf2buFb/o6P+myenHGFwDXHKcfDy
HP7hqNst65u21sTWJvpCPORz0N4psa2muAkV46x0zXBl1GROg7RqcRs20VaxMMsW7kg0jYgupJKc
/yLv6RWpPo8rNqeQSDjmGcOELYXtWqSFoV2oBqTgkfjPRd2nt1lhx76wPBhpTBpW3QgJrevAmYrc
3iEPH/Z62GOJrEh0sooKAnemSp5PslKzfNNo4twS5uOQqleJ3u9amwz5UFkxsdyZxMH1ItmOqthF
kFX8wE1vy3KAtBMbfqR6OyH6z13jXUdTe6YB7VCa4Co2hlVT5pyiapkTTWtjDhiU4q6e033SJRLy
uxVZv+mM+pydHZk7VbxutXBF4uxFSnlhRvFuSJorMn5yghVHv8zLT7PmgQioD16arVnhruNcJ71c
UChASkn6syCuVgZK1sLomWwYBxUKq95bG6VEAWhVGA3NT6K2V14SXHl6sk/m9nNkJMd0mFYJmhgn
mY96nlIpAxnuTGujocQBt7xX7JB5FEhiEcgAzk95mO2iVLmMnGCZDd6SENSlpzsyhndbZcPZlJBF
ZMzKIrWdnRvpT4YIVrEbn5kKWb5TDSGovOuq+owkhV2aq1ckV++sfN6UwlyqM1i6uLwU+AiIhLpt
YBQB9Q2JV6rEPhy9u2KyfOa717NiPrlpeh5SeLQxGUSzk5Z7C1kA74yyTVZupGVMvd2o9Qm8Lz/n
AUvu3YywaBfwK2MTTs6ywzFaxERdlytvztFmq9l5E+vRMq0tc95YnbWIHHVjxeRALSbGcS98m+Iv
3va0asHm+1/Xnh89tb/FgMiXvV16hByosur/Glv0wwLb+2BBvaVXcAxZ9v8UjELMGFtlw/t6V76/
9KTw16Qc4sYEL/JH3YIElPxY3oDKpfjSgKVhaUB08+OdZ1CcdAJl+9YqnLnf4M4xeigWSEcVFeSg
qY8LTHSRr0EIw3I8AyDD+87FtgsjFPZT/nkutE+DvC7SJDlLpuyLWzrXdjQ/O310QzrA+WyEBha6
gvvFuInoNliatCV4rB4iiJZ9sQolfHA6xfHTIgpw7ngXxiDIZfYQwSC8e9JqcmP7jCY46cL7Uokg
W+c5LNm4VTY9EUPM6FimzJGV3PNZiV4vtHRLwaMsE6KZN1rCKnMQwVkqffgT9lLfnMyGjO6oPM9g
kR6yFDluHRPYSsJbvky8rlyM2MSXiTZq12Vn9Ss3LMy9N0f2UR8sZVlPo5IyCtQy4iKd2KKkw1Ca
3+aJQzaC4UJdKIxOrXwedupGN0p8nGjzxMfMDcKD5fTKsB7jMGOYi7QoHw/Au+hNhvCK/MuS67/H
HD66DwTF3GuiY2baB8+xy+LumUDpDPtA6wBfGWYnS3b62BNK/7eUOZUysoL/91Lm/3u2Y7+WMfJF
b9M67YMDjOK31kT9A0J5ULjIS75Zfd6VMTqdDDcBUMSvDsR/+n/rAzWRnBoAo4Wp+GfsQ8wYPx9p
jjFFEbMG1dDpg36a16mFV1pzZtM0CHcbkm0OzmYFEtgf1WZJ7vwuioorldbaG3m+zyHEfCQijkFx
oZp3KMyO5nSVOx4FfeoncYgDDVBiUyxb3Vui+5rhXs8h5cNMbGTekVmNHD5SUjy47DniMbaOdasu
MyXYxIPNM99Z6krE1SK2WfgKrus4SEUvOe1Cu8UZw/kJlhhybubOxD/p3iMIAsBVvkTIZ3Wj2aOM
94dMI10Sw687sOVg61CnK8UhMLpKacDs266bd31kH/ow3ie4ly0EuZOL48WP6niKfWb7Gg7gWv+S
zxYcjnlReS+V4iz7yTlUs72aHLLLYcLj6/R7bNNBgKmpcTd5fxOSrdgU+rEw3Vt+ubAqhlvqxxu6
C9gSWXzZtN5BIy3AYOK50Eh6BZAbnFcWtDxLe7AM5XwoSlSpAMRfTaLcEPAnC1VU6P2ossb+oq9v
dGqmQq+XbUKBwuyUFYuexUm86AdzuC0UFxqSLb4MYfUYJhbqlGbe6vm0jUXwmBbKBk7iIgOsYo/e
KgUKCLpikZIRyf3yuU31zRi4K7J/r/pkWtow/2G27MrJ2xIcd5dEECxC2K5iWuuhd6yScDUnxuVo
YZBOoVM23RIEFJG4fMkuwGOt9XOSrwPlk5heAzzqg3Hsk3I9gP6fwxAqHSGWCVDHKtm0FQsdazyQ
bPdQFARQJSiKq8I79k2106p57XbOJ2zWDI7ViJDJvqGXDJQouAP43yLUaWDF+i2Bwk0W3A16ddap
ATmTxWUQ5rvQSR8nI3+okAamwiSdPrpw0+vIAPc3dueqq3CZxuEXosM3ZDusc14EsdjYxWO5Sxp+
31nEDs8z9vNMxnFFqZSQJaJ397PeRgibi41bxk/T7PCmTi/doLGPIguHjUMy33pM+KkD6RtWaeGd
J/AG9RyZsj6Vu7Ev92laXNo9mgB2Q2njnnUQp+Z49uOiP3Q9eRteWNxH7hRdgCoGs1z3EX4OI1E+
/r3LT+Nc6z/tV4APf2Mzx9X3/S5n9OQwdLLcn2Uw6geGSNyesC7eUirfGlLMnKAmUMDo9rftyj83
OeJCTVZs0gcKydbT/qQhlV7Sn2ozjecMXFwqM6mTpl9+P3pyvW4oHNLtt3oKJzqudVM8apEtb0p9
DCCsCSLS6plVYMXOYopmmfHSPHVjYmyCUntIB3oDRsFU/xXLeVFcjKTMsXSPPpaTS+Z1xU7DsfPX
kf3kgm5uXiRmUiyaMOpWWszyhEbuWUdrspwjkhXjIXixinkDyjW+bVuV6dRsS0qp2/tOSDhB1BVr
YeBoJMaKjOs6v1aa/N4MlTNRk6nL6bJ8MU01fOykeM3buj6UI2ToM6U9JRaIKeiWWhakxwlXWdMo
Jc5VPGZKaIwLU5mGrZJUHyMzjHLsDxg+9oHXTOTtoP7HEoXRVP97cr6KyPT/7GyOn5flb6kwOAG/
Hx7QLzo6W5XlJEfl/TwHCDQjXdnZeEhif4ZAM1DFQvRPhfR9cAv3kOEImVGQE6UJ8k/k+5bsXH5c
W2KPZBSs8zVDt5VL1fenZ5pJJdMl1zQuwOz6VAEZjLMhixeElSlnkefa227qqQCMLFwbYzv4tZWu
qorUUXV0xKogdcOPmiK7hQJY+6z3dk0C47iGzOo1kh5c5BT4dTlfAEx6bdVsB99BLD11PI9Ht1sM
SnZWet5WqZ0LpFjlhanTrVzybsZjo2j0RYsEbjuBb0YJkwQnjiMtOUmWI4v0kv4AMetKZHp6aNIp
5pSzHfQQUfpe3VP0JMoulnYfIY0/YM+UHn+VOktXkKgQfqgfa00996RpSLVHc2FII1HRpveatBbZ
eIxqvEYKniPTyYZn/El7S5SojHXM1EHZ+QzAIKVwCGfdYYpMLaKrBNhaSUuwJJE6C7et9tVg3BvZ
/KUNU4HAJLwp8/xGUXQJYYTbmHZK6VP6gWlMwF30cTdu1KyNljm7IDD5LSF6SYAhZ9q6AU6EnD0z
uAxnGbCM2hF7Zvoi7HV/mMCMZe24IkYg8I1Q2dueugsicTGPYHCDSr9RnOged1i5QFf6Me6ps/QK
JTBl6rkoLFxZLV0UuZm7wQw2RJ47OztML3Mr6y6xfvKBZYyBXNjhog3Fndda1DFq90kodGYp26Vl
PMfojdPSXhTI74zCsM4aRBrrpnE6xlRIPJzUXdZObJJ37mY+VvVDno4dkuWJAOtGjfy2Gh57YXy2
SByslDyDllccJmMct03Bx4wGyFkeSmTpedzWQ9EUi8QY64tBr4cHrc+CTaloSfO31/t6y6n/WR9s
6peX4uWXZg/f0T933MlkAJieJ8c3qeyPM2s0tDzxEf/LofX3mTWDadyScv36RrP/p0QguEhm4bJS
wlCLNOOP1lOG/vP8Rk7TgUDhPjihYU+2zffrKatqYzVpSnKJUlwwwrv19PqQNtCchisUBusqqWAu
mItGu51IdW1V9PXBU+mC1c6c23lUt/PAYiQT5TqA5Dqr0/04ORfdFF22ebLURLBPvWE1s75ty+Gj
2xVLJtgHcrD9OuXBbr3qVX4ghG/VDMa1mmpo5srLLIx9tS23Rp8dej3ydXP0zcD8wioWnjqo9upZ
swq06NnWJCqM8ev9VMx+lLp+MnnLJLK3g9jGSfSYw5o9Eq/33GTFOivVldXB7UK7RhOzSgVZYTOd
ajMfC3RgGVDImC1VChNiCplFs2kamc3gs1zW+l0dvoDZA/3i3FuJBpYxOivhMKpuCm9ibbl3ULnX
cVisrMD2GQNjGm9WUd6xLy/3dZVDFuM+mNODfBZo4iKzgisEZmvMSuuhSc601D1OivuZPLaVbiqP
GUDKpq+W4Be2YZUAv49uwhkqRvvF07KlbAeS8WAy6R8yvhnkj311harYN41qO5C33Yyrni/QKo3V
6Oq+SwjV2ES+Vxx1t9kNurUp5nFVNoGvC2vtel8Mg9Bt93Oqhmdt5uy8mr2l0BeYRqF5DosIerfo
ym0YjWdeCxZMPgwes5Lvn6eeDcIxK4+iMnyhHlQavhbc3tjgZqv596RjyO3Z/mF2Sb2FG2Gp+B97
Z9LcNpJG2//y9qgAEkMCi7doApwpiZqsYYOQLQnzPOPXvwO53XbZXR3hiLf0qhYWVTYJZn7DveeK
5wilchi6sq9gzReYX2yvMI3XVupHXba7FA5HpSheE12U04wqTnI3Nm42Zus2lCxWihNR6UVp4qkT
m+XNSRqUcT03HQGL/di5aclyoT/jkmtzZ5XZu7r7lBgtT+wxAtOrVb0HZAmU26eJdt4nwzwfR8xa
/IQi4L1P3ujHm8l/HoK3HD12qkNgVz/XQeyVOIlDDV+JClSMAccofS7Id5SOnl822HN7kiEzPCpc
wYXVHRCF3PuVdsyMYiNM8v5kcWOh1pnGyVMtjamdc1Km+RDa5SXSTk9MCXdF6+/weRwGrQOuHIJV
DWYyCU1ro6X92jDPJiUGCkadfSYOPa3ozrVTYbTIsgczqnc6GnTC3xM+glKPtHUTzrckWN4Vy/3E
nxfYaiL7ocjFezcYh3AOjmPCv6dwEGJM2XFuX0LYqo4wMQbXh9yuk1fb7xWW0qXCSnhwxJlVyXAX
OfaO2KNTVUZvaZet1XJ8MdKXyTcJzphMDWknVR0ZDzOZiQoL7hy3CunyPPtk+PUGlJdoCk6NOp4U
NdwRY33ny+jSEOpFoHZneHGvQWmx4VUu8qD20skk7CgjYya8FTmb8yoAJVpDIsjUwJLroVEIfMnX
Sh5tyqxaT/r8NIvgklNplQb9WoTTNWhrwjtDXDfOzZ+W+WP8aXOD/PP40+Xz/OVCxNb2nwvR1tEW
Mla0CN77YBl9W+HaBigCFIwmi92P+Pfv7fKiT0S+zujzo034vsogqQ9kODsRBO5wBWiAf6Pi1/Vf
+mV2xxYQSu5eBrTqL/3ykDQaSC5lZ0XyLgax9lz6OqEcrY41CS8W9vNu8KwK4SLrtVxoj2G97Tlj
JdnsgDc2OvmeHZqpuh92eqgffFFsSPW78tV8XWCgSqzErUDJZinNM+A3G4a3OhrHqIYPhkwqTsJP
cZ7BP4+udC0kCtPn3Fau9XAot00UrDuFK7huxkesYG6pDxdpbDAYo+ytxw0c1zXj1WuLZjwq+oNl
ThdDomzbPEQ9JZ4JQj+iOzzUBX9Dq9mQzHMk3x28szGuB8KjY/XN8QEFKfiBaznty6khX7DDXrtr
SVTRu4EdBLvOGCuYZV7CRyA2gmkiZEgru4sHg7Ym3zS22KAtdsMg8Uru7RVYENTJvfCw5V0MtXXZ
DBqBZNOaDRE3Y/RipfNl3YtdzPjSGVlctLHqRu1rrbdnCyxxmieuOeMy0+wrJS3cKWtwQHfHpK42
ZAa6Vik3eMtWaPMPuR7sDISXZNvb13VL2L1tHu0JL2/Reb2mbQgFwb5GT5GqnjPppzJ7nROTH32p
DOXWjyGymfIkjQC8kx6vmCwcxqC/Ngq20GV0GifU4rF6qVAtBFBBNSCWA8OG2HfoS86Qnu5bomvx
N68CrMhIy9yh7Fm7p5dDMh4TRfdwY9zMRbh3JnJJAxrDXj/acQP1Sl/NZH2VbUHeV+RCfyO/d1w5
bbBJUu0efLOnFtfQoz/ZQwwTY1ipOn5o7Fjo6nvSzPi42nZvhvMBGboXt9oWGAbuTQcBXKCn+5qo
e3Tlt3qS7JdLvyEgRcmD49Q0SGMUTwnLdaGW27bTN75T72I1deNZeFFHJozlOqSzjNa+alhAL8YF
wzpWJMAkWebGVC9+J68Tmw+9TV4g1qyVGONgU7Gkrw8WoCiNRXw3TvmqspDNp/Gl3puPVoq7D0H7
8nFlICzaod87yW3DyD4uA8ztBKeUs1dTRLCcvzPNa9Ie33ITK3ZG1k4xv475IsuhZWJYDZuD0J2g
fBbsBjMpb6Ks28VBeT8C2TMqE1e6kt9R1l5PSnLbDWST19H7BK3DJwWAlKb8Blzyvd+29UpgaRdk
6i6//IIVAMrGlOyTJuXrrhHZ9p5QJuCDdVXjSo/zjTNoe9TeK8OuXKlO29BcUneMdWgIwuNs56A5
Lb22vORCeoyT9gy2/UbIeVdEYtv3INFKTgFNHmu/IhYXqHgKe6N88EEEBFZ1LNp+M0GzJrdknwui
1hwIAXz/d3322a/NVduypExKV42OyLq93uDNHJFHOuE2l+Wdmg5XwRRfCAvchrokWWF7XZ7IfN5r
eXoe9Na1eRIx6h/J6EGSvJi35CZQghPRu8d+miir50drtCwkVv4EubYVgblH1xUKt5ZWrq1bbKHq
6s9N+vUm/Z/NpRu+1UXy9mt7yeb+x9uUMYXxk7Odq5TMEGyWMFc+/gxB5PfbVDAao33kmiNtXMP1
9W1+ttym6AiWSPh/X7S/cZsyxvt1fsatTIwa43Ge+4/O84fOsm9rPMyoT5C5OMRU5ZlZbAceIs6v
Iz4ZSJvlyxQTLJgqmnHI6z52CXPdAhV0ViGp3J5imz3O7Il8HHI4vCAYzyVfFT/XdpZkJedrJmcx
bm6mzonYpAL3k5NddqZyA+5BEFPYPg81oBqcW7Pr+ylSSqcLNyo7fSLDK0rHtLrrCSnYaDGiy8HB
OkWOE8LKwefrajBQqYmgnPLG3Og6MVucfAd4rJFbafWtkxKpWcZgseZgbDyWiaeSkxEOz970EVsy
k3sZ7GrrK/MFQd+Bm3PiLl/ITmiHOJqzVRvVyV2oprey5RYhd+TNVIfMTSUxVRNW0MghbpRN1shg
XDXW7VRG6DoDfEtBdY407T7WWYSi8NjmgdMh5Wkus3SBVFf2Ses0umc96V0xtc/VWDCfGtqRKf9U
eaYyhusySl6BLV3ImUBOR82TTaj2u0AUNxj1By8UDRPKaCZbviivfOaJnhNk3dqu626lq+k1xz4I
kHFW3dJAOZZhQS0W7UOSErzLqP5ozOBNLYLhqW3iLfLQyUvMAlNrErs1mkw3M5v7oaf3KXhKQGUe
S7AASCtoPCo/vOKNIy9e2Jdhkx0npwLHSm7FJjF43xvsFlbZ3COWb9kdpG8VLOYm8VnwllzsiYHl
PZicT35fnCY5X1lqGN03afdMUF5z4ovDYJIQzF4jOD4p4a9UI2bZKVWvxqTH4gRulQ3Nxi7bcSXy
5ShU5quBXAQXbqeN4LVP3ElEOs+neMsIN143jkh3XdFzlVXxTQU24ToKI8Iw0fa4nQheC01tDoWT
2GszhShS1orLnig+lyZM/NUY0ox+cmbF7TTnaujzxywdevLB/hymH4fpsvz657bkX+lL9pJ/+S+H
6fK6b1Irh+ykxdn6Hzb091kdUisWARDsKP4ENowfzLIkLqFHRTmzaLGWPeD3E9VkCUhwMFT5j8bl
91ghuvnzgYp8Que45z8ajqqffVSc3JVliHTaCbPLzHVUj7b8XHX9iyTCYdMj9KlD5alflD8SetfK
zlJ1jb1oYuSiYAOV5peuTegbusS1BdyxSGz0mrAyB17iW91Xn6N4nK7ySLY6GWBsJqbozspyNd00
Ve24QSWDT2pTqsZjbMXNInjsAfwZ83tK0Oy0n5MR7+U0EIl20YdO/McA+O8h8//sqHcvafT+Mv7S
VIMv//7kyr8W2Dliu6/6n0X+/E0ZDYtYJVwBCg4OM/PDHPGtFrD+4loGnYWrhc7b+hEBiqUIHA2o
PtNy9P8fU2a+GdgpOBvZihsGBcmPu7SCBzBokZ7sCBKGV6tn90yzwEblYWjuihkmsMWVY1tsSgyl
fZ0Nh4BKjdYoWtQo+UxfJ1m/TdlMDGrZT3ex0wQ726xQCBlvWilrdyyaiCwegUq6zbxUDrdjFKVY
qHFQ9FgpIrtutq2TVV7SVqFLLJCH1dv2hAmAgaFWAPoynpacPhL0Gq4gaOkVYagml1xZz/tB2va6
DFg+fwQxdNFAJFedOHd9nu8hYSXrVDTBPu0UJMsqBoRI+tY7wuVincfcXbAPF4lg3bmm3bd3cSeT
lWF073HfdaeiktlmFAR5Kf04bJXSCG860ZXHEWIPk64ivrTDiJAB2SqEkYlxW/hC9wbVH9cxgiTP
6A1jhafBvMyNGvlQGyIr13Kis03yM8siekyFwBiujGdTdtjA4wGsToKz2jGUzFNKlZaEc6FmaIh7
Pb6fKyX0orbSHpwuT/eOPXS7WUuUdTYsUa95vS8pIleyQa/cDvFbJEbKBYtJP5+WWA2DYu8qDRu2
VTndwRobbd8MgqKtih96B4bjEM/dKociJhNYNIllKwz+U+MQIRXYapk+PrCuoigz2sdWodFuC2Vy
ERKxRXRmP9Z3ql3liCntXvWGNn8sphTwYlE9lfZ4ZN+KdV06DEIs+z3UzZdyFA/VVNyi17gatHJv
p4xxfBQCawKIHufBGm8mDU5QWg83dSqwxpSXsxFtp9jCO1JlnyobhnM2S3rSYmx2RVcI0ibIJacW
5K0s0pcysYn7rCNqwIRx5EjQBwB9KobEfvANqk+LMm5lVuGpzozHKg1NkGQRutOEUkAPMdFPxVsR
STxxilg1Vkw1WmDph+nxllQ9f/3gwdfLvS4dlFESViyDzvuBaYEZk6AdMm71mXIXwHNhJEyXke+o
rtpob5hjmcLorIuTiGFvIwHV1mlwzgvxwjPyqS/UjVmr9/Xc3UoU5UjaXiwU5hDM3ULJbougPuqL
BD3prXnFV/g+VQnvQaVOSJFHEoFnoF4PZEYSvXo9kfvbom6Xaf0pQ94RDMQg29G+ZqmhqsZLjCoe
QpuyqubokBTphsUljMVs6zgI+NHSjwMF1qKtT5yzGLJDmqUPqNR2BT/no8VPNfWoos1v0ehnkcPD
gmif0+9Cz9h2oua3x+mUOcm7OoV7G7U/XId1gvp/6m03qqN1Z1pbMm2PbHUh+Pf7WLHJJWVCrLZ7
PIGnGFdBpenkvk4bG7eBX7WnHsd8jgtBmNTQiy2hx59AP31I8StoeXE1QpixFiNDODqrFmcDD/8W
X/QOSfSeD57fwIYhVXecBjTWFdswiEhZyPLeuQmJBWAtu29xUhQ4KrTQPkSEBcDnG46ZFt1DPkjc
Nq0P7Hx2A6AvdJWHDuR/g1ujJ5W5x70B5Pm5xc1hZ8qaR3YzKkSbayjQZ/uOgRSw8mKxgGgBZhC5
2EJQFB+6iRCGdrGMJIt5pFhsJH9qzo+a00EZ+881J2bg/yruX171TQqs/8XtSyfxb5v9j85FxuE6
30lkYj9zu8nOwucLgO5nHzDCMpQvOq+DqULj/1vKfsP8tYEHG+CgOiZ4AGLvzwKYPE5N20jqaN8o
7cbKbC9nAzlVIxpe45w5040UgxtZpmsm6boCV6tm2raz8OZlo+1B1r5sRyLOVTvzHEAWQCcAGyFj
x/VrWfkOpsacFis5NKAx7xNsUXIc1pCFmOmigo0YnY+0YRHKLehCQn9WGmbc7XDJXXcrHZQcNjEp
g8NWqVhrTC95z1aNs8xOQ9QUwCjU6MovQxDc5tFixZgUw0bJy6suk5dcLa80x4egGbh2glME5Z8V
1ZVZJB3fmeLGUSCVI2tOjOKi9VvP1GnYgfcGK4ueGXP+tk+sXV7MJ/wRt/WQXFpa8kC4LiqP4jIJ
uxOUmE1GaLHd2eum1HY1QUDJBKZcdiTy+Rs/xfGThDdOWuw7LSfbpb7OW2MdKwwgiunJWqqBtNlm
dq2vtNIkuTwgPVusG0U792bsZd27MlvboWbL6JhPjQ4VL/IPTpYeBPnrRUj0S9wd897Z9KrjBarx
ZdT04zS3J99QH/2m3WRzc64nY1sAh+scedRy/yr36y0sGKxlMNhdlEkuZup9EpQblZM9gQkiRnMN
fwpkcpPcc8Rd1Vb/xVIAWsX9NVNgd0Ckxf41fq4BbHrImC6YOld7O2gu4krZz2VyHHXRuXal7RYT
ppt186tDTBMBdVsrak+skJhXaOMmt9N7EAYr1gDebL0kunXThYAObLLvqqHaFewg2DStSgSFXX+u
OxQ4KYVZ0G7oxXdDVGwbeyIvgveVLp9V5CXpFStsKfjGkWERIzvJh4Fw7bJirTvjB2UorPTaa1di
YrPnXSOdT8oU3TJOYx7OwlitHa9KzM0Uq0Syz09OZGwcB32Voyqvyqi9mUlyIIrwrBi2l6T9RsIt
trJYMMzXD6xoLzJD8VSgPcIWD0iq14k0Pfh2XqR122QqXuyiQ3NPYqfG5WiU1+SwM78fDIEWWl4U
s3JOOu2LHdcXYxrhLhEPM5FZK5n6+6iqKtiP/RlRBQCemeF3ty0HnQQc8YQ+eDs67bRO2nFkhS4P
mVXuZJK7vSBHngrPj16MALu+sqiqxUYjMDINUY4bRnLTEH2BIn5rFeHJspSHUeI1aVnD68HGruMX
E1x2MeiHpmpvZRmVG20wTpqWnZtovK9i/XMvqzvRY2ZplCcZoROlBHaNud/UibgGc7RzWmM/2dV9
OWYnpWlPSW9SXcjCtaeeoG+4bCi6SeUKrlBvH3oVFZs18X0OZteJHXg1/oUYmxP/VLIyZqLRu4u2
q3Yxgqs20daTfUiAStnTMVP7jYKq3iCmvghs1x80cPnlYVGvmcZjD711Eq0bE+Sml9o1oY1PyDRW
pRPtzObzPD3pzY02D4e8SVbxohPLWXkhus9icsuABoRL0RDhw+vTFVTEVU6I/Jz5Xp6Wl50ePxLw
42p2GbhVX38enGBn5fWFwAkqs2JrsvFqTPYZPB1pipnANPd6rlDfRa+ObXqtUhySqSFDQZcMPSHa
Ep+SBMaxbqZNNPF1lSE8gq4+6FF8q0/6Zm6VAzmgnl+nysrJzUNi2OvcyE4w2VGvIFhLe31TN+mu
NZJHP6wuHRzaVYrCRKv2gxnfWVoMgzJZM+kgkSq8Mvl7wbLKVuakbjVf3QIhv8RqtFJDojWnO5yL
Rypf1GeZzUlgkbaAxWilKp/Tmn5BqldILtxAvChOuGN6snUwXM3hqxFq3kDZ04DaTX1E8GnuScfc
i0l/a6fMxfx/1Pp6n6S+K3XEFgSf1r55Uoi+DJYpYcxtVHVrJx1X82jctlHmVQCaSsaJqAb3fphd
O6Wx0liZqo2xrYtmV02qZzB8NMqY/Nv8MpmJwmlqiwZQ4AVlK4TDXcn128oh40olrMlhWzba8Z8y
6WO+YdhMI/65TGIMP7z8ipv8eNW3wZz1F/Agm1IJJ/cHcPL7eMPCTCWZUDDH+LlS4lVQkhAN6Ewy
ENv/sOrAMSUNg3UHhZR0frNSEiq/6W9S4SXQiYULSSpAMRmn/OSY0iYiuRujzXZRBtk1l11DtIYs
dmhnGy+bnHpjD0NkY8ibpyOm7Hk15kQJtkxMDkJlxK7mts3UgRwyUNYS5hD5PZwcszvBKnAVMd6P
RfI0dOlTMAMOglIduQtTzqir9Shadn9vS45uLDWuOtYgYw2qmzW9UVh3hcaWM5lOVgnpp4Cr23Hk
toVfbEelg7YniWCWHnbEp6BvdnHmHBmSQC5LkHstUgHVj48ODrDIqO+UaHwuFfnUZfnnaGJlrvp3
9rCUfL1DIlxjf2kqjDnKfJixRLqd7rOoFuz4N4W0qju7Ks9aOOwjwp/NnmT3aiZ0aEI761cZAbkF
J0xuGqtI0zd90HyeyvJumNDqlQTUEfgw31XZ/OIMykOWB53bgeiuxGPXtRsZPLdxThKciRunyFIc
3iGaLejnIo3fbSvYya5OmcnYz0FDXDuVjFSzvfRJjiJkjp/ct5Z2jsb6BvDFnV+zlVAce2vzpoW9
+WVO0TvVXcqgYjyEvb4OwmY7dfnaiXEnheU9OonnLDkN1C0iZBCV3TbpizM5G19h3zJWHJ0DeCuy
eZ1do4rLTHyKp2uJTg0fAhDjm0lUx2Y4xMq1Ii3PmLqdRc5LDRwZ+vGmCk55PaydAMvrzFXmX0yc
TmNSY3W/kgqfdkIHSc5nEY+E8VWrJK7WM1a7ml26EXtDhxXW58AMpif2SNwmAyBlEgLbjZ6isZK5
eqEKtt5qkj2R+8Woo0Mo3gq0hc00vlmJuNVs0sHCvGbMTI+YNepuQFBAriVOuZB5cxPSvFbg9qC0
y3Wkp4YX1Wa/nQOzXZlQTDGGFPqnMO3fG0OSoBzMeyNQa1dNrAleISoAyfVql3EL9CB/tWO2h26R
soqDdXg99p3tkV+jeSnMZ9xZoeL9aVS/Lkf+54T5X+nb+JK/vtW/zJgN6/uMGbAvv8sE4CYW+tSH
ROsbZYfsGaR7FjpnuFE/xy0AX4dzBX1DkscguQu+7ZvNvyRFs0byLsirxUP+O+otobEF/9shDGhH
RctsmrSrkH7wTv1txszEMNZiwld3wlfP+mDvx6a6CPMOp4S9szrmy9JChqmVd3jp3yPbfIvD+Fmt
27M6Wzdp1RQr1nqTS0DLmSddMuhKyf5WOt0dJOY7JkWUeSndDHOevnhv0SaGkah38OKOEZXGDYpk
B98jUPISPdu6nh1CUioGlqnSEHvJTtQbqS1Ii9tgo332e33XV+aXdghvagaGNG37YTa3wZxt1PpZ
ybu3OGixaaHQGZGcaIoJtDHxNGpaHa3TeaE2LgjyOjE93IeQ6IIjxGAQwuLCrGvXKTQXmVUQNwcH
yJwgvr6rrJ3d4J6wrSPDcq/3Aw/U+R4HJ9V+vzPDdlek84np+7oc0jsVGiV6dOA+0WGa5JYR5n4W
+p7XrCa2nlMXu/isrkuWooWdXTj1iZ7iWXbOVeDU5yKAULTE9/p3RROuRz8izqHapkhVZj3ZJHZ1
OfXVsVP7J0Rbx9KgpzTeAr1ZdX64NSADiNBZi3jeN2N84wf2vvwQ8lSrtP28cDfahLlo6T+RZL7W
NNVjZrxCXHw2O2vf+W9zqJ7o0yDNLw4QLF620uMuU0vn3H0kMMPVLE9oApcUHPjNNfjmPC+pTFtP
X5h7fdTuHONJ0AkQ9bNLHegDkOFPtnYfjBhY0kdoX1vSuPahUXIZIRuTrY9rVqG9k+lRK2zUNdZD
1RLXGoyfytTfRD6jYLqJ2kxdJAe72rAiGlzKcTzIlc5mXe/ceLQOVMAlS4r2NiZNuLerC7+qPREZ
J6uukHwLOeDYxeyaAuHv4plQALUBD2ugYwcA4cbYm1nvPZGqugoy8xjSMJam6ruhHshV2wh+Dies
j3tpimJUiXO572s64bB2rZDmw8huWUlcilKEhIOhpQPffV90M++lFeauaRXvTQv5+s8pvJzCpvY/
wQEXL1/+m9l0edH3aaGGcVRouoCj/rGU+7blQ1Ur8YPolqAI/Yj/+lHxwxSRgaBAh/NhU/1+AqP4
cXC2wQ0EgwTu0/qtE/iXMpiJJLQ1i9xTuGpcEj+VwVIr7Rkpi7Jrpi6rr7VBqcU5bLvCYHZFOAsO
L6KnfPFY2ClbrWGCVRbmX5BDMO8zhi8+ZUDoB93ZnOdonYTxGTkLkBAhdlFfBK4Tmnc254QngvDQ
ySFci645tHpXuq1Sn4KyQS0fYy3InJSvm6XeGpS3LKgnKuRMvumCtm8qNHgXwV1f9eNlmTWD17Pj
WE1xeZCTFq4sQbggPF0vMKqENGJNuEL4L7WlnJogeB8HuS9avqd+9xYGqEA6+mbY5jmlYZ5K17Eq
YsArkqwKPYTIgbpm7UedspXx+Dz0+q3aoyQVBvEG2GR2qpg/h/ryYqsDTR0wWgzjh1z0L1WkPc7S
ejGp0t3UDicv19R6lWXBQaYqpKJur47BczaEzw6RE65Z5hAZGv/WTLMEQJBmAUCkGKR5UFaDhp6y
1mN4DC0BYqR5PNYqMpzJnt7zMGjW8ay9xaBHMM6rQIjS+qKy/HTt10uSRtOQJGGYaFzi4JXxAIKe
Lomp0ufHgKRzrw2rKx4M9FukmiYPaWD7m4I855s4LfrNOOf3IWIlVllnlg0E9aizuZoVppoGZ+wm
tvj11thNnpFmzdquSFsLZ0rORRTl9PHtKPz4LloEU4PaakRZzzOxIIyp8swJGImFDQGOJZMXEosw
Leyc1P7so6VV7YY0SP9ko7NtS3TCzEEK4G/OeQjBQ6WsHVmRbVVR3RF98cXIsFF8TJqGiZlNFFav
YTY/Ar3kNEZT1EjlNa9bz7f7LyFq1cJSo7UZis+BHoFx6LNsxY7+tkK0jIqXX4CaOcm40SqbPeSY
xQdnntkZxuWTXBTRxaKNdhbYJGC9krPVf9GT6CrVtad2hMRkL1JsEYx3uZogZhuGwmtQcQdOanoF
4jlXaUPFTQRjZrHow1kNXPeqRlcwjbHL9Hkvq+G6qPxXiTKOiZy1mlWiBKKpvIOHfUwrPXDjnH7p
z/n99fxGkPPPc4zTW15Ev5bQsJb+c4BjBiRynkDor5qKH0voBWAH4Ql5D1SmX2PpBaoySmhAyl89
E99LaOSaGiFnukTtuVTXvyPZXJDPfyuhMRVSzHGEE/2KH1ssc44fJJtdOyMwLrJ85zjpjDsrqUft
BLkZncUwEuwJAcbC8TC3B+JNHSxCyRqv1HNelDsiGMGwIX3zVzLsDKqPNNhasho52cIbpS6BTEZ6
zZA2ZdXYGnZ5ipcQGjvu7uMllobtS+YO49y4WkNahK+NAT/rJBvdDPqVhgx/WEJu9AYO3qx9wpCA
OD9n2h00LaODoX+W+AV7e2BC38YolFV4+0nc7/xceXCi8CFsFoA/Cgw3aaYLwXZCsbMSwpNYJiyz
v+J6uwh6tCjSybalbq3VSj1EVUnekHVutGg/t/524H+HUn9ZKpG2qihPBldVOhQTyHR+EZUVPCfh
28A4wHsEEUzrpLsCC4vuKuzO+QB9nZ7DbazgUCr1RRNHMZUrABCdWygYxBmjH4Y7Jbzxx3Fr537/
pVXFcfKLR9Hqcm3W2Z7W+iTSTIFEicpb16fPdY3qI9OSReyIfxuTpRl2d6XObClN0AwYOQ70nneJ
U1sepRrAryFZnuOeA3mwatZVTXhUsUfN2KSkn+mrrqJsAGcTKNdBRXwtxE3rMs61Ql7KMsO0IoTs
3VQZUOOEHI4ro9GQqsoOUvWIcLGkDCaapbzJhVVe/zljPs6YJY39n8+YbRel70X9+kujjk3t+ymD
VhGfLxLvr5XgD3xpSLnQoZmU4iBWJZUkFdp3MZgwOURUTeVc+qgFf2jUKRHZBSN7pMpcSAi/c8os
1JEinRa3y+v//T88kKglLRIf4FwRi4jb6++HzNBPg6oQ5LSTsArnTRZVTrIdiiKPdsmIbzaZzPAe
ya9udKu0MS3izQpziSmUMw0w/eCgPedJZicseqvAT2nqWlVr/txiX9WGi8bgn5+wm4japcj/yxO2
vO7bPN4BYM7gHHv6x9zmpycMmipYD0IHaFGWV317whawMqt7ZxE8/Pvh+3aPLaF6jONhetDhLLyP
33rCFrja3x8xE0mjjStw0S/QMi333A/3mGHlhtM7Xbfr4bG6KoEvGJFw/UYq0gPqvduoxPc5yqbi
ONVepsA/9o5AbGdrNALatVLOV+jZ3rKU1TLCp7NhOqQM29SUGeEaEi/ivjGY3TK63tSj0ujE8iVn
xUZ8j1QYEGGLuyYI6kO4VOWcu6Y7dvr1xMvxbPW3VevT8gdxuUKeuQU2HEBEB5UIvNPZ9npkb0r2
sDjBSqZStSacddoUqM3DnuwEUORbp0r8VaMjoPKXfcCsgw/Rc5oX5zClDna94dzaeUVGLyrKQen8
XVKFwUa0eb/T5uAwFHRgVtlnq7y0vsgMAlWIJRyeouIjEGKN3pb91Vhp4ESC/EZVTDQVWbYZ0Mqv
jRJ5I8yyTdyTTRBGfoEFTsUfrWzDCr4zs0L1U69M7UFTg8E1G+KpFB0MSkOdmyvt1RThShTs6c0h
dKMszE+x3wVrJZygeHFP7wr0neT/sVpl8Nxspc9SQKuddk1wMrOhxI9XxgjNBBgZSw6azoM0IyAt
mekgy6xGp1mbjUn5HKvYtDhIBB2Qq7XG7RDIo16lI3KnMcBF37/ZDvgCtWRXafVR/jnRyBospRGT
sV5LvB3F1gGc+iiCaLpGW2fdKE5xqwKH8aawmbZzq2aXhhUYm8wCJN3N9H9+UBmuohKUN2NJ2E1R
S/rqUKBGlEgyCwB7oLIlTRsrDRQwhUzOGYD6g9aMV3MP4iBT7fBqBNp9cPL+XbfC6azrNaNDDcLM
zAmOAUv4J6vxQ2z/2Wd7wEYCZESKSx2p4N4eSuvE1jk7tyUeVEtVaEMS2QRuEOWYK/0w1obdnzt5
uZM/uFn/fGL+i7iHIHzJp18u5Y8XfpvdqGBcqc8RYn/1ZHHz/jA9B9P1N/H2tyMThTaTmf9QkJbT
9NuRyXbT4oTlsAUrz1X6e6W/sxyJf7+Vudg50mkkKBo/wpR/PDK7UUB3ZXyz63HLVChWyf/bDnN2
qMPY00nCgrNxEaXUfoFVr9N+3KTd1ulK+dBGuX+bNrE4NvO0q3OWm0myDlictxYF7KA84tNiNt4d
pZ5cZJW2d5iT+FDiC2D2FTYlM+P67pwcd6h8z4LEDat4yTVaM9PIVtrUmXu7qnX2bUYFMkySaxXc
kle679Mk5SDKL9gefmZd1L71teFlkE0J2c0yDxkROBOVPX9jsCg16u6yNWgptBIZkFHCDzKORaF6
ClqNRKRkwRePg/rS1yh2chUb59wxZ5qOfhX+P/bOazluJOu6T4SOhAcu//KGVUVPSjcIkhJhEt4m
8PTfgtSclrr77wjd62ImYozUMlWZJ/fZe239RX+GKOlMw31Y1/q1G0X9hjOou+gyfgmdBswDh0J8
m5jePjTONVJTRH8fz3E0rjtNspIDtbKm8N3GT9NFVJKCeDilbuXs8wa7UFhKnJhBHmkPXkEASbCR
HTNde/IkbF2OZ+ReWG86BwbYKoQmxLRxsm6ntjwkFZXIWLakkx2CfDqU9KhNpGnz4D1BnBhNe1V1
3XVPwtSz3W2PeypvmnXruhhZuVLQZt7SjNIBR2W3jaXexwpcQ5g2O3tQty4INX5tV0qOr3588tG1
WjcaUXa8epHD1jVjDPq83EIH6hULZb9+yJPHEJ9EVzz3pbW0eDQVYmA/TiOhYR0EV4aRKOx6Hdk2
8Et1cdclOprIJ7e5JI1+KFS6mUzv0pnxc5EBvFBmdzRcfW8m0UmK4Shq6z51Zm734DFE4qUhCdZM
5m3O+RnwWxlzWhCifj36/HkYgqtremizcVPZj5FwCbvdl3Z0F5WAsqerpHy323wF+nsh3XTnV8V+
tNqzjklGc22S3s6N8mz+/NuHcVC7cGQt2zq3dlyeE7rYIIQ8/T5Nv52m3n+qKKxzu+y1a/55mM4/
7mP+9Kgu5HVJEosKQ5whHGYfcRf/D8HH3/kGgAMM8df0acGdsDB7cGQSfv1Wd/hxlJp/+BYjK+cs
UZlZWP+V6ZNmj78dpagozJ7IPES0+IcJfhE/HqVDShdUX04ZCYWBik6jW5Fo3GZ8ts0+Q7jov2CW
OLqZ8xq0KTU1TX495PoKqfKFWt17aTkrcAEEq5p4pVGHoVXqChzjs2NrIV70vN9zFHxmwR8dwxGa
RFQ1EWOcvPUquWG8XhtBc4gTHPlyWJV1dbK6YRv62R5f+LZy5CZw5CoFSZFPNNS5xUNHqtzyxp1u
8p3T4QH53o2VtLemqnCqNvvUTjZ06z0PWYdlrthPYd4zxurp0qzkdV7pJ2tKjp1RPRM5bpnM/KXf
5tveGFdmN1Ng6ebwzW8btnk9BlImGnc0mKzMKv5sqOxznPo3fucSRhnlNmUyaWqNMU6LV5VWrWEy
4KIQ+3HItqMcD56NhSweZ7rsjT3IaIVAfOkC59gI827qIQC0XrlBcF1haCCLW30y/eqhTzQ2lfmF
OeqQ68j+NpDyVjiXsZzeJg6W0kqelR/cu7nFTyltDuyMaum+7TSSrf1a2MMVbZU3LT8jbVvhi6fM
0zcieOamJ60q4qWeYYlTEVKzMPrmwLYRhdVMg3WSlojzBJoJQFHQrbFFXwFzrh/rCBqNIVK58Uv6
mq0cksYxoOkCTTxKGhyxaH+owNNXCP0eeVRkHHukM9lucHS4vbMpuirYMNlWC1C1gtOQRajmvAjp
+itdwl8KSpe0SM1HpIAM1SulzF2U+fWTqEn3tH1kXnfKgWlc6VCXA+mwVc5jQWLQqQNvScNBvuq1
Ot8F7HGmMrpN83KbqVqQagA1kGBrrE1vrSh+XIAfzLGiqGeq3t4Gfbg4fmky2EOQDhaRcsLrstfU
0jE71EDW70tZATSx2IwuKzFLWUWzRx51N2UUn8Ykyvg7sBdpZzwElrbLQu8q7+yXOpy+jCOMD/pC
oUtUL3mUfPGgd4LsKM6lbZ6cFGgVHj4D4ru+l3r1lpnZi4UhoM9Tyj+7bdbVV5pmPumZs8K09TWe
/HMpesVnx7wKVdly+7GvaKrV1MLwgi/lTka18K2Ixm+1wxO0Cdli+4m4U2S2pZUendb4kiDnq7a8
miD8OjK4q+Nhyxi2DE3jNW/bp8ysv/KUI62JzRjVZVH1M6KPWaVO86u+qhBCXXVONLlRpILgKp4T
G3NpV+4do9y4it/f5Cwjr+Gn866Hvl66IxevpZ+NAM5WaF0NOOlrh09NZmMnSpDkUrYWtUU5sJYc
zXFAMDTu7UruhJJ7FZmrNBxvrbh/TFt3V7TaVa33d0wpN37qLMHKQ6yM790wwE0+bnudJ4/bnYrR
+DL109a1cG8VVXIEhnKm9c5YjK19mjy+5JlaeWHBZDda56nx91GTnhmEl6XTHIt4PIeYva262FVx
vo2tcT8WwbFQUS7fWgpPjdce8Si8HrS5QqQR4ejuf1+x3x8s/3nF/r+8+ZdFM8vhv+5Xn9yyh1IH
lYQyqG935cdjRYCWIH8M1wHL47yp+OuGneMnLJoJn3y3AaHKfNyws76DeigoEef+pbL+V25Y7+92
S27XmXaPedOHgcgD7ecLNqC5Emxh1+9GD329tL1ik9BxeC0pOr3CBd3vQeeYZwkQPEWxKV/d+Z3s
zC9m/vxcRPrJ2mCywDjXjNcBL+xxfmq7RtQfh55lm8E73GiIh+Rlll5LZSDCzM/18tvLHV/FgHLB
cz5TYJR0D9pTqPPYV3r32HpCrbu6GOeHeHZ2+L4caAZDSLCzu3KWD8xZSMjKyf4USp9+yTZyuPMQ
HYLaSI9sLMZNnzr07QxTukl095Q24pWiOVJlAD2XXdhcZZXdrPIISms5gTzv4O1zOWobPXZuq5Hx
vB5CZ1lkRNli61oQbF223F7T4N05pnKppsAXA5iVjWLsPNa18QA4Qyy7BEc5yq35GozWjTcO70Gj
ZztXDybs8i0wR829r9k+L8VsyO+HEIh0XziDdtsoyX5by7ifb+zCijmcf39Zv39Z+fT+h7rQRF//
OQvPVuYPYUEHP4AJwTYdnAk/l99RNMFKkX3et56Xb2PyD8IC1a/ACgz2Ad/Zox/f1ZlnwP/C25eV
46yg/sp3Vbf+Pg1zksB2dijTIxwAjmP+33/QYpsqTAQeOG+XBF6x1kKcGdxywEKwka17h7xO6Fdo
+yFtcl2yI8cRLlm47VNRuYDuy5LkNAAz7E/HREvuswjpTk0dFVSmWvtWTsS7qmCASHoj+f2ytcsp
lsFpxhvWvi0pyuppt7PTL0E92ZilSxAn062eqTe3tPwFyZl81kCBZEpJpsjEfdA3kMzDxrkYFX3M
Gv5qr9EBYU3XoVU3rNxRalnlkxiv8jdles9FXacUJrgrlnMjDX4mVc5R+NWdkcd2kyrswIF3mvQE
p3dVpVu9VuPSp1vL0mOmUqGObDhewlp/CJSXXYq20HG6et4mNuAam40VMvLbz5HAY1D3LRwzJ8L9
HDAKe8lGjMSXbNnqAWzHsHjFIEm1dmBgYXaSxEc1lHIu3knVTeXpX51IXPqKcp6iTO5DqnFZVdpX
FMZcQhPTYMxgpAoro7mb14SqeaQL+yqKecoYEwq4EbTTjhYNVJpSXqdT++R0zcXJRLYOvYmBQ3vu
fP9eBClMHE/bWmYaLemejVYith8tWb36KEkW1d18BOQX4JTU+rWPXEXkZDz7OdaMmymyiBNP726p
HmQMvMymaCfW5V0cJq+0wb+ZymSI8PM4YPoccbxzE3Q70ZDOzkyHt3vS4qYL1GqkFHIxAobeNzMv
tq3z966Ziu3EyPL59wn1/YTief3/P6EWX186dpLtv5xS/LiPF7vzh+XwXufn0/9cIf7vxe7+wTOZ
Klwd0xibn583Ri7iJp2a/Lg/TREfp9Q8bNCriSWCbM63OeRXdpKzYvCT/EmCA2mWYkF+LsaHv48U
YzDFqVKt3NUD+IIvIcy+RWMXPi+eiPaq3uVpZA8tvv9OTutoSMY1kzQ+qzDBaUZN5kvaxO6wCjsF
A7KwrOpeGhrU3cYSB4kgeqOHub6tKXDpNUixVuJ1mzztH6zezS59Ydd4hr35To3nojn/3Bi1vh4i
FZzNsqaFBvWs3lR9ZG2UqPO7zDFfTUlELyqad1Xad3wVqJwSxJOqzujnOABKGyAGXYpXSkfImxli
SQnoe5CSYeWJ/hX4/ItFaY2uB3PlJ6HIst2SzuANmQ8PcZfLtW52+BqqnhOJIhctmNkbi0DJqzBP
ttQzgIpUBErStNiRC37EEWvs+8ISn9NkrM6DPnVfka6vMcJNWxHKEdZ9sIosrw8+GZVebVSZOs6z
inEbNE6bWtvJszSJzbUSS8coLhkerUWCuGhMg7MYlLFzkD/W7kgb1lgMLrUxyKxxieJaWuRpbLXT
KbXya7prOsmBEobGruiH80jDRKrkrUqSr6Uad4pqLLhOWcX+rbnnTyNCVKWuSxQ+kofyz7iDwyWf
+m1L42AMg6o0FEV//a1ra5h/W8UIZJy6qWBn3e7JqzAMmnMeMU/hhblPCWVjPLsexqyAhy+vzERd
khrmgccjdz53FX9k421Zniilucur6RnsBVKos2MRdK4NyDyl855jDDTi/lM3JisX/aKb0EhdNzpU
PSMbKAPSi87RFKyTTEVrUsc/tSNGGE/Vawfrsa0LNn3qXZT01fTORepz1sjTkyWAkuvR8ZdDxyej
bG/M1H9WdaBudU3ztkWkwaGUAu9LnBTDQstkvvKMLDuY9ijvcPOxcywlfUhp+Lkb/LMCLLFuuAFZ
tEW0xE7C7nX2k4VbL6rSicJPv8/a+awlw/ZfZ+3uaw09+l/9H/y4v85aZ4busZ3/czX0lzoKJ0gw
9+mGM+ct5r39DwMhaY/ZYkbhF/ooE+bHUctAiOvD5Gj8k0fwKwMh5+k/jlqciNwCjITuTCmcsQM/
DIQ4N2DNSQnMZhrM2yrKxw1saHV2htG8yQOpkdSnagFQu+iuhR8Om3qg8UmGCnBlQS5DtPUc0zW2
Y+aQlyYCBSmTEcP8PAQ22/ahZsFsrSiyAgZPdxOM1licmjHdBxqQGkeHZh+X1nQKC9dnz+Se7H44
eUF+jjVNw2oWHWqPkGzaXLkgBPQqZfborkESjgTswb64vYvhE4Y4RDwsXWb4SKL7ruqD+yYQx6Y1
5EHgQcVr72BCVbvRwEwfgALwQRtqYpJLfAXL2MxQJeuIIFr5FhqggW3ff+p161NWNxDOLee9C0aY
njrBhS5sX/u+w8sKu3CspkVdNc8e+Tc0pHU3iGjlV/Yit6CVBuVi9AwOq/aWqP8GNuM5ECNxdfcc
adVNHHcbPoh0O7eFt0Aq3HjWeNHQ9qrcPnJBRQtCjndNqCHUZCu7vHezkqnQ2fXmA1og0HBXXXuu
e+QmZVMXXYcJbSJRvbG0RxFA45XJPs7J4JfRe4PJVzrmxjEsyqWt2z6nU4RxegoBQhT6kOjr2i7s
rY2x9mxqjX9p8GisAkuuWp1g+FBty94Ge2TAaXKpXnT2YSr3WRuu8WqvwRBiVnjOm8805u1jrdkL
J92YgbupE7wMaE9EL8q6ecjMfFnJ6BDl4SpMqq+GHbxOhTctQN0wqscHI75vxnczg4zwSc98TjB9
MbXG1ijbtQ76Fq+Alr92CS4+haiOw3BBo+VNNUBetwlGxMmqi1q0roAQMcNBgT2DUvlrpctbMYnV
XMTRUA+SC/0gMrHNiabrDn7Hx5x23w4eq6LarPede1SXRVWtyiR5bJlHAvPEx32dlfpML+bOiheJ
vy+IEvlmvS7TbknR0rLR771kWCZy3ISUZaZ6AX4W+1T1Rdb1ZX7jy/Jo2JQYlA8a0OlRXlTmb936
waapMiHXx5brkKBzuNp5THPY+hrmcD6Sbrm3+U0CfNpIsPYEPrEWo5Rma5p+F99o0OgdcBcx8a+K
4G1s6kPifZr3FnLsF0mQrvBtgkzugfUOZ7a2i1xdcufCo4OyzAcTkbJ2vA1Zknr+81HVrgrafVgk
y3Lglg3jT9Vo3dYYQFrg9UA0luCjn7RGyuWQTXsZxS8ojWtyuXeRReduqIgbFRTMMVtsw4xJbRHz
3d6r0qFm0Lc6p1mqmlinKPA2Yll34USLrls7pZq7Dm1eJasxa9U2ECHG9Dxqt78vr++X13/qjruX
ERffvzjLxF/KI71PswfRB15DlogUH9fQh/Jo/sFXHGuCxX6PUrOflUfWbMgcdEZ9PCE+Li/eCWiY
s6sBAfJXmTiGg63yp3cCmxfuLiQTVA0WjfMN+uPlxaRaBBMbHXYIoDojv6Y+aNTX9pifFJwBTuZm
6Xe8CbxqOoaedz1xVS804FpGn1xEA6WttayYAG/XLcaovWLGHGAyBObCqUCLg8L+1CV4i2KzISnh
eji4+FaOXvIpQvQHLAWeO0/GZ0NvTl0mH2sR1kSIwaGGIr33XRpb+j57wIWyJYr9bDkcldM0HUuk
TlaNmrvJKn/VDZPYJcp8j0ZHQxnwmg3BsGNWEm+LG/aPjS23iZXQCeK6h3boItYS7p1V6OEuGl2y
GfYB74PYEJTuCSX6wZaCSU6Pvp9Wgn9jMZJ0KypIIs4m4zZv4uvJqi9mxdIfl9ywLuLsMMZ9vSk8
WqhFCIfVb6dPTUu7dZCIRz9K7jQcG8gyHQaUkiaQmB2X0U+E6wKSOSB6V5EAkAupfuBCbfeOV3lL
k+fRYiQrPIc2z1lUmNsJxWNh+3CsRWCcDLM5tVP/pcLhuOiquF4MFrWdoQLvFpfj6zDpKJ6atk5q
PSZ1F+IwcQ1+9RV2Cqb/RZxi00imbCttkoVgsK+boLx1WtHh7JrWzdjsa9faJsIC390EX6GNXoYs
fuNjNWK6Dja+KE+yLk6jLFxcbai4nqJim/+62ti5/GRKPINEkB78ZkrZ4tRPQR5/oracqy0P7EVW
sxkKKlBDqveZuDUFOZ8zNfONrevRT+Zl8WM92hXtle1nV8Ek73JLLYc2yo6dDuw8j+o7i/70Vd9z
QWs6++J2gIliNuGLbmpylRvslVu9KPdD0Xy15vJUG18ZEHmpMLpr2XLyvJTxh3IVlpaDv6209jrw
pzsnbfkGGMVTOfScrtCcj7zEJLdl1VHtiffFHKDsuJr2KoRsdlK37qep1BfZMN24NonVDNwqNoHp
s1fqpyafCOR3nwtXYFABL5z6LCZb1Qzrzikute7eCT0vVz37Pf7r8uAIRdlrjG+oDjCCtFl+h38m
QcFrLT66+sGph6siRcFvLKxKaaDtBSWiDJXBY2gxUPYZ1UMxoSXu6obGGt+Tm7iXr2UfsQkLtH5B
6Xq6gQBkrnTCSnRc95DTm0GtSiT5BZg73p2Bf1fYJRGJQQJTCsyVMqdw003Rq02jkdTjdItw6jOf
5A++N97gSCrWsiMol7A+63Odhao/ExULmS+i1r8fUvIOjd257FhVtdSyKud1S0NuTek0IudG2uI8
jXgEi87sN3qdH2NrOFTYAOo+kKsghyH0+x6b7zH6zP/rEbYpWCG10T/1rvmHfajy4g+y8habM/Sp
780k/7vHBNRVWKukSWbd/ec3mMGjCDXMQbOfV2l/vcFmYAmPNpZu370tv7RA+8Yj+ZvZz6N6kRAA
raAzUeXnW6zoeycEQWjssljhF7C12GFstXp6b+uKIaoteroNEwagHfmQXD1FqQDPCca7XhRS2u5e
z/qUQwF3QrPPeqM8Y/WfNkbO/mhA73XG+Mk3/Qs//0kGfbrTOn8b6IyJlJLkNPLV4L2y1F7WcKoW
RVP2XAZgTMOuHJgzy3TZ0YC+yh3oRbzn5KUFaBbxsF32c8meCoDC1/yiwMP5tPwkwV07tcmxFMlN
N3bOClbSEydFvHTpC2FKVRfbghTH/xHqkJkW26CWzaow2uKL4wXt2oo8+EAeX1N9vMV2gVycgKn/
/X359n1x/3OFtXzJvnz9F8DP/KM+JAtA2QRC/pc9mfHaH4YuLLB8jwjAsVb+TiL+UbOYZ8U5Uvdh
A/sY++AXs/tgwwUdCgEZOeMX5GGS1H8b+8jS8K3EVgn+QjcZAX/+wnR6mvcjKu4u612dioyMdL+v
s+VB/nxM0xruvncfJ8TCkjJ6DCuWwUNV8tBItLcYPPdV6zrPHqcK0WAq0KbOf/fsIV+AHeRKy+sn
2yk/Aec+CZWzaw6CCprb9OCU7X1ap+XS443XsZxl+bMcx/YmzIOTaU4rM6fFwIvVtY5jVjTqscIQ
mUs8V+FDZidPfYpVnVyZJapPTci+qbGOlSygfMrbTqlbOpfYkPv21hxbsDbDgccxWOYe6VR0LGZy
8ebEDoUsIHMy3ryCIEOHGWoxlOOqcp03wEVbFnjIsYy5EWG2Bb7/Z90yjhF1XlliX011va3bdAlw
lwErf8F4s88Ka+no0akjnTHPBW7Y7pkZeP9ma2kHD1Nv7U1d3QRN8SIMh74DEJIQNDoAvRGqQ4Pa
UCl9hcjNm3cgTJdvRmUe/SLbBkmyHKBUUDCzLPL7XIu3Uwrqpn1pAdUNkN4qzMNGuJr4Q9aMcOOW
TJQy2hhzN13irEta9XpabnwfHUpfaeZz4F75bLq9XlAfY6HI3gi8thod7AyES5elGMI3XWp4X+gu
J3a1dKoHJmgqkbeyLfaO/6obFJIVd5Sz98ZLXhKeHi59/zbDgVJ6C/0EbdwlHEEBTyLEVRDZ62n4
XAX9jdV4C0dg+ovLIXoYQSyvB191q0RFS3gP4hJXPWXl0YArOjNXOdT3i2+NtTioWINg0fkg/5bQ
NyKxJpdMjtzlA5tfQbFunvoqbNe14/bAJPMLqv2uNJoVQaJ1lIuNN/FMd19ocl9Ejrc362s7OZf4
fV1L7jsvhv9DdxtKMSmT1cjfmVuRW85BDKfMX0NlrmcAaDnlX1t3xIcLftOqSHk3C9e+Hj2mdrzJ
WmESlS83vJwWo4zu0CHxkg3LwPk85HMCHCdgrLDn8eYS5Neli19XIweKly4R1HKl60wrt2XIJrBq
Nznw+UiTe5LQq5nDRXbjrIL0UExk7Kv3XMlL4jiHrD0T6liM1Pu0eXxMrfuiILFTGRupTWu/B8I4
EVYJFen9pNtOeObYax3M0sV0DSE8pEWxGqdbL5+iLcrSYoxhQWHJC/mU59Dp4DDhHKtwOxsbgx5D
/pluY6+8ILw3UnMeTMNVaxhvpGrPkdWcUuI+Ip4u+cRe1JtWJbwEIif7mihLwybYdmCeSAOYprEy
6T3xlNjnWLnLiq5NsjOdWb1XhGpzsGMmkQ+YBnwUBZwQPYqPeR6vjTw8FbnN/O2cOel65n73Lonr
VTxOFRWz4Z4t94rr9SrEBW3Z8doMpn5hi/jQpSyYBv2qN8dlx0J7ZUiLdsP0KRHjbjDlVarVR6P1
FtjfwkUoqAjtIB92EBZhPJWJdqhhYVMBtkxNXlEDsR4n5e8gX5thBhYqGBcd7UZAnReEKD65WXPV
qbl5UJ5b0z6JiuGj93d20uurtksv0xBeayonn58SjOW7aDflZRSUekyNsRKR95AUxUvgTT0lSvrE
k7sq1y4IL74ByVMt+UCP4WzQx/ay5Fz3Sa2yB6+d6fPQxtetm7yPqs22KjPLRy8N011Vw5c0qQte
JlZW8TfuGbu88eXNJCKMiow8ukrqDMRiTTMVadyH37PDt9nBYT3wX8vluo2//nPUnn/Ux+zg/EEy
VTf+JPn9ZAZ3MavNkhEz8+xi+9usbWFlwqD9vYqQn/BjdmAYYco2Aab4gngqC+lfmB2Mb5LQj8M2
q2WTQA3n1rzIxmX+8+zAjepNUR/mO2dE5MhTD0cZAzBbNRzHSy0d0p3yRlLnkvSg6zWwMktL7ass
tDdAdauTQtVhDV2YN+bghgc7hfPJHpR2VkV6jPysteg4sqnEI3oWphxfUpprYXjpxqgI3yclUQi8
FY62M5Je7LOxoGFJn2LYegCZ/G+YtWks3B1+YVthIoXJ1knPPyogis28sQgvsXT1F1dz621gMbMU
LW2EiOeYckvC6Bn8DfWsF4U61/NCRzekeevO0mnn+O+xlqqtyM3CuStnuZVT1+uQ50nWCdbgjV8+
V7p7zYa6XekFB6AbybdEuNU6hMcpWLDmLpsTPwuaBdL7V70ZHzUQLlZs3lDhd19Xo1raGhaRZKKj
jHs5KZPburdPGc6eHSkewf2GMJXVI/eKCJcmVa+7jlaIVoNrzc49XUl3ABcKk10b9B2qB3Bg6Tcr
GUjiJLyrYbC6zt1YtvW6jtt0HaWpDdpp/OTF/DXq9gBXQPjvdoPy7SXTpWbtCTLQtIvrKeymr1Gs
csIr1KZUPVTnoeZA11rfWTSqusY5YS2G0AZA4hAdNGYA34Snhb+18lmZ5G/K0C6WDmEVxynutR6C
VJAXq9aKmplpYC/TsQIlyO5YG9hFgLxtd6SfijUDJj7eosS7mB/hkNUbkbcQyUSEu6dtm71rhqcm
w0VoeDj8/eI1tPrn2miarW8ltzb3pae8g8rqfZC1FLMC9apIfepuiOAioyNx7IEPYbaiJBpw9eTf
8S67raqSUKQJoItn7bqp+yfNbt6tJLbX4BzOFttp2udYUUiPTYweXoeNfO5U/jnJh03VkZ4F0obZ
0RRvo8de3Yf5t84r95aF+ob0OF6GQmyJFb1TR1wvoMxhox9wJpod/IOukUDFzQKNfwBHq75iY8Jx
1lbIiUkq8Y+5WwsOId7R4T5DWASgPVOtouqAwzrfFDpo746irBS34wooRb4qrYEygaoZuZkHRNyS
ya2hOIDLmt91Apm7ZPut5r/QuNDMhVn5FV1U/iGx0tuwDqmDZIR01HWRDS812sCi67KvArnUDKjg
+X1bfH9polT8x22Rvvz7S5Mf9XFbEB1yEWVwRJq8EL/l0z9emh4RzR99j8gvH9tx/MtcH+gvqENs
Ieb34cdtQdfeTDPweIl+JyP+ym1hzluMnxYMhIewzM+7DP7l8+z9+bYocwxDth7l0JCD0dwFatLr
fQz8+wzt9DR18b1ZNienmEFs/aFoLJTbwqXPCeVehuGuMKbnOtfQEpPPkt05E/ezWzQFO0YCSYUX
rNg4jMtEj0+dPW04rhS2knhp+MODnUcX9gr7QPr7XjcOomkOgdmcO69EqE66O1dnKAu0U63TtWLD
PFwaeJ8o/uQ9FxQG4R7eo+u6S469Fdz0BM51j5qfomuvBqO7K1qCPH1HnWj6PE70rfEQ2QW+N/NT
NgMCJe8mi3agbl2UMy3UKl7axjsGqcEqxb2GM3jBB2j32q2MWT3bmP1IJWhTtNeHYWeLCABNcdNb
8sbS0gN7hb2WRw+Yoii+waKECL+a7H6Xed0pAVlTuK0B8t29tWrhEtL3Nr2dr5NKEWHRukfCpatY
iF2UR69V7dyXBTlxfjvswWlJtQcqwsMbtjPpDpN4Dz7d2AqQ6nEJmLZyzwUSVWtqEGvs5GBnDt0H
2p5TgT8kPbvN3J64VnzMAnmY4C6SMjIhV9Ojbmp3aeYcIWld6m4O+mjpLmAn7GhxugxylIc0s/Yi
L7a6iyu1S9hydthBFeRH8p6sOEu1dfzkgd1HvZCNhUnLsdZmZZ2TLtsFaXYXTeLU8dhbpi2isJQj
QF72+knOPzpUlAKYBM9Ki7Rkv8nCLoYe69yGMQDb2NbeAxVcTUF51JW+MavguTSSS+v3PKb0dG8G
7VPsmp900pgn8vt3bo+47k3xhurioxubANgC7ZOoaSnJh35NE229AdhlHDJs6vFbkqZURBpxpZx1
0s0huNK+yofhuneHcJvG9ufG0x69uL9xuxhaWeLfq5Dord901RoJp8WIJi6M+o+Fyq9zYl4mGxfH
c0Dg9vaeqlJny3pvQhOkYXfQCvJhbL/jAfIAJwaPl75+McOcInqj7/djNMVcAgRtkiRdtEDXFtVI
Q8RU+qeOreMibu17btGYqze3gJ2HV0rEb3mYvqjG4XFWH610bshtHrPWLhY+Nzku2mU7sm9Gla8q
Qk8iyq97XXs0mPV8PaLQd1R0Q4MJBRyvsYF27/PG2VsFzPemi9CghhFYEcExYP9Y+AtqGsJCbQj1
b7uE6ho32AEgw8fR8rjKPT4GNiket5eHrMnejKgm6MxxgU/teihhrYzBc2Fgy7Dl9Cabqlx0CmpD
Xizj1v1MfS3AC34dbV9vpWrWEH7ZY9UtLdgF39tEE+vyW3ZrTnElc54rmpNd9pzxCnq8Zpl4xwEm
rlonIgaMPGv0iBzmW0FOTNMJjPkiFRiqOQgm0mR+CJtsjpdJcmZmneBiYcCdA2hyjqLZcygt+5ZP
M91ByhUcjtyAVC+dUzOH2YRj6k/hHHD7fal+v1RZcv/Hpdrlb0X2+i+PsJnl+7HvMEjkknQleAPF
7DsB+GNvb6Dtopv6UFRnJfbH6kReWpBiSBoAiyGcO8caPq5V+w+6Y23uR0C+327qX7lWv7Hef7pW
5729a2DeB/YO3GBe1fy4tx+QKG26BvydqjCKwo981vUZFy50uNgpuo1fpj4f3wKnUdWG77KYK548
En6xnuw7t003nVHg0BnlVZnwUBOsCBe9HVyTMmzQPRq8Js56zEousajFZQkfewWJCROOBJ9qMUQv
rEE7A/197bP53ebgZ7MUeQKjxluajOz4On3OxNLRjGUm3GaihfGYm+NaVK5J6WrHXrjykWHBsz3o
gFEWdeyX+Gs0NM+ynUTAfjwNtpWlmpe67rTTOMzGI1t4Zy0EHd5j8+O8h3JZDXhlbaO4qrUs5Z7q
dkNpvpXu+Jm0UQSRcCQvKhXHnZ5eBZrHjhGL7doTEGjbxu22xMe0DZQmlMwQWCUs4IXEIbeoLNns
Q5vrBKxleUW7uNqMNfZb/hPaU2X+H3tntly3sWbpV+k493BjTAAVXXWxN7BHbs6iKN4gOGKeZzx9
f0mblmTLjtK9Ik44ji1SlEgg8x/W+lZxCFS38+xA/YSkuZPbZ2fjTsrZgsvYqK1hlYUV01BV630W
3QyU2+oU9nDQm9aN/DHjdFum7gmBlD/GzUET5GiEbXm/mEyK+8EinygnUDVLc2zJGSaNhJC5YrTR
GIN34AyqIDGQp9HW9meo/heZ6YLFbenvXERR+WWZMIIPBlCRwEEJmgezSGSgdWKvZZU7QBdV7LXC
2s34wqAosIvv5u4yT5tx0zauu3GmOPCxg51CLX7gj3uV2tXdkgFtB2a5dsTQIQuIz5YUnUEbWyDY
upuq7D/XFS2zMz+XIHhWZk62x5C89lnzuXAF7YcDZB8m5XbOuteIWsTTYvWGovTSWGr0aQj3VnHT
CG+wB0w02Zsdi0NJq+8XhYOB2eGctWu0BlOooVFwPzGv7f3RcnbKiH7PIXF0jUvYRseFZCKMmnMS
OwBfljyllhRWtHG9nZxJrDvFnOFGuwR0IMPoi6Fco/6tV43W77p0SbxAyjYYzd30vX7npIa1dlB2
sPtn+iHFHoveWB7av0dbCkF0KQmZ0YbkaETSWb0epGjEkfIRx8GHoyT1QnJepa+DWWHvXrWvms5w
GlTZAU/oa2h14W5CnBINxDrayFUG/NObrsVKLpi4ZlLTgvWaixiVSyj1LjHCl04qYIIq8BypiSml
OmawsrNqKq6zsXjMMGevg766LKL4bREjmo652lpVH28o6nxbdW8VROUrVOolnERl8Fp0Q1iw0XjY
NWnsk1pdJCGUbKdv85UROtEZN+VF18E+dZfiRLYNoggltHb4Ad8UuvB1V6f5plCx7xVj9TCO/VO1
YKKBJXCMohZXt9p4w2iQXZ1jYowJ28Ja9Yt79p/fuWeSF//Pt9zhkcrmB7ZYS37a10sOwwlkMY0W
EqS97AI/LjlD0niwjQiTK+t33dpH72j9xvaSk56tvmwhpQHu6yWHzY5yE5yzvP64Gn9m0vgDqx2a
JcEaFWMMCgI5JP32krMspMg9jppdqDjLdBALbDHdXBryJxzmL8tRGOOn2VXfInklgdm8D7LJwD6a
fu4UJhSKZlxNlU4iNnuxVeaKS9K/zoS6nMrITPOtkgkCtetdVsZ7E3bDSqCNcdX8lofyDIXnyeqm
MwK2vyQuOHbHoUBn+FnuIKQRmoMaWw/EyNyDdNGpeNRGa/CaqLvXYUSWHImrzFwuWlwpil5M6yAn
Y9Sif1lTPsQrJTQPiYt2SSjN+eLG2UqvQkx7tgL9pg2P0PmPYh7glnWM4wbGjJuxzvYJGpgJb34l
RTGqlMdk6GRM9DJxHmbIWwNr20lVDYtcJL2ZfZu1nJSz1N6MUoUTSD1OgjBHlwody4aoKyU7UruT
SRWPQM5jGSBl6lpsqLzZwEnJj9T+RIiAWqkGwr9IOgYLTS+RWiFdqoZg9hseg1oSvqSmCNWvWCfI
jOomyTblu/KIY241SjVSJHVJqhl+1qRSCQ0Sy80UgLxUMc1aj6lZ7Ga76XyWUObKtGHA6XG3iYz4
gnKBNnvgGxhV7Q19mGC6THLsUHKfqEpzmXXLk2mIDQcU6i7qHTNNAStU0JyLuSpXsWqDfXIZdlXB
Jz1ThJe41lFPk3BDBMtLXDV7UbICjJaRUkexEHcjBgybAohzHFhfOotnpVaXTRghSmZQ8GUw1Fso
GIK09ZbZdHyGHp84gEaFAdHIfj60njBjwa5TgnA9CDZuVW5ZXtvY2zzTWf3pqmxhkUZCuzYrKZaT
AOw8VL4sELE1yNgCQnYGKXshCYcRI0tPLbF7NIzisQekKuz+Cf/mZz7llEjwtr5M1crUCsSAQLkb
dbnpxspEHmfc6HmCMScVuC4nHbnijAMBwfLITc64PZHMb4bx+HSqKkORBRE8zpHM2dMhzqutmkxs
iuPgTE+cx4SKAXYst6aaWjl7N+NcIGNfTbDHewkhLyWOvJdgcui3t2Q+HNDhpas2h10uIeZGAM58
hmueScA5sa3maiAxbEmsh2iozjvZBIt0Tn195BnpLSAnQr+NJDt9IWoPn9aybpX0EoJ27IeStI4Z
46pK+mdTMtgtYOyppLKTupd7fWvdOxp685AC+Zd07P2WAZ78b7fM+rEdX7OMG4UZezdLHurXT/uY
ULq/MQJkXfQOdaNP+RhPSqyrRhclV1N/TC4/rph3jYzNconzGJCmPPg/rhiBmxtKkmq7v8umf47d
KoVh3+6ymHKqSKwxruAOZzgpp5ffeHeyABZ8x4JnF2FIT696W8+n86LgFQIJhiwhXytDXerkyNHv
fZ4Xnlc6oUVba2nPmuzXU/TH48AP8J9rlfVj9zg+Pf7gKeLTPmoVeINYtiz1b4BWjceI/wwz9AdJ
ESjoaeIpIZz34NmvjxFFDKAAnjsIc/zo3Z+Kln1/TL57jNisOhKGSCYQgir3L49R39llD3ieWAfW
nd5sttFmaIF+kzGAbN2JTD+w4uOSAPGpI3rHKhLnOdnWq6Vwa+lkIlzVsQ9aGasYFIm26YapOGPK
h/WpoSAnLSw46g5XBHPEu66piWtgfFjBp/FsPan8tnTERd8M5alPMcD0S8FCzSgwzLdW81LV3Kml
3hOooz6XxL0waBvtazZvbxLmt+4juvwKKOCqipJlgxCr80VRHju9q2HhMczq38NVwN0CXdKqvT6n
cADjiSm5VRPo3Pb2NWIHMruH5iYdsmWzIN1dR0ob+hFRPWtYCV41IqjQMoqAgswIYk07/sYF93JX
pTSEU8q3g5EAGqbkxRDLY79URAq5anwp0t7VzjSrGGOU/h0dFlaZkabx1/v3R6/A6uef37+z178P
w3gv/nz3bBZJ8Oegfbq4HMlX+don2C59AjU/ggX0wVKS8HXHZP2GkZ24Qpybv+cDfPv2GUA6NHZC
qqozwfqpt0+3+CJ/PcVpYxivkSPNn07eWd+e4sLJx7pwOmY+Cvt3BFsGofMJO48twj2FZCGr0qwV
ecQDFbLCunotFiO6MBrirWo23ZuUZAlKn+I+qDTQkJV7ZivqjZ7ZAvflSM+dY2VPR/VtUgJPTeKn
qC/OwpG9Ths8Beaw1s2CmZhu7NpYyteNmEqemw2LHB+k1vFZYMyvYWojMZt1Que69iauoZulZrHN
SkFnXh7rJj4bOixt2O4dgUwtCF7zyXqrzfBCn8fbkSAXY1IOU2thY1ZK9JeRF0O/poIqbvlCuzHK
n+ygdjBQRmeWhRJ5EmJn4BSj9i23SUPoXjgbIIvDSywDyO8Ntu2Bxv9r7ZdyUu/CqveHOPIT9yWR
zLA87a9J+T1z5zcRZ0fUqdSQ1bBKofOl/XTLzOlikqDTIEdX0ejHUYAfiVqH1QC+0JWNoWKHZPHF
yK37ibNlmEzCWBvkoMV4TFyWFxEmj7jwwrra44PRgZehrWQkMYHjy9zZDyYAeJVQzrsxP/AfDi1h
eW0vYSXips5w0g72/Llp36ygParOAF4wWuXzS5e3it+kaEKZV5hYGJ0hOYcdR1h95DBJY3PjUNwW
au2XeX8qQo7AYjklQbi19Rj7Ykz8c7Hp+vY4FMYqW7KLKbMeyI7aKSk4zhQ1wip0Xt1UvA6kmPUB
ckq9Hi6xWiIstepTSM9g5umJsRDbwPqTLmUq4AWCqfIXI/Qq59I0zZ2KGNTu/ZpYnHq8GXsgH9Gj
ytqkCQ9mGe9mhn/QRU7E0u4Lfd60ycaVFG0QyFWbba1sRuvxbKrXWg82xdBWBrMXej28rOFqtGUg
7pblypovN5cT4CeLLY+5H/go2TRN6EEIAvlcoYhwGXvpJq4dnSawvtNmFhXddLCXK3m4F5m2Sbto
FyKixe87zw9NiRYNLewQyl6TYSmA6Z5OaFqa3aIPUOQeVIXQ6OKhIuy2n9KXqJ2+kJ1x3RHpUuWp
3w488OFygwrz2JQEfgsQcsHnxsSVzF6JpJllZ+fh6Gsdj6nZ4SzJaHqbTAGAwJ8yaSouA7cZvGlU
22tjXpo9/t0XfbLEaxtYR80Mz98Px//7PP1X+Fry4Eu0f/s+uHguq7mJQ17H7//1f27LnP/9P/k5
f37MXz5k+1qeP+av7V8/6LvP4ff94+t6FEHf/Yv/XlJf9a/NfP3a9ln3MUqRH/m//cU/CvPbuXr9
7/88vuS8SHHbNfFzxxn616Ld+ddbYp29Dq8ZuYo//sSPOo3oRPIUKdSQl1sIxfg9P2ZK4JuEQ7mN
Qs2xrPeq/qPgpxxjo2E4EPAkrARG058Fv8UmRurNmHTyy+rPpSr+/aqQdkeLe4pSDc+KvK++vSpM
jBHkfwt9ZySagcmtReadkdS+zS2H1FEcZY8xxB7fanPt2mrxIKfz5Hioyea7jr3Kjc7oKPN7ghre
mtAcHY6mWdE8xFnuWZRY8UVAPO4RMmV7Qq+MkqebeIzrmRR1sFBmZF1z8Mfgy7p7swgB8ZeJx3rj
BQYH0CGt2EwjeEWm6huqyHCD4B7mT4bsKS22pp6Xvh3oh6FM7VXp5tamb5I3q49yr3AHHIwqrq0h
bUMVMrFTMWE3g8K6a7WeqQ1/9zR/asaB+mn165V4XyVKY8Q/F07e4/AjMaf8pI/XAbygIMxE/WGy
BLZbJqjkEtmEE33LCcLtgbgT+48KDVDqc759HbD+Ao9671rQ6Vg/NWKVpdv3pROgdv4YkNH4MhYv
4Pfvg9YGupboWETnOYA0qn6y8/mmNN1nZq9M/h0N9UT7ydH0sy4g4qE3u3E7l9yVWl34i6Yey7S6
ckV8JcLiRsVfWUYT6ccdoTnZxG3imO2dnip3rHteGR29DRVLQmdeW/2EfhoAeBmg8y8B1zQ4GWAQ
wmcFmDME0G8ShI/h4pybw3I00obaQj9lffjstlhiGYauW9YRrmTSYti8782YeVvlTUqIUlBdK6xv
HFyumzEOnovJPJmDfpHgQ3BQO3qhZnNd9fGJVZDHOuR8xrXgKAbB7zlTMDb6Uzh8CiB+rPDkQtag
MVGB03iVEg3YVKRrtfOKTAxeX1bE1JNbL5zkmcAp4LiQd5K+OXV2fAdQlSokPGnsrxDJVyu6t8nX
hfZJLCnGSNOXepXEQoIztCk36XxKaZj4mY3Qg4szbVbwABSf+yq801x7l5LssIY85g+6uIeP+LjY
1ZcinoHTR1d9l+3bILF8ra0tv3GTi8EupCxy1xnOWeMQflfPSFf0Zk+16cgh8XVjoIFCKzr3jODG
LoXzUzojKg0TAHwUnUdOg0nOmsjubtF02O1Z2RpbFTOOFreblkjTujWvI2JEVChGo1KfxZrpu65y
B5DplXjTe2MmvUKEfmlHxarWLZbJihVAKJrj+dYowNHGc5ag8p+yG91MorfC0PVVr7pw3POxe1pM
u2eOmzCBKcv6qKgTKSbzYMvZd3OQRl2AeSuM7GvyK860MTgE5nyntvk2HukpG054Uycui8BcDV1W
jwkWPoriFNuEYNYgmvy6vlERIsWU5n2mMS9VyZkmdUIZrmdzInE1bTyTNA1G6PFD3YyQeyeKL2qa
HDAkD9WNoD5ye+2s6en1mTorfWiyTHWea+idadWguqKiibD1WHditq/dclgXbbidYG5pTHwJ9Vjl
5WU8vpYp/pHu0pjZpA2JR+d1sETkFUV4tojiKQMhktT7xDAuLPVlxn8SU+fjZFzpsXVwlvpMbzWV
JtrZF/ACw+azYM7caimDguqBOPp1ZmUXdeJ6jMa27MY/L6M9rUxB1Qxvwk8LPNpJF21i2HNgXc61
MNmOavboRKP8fu4TlxoyRqDsZm3Nrh/uMYYlIuFt252J3qpWJQrw2Gy8BmGUProHiFCfLaXiW6Ac
M/LElc431PqyCs0LJ2HFbVVSbnwHc4kAmil/w95YrbRgPpERmNON5cP613X1+3X1r3JSeV29/Ggp
yPTq2xtLNXm/yDv9gdMXUwI9NvcS49DvWLncWHJ8ykUmKRJgdr+9sSz5O4K11wyXz/65LKR3e8Ff
Zm2Ub2AziFWS1yoF5rcVXGOrGGSiftm56LNOaqU2jm/2nJhKj04BWxFNMJkNIDSlJsS5GN5tv3j8
xC7+3QwcpSlNoWYm+0Dvh8VXnIoYvzLS/bl23/Vnql8MerylRz0VFa/YQqgfbjvrPBtEsFLr7m00
i/N8QLxW64jXSri5XqApLeY7DGhLU7SHSVPYnalwewyhJL5uzG/oH7naInEaTbZTTU8QUU6vV3J7
NYOtI1GLI5Zj5HNGJon08TiGewz3J2GlxwLfxapVQAmgJz0OKYi0oayHdS7C7ACQ4BnN5hmo6mE9
6/zdJ3lHC9KZTxNLoZVgpLcOR2wT5UTrnC4VoPUhmNZojOhl0RE/zUpkeUMD6z7pwifVUVno2Gq5
MZTa2CupuNUmgkeCpr/C5HdMQA3vdGAdhOCGoO2HRlsRlTL4GMLVdddp06azIfim2lj5czaz89Ja
9VBnhQ6Rw23UDf09JE+8e1d5o9vIQUk9hE5hHNsi/1wHaIDrkuxBqzOQU6guASr5HHhDqzow1JWn
XyfC7ycCDc6/FLB9lcU/sDK7fNbH+sb+TVgM96Trh0H7u9ztY4OD9tx1ZOI9ixoXOxBd29eGDoO8
DEBjNgh3WyZzfmxwzN9gATCkM2ySUUzN/LkNjtQvfFfBIqfTLUpkSmJNwwIif/2bFU5AEAZB7SoZ
nwpKuAWU91Fxu3TTV6R01do8c9ubyypCWrsdUikSdhrkvMVtjxcFPAUcKEPdJ+2Elb/D49PdCqfw
gjY/DnNzBzwG/B83pcyZsKv0pIFEybv6wN/Oj83wU6olPoBepn8xX54xydm4VNe1rVzPqXUcqwpf
ob5HyIvQs3gqhHldhu1RtMV6pJ0jh95+sOcOzU2Ws+8PW6z+clOsn2y3P7JxPkwWcVzhqKxdXl37
NSgcFATxuHE7UE5+qo8Pc9PZ91aZpQFznrTctWzQoM/oKOUmwh8+BbP0dbRDX18LE21Clpfr6D3R
0iAk3WTkWMTx+JS+h14S9D7fLm5L+QlrodDXrNhLzzDye20ovqQKaTU5OxrUO3hO4kW9CMpAXZVD
D1HFBEg8doL0Q5VMLmEBr5tZOawyfSjWw1KB2lKsl3pA3xuX8dPkBCqTr86gHhwuXCOfK+zkFLrb
uSqaO3zL1m4KBus6t9rwQHy1dlJTTYv9pQbOs0V7MdosQmocswZqd31tj1N18etgkAcDS6p/OxhO
j/gU/34wvH/Wx8EgGOdw2TO+d/+CtiL8VxLzwRzg7WDSIodAHwcDhQIFAjo+zfr4pY+DgYUBU6A/
5zwYDz9GXt8N5b4O6f5P0SNfjOkQ/vs/0Pv/djC8Yx5hR7IvlqCR7w8G6NgZ7bOV76qsVqx7qkv3
fM6zh8awdokgP6Qe+qfM6KDhqhoC2E5tGdQQUdLWwcR2q3l2BfzopUgYiC6oaUToUPW7SbleLAaw
WUXriieBML5ajVYAooEbzem1aToHywiRHyhgX8MOjI0b3MDi3eLP2DY484Hd0N+AXkrt4ovauVf6
2G/QaCGEE4hepD3SlkbJJscyOVeYJ3HMQd3qWJF1UBNXgTRZNrmK/HJpWV1oQCiPYT0q3mCnoz+m
waZPIY230pdVYdDqDMMzEVrgCkEPiIurtNH/R4F+tMmfXzmVCVPJQZqTCuO8HsEXxQkOa8Xo1zGM
MoiTfevV0jI2SfNYLm1kSdXVZLiLnRLHxYY4wANZiqga0f75ZJzdWtKQplViqyU4miGuAtadOjYq
on8NrP5AasFFaUVfGhcob+CG6tqWrrda+t9Y772JCUFggTOOrh7Il31thWPpLw7uOSQ3z43jAF6R
zrqpw+/WM2wou+lKxXuX4cHLZzZBlrTlCenPq0r64bB+63DuseUnik2a+aCTnbvRfB3h8jOlaqdo
O6+SG5pCy33bBbWeYRYl6zL7XM7NlaqIAwfQRdzP511fW9ux7u7DOn8y8BrilkQdiftQkzZE3HPJ
RpPWxDzTsl23pMpa9PXJkibGVNoZwwljY9dmN5o5fbZcFJfS91gv4DRRzIzeMtCjYY6s69SvpVtS
s6vKKzFQqtJJCU4am4g0GE0hPsshkC4+rJdGxABD5Ye+Yt3Vbk3p0IylV1OVrs1W+jfbdytnJlmI
YdW8tMpA0ooK7DnHttuOiZodSF+A+VgY2kWZgmgOwcxPPVj2aqxhK1RcWFbQOG+QVzHpTI3R7xXN
OVSVUW8YsO5CtMLrIklPbGFgnrJ6HhSW35bWatsOcgNPgh3sNVVcq/aw79WZyLTCZbWm3agha2Kr
UBSvXuqLwO2xRgIeWhnWos/HRkis8igJy78O+veDXuXw/ecKcPfYQKvo/jbTp2X7WgI6SCyo2JhE
WsYfHKePEtD9TceFgITUQkTxPo7886SXM32DZpF/oMB4dyZ+Pem5NjBsqya01p9VX5Dp/peTXnoV
KUT5EjwxdKFcbd+WgBWyHKUinnVXpVrxUi9oRbBNK26xNrX0FVkl7FITAG4pVrmd4HcIDwZzRCuf
l9OgM5TSK+WhGJA/txaeOpIceL0GgobqPDjrR+pIJODzOhIzH5rbKOWR6BfYz7FmX/NdOc198zAO
HGNxQpEzWISJELZ6iNJwGyjMVWMEhYOOtsM1d07U3I+EC/J6aodA0a54e67mjKWtmu3Bou4yN9qp
gUHFmW3DThwiFen+gCt9RYzBqz6aL6T0snrM8JTn8QvJt5/6otnls/Jpmp0LVbcTe6PMdoqpXpGe
jfFtzjTtEPf9y9zGBWo/+BjoWY6J3p+TVnsJG+K8LaN7NdLuF3dmkiWm+zx1QRSCw7PLuFvZ4xz6
6pR8CcHnBHN1pymckMtYxX6bNl2+6m32H+nw1FbL+VIGt6MdHS13KlepjiS3NubkvJ71eV0Ule6T
U6/5WVAyvjX76pQbowujMBa+qxiYH82ZKr1yj2VXTAyCVBSjTjv7YmY+JQogpkuo3rUZbSl6rE2W
ofVc62gAlCcOoaA9Fbmtl0+LLaYDCR42ng5tNnKQ8uOEj5TFbo7fb92EWrcPXEP+WEA9CsFwtoyR
9lbcH95SoqPRxiJYidaI9xKyvG74c/46dn6XnKj/KhzclekPNCfycz6qS3IPOTy+niz80tczh3Wg
5lLFOnCdv6suZYqCgdEYS5zUjCMs+abthPbN6UDJ9zsu/GeqS4YWfztzUDBT+nD8ISAk7u8vZ45S
5tgkRxJBg9ZuLuNIBhLSPR5p8cBBqvGD4jgHe142iBybzTRoL6i1JYlbmJ5d4PyxrIgnThWMQeI5
v9CK0etcdcY4qH2eQV+Vog44eBAwEHBNeVpdYlABlK3DeUqLOj3rasgPyDfE2mwX82VqZzbvaWh7
cxDdDZZzFwhnN8T1IzFISELo0JYo7NduyJCrGcZ94URXKdOjPFe+FA4I/NkywIEG8dHN+9vcLT5N
mnsedgpsBucxrwTyC9cHruflSvTqFtkZ+6ErIqsfxrqFpGDfjaPwnWDajkZzpAc55mXvDfNy6NLa
02FMpOOy6WLbU1C3r0xF3eZEHaglYbBCOy6aU3qVYfJOmmQWJKVn1awexrB4rInrbQZ4eLTOCMJA
MTfhS9XG15baIeNwKC3inkN3WcxLSuNb5Nx+1Qf3fUFAXmpziAsrZ7y9vJThOKzbUsUhZGnkHOQv
2A+gg8RKoT0vIOPh3kyNPxfnonLBpZo92W/khSx17oH3zDdBRnYrP0RkRjWnAdcE4YGl6ataj97B
7r9gy7D9WsCXzuJkXwSO6g0qay3FfVLq8XI05gscR/HabMxoZSC8G4d0ayhih8ksW9lSjB/0R8VQ
6KKDvVprEJ3iQPU7gJ3ELYzGtuyCfZLl23FgZNZM2aUFUmrUlSfdTp8w7GzrXlyNS3E9ttnGcfJT
NbXHOXfWKLJ8p0s2vVFcxmWl95e/aqjfm2Xe7n+uoQ5l8dr+vYLS+KSP08z+DVMHrhiauHfLDL3o
x2lm/8bM3LXR12Ea5Tr6plfmNDNlBUX3avBB5nenmc1ojQOS0lcwAfsppo9m/X2IxkCd4Bm2zirC
WLmL/raCMqvYNlnPJGxOyYLC2vBgpxDBqhSTij49RgP2EY1UyZ586ECLaapSs/V6ckqNWVow22hb
adNuVqzN1GGdN130OdOon41Gea7qxY2rwlApIyBjfaN4ahUVrwYzcNdt2xmSvSOWe0ullc5GMZO7
VBarvlrO1Iis5WFqc6+tDawGBfyAITefk3p8S8bmHle4ipdBoXmd5nvRlh2wLOVqQT27UmqOT1EO
27yG0aVE4F0C7JjeFLX9utMDjJ6k0zZvHWzDJmKSSbDKbBINitfD9VKRGTTbow2YOevrTeIWu3ya
HrIy9V3NcSgSu0M2Ls225Qd43+mLwCcbkIWaDuqgnUEvIOUATSs5oaMcwokR3+dqrgt1ObcKoM4H
daw36lJB8Nd70C6R6ZyVbrz44xxp2IPaay3qy7WRqXdVDadL4VTURQxmHzuMoDgNE5IRBrt51ur4
CYtesMqS+qEzg3Jjpwix6nbwZhHfd3P2kISY70t93PYNw4UAlGE/Khv2KzZWkWAz5pJoXJr3nWJv
E0GWV2vgBjaioz2AtWgK81gs2lXrBDmhm/WzntXkYxpAYhBNAsk2zfXcNY8ynWYc4jd03KhQJg8V
70O6pP4sxpspWNZLakEpnA5t2D91BKQVlQsgyNG71djBtCA53iC8Jb/hbUG5NjNoIYaLBKP+pk7S
yu8IC3UD/QkXa8LoJHjKpuh+SNzdr1Ps/RTTmZD98yl2irvn6EdmDoh+fx5kjga310VtzypAmNLR
8edBBuoehztewW8WBV+HfrIcQ2aiOjozxO8tg5RQKPHZNr/vCX5qG/C+uPxuGwCFWKXAk7lX2O9Z
Snx/kOlqUc+1TeuS547umyggSd49kFT0pqTJJa3M3lzUV+TOBz1DjK8Oh0GVJrzIXLsKtyk2ZV3v
12no3DqBu6omIioUY9fUVGmioLCbEr9XGP1D5y0ZzFhh5QUq5ZWhHyxmUW6VHnV3OWlGeJOp6kVp
TxcZyMQ2Nnd6mBJgN3De2TY7A9UfEWLxgl3lUgGS5U/wvrcENfkKoF+ikfalsDf2QC6MxfBqKS+c
4hL60ga84JcuzH1zcT8HVXvftuAiEeEWQb1G6gyUBR2GzQlo0DzOCV3x+KnqsK0z5ezg/C1K9mS2
5SeFXtAurbeqJqwb/UahFQctar0WoOoEQKuMDV/aGY1EuY0a2Q9nUABIn5jRTrthcQ9t3a/d8QzO
I3FctFmKgHMJ6FGNq8t5KI99Uh+03MaA5eKji5VzwtJHnxe7XDljqW/4ro5bN2ghXXTpJdG8J1Wk
j44ot6oOWxbGzr1IhBcs2lZd3BP4glOdsFFNQa3B60S8AS4WphWyGa4ttwywhJm3Y4JYVivA1ydK
5JtDsDYrsS+HNCNkK90k0/IJ5R5OQ/ucaeJdAHYOF2bhzep96Fh7uAhHM3Z3PWBXs1UAxxrH3Mlh
kN1Pg7KtnOrWRWNdhta2HNxNk3WnPOmJ9Eo2s5lsKojP2XwdZvMByYin5+mmDsu7uRt2dd2fE3q5
1scD2ZEHXM94P4ad2uc3OFwR+orLICgAL5g4wbPnftbWaAvX/EyQptT7MTAOFgodPHIaX0rZiNS6
I3WH7HK20gLsc5zma8ltmWN1G9e93wamH9tiYyYhNTpjhHQotm5vnxfh4unwFmIR3+VCvajb7kZV
gJmUw64Lk11a8M2KA+DrRJuFnXHARoKfMpjf1AwBcDE9qou+jSt9X2f6zWDfBDFrMmviRxOnR6e0
bsuAEPcQpXXfoZIZTFoWZNh2zr9PmyHsaARMjbz3+ugCDgB5vw/4BqbVcKVnsGTkdykmv5KHb1NP
9UlXcCSG6hbK/2oc+POYwyenT27brLhsey3ZWMh5cg2184R2yHKbQ6WDcDO5R/K7MZw/k3JOoJcD
lsfdxQCpmCG4uwWREClF/ZvVur4gaxtpmIo62vGUoB6Jpq2ve0PsVfjdi/qGtH6dNOPV1PewS+vy
jlz6fTSKu6Q1L52M/Nyl6LbFMj8RCPVQOuZbblyCJfzCGNrr4VKFRBahfDomBYEwlfxui2MPsVAJ
lSvM8D7JmihEjXO4BcdQqR7ZS3il/C7Z1sYa7Ku8xUrvoLihMyF85qSFNtL4hAU++KX9rDSLNwoH
96fOjHwkixdqLiryEV0r84/VkBh7gDnXizQi96e0Wu6QBGSkXeeXhFE+hRhHA6PynFqc9Zp5n7eP
iSJ8RsbXnTkx5Ao2lW7Ieqa6Esa9q99VwzEa85OVMiZSmasMor0lFP1VQlsBwj63enLTjtUXu3So
L9J0w+Day0ODnM/gAvTP4zjYKOrw+JbkAkbGsWcFCLHZTwdt5dQgEoOcjjeZLsZmvmzS9GSMoE3m
9lJBnjUuAXaK4lyveTYbZ9on2A46C3YzJCe7tTZmOF+1Qew1VbAyMAokynwt/akVIRmDFu+A1j/p
y13SzKcprX3WSBtHX1ivutq+SVkABNqpql1/IQrIzUkqsBxg7myCoAFuOjHy1T+pSPeDLF07EpvC
XmTVaeOLO3HxcOWdNQuPK2lceHztz23SrrW82cYhuVvitq/dg60NR7ML/EZeK3CEDXI6Rpd3gVy8
XKaOFAGTMKLs9VvFzLbd2Hiu023MTuyCej8lwLZasaut6aDAabWQJPZl91agIKG08rVK9Wrx0hLm
N2q4sx0STJs7tlrnBmdyOEDyLQu/cGbPJE+KsnY7moKi3/BtYlyTkYNTUa6BKOvYpPvitm1BGadg
oMK3vvj/7J3Jct3Gtm1/5cXrw4EikQC6G7uuWJOiOghWQl3X+Po7IIk2LesoQn31bvhcyjS1mbly
rjnHtPjGeZV7DsDNajPnFULnua6TVWGzqhivexLPKuC2cDQ3WUq9Ir4xKxnXPTANIxoPpS7XoUHU
DdZskoBxS/FS53QdJcq6appF19z/meu+zXW/fJ3CQG78PCVG8N8nqv7hier8JTVhkKMkliU19rr/
THbqX/M/sxjUdDJW7GU/avyYLjCj0s/H4tbg8fpB4+dxyj9Dipt3A79XuzwnAP492M1mEQOricG6
WWfj/O/BrkvShl/nbNhasZaQo5nkjUaTnKt6nPlaPep4rezP4GEnDI4O4GWD24r6nMlq9nPl6dIY
AA21MQxTEaK+q5VDyNEzxQKhp96UsN2WWeRwgSkTv1wB/LTQg0NNrWd2ZPHp1jq/n1j6N6aSXgLi
xewxdQ80mCsLIaCrVkGo732n0O5rWHZdBK4dUMNnyYJ5ocRkwWzPmnYjxZkrBC5SLvSRL82c9udg
orhOdDlG6CYr1jyZ66VV2gfNVD4NkEUxWWJ0rg07W1lWDBq7qZtj0ISbJIibYl9b8+qYnkr7k4RM
8Kmy4n0RmOFTaPSlf1X7Ttg+2Lkhz36b5ye7L6GhY6BbqHH7WCkZDaiUnbrNFHabwiDHr9ViIrSm
8m/yvWLjhc6xy6OXhnQd3HharksrQJSiP8etDfaMdpOnMINGqvJqKwIJ3pLpaTzOWKmXa7/0i10l
pP+pUOGIh4WQ937TX+jAYNZWJLStXZryqqUJ8RCBEYDJ1CmnojVbN1MqseIo5Rx0lGk50B+0bgJR
7swuzJ7jtsNOTG/a8s858e2c4LfzF++/PK9+osnrfNG7ioUmTzSGmMD3XjL+p3cVy8EMQsgfJtrX
hd68gnt//LEH5NeWO9M2LR6BVFd8OCNwhpIAhTaKsez3DB88I/97RLBO1Og9JseAQXGW7D84wRRg
/V2ide02BBy91PEYay+2YpJDRuYltr1DZgNojz7jJnQiU2GeLiYnVo66Up0026eoCtlYp2NhkpdS
wTk29TJZeLGFwQmxuQ6i1wFhd5mlX9Gj51IdGAGKJzHr1PS458u2kTtLTTZlkaOxS+XBE87OQOie
NMlI1lKxZmSHyR5ePTocOG0PHVK5hWQuJmtVROGTyMWRu/wmCSiwHSNI9MGbQHI3fWUF/HlvIsX7
dKABAj8ns0Tf9LfMP4dh1u7jSiPkHUYPSV6eOLcPQ6NtQ7W+Uab8MFU1yMIkd9WqwsKi1k+sLrct
e4LROQS5ddWo0aXP6Ma7q8z51UbeDvUpv9PnLZg678PKeTNWzDsyHUorkPkW3tm8QavnXVo2b9Xa
jHbFdIpsrChtehsXI5nOLigxopQixUAzzGE9ZTC8ZRzxXNTnOB8UUCDTc8zPmQN/mpWuKfdaTnow
roQan2oSg+1AtzNOUZhYdbxxKrHMgMPhcMs/S4KAOg703K6umO0edH6orjkGNHhGDCFJfKuG4QqH
yotNjrJkyrYTexuNI7vXYt223abuCjJ4rH0Lo+IRn3bq2oC76lok6Rewzqr1aNAfrYvkbCkDcDyz
UNWAQ5yz1pwPXW0+fuuIZQjfHq/IvZYEG90Km6Ocj+xqPry1+Rjv5wNd5WQ3FIe/fI76cD70jfn4
d/SYi2C+EngXeW5p6jSuzBeGNV8d3nyJmPN14uT5Z2VE0vCE4D/LIujQ8TdRq97aYA/OsjjvVhSA
ryfFDBg3sfxEQ+bWRXdhVkBe0HY8l37VeiFT3uNsdl7MouOBkINJMaNwrzUZz1I189ed0nrbmNef
W9tZ6Q7meDkkzrYJ4kNbEYBFC6bEz+OS/XMIfzuEObX+9yF8fqqDn4xpfM37GYwdF987yBIAlJgq
yH/9fQbbc6Ek2hwoaBOzxkc7LtQU/PnMAQJ2F6c0stg/cxrpL1wdOL1nxBba3G+47rD6/3AIc8Jj
8jeEYRJggyr2wyZBRxgLTD2sedJnh67OIjfw6DidCn1+EpWj3Rwzm7T+Ii80yzsPU1iuASRGS18Y
45m4ULbypth/8NmK3AeWiRM2jsty41upynNk0JNVEhVttOJJit3NafKDOWRiGcXTc5+ra7wWL1PA
WyP2qL2NsOi6Y/bNrZcxJ2pv4xBq7pD25yaMJ7cSDpz+9slvy5maW2z12rtNh/QtSkDaKkaxKzPv
Pim7h9Tz30i+lUuVjg/QQorOo4rOljF/qybvkxoDTgzynGWuTxlLnQqInMphdMiZs7w4WFFLIkGY
D3P9Y2Wz561kigG+MPp5/xGtJrV6GaJBdfWORzAO3xqNQd922RRuoilLV3lG4qkK4vspksZWFeFG
8PhFf9lCW7yG6kyirpfKVT1ZnyjGzFn1pXhGwHUUXnwVmcMxU2RMk0nwGEn7i9JKHlnkR5lEh0OR
l4/5oDAh28pjnLeEfjQOR6C7puFRneyEkIMvDXoRgmUroGXXsUiW9WDubEjGbg1lC6WlXlex+iS1
8L6t1MPsUCllel0P8XPkVzd1oT7QbQE/m+UKiH1Ak7rhEuNAOuoq2/UG4m3zH2S3zaFlpOd/qzhq
musuCV7+nC/fzhfGq1+cL2/9/9s+ZXn3Vv3kmOFL/zlmOBJI+7ClJxo6k/w+HDNMbLh7yXAzZMyB
7L9HPdjxeCFM29QRN1j+fzhmDPg987nF6fStKfB3jhn9K9LjYwqIP4cKidnvRXcux94PWPlQjMIR
yhRttT731t7Ygi4NqIZIkCX1+REIiHY8JY2+DpASp9hZ5VMcbMlrhnvSa9lLqfTHYTJ4vagU8E3C
32pOd6+W/rEIiuiqMerxEixOf0w8b1hXauzdFZNerhJCaWReHLfp35piuJHGVVsbR1oAD0UwwBQM
E+WYK2qyVFWf1nILzU6rps1UpxnrSC1ei7S9CFlgrDTEryY46ohqK2v0zHVmQxCcWIOtbCSVsKmN
ufnhOiWcqbSXhtMiXbUJdvhopRn9jecFX3J0q3aqDlPXuVYTH/iNJR1Q3FRjjOnKPIH5OOjhW1fb
WA66FAsW86GxtNhFhsY5aaSb+7nL4eo29slRPpvjYURJShTL9ZIt5dOreUci4/QQerUbOwcDT6nP
rBX69X4ibT5gXTbAsBp1tPEQ5+YRhv+fNRCAi1K3NpXVuFrYXUu0Yi+kBgSscQpNAyOw1IZyGbfV
Me7SN6UE+KoYzvOY6q9MM3cMS9hp4+gcAp5PU2Njl+1Ob8SDVXmXnvLFqb/YKdqz55DR8lLWEqw7
y1ZB5ROv0yCecwnQN7qiWGpR2Pax1jG4wh0qeANUHWnUvHbriR1QL6/QT4iF1G7uVXvOfPoAPF6l
uLulfZyZrdHEUNVXG8UnzZg7q4DI42QnjPr+ioAS+2+TB/CwCrmOgBilB4MHiFdRiBckTPQ3nH3I
hxa8pMruV8Ac7yOh3ytehGrj78ymWk+ac4kdbzXp9SpOEOQ7fesTGx3ioEMgKG+KxNp2ZhWDBezp
6QvCk2nIJdFRkHd8The6KbbCd8A/yDlHtrIy81XNqZa3/Y0UNdq0PV6mSnlBad/emPh9AKI/ccZG
cXtrs0OIUCsWSh3eBIPquJaSr+Nh3MVW91mq6SaNSuDSvYsAMleWLJOROrIhOrNqP2WSYdAJVzRM
0n1Dc1qAsGEgx4pxj8AIPNLYjS3fudMuCg+TEirwCmvQRiuhmZjRNTc/7PV8KaKCf2a99h1vo0BD
he/FwevpYcf8JKlRGEZ5G4d4lNr2rNbZxhz5u2jUjR/nFKfFgs80VcQSbnxsgPKs8bG3UXplFN3n
PA5eg0CPZtoinoGqNFx/jHgt1SghUUMLSyDz+Bw7ibkva1Me04GUj9djIB9S4JfjUGVnUgDBWgXd
kKjm3gFjSZs1FOm8NXeBF+DQ/HNJfbukOK5/cUnR2BHgJ2t+xq/V+dJ/LinsvhoSI8aamVHLdfOu
R1h/2XQ9gl4gpETk9N9whdnhAgXk+8L5wyUlYY0ARCC3pn43Ov/OLPwfLJyjwcyCLWgLSR0o/p9/
CxJRZtlRQU8k+EBG4DBqWW7Q6JTI8mz7LJOGGC9/1jyqtXoZGOq9CEptVQnm1tjvMLdmZ6MPqhW9
Sy/FXDRXeGYDGipd8V/HGdr5DoVA+UYxpom6LWz7nP1aNt97ND+wZk4k1jStcXuf33+6YaeN0TE5
55n9EFj2m3DoXK5MgX7KIbAiyBq6Q9Zfjk69hx4CFtc5V4V5azXdGavlttKqs68k1wyvF7Hqb/yy
2Mm5wY6GqNxIbpOqulCm9L7p65u+H1D+8kOv9zvSrkgX0B3KdAsARcU85Li9I28lg3dcYPSv/fvC
V0/R7DlKqIPpvGjXQeVZtJpyHNrRY6sc7fysvstibdMFFFqFI1RZ9ZEGmGnB3mOgRSJ3R994UXvm
2kgB2t7YF31TLBlHSewpyyCJd2Fq7uq+3Wms4wMLPEtQhp+Mqhuei9wKh2OTEXkq3NRKnfDzFGT1
F6yQ1co2ild17G67iB80pZ30r5TRQzzJ0C0iT7lW8PWw21Ll69gp8d6IwA0XaPKyJiwDRQlYHm0T
u1Tkd6MWK6CEoXXZbZbsQgKND2OpBMsu9KK7Mk0fwpiz0jL0T7ZQ0qWMydMWUZ+7UBAQkZXh0iTU
tMjz8BOMI+UCZky/8JC8llFTOGi5tjjnmMkWhtaYy3wSw8rB3eW2Rq1shdUoa9TbYsv3ae8D3YnX
njCKg6VE4XVkiH7TdJFJD6hlLHut8s5oCcQkqZUnlFwOwTJSUXyzNM9XgeVJQN+Sg72hdUBGTbNm
lc8iK8t2uR5r10UK6UZnEFvm/lgxNUUOO6lqov5shkC0TF+W4u9CvXgkK5b80XG/WavnN/f/Pj0v
sjrJ+59M93zVh4MT9eAble9fEgLqAkcfNkU6m9R/W6vFX5RMzdP2fNCiOrzrB+IvCJq2gecaLACy
w281eWtf9YEfBnvKOjk5JQmEGRzw7zMznJKydTI/3jZhN7JZVxViXF1sdhsbtJ6/LMO8ZJ89+emw
DKrJhxQxOBhpM/V+jHzsx8wxnJRMs9FIjXHQPUWdn16Uue18UlPaKaqWWIWjfu4yFqihr7ulka7C
jBYBn//ObcGtvrZs6DBJGeK3CCC0OGbSkm1SbToKCmUbNQk1GkrwSBYhcCkEbLBJaEsyT19CEhq+
4VEcqjkbRNFNpfDA7kGEw36RmB/VO9XTaLfyOZnNJ4dhDSltw/eFeUbvnwaDX7bY6XeKgQQRUz7K
ZvzVw/QGZ/+Y1Ioksd/hdp60Lepw7pqGz+yHZ87oTCaagTV/XHAA5pz9gApfWzRvoonDXkORRQ+I
l1PIuheDnsiTLwGGvQnjnj07+PSM6yBocfUZ2PtSrXlpZr/fpBpXNQZAowQW12MJDHxrWsSYBAdN
bnRMg+bsHkxSRGWvam6bPHcLRWMZbrRE9e32lmvrpcKMaM+uxHb2JzJNfh5rjXoPrIs9Fka1hq/D
Skuja4dWWmyOU2vsmopOkkRJziNXPDiR4tr3HLR4WiVWjm8dPY++Hu2rhRIT91p+tVVOXy2WkBwQ
cgeCxBjm5zi0MSejncgKvc04KPITbqT6YMbJNGCh12V9lUQBakmqxep1OHgb1QnZsYnLTBleKyu7
5Ee2rm3zUunNc6WHTH8+fBxiO/2YLgOm4chRl07Gx67mcqPZoPHjByGLZ7JFcJMszfyjkH4/3tgd
/eJ4q54y/+0nxxtf9X68wSvFBWiQAkGE/MYpeZ8LyavhpuYvi9FMm+lZf2sXM1jaoGPdAAz3/eh7
P+Ko9ZEapxIxZyZKUAi/o10Y/02OoJ/Am0alNQ1Ydz9usv0KSLlX9NusUlmhNrKDW15EHY3Fi8hn
/9qh5t/HrZl5ZzNS/OBSKSz/3gnNF7y/mrkG4XSrAc0Z8oCOtpgMNs/F8jmovO5tCgYAVLa6rixx
40xBtdG6BuCwQeZ30nr/qoN1kqfDUafcqg/95E7gQISASpHz8c/r5evrZVa8/vcH9PKpJqLcPGXx
fz+k81e+f0gJws+XKbtPEnno5VzP7x9S+ReUwn/0tY+GC8jomorqhoyPz/ZfkQD+QAQ5UHPwF/lo
kRb4jccL0aj/CPk4QTQSU4KNLn/uDx9TpQU63fKo3WaZUUOApnBpZdlhezPGnrNXaGQ4xJPRYhcP
nrwA51U+10dXc5F0PFdKi7lcupprpp25cHroo2QjqtxeIW3LdUsl9UA1dY1F3J67qqe5tTqc+6un
ucm6njutVS96sOeWa7VX7bXtGU8Y3+Hzmn6wsgPnpAUGPsu5LC3zr1Mt4VVCdDuOLZScKF9V47SS
g7mp8YDRIliffXCpLaKYiUeuyoNdLYILJbV22dCddCrovbGnUwPDmZeTEWxzQuKko2j3LhrKtFEM
FLS/kvbvTEy7pgwu5ry72qHq5Pmlr6UbmXSYepu7UhGXthy3oYHxr62PYzdJ7s4RcMB07Cgfl5SQ
Vz1ymUkteSAI6VNTLgLeODRmjdgmSI1Hi6qpLmpDvSBzfytoOS9m7JwS4Pghm08LujnXoUNcoxid
hvSoz7ZIM0fPyb60rYKNw7yoOsncNO0sfLsDTespjeuSot6GBnYFw2jaRrty9tFKlacCOX8a24tw
XDU9RFya3Ftdf2lpdjfmivfY9G6MhvSahH5CAzy25swiM5n0yxlG62sD9LTBDedO2edmG+4G+ejM
ffK69C/BCwEtpt2u4Omald5epYJeoYo+oJLembvpPUrqq15d5T24XDBiZkyuFWo6lfaUIy+y5qxk
5p6iz4tavmEecUcvIWLbn2kkgiULBzhTzqPlH+YxYkBCmkkqJGM3AYCQMFKXkS+2NXkMPiAzG88t
vW00aDtP4WeTlWxP5GcnGNxZmh3z6KbCJcS5uZ5anX6+gF344DIA+FNF5QjeNREtW2tclVP21g78
FWT6Kp0BS2ycbKwIi6kTO8fXlgPh3zzR150dcuTz83bwm0dnS78MJek3PueB9eRM8iKkBUpX1VWp
11CQRxp7M/5TrY6HM1ApUdX1g9QdKKWICuIx1sU9uRC8502WTCdM8f2dk+qZs2nN4iqMEjbn7RrV
G7EL+lLS7Gu9PI4pD09EskDprkj2r7LEpEcsi13KvDZBSK4l4ttX8BZDDFYn9VSV2bTwG8Jtnqae
66A99o22VrAtgx3dGl7Copkojam7YQhoOWo/1x4bLYTedmjXXVEfY/I2etU+GOmjHzmLpkDo1own
LzXWOoxnsyzXXeUvbTME96sviBotCvD1mnfft9naTqpVMV6OtVzLDskwkEdTzo4Ab6koDVUj86+2
vBFUfPeaA2v6C1vzg61hmEqWkiaaDPdoDioeoWiLH/0QxqNrEE7WZbohSng7dbC6YCErdjguPL6u
CqcDqcmtPsh13BEOsge6YcLh0czll3r0LkpCeq7vi3sjh6HYmaT1fKD+XaLKBX/qtZ4mb7XPklAD
aNyFPcIt+jDaY+mGurMBM3TpN+WbUhMenbd3c2UPTDPL/XP/frt/Uex+cf++Za8/224ZfNX73WvN
liRDsD36mmGZL9j3u5clOgsvvIZk4eZtONfeu5EJcJXBP+Wl+3fu+H1CFH9RPzGvo3A6favL+o27
V5//Jf8yO86PbEZXojbwcGxbzGbID06mpK5yRVRpvFUJZX1pgPXRw9A4t+y0O31fZD3m5W5+UmD3
CBcmr4yW1wahsmWHYXho5Ql5c0mB4nLgdaLxSvHm50rNu2XSjHPDMZYbYl3zrsl534ADvyT/f4Ra
tSkCp9GvpmaUS9iwvIuijH4JsxaV9QaAhZ2tEp+1zt7b8KnsVDv5nLIjEeglBXUHe0ZZBTCt/BE4
pgXlStTlgR/4tYR+JaBgVULdDVCxQEkeKihZPgV1A9Qsc8Zn5TNIS9XiVQRZC3kJDHa5D/Ar2pC3
Qj1a95C4RqZ3cH3FvQKjC3PL0obZFRrVdQzDK84xysD08hTB8y9OblO7euy/Yr96294QVcMVTwaH
DqsMYlXJkj/LerHSZiSpq8QxdIK0iDLzNLSVvcMzVywyQUuREnsnSV10oFQ3zdwf3TrleaJQmh6Y
vUPBtKHVO6dSzprT37UACYiO0EStqOuQaups7qjG5umRA8i2cu6vrtLmU0Shde0ln43IW2UUXdua
B3yeIrK6h39HdfY+oxTbpBw7ClsM+OEtJthT2SdA9MEN5buMBi0IRRDgvfzeKayVGifFYorh9MOq
eZI9Rs6J6U1twONkbUl1cCfXhQHgSEaRtlKNLF8nLYR9zZ/eEs0zFp5Vcv0YHdXzg3HwNRKYYoS+
n6i8vguTrV3pL6OIfBHx8n2eG4eOJP+q12ebpledgz6CpCrn5R27IMXUKjCyAiQr8RMJ9iYD1E7r
IXzDhiJ6d+rUG63TX9ShveoS+yIPjMdopJorIoKxoBjxMhHqnaFUrLQceP3JaG8h7X/BaPIWRc69
1eC7UqzJZV9D8Wc270ZtcTFFPd9OFz1hS82WloHni54wqk4GYinNiFs9Y9cXVDljmLxiF36ow3RX
2NNzUAx71fQcOsEqZaFbQ4C+CbGfzTfBGgORoMBjsjG0PuX4DpuVZ0f1VWA3pNSdTeJHmEMi5UIA
e2Uj66TLVPOfx867UJzulHTpjZ1VRYgonh/seroHi3SjNfItrhB7Ai99yh2Vn19vmOuG3a/Ig+TP
vfBNOJjd57+6F6qfsU95gv9zL9h/YWSHZaMC5WZ59HGhRIsVC9U5cM2DCLmJr3q/F37dVkWkGwkC
M5Rlz8TU37gX/oM6tL+usyDnOAgItmP/oI1OhulPTWD0WDqFEV+0WmuXp3Si/K/12gBGUmSY5ec0
bmRxToRn1Fc5BIc3+NnJUqeBtPsDTfr/3z9KTAS/+CiFPyMmGXzNPwOGys2N51laxL+/Vh28Dxjk
/ee068fSzfcPEjoT1mpkdNzS3z9+7wOGSa0C0wAmazw0X/eZv/FB4sP3nwGDTzPmPZXKJlao+g8D
RiUtwtTCS7de2BNW6DQRrPu2azYYa8g9lc5ThQluQUFLPQvcwNjbIl2BKmnpBE4+Y7z4IqX3ORf5
Exw05nnFXrSsnvCSFVvuzPtYTBgJmh27oE+ZRhJ+rK+zmHsmCPxTMSbDjvrET7EIvK1TgM+grOUc
Jv5nbQQT19hc3sIcYyxjXbr3szjjxskh84mOuG3mdyj2rQOsHUPLtUhwSpcdsTzhTtJxoUpeomzA
xgs7mqc6eaEVxn7Ihy+mTPddQohvKp9T2oIVk4obMZinaILdV/gSzHwXumOq3kkr2HcTKaxOYeQZ
o6URdo+Wl8xR0i+yVJlEosuwlbzogEuV06dCUc8xrfRacBFp3A7TQQ2TmwG5WirGky+mq2Hq7uKU
J0tmPWCF3mfsHakDsxp6K9tdN+VbPjYnR2sGl10gA1F3nYh+Gen2efCKowjrTedZPiELhozcKXeU
GXZYWvxwAY/w1qqia0WZ1mNHM3fjTNsxiugPiq89rEG92p5nsb9jt7DwKkYfnJb7ls5sCAv4knCp
YzSOF2GsMupUtclolHVUKhpbAxM8qc5u79dg3EavpbIeoF0izTXo/Q4og7P0+jZyNTKIhbCv0xnt
FrTEDyV+y81UpPoCHBiLU1hwOUy4YIbDOVDiGkn7WZV7e0qZIchhY6dvLGiVc5Ti5/Kl3qyUEddW
N/mEc9R0PNJpHa7sUjF2U29CFkj7obnnX5pC2EtAbR0LraXwZipvZYDk4UGxcFsHGgRss5xkYRsy
Fyn9ruRg/DS0dvxQOqyTTNZDR5FFyq5tHLnTxq7F6OWxsibGw+EKoYVpXC78Qp6aLMM075waGa5N
fVrWHVBExXnRU3mlT/o+miKCpgofy+io9sn9SKwUDQOw84Cb28T8NIwUcrczzC/TvVt+bCi5pEuT
8WDawblkalc70Il+P3zR2uIACwhxzVG7xSSpPtKrat8I55j69p2RSNjOmX1uPX+fahGZypwEk1Bu
e18J3EGxX8IhPKEl80uV0MgW9/no9lMAiz95SooXE5QHFdJglkN+gmW85Si5DMpiWdvaHpPLSjrp
RgRgAS1hnjxYEagkA03SdsovoglYArdBWYWVW0wta2N1fNPV4BNXzTbLM6AVAU3rA+BeStApnlJj
R2BL6LotBPJp/ee9++29izT7i8sIsC8Xz9e2oL8LOBlV/r6MZmbD3MTG1cH+gjJl/qfvlxHMBsYT
9GKyfRbv149TjTkzXHFxWuY3Cw0Dzz+XESM0G2KpcinNX/Y7Uw0QwR8uo5nZgO8Xs+k3dMQPuZ2i
9BJvMvC3RfSom3W/U7l1ysBbeSK9yAlgRDxQ+Q0uqkVUiemQNpFYTyOw0LVPM8TrfNbAYC87U66s
wJL3uVlueRRlxMYiTqE0uQqnfIe6RUcHIJhlmcRXImxdILAt7ToYxwGsC3yQRBuWhjqeMfPwgbU2
RQlnsqr1C7vwl4pMHkpsEstEH1ZGENyPXv5UUhFqoFB6nbjw7ezeK7WDo8VE35v6kTA/abj6C+0j
OytUT7EePnu5fjK6nuc7Qt1Uv/p5f6UhyAFAReZENYxuMUc85noObu8U+mKJW4Nbcy4laWGqs+pO
0iuMh0dFUPbetPsQEkDvvVrGEy26rmPDdO0R/ZyaWhRaISad8jlArSpuNr+7IdWy7CT1yWp6AmO1
1JHfMq3fC0RUz7Nd6q5dTePZyJt38qlx6wTo6klbT7m2sTv41B43q51uDTVGTta+9HZ17qd050j/
GE/hrmzLTZ5WazoeeZWrHF16d4RrtmtqijdgJJa1hnO+GSBzVOCiWVVlVzWsRsrIqF0mDh9AGfMD
SDN14caxPkJtqO8b1bkykwSKiUFLyckINDo1+4dUU670St7TyLaUpb5u7adK5SgrSGTn6b4sRlRn
9VBONVVKjWtBOjXK5lFK7ubQgQeJpUDjLog0bJxJUs2TTvMytfZNRKA8GKtkgYp0bRfByjD7cwuk
B8fxZpyKiRKo2zp6plXFNbyaUnLaVYaEwmLPe8TMehe1chkEWCgFYIaQRV+KuumbGqNEuReZRj8U
KR3ICB1Xk9Lnp0yVS6oI3AYzgJ/Rl+aVOG9529fl2U/pzxgGN5nQ4QVuR9Xakd4C4ep+/fuXT0pg
bQM89XWjLUYtc0OmMWC+wyR4pnbnlNV0p6hubkw7WgyuG7t5qSHIDrXObEW6s9DWZqyBjIiPGgqM
h/spXOTU7ihpchfOOm0rV8K8yqr4wqrGVd8XzbVe0Lwyc9eTOy15jlXScumXTh/WJVGnMABVQJ9A
CwsqpL/cYEhIcoW6v0udMSQvXxMrvmk8e1cX5jLSbDcidjCTS/5cDN8uhl/aKK/pasuTIvjJ5fDB
Q0kLs4A8BrZH0+ZqT1TS98tBpYVKzqvJ770dH568Jm5+FUyYTqzo+73xz+XA7p3HLphrwQb+d8lk
P94N/GF8F4TPyToxJfLtfVRCRyPJ21B645YGR2J30uhr/6qw8ggOSOBVolsVWYQQGtSqmZyGyJm+
ZG2lq0xBZTzac0mG6rSuIcaKEwYwYjaLO8K+9cmO//mYffuY/dKQcZ0/v/1cWPmXI4PiPw3t5HvZ
GR+l9/ew8xeuMgv2HF4wnTQJf8Pv72EsZ/j+dFR6wFG8ej+MILPg7uiCtNu8Bcde+1sjiPzPCGIy
BwFDJ6AsoZOZPygr5kAphFKaxXZ0lAO+9V3fpptGMfdmhOBMq5+fRQchHDdJs3NneztQcee6qurF
iA9ttFOStuYJd6WOMbM4F2VEtpNSTBa/m74wX321OnuBw0ChsKct14qeXitGvrQTDF2WcgUh7jqp
01PcWFsefvdFpF73gcHVFO9oaN5OFddxKei3gaiZTTFlnGa/Vwb0Wp6Yx9H2jsNscgqrSwsPbdja
ru4VF9RRPzdQu23IaZZesIKEIgTEkhdavhxqMFOFGA62zptKOMmyySBfjd2Jci8yeeUqkuptJroH
kRUv+ai6WTVsFMfZxDZzQscfFSj7uDTdMDFf4yQ+jH3qBoV+E1CAFXa8D8dx64ngprPNEotcSzxa
XTLGQcEargk0JAt0rhP7QghGFv+HBtpXiPxFkeMlFKBNNaZbU+nf8OTs67J5CVttR/RmUfTGktFt
r9HGblKkZSUAQHPTOCVqebZCun4ZJ18Tp3yymmk3jHR09REZFb6X68y3jySHtoEh7pLUBPEc4+YV
0UkBT7iJcx5uBsv0ERvholTNkVxETUtptUkHP2PlLHVGKtakeQFzcxTPha41VAsHj0MR3JWZA/cK
/d4Iqus0KF5kF+8d/jJyG6g9eTpW2TGZusrytnpbbh2SCnSarnG/pSyQYQjiYn5Mo6B1Me9tc7Mb
FqkJvt4Ob0WHRhH1hD88Dfnaa+pTWtmXpWm+hZmN8oKBtmWdoVGb6sUFgEI8GVFa35uJtSzL6tCQ
ximleFFD8Tx4Okv6isG1VC2AWRAUiRdfypofRquzvG6B24LmM68ncn/LwU+UnbAB0lPw/VSwEOU7
gZDBejtZ9LDlMz1me2sBg/eUQG58hRi8LaOllfibnOI1dBsIScq9zPQLjzKUrVe35Qo0xSsdeRhA
WCFj3LyqB+c+DSnZza1yM+Xi1LbkNGu8B5XhqXCdRrpGrFjHX4ncwYK7pBJYt946zdfXjh88Ue+p
+nsKA4J2WxO8xpaRtjOdKQqzleGPayD9TPw04Mps7RuwDX0MU24T1wRIU2I1+qkN8M9nxKe0Mr8q
VP2YTiyoqfgsdLn8P/bOYzluJIuiX4QO+AS2hfKGrug3CJKiEt77r58DSWxJ3ZqO0F6LmY1UarIK
lfnMveeiD9wbhE2poJIyyremidALtJAvomaVEZSADfVC1EOgv7CJMvYI2bt9Q6OwkWxZVsnQsWTu
HVEVB2JEdffOMoNU205Icqdr23Im8af2+TqhNekS/39TfJO/xWh2cZH8u/qZX/kxp6X6QeJEzCae
D/NHJbRD8WNQGUE5/DsG7eNamuf92KkIHjIMdbY5fu+MZxEhzkS2BDOuBq/j71xL8xD2Ryk0Zy7r
CAqwOWGJifE/ap8qyHwoEBY8BMjAAUJ/O0iuYaPiW2Z71RXDJ96DVj/hB6zdEx40m1GgrFMDR8ef
0uZLaWPynv7HU9Q2wXv1Oa8+/eIp4pXfniIGLLbLEp/Pm8+LcQof5EcNrf/F5GWurrHXz8XwD3IC
4m6QgLIaMpHxAUBhLPO9huYTB4eJg54nbX7CfmPaTwXzrweJ3AaMKygKeJ5Qn/5cRLu94ucQgcge
aEM5LPK2KK37elBTImBw0FvbTHWLcmk4AyNuH1+77G/MSKTzsnrtu5g4IhcO2ehvsthgQuOcCiv1
wIWs1MJ/FmXPQFRaq3EKDmmSHKC9EfDhgr0YpiJiaumAJxL2eeqMCy0ICYeJXtqhPAS6vfHNac45
ZWBiKyibRNqQXSlQmnMLX/UOt63d1hWj/IgUY1iNWnef91DNlWQ3Rla7cNThAhhCsSTUb8+x+7nM
p8vEaibcVRJmkJ+nhC2jabI1e49tsGK4Ycd3k9WbkL5FsapKVWcRgFpqaHqvNxK51mUplpqi2tuO
JfQu0voEtB1Z68SwpKQ5yyKvr6SfRRERJ6nvFeSDsexO7goXxJTeEufpKKT0QRkZxlWmNi3/BoGi
Sflp0sp2CzvTolyJBjp/7hlHYUwz1KAKIz0g0RNlGhC7Jyw/YpGMKPX7SLzrGikIoTIwx0X5juQj
ORekyqa68jxYbQfHM933RnnkXbytO/JgNEykkxifAXxujXJ4KXTlemCOEuvUNB0f/mKAQLW2Sgd9
VW+enJDI3WCe10wMboy+oTQKtCMcgXIVKNM1YIazEOQn5Fayw3W8sdrmJUyai3EqP9V6gJF2MlBw
VITNm6FctNiGY6Xba2b6Vjqo6wyhnPWxiNE4x2t24MMhKBBqwuksF6rZfW5kV1KNgTosiubFLwVJ
MlVFUC3jtxwe2NIPWnJ5bP9edTtjW09w2DsjJtdCDfajpSuYPiKxjMwaEjKRZ9HwJ/f921XKefH/
D8EzTsxf9nezNefjHnX+mqcH34YBP96jwvnLRmjPQp3b9NvZ+HGPstPEbmm5BMEJWsD52Pw4AM2/
6MG+25AQR//GAai7/153zoNqm5MP0gmcOuYfP04RpDpMfPW7bEuQHJm6I6fhdBGkAgyOIC1vRXaD
egqEloGlJULO/JImV05Qf1d6GI1iXxsVDWEyk/OQ6xJE5+ea3DeOsG7KOaZOG7IMAWoEUlU2mWpt
kgo4664acqIbtKBkT0QkE/ojaOmEizY5UpS4G0mStsn3bFS/XXVwcFEspeEiAV9cNN2jUlP+O9P4
qAr/YSKjhV9uj0GB7JXgoAxgPYc5zqU0qk/GZGmHMM/up14aeMAdyL11f54IefGnEcqwMM5FKZWl
nln2IgFUsBinmhp7pO1SALF3UXALo/jayAXSFPVpTJiPy1icogq2bDA1lyMbtO3QTqdeNpdtU92Z
ic0sJTpLelRTVEdp+wdrzDdOBAm16/WbSSe8yx91FlECMMvQAgQAbQI3qCeVedyHvr6cUijLQ+5+
6hzzk7Tqz7FmXNb1xIi4N2/6abqs8+Qpa+wbV/dfa7vdiBwOXwPyCbU4iz22rCZ7pXBX28onTOXk
b6TOWiMczeuypPeSOCTXqiO8B4uTTexYWennxNbHjVoF73IQu1CZ+b4wMqPevq3A0y6m0thMbv7a
OHSO2Wh7LNDp9MNhM1lI1evRues0PsG+ZfHVD9XajfRb6DrXrcZ7GqbRQTfp+wLVwp9lR0AbnOvK
wiQV5QPoQjRInogB0LfRdNNHFk1T3XzWXJuRQMSDwH+wSlhUajiqmpC12ajJe4PHqTDrm5GHZipG
AorIj8VmxguM3FkmpnZv6MwmxCgXA8HLLCKQkSXi5HTBWtbZcbAGb4zKe4JwT2ppNaex0p6msn8g
iHVXhA2sXz26jCz5pIJPHf0ChaxzDCzlswHvd16937H+Dxlpt2u/oHmejHAJIGLdBe4Zqpn0aq3f
xQ3tbZOAwZKIh92E1J0o2eqleRGZxipK9W4R4/ENaIctN7oLCJU2RzIwGpxeOdcIdzXGNVHD7ICi
qMX1MWDIR5QeE2hfQsdSki1b3HapQdGIU/ugG8q5UrjEiK6lp073ogwPqT/cINa7mVLccUJxdybm
u6hM+B6jl8wASvitdREUrTcNYh/aZGoQn4uuuiRYvAlvdBgDrdWv1Ha6Kax+XbGNEW281QofRFhl
37qT/xKo6lYEyTJX2nvVH+/0qT8EU8QeAJlAOombPCHmj5jxbeK0py4Zth3hUk5BdmjH98/PgrtY
iaHDJXthptdBmF9rinJQ+37L8H2nO85KWnJVZ5ZX1cll1d3K1r6xKvtCzbNTEfiHCvlFVvThIrK6
VdkbPPHgPwAVrFu2Z3FSbW0zRHLRJo8u05ceuHmnt+fcrI6q08aLKgnW+PGuy5ZxVQvw1s0xLv9p
Hb62Dkwj/+PWfMubhAH8LxoHXvdxbbp/0UHOQR76F0XXjzAvcKwUNYwkv/DyQdx8H4tahIkQGUJD
OI9L+YPvt6bNMJTuc4bjzAPT37k1Z8PQP/pPhq8mKEUaCnTPpjMPTX9QIdeoy3TFMettoSXFpgS2
sSiApnuC4Illo/Fwx3kRphuaC/clMXQgXsg7FlP63ECqqdzXASR81c22nueEmU2fPuQDBFB5XVWl
Z+PaVedR6YNrf7KGN8Vgoco5MwEmDe/UmYEVnQej4xxsPDLGoLnfK9MFGzZP1z9bKPr7/DbWHxUV
dPH02la3EQtiy7gJ/Osw3qvxlT3tHF8hKygkdwPjDoJLhpiTto/jK1PF5e88sn7zBh0TTfDZSmeW
9rXiX1vFxURaXHXlkOw2PIHxVkaPiVZcYuhnG41Qs0ISlbkXrbztkfZPfrKw+acD2JAxAgw1frUJ
RSLHMJseOsTGQUMDYrylLhJY/RxLxqMT69nQXNT2s88UuSzPqXEY7DthERWU32b4EBr7lVWlZ098
16NFZrxqsyUjvFLlS8wWI3mV+rh1TYg6GsjZF72hXWDtyTS5B6k4B34kNdpbfR90pwqfQ/iU2ZyQ
MBCZHs5alOnKzI8q/mS7AU9vrfPqIdR2bm97cXHT6aVXR/xZgKIKMEQqnpz+1CpHyUnckL6k3Bb6
wxC8WopEUfSaE3I8QjVXFkpxG8aXansj7KMdbsP2RfSfDDGCImvX6fgcDXAZn5P62oxede120rCP
RNAB2tPsssl9ZVuMN53gkjcuhT8tuEp9tp5V/96Kx8lMAfLzdmPayTrJp3mENINSbBoVT2F1KOJn
Ik7z8irtsCUFjzbBp+0ABPKGgakaXirsj8fiuSsbEpXapYRk6/ovDM0XqOAQsABII9IkM/KZ/u5Z
KIqKJ8dGehYSqj695nxYqegxh9PRmJ5UHi2uWOccjPdUhSrI7MkKwXdQN4Qvk33Xj3jRss8+ang5
3sW6hEjMh+PcjzaRzFhratKsBp2bpfA09ZWQCq/iQ0wIKBUvNeaWoXtoreuWyQ5ynOVAJJRevnZc
8hmk+kQzN6P5NCONGuNKBuquM+7D/qmvP6VkHNo3wcAsWhDpnpZ8E/cm2MmGHCgyFYSCEYrfVucT
zW/89iZkGtAn8RIWEpzuDkZ3uUt5OAqGxM5w18b3HfE9lvpQDgXzz53Ku9CRyjLH6031sPTdyy55
rFREGjgCzOpdgdWTblG1Z/1BgpVvo/Mk3vvs80Tb52NvU7OnJH4ZFR0cR8Sg/4jHpsjfaz64dI7O
QiGhla8GnvwoW0XBM2HWpB6O65BEBxJWzeTKFpscFojf7vtCOwx54tnZmX+v09k6R/BE3IUo3tzy
UjOnfRidJoqTEBBr292OSX6R9c/ZdDBa9+DXhCreFGgfIrQnkWMwhNDY3BycgJ/9REDguk4Ojh+t
BNg7Vx7z8Unz/WWlwRyyz3mEzyhm7YBer3FhDOFAM5GMmBHhDy0c2QjcJzI7pBEZuxG+yz1YvI6z
cuANn657/qAOB7bl4ypKXpDmb5r2vrEx8yuTN4LEa7KLuGQ2z4euucUaouFmgGzvuuF2zBoG488h
f5wOh7h4ySW4GJJ2FFRZ2a5vHoPmHJs3QECWkieqdE9hTO+cfi6IB5DiLkhH2EzvI6kSgl4hrbb5
SJrAeyUzKsh81bXvotO2rRKjlkGbuUxtsUxK/9HFjX/T1b1L/K5+ZxG4RlpQSnOvmesO+ghJmPP/
UV5Fg792ojkzePZ+UmJHykUR6HyrNRD1fbYLjPEwWc6GAE3MYy6g7uyUafCVRLXK7Hw3QcbRRL+S
mXurutN+jEdIOeaytXvO3xnpUERbkZYrOdR7jU+tYbE1myfqtiKtSoXd1Ka7NHx1Oa5Sddx02AJ6
5IRvnVuYV5MbrmML3YWBA3GnGl0Kdobf3pYrxVXOJbnsWvG5T6NlqZqEvgw31TieYPHyrZTLamTe
gn6ksTqIY5RiIWrP3MdFWG0Dzny6A00+aOAeuwbYjvKpRBWnOfdSVTYDZ1HVbaXtrIMUIE1jlS8y
9S+q3M29tArvBLgCWD9w3rRRP0Rq269F3d7jm7mlPPjkRiO3MuKhVreWSTCWm6ZmXrwyMUtIsqtw
ti+S0CRCZOwjWoFuyMmc7oBc/KnzvtZ5lD3/Uedh9E7GX1R5vOpjPMwqgchJVBSOCWn1S17lx3hY
/Qt1AyRrGFGMgr8MTr5PR1hrAiNwkOx95ar8XedZf+HwxqXwncP9G9MRZs7/rvMo81RDpY212DX8
Y/nN7Y45IO+GrZXKamdbSsPZ4VK1CGqINFUf+emhLtV26eWVG78LMWYn8MH2tUF+7daYQe6yHC/D
PhH35Qx5N9ilPvbsSHdThcSXILGaWxYsvJgB8e2MioeUxwh5xseLPv1saqTWBLE9rtuZMl+5yVtq
+8du5s/Hkm+hPjPpy5lO386cej1MB6+e2fUaEPtwptm7M9feZxOMilbL9DknACT2kt8hQbrXbcw6
wf/sy3yZKYxb9CrSlhobXsK2JeZsdm8eAsp7OzaewSeFnsR8avgt9roYc6fjwusqe+TEfU/BUmcK
fEWm93zH5Tbo/fcx4GDRM4TKRhC+piXBjjm/8soupjc34vdPjWab2+hf3X6M4alCbqrHp9QKbt0i
Mzy/yC6TuqlgRJobZr/VItPqW8uv821YdxjfTcbPJcZ1KzOoKwf/rAXZtTqZZ34Tdsuxeakb07kR
3T2L5HvDrE95D43WxYC6x4zHUTsQ+4II8zXWZLBUCu0tO2qpzTiIbO5Fldu3ikF/35eBerSMQSxQ
J5+tbjxqLVvOODSvirQ6ZpBlvLJJ5lx552boU2UNAu1aSxJ880WNywyu9LLVm6NlUpkXKsVApIzn
UBMn2fOktIld7BEIj2u30pPDn1Po6ynEdui/TiHydOtfnEK86odTCC0NfhTLJuJxVsz8vaRS/5rl
tw6mUyJtZ77T916TXSeHE1G36HO+4aY/uk12nbBhcaoIgW2Fu+Z3us1Z5vPPZSdgFqGT28aqChDL
z80mqfed6xahTr/QmGst8rX2VGRDnVzYNT7RfWJG7OIzv8aFruSZ1V4iKYqGU19FhqwXECfCS4x5
07j580R9faJo9//jiWqrXwXGzDOC7w+Uif4KTTkJyIb1k6xcJSUQs5zKChxX5E8mah4oXoB4EBOb
/vPWkweKHSmuUG48/pL1O8/Tv8MgsOphuMM9PYc0Iz37+Xlq8q7rBqW1tqpOEpxZxONscaX99y3j
1g9yiu16IAi0VDMMncD3zSZiRGGFFNfSjCj7iG4aIzQ3VpEin9XVXWoAcDVc0LmtYMChGEq/QNwV
e42pbpOmd1ZRBX3fSfRkWSDp2dpkvXuhO6YLqY49NbYRMld2wUnI4klqyrgsK8clqSC7JWllp/uZ
62WmuKxkvgblMGxbqIjniCTT67IOY9gl/SOpUCqJBCazGFk+xykq9zaJMlym4sb3pXuhd3KXWLi5
jcK6SOfOhNhVZtWE13uZ2j37FsNCQzptCclfCYcrEfSgy5WuzbPnKk00bkSpu1fG2NnvUqeENuwm
osAtzZ6Jj5bdq0NO8nLsiHGZtXa7Nv044S4XufsCpGhlNJHKWk+5R5Z1T9wrd1dzLWtSCqyeLAM7
b4/KVBgLombv1dzeKCIHrNE492BilDuio9Ut0S67JnEJ9GJhK3MtKf9Uq992eRzr//Gt7l/C7BfX
BC/6+FYb+FwhH0Af+GpY5Zz+KFZBeFtwgr7cED/PIwElYAZxXefjIPi4I0gwRrk7JzbRZ3yRP/xG
pcpV8K9LwuAu0mYpsGWwKeOi+nEiyTR7QBRTBzthgPTpcRPED4aUMRkDoEcHp10G2vRYtjFdrANh
WrXCT82gJHj8CSVONQaE48Sce0oqYNequVSAbs4wvXdGePVq1LXPpcoIhvb6MWxKpnU9hJJYL1kU
6JqycJAFelYHoFVO07sf475qKrFhNcWW3gZs48go8KKE6LNKE69VJfH1O+bg6ZLIuYI8FM0szmFZ
20TLjLddbj7h7Mg3eSCmdWuFOzeu7SdwrYYnXH9Ddc3hNA7GwsqByARFtevhFXmDo+ScK9YhNWIx
p9vdjQA6l5EqTsIg60A0SuTxN5E9agN5fUj52EOtabhf69h+SZQaKQg8Qvxs9dki73GBcoFVWuVe
9u1UrPNW2Q8hFfkgqmYlED4kg3OKHeA4KlEF2OWKc+0jFYCOPB+SOoCxsNpHJQMLgjdxj2kkQurl
JZsu4kVcxaWN6NNlIdQ3W+ufm2y6gWtdeungMl2Eb4AvX7vucqwLjLRuNZLWMVa6r2Y/MSaSlgsn
iQWGzgkxz1WiQ9kz+/P1/EEkDcMkc2AH1FxZWY+pJgnEpcbttugrdrKNPuZeZJQKJpb+WbWsdlk5
xU3ddvepYqgYdyzOJFUdNrY7+EtQ5symhnSdKM5V1U0HF7AC77dJ2hfW1sjivAvEeMfdF3t67MCS
QRHricrqP0Vls7VyJqC+SJhxJoO9kzaPle52hdcV2lUXIipF634K9NJag2/Hf6LN8Z1YL/FuVLeK
XumMvknFQ/a6FLr5QLyNsbLDUOxVe0iWSa8zxO40L9U6mFzqyFAyoMrXfbPwijwk0NSqV5NTPpZR
cynm60sMIzMqhR8hUnk4uddeuk7wxrCV9wqrOUqZvfQGm+sqtg5W1F71QaB6w+A/hoUjl0PmW4uo
zuOFmOQDbiCynZ1Ybi2z7heRWhxAQIQrKwqSCytE+MHspNy7ArOhqbX+CiyitpyisFiVjWyOo1Kc
BmhTi6nR5LYirw2TMaqWIgWf3rLgRnXibPIwS1YOP8u6VTHJJuA/l2HZQ72Ab2XHzV0fwfbKHKC3
ZidR8qS4dHE+YZJqu+BCU7ACOyXuFh9ymDdOhOPEgeOSCYez1R3bo5Yr1wbc0PehCboNQL7wRgYM
M11Z2ht3cLVXI32K9Ow6GvOXFH8pDZbV4ymw12k9z+HqolqlZnAaywp0EPvUpeOylJ1oMnmfhrcK
GakXqlECbpjHvyvJkHKt8QKww5XbuI9tbT8IifDH0dLgSBwrxOXkrul6rFxquKDmPWLzsU5KHoZb
FC35iWMMtHkZ7DKfFakSN28wlhMvqA0IIMWYsZilOhHNpo98xugijBepTzBj5l/yAh5/Tf8jiPl2
iaJE+f+X6C0EynpMuhcm+L+4S3ntx12q/4X0zFWt2VEw60R/uktVi3QceiuCsYX7c14aEF2XexPt
6Vw786rv1ymsQBaCJHLMIyEUM79xnUK1/Nd1yiUPgJBEN8ZPYHN+vk7FwPxJsRp3q02d7FnbK2a+
Lesm/FSoErMa7HCORS5QTnUc42F9Zaj1Mk9t4kt7JuT+2sLPXkRkb7SXFkMExenOoxNsZoMCixbW
bvXSCTImvN2pJxyjyMbjqJJcLcLVwH47KZ9NN12nTbNPpTx0gHgsO10mzKICp4acY3+uhgtbbZmW
oqMpSjSEOVw39K9y3JQ89HjE10V1cphtN0QDOROxN9gIx7G5aSvXUzHBVXxBXGMGfzEDLaG5gNj1
+/Sg+u7KSfpD3BhrocY7R3YrnOaMnIsFlOSFOQ6eEeX7VgVRrZFUFrjLKYhZ8Ixe0lZ3UitXiv0p
Cvqb2E5u4N/AAdI3MDdXFinUuauvrWaXttnZ7eW577kbZb6r1XKjUaYLK9slWbkpfWOl5in0JPNY
crBrsTgyCPfyZvoUOz3CBPad/CR2ZQLbleukwmeiJIfIl5ddrm8ywz5IlE19XN5GKu0OqpC4Y+/H
5qef6r0FIjDKs21pN1hCmLZx2+uFcextHbsrSkWs/0V+nZP0ATPOq8ZoZQViLbnxfNleEk28mjlr
o0XEUvAyJQNVfLcAO7cxGglcNPN8RT27sB4VfbzicV9lEOsU8O86kpIUuakZtBuf0sfPP6mGster
clt0LBjwKmpTvy1kg6+BOiYc7S2zyJWJRN7P+yUqBxYo+QZTKUs6aYzmTdf6/T6QTr1SAwnhXOp7
w4QvTET4kOv3kZNccJUuDf+Qk8vO5H/VFuZ1ILt7Sws/m/ZjOYdIVDL1QseF/VC7FnxIs9CrGGGG
fGxd4i7nzbLqAIkEn1i6jyh4N1MW36lDsGrI/aW5vswh2kOhX+v1sEU1tOl6v192jDoXvhPcQ4Y6
VWlwNRrVSpnEXVFFx2pUXwLNwmeT3uVjv0skOtPR2Kf5cNCE45VRwX2OtWAZ9NlTKDvgBcW8Pq/o
IPP6IeqGXTcSA88flOYNnCpPD3u4gsHBmIrDvCYKnfhAFbtMYn+nTf5awvSIBPYDx1i3EvB1NN5J
IZYBKL1OUfa5Y1+55XQIWm0Lx2hrDMGVTto8F/M1iXZu7BBJrLIBAgfZGafesjH4h8V9I8vLssg2
rVJIGE7pjMvcTF334lv6xu2ah4p3rI3aQ1jLg+JGT5qTn4iWIxgrWxq9dbCr+FA2+eeBZUUed5uJ
QjwmCtDOcqxUzTInNXTK+01taccI3hn/jVVlW5dNm5legelpkUSwtjBnoxZ4Q3EMXp5SfXSxgFTk
iDlbZxpeFLPbh0SK57rObj27UabyEZrIMY/rTagwhxzMdSD705CzDCUnfXDz9dAUu0EiA2bsXLGN
HFz/vsQf0lvtJncs3MbRdnDGV6NQNonF//rXyLIASp5aZ2NqbzqB3o1C0nIa9wuAGgupc0SpWLn1
8iFqxYrl+dFR09s5KJ7k9gO2sm3I6rcDzRO3GHfZysrUvu+GgMqo9+lymg6vDOk2AzHbBp1zu4ir
fqGrJd5oY6vJkXX5KVGsde8MS/KaT9j6YaXy11Byx727LhvjWuhPfR6sdUdZJy/BkcTmnSGyO45B
FlAot1jqyRgdhEGSmswBVzGbmD8yg+elq7LliL7Xt6iG63KdR+mmVXsEwKrXl/pzn4wLuwMxRzhO
lY2foOJsQEN4f+ZwX+Zw1n8aWW7HqnpPkn/XGfPLvtUZAm4QkziYDN8lQd96dgFKmAUTOGCOqS96
oR9HuyT1ESbIuNX9atT9oc74wh6kYvk2+P2dOkObI2N/mu2S0IVXeI5BUfFHgCj+R52hizKWZRNt
1T6FzAYkNy3zKzPslk3U3NaxTwOT+0dBJFAxqk/u0N5lrjy02Xg7pJTXqbKsKh0TXXUxODzcYXiA
AbQ1MiI/yizVPb+JFdAO2Sk17RP2tIkvn/uONwADehY+ulYAHUAYDyNi0+TL4nW4Dkq+XLnaI7Eg
S7ozodalzDKusHrdVmYVrbsmwxOR2jt7BkdIxVl3CbB7KEUef0eu4sB8Cg32QE5uvgZDEC2zpLG4
EhPtbGVwZq3WyR9SPVTfQqGoDAy1iY22YVQUFznEGb5eyOxvba3uPM3OJoKY7bI/wvhp2N0o7XXR
J2/GULfR3nEK650yPga2Iq2LbtSSMz1udecMZJ2ueE/hyygs5miUGwqvcJr63nOCUXkauFqOUBwy
z2jrEWkEcAM0AIPJad5CU+2iagLHwnqKNTlbtcAUVF9mC1QGNsA+NoxgW7qKufaNXNnKrNj6Kpv4
tVFa8jrpA61fWY7Cz+gSCbtTdWeiw6aHeTAMurAy6jnrnYfctK7SBBKhEkQ4Wdl0LeogeCa8hAKy
Q3HDzh06AmPVqTs0xbMYm7OOVkCKa1E+TsoujTHTteniz6ny9VSh1v//Lcz9S/b2/oszhRd9nCkz
B5VdEcM2zuuvDcrHmeJgmmNV/KP/7WNpPVvjWCVDKjO+OOoYLH70LjbZSkzvhK2zbPqi9v+N3gVn
1b/OFNWYt1ZMKdiDwyj/+UzpeYzUUbHbLUbQkx36yww2yUyAavxprSrOddsHxbsxTpBKDW6pMW+7
z7JTNS+z7fKOyjNmgdydVcd4UOjKuXYjeJNaOMt/qMLS6iKpO7m2+qRdJk2RIO3g+7+k2ymsBV+K
OxvQCDpiTcVpiqB97GAzZeE5znsE6UYn+ZI3NcIRFdUz6+TwpvWvk9mROvRoseATF09+/AKfdDO7
f+3msTIEhmi08xNnkhTvbVuemp5UtpZEHhX/QTBR6NZi6YzuUYfhEreBN3ckfju7uUNinAIct5wB
bnFrZ7eADL3BTjYJupbYuauTFxUlGWlFXmKiKwbFEitiOU0U0o5KohtiNFXf+n56a5UAYHpl0Y37
ruVLG7rV1tTSCzMtFo7drAbimkedFGQRLLGdbePpc+jfJrnj2Yw9siHdSV95TPJuWUbpUzoiVZYD
Xu3SyrwhHXdVY89z14RJR27vW3OAIt3fj84pr/NKXTH0Km/b1G8Cr8zRS6FkxoU/lO4yVYq7WZpQ
5/1RpNVb1PkmU0yi5lN1Obn1hWMXRL/K6S4HibXQsvhKiBBBOQJn3TpNZbDGMH6Fg2PL9ohDPdwS
lfo0jGLdFCoaL/fSVp5qo/Ecc1cyWZqq9vHPkfP1yPlPQfTDC4XML3YP1g9yaDGHtlF5QE2Eb/mj
GtoBfwhFE0YDW6F/RhtjLMIaDdrKgWYoOMO+Hzk4klh3m/oXCOPvQSK+yGB+tOOSbDyDSIgzt2w2
GuZc5fwghx5N0Qo0Lc3W6SodcgM5OycrrBJjO7l+RMZLjky4VZCNybR/ZGRHC6DG4wPX3rAVviO3
vpv0n/sim5QTT3gJ+a/UmzZERlPWw87OAvM61YzHfHTE1pWyW6J/UUE3uZxX3TzLdgfqj7FdRnVg
rKVqMMGfxvG6EbWyiwzlStBKzdvMae2K5n2w7clTIvecq9OdQcIxnD8tWCZts1PraWP2JW3/odHi
M7DkbdZFz6Jv1qaYLkhcu2wGeEYOFRbfvo0hw/fRghQAHs4iHB2M8mUv9MuyyinZIr5tIBkbOqqi
gq3vGJvYNu4Z12+rLN2Iwb0ZEBVFafCEYWjXGNVJyep7WQKMR2S+GX3tMvaxXtDoTTGUJt6r1K/r
P5f913nlTFT7/5f9A5nieOF/maY4v/LjxrdhwfFU22zyPpx6Hze+TYOB+Ikxoer8Q6ZG6gicdL56
FAtfr/W/v34YnOc6gCknmYo4/X5LIOL8m4lOcjnhsC6tDqNR7R8L/TjGIlSmU7xli6xjzUE3fNBa
W8Qou1CnhUW0q+YyNZkL1m4uXUkacC5cVgXbMKkGL0/M5t3CLHUl7TJ9EkmV7MlmcYj27EKK37qp
L+yeL/SSOKzxzkUpd8qGgHjCKAs3upWqu8oZlW1nSWIefLUNbtRcR/rGz7pO57ZgbPHglAiMmcr3
ML144buQk9xjMXOXlrQ9g7RcpxLXdZ08+ZiMUr89JmThxfXIxtChH2JJHxXkDphryCubNDauWYgK
T8mtg2kgVIOgAXJiIkxYSYxjIhA3FCUWPVbqMK0jEgDHQhcLk6hSEsWcYu3YjJCaJn/LogqTmZ56
atDXHgIvxgM2665RVK+Gm9P8l+Z2SJNnlcDGi6JT/dVglJn5oNBbLqTiK6xcNNHKyz8X4tcLkfX0
f30tm5dW/mKDMPMZPzYIGsosnnWXTpwG/4tF9mMbr/3lQrElp+DvXcDf3CS+yQTo8al89dXOUq/v
VyKjegvJP6P9GeD4WxsEhHz/qMJhMlHP4zhyBAsLbt+f70RbcUQ65b6zlRIw31IZpW55mpKippeb
ys4uTNKGbYB2nkAfr6300pnWfW1qq07Jm5Xm2G8m9DvS95pbuy+7x2kssJe0uulFAFUjykNtYaTm
UfQ1qvqyndkE+x7zAJqQK6MgwtiJLgVLNT+DE0hkm/Wpy9PZ27iAo74J8uAOMPz7YFX3zC2aJ5eN
ujTODvaimpxAoUViHYz/Y++8etvG2jz+VRZ7z1n2ssD7AmuJau52Yse5IRRbZu+dn35/tKOJkzDG
zEoXWWA0VxPbR9QRz8On/Ev47AwabuHNkz7kzCYdJVwPRLQTIRBg0Au7virOgJvN2xQ+h5K1p23m
zwaj0fExhsJfxsGmQ1EZbqD5sYghCOVBD5XP7BMBcV7c/tpWrmFpamVME0TS5kohLaucEwYhqu3q
jepHm0rM8achlmXyQ2fkNNTbeYn9yRCqc7PsTst2eCgM0W6LzE5zxovVedlUM0XWblS9QFFX8zDu
ZJ1Gf3A69SH13ZmL/2qiOQsl5bRXy5p0tne1G8kb0IoVl1XQzwznU6xpyyz0V65gfQ4UfV0oxaLs
NFyIQroasrsYMMd2M5Qig/g+wfCgygqm39rShW7TM19ukYHwtLnU8gXlhKa4vorl6NIaAe4I3Wut
AP2GybLVnCquNhfEcJP6zsqAOytQhGkFmKXetZNenXfmQ+IaWChVpx5THLeoLaQFhnlf4iTVKheO
kGyMkMFIXqGI2+bDzJRaZkPS515g5cSr6SzEs7Awz3UlXPqieOoXnmanYrdRWhAOJU3bsFxHtWuj
wv1RofUdqPT1JQMf6XhWNCoKn/jR+MKqjj9noG0lNbpxk14+idKc6X6WzkkF78UczEaZY8dhnYsC
8RM/WYK38aBr3VmZlwspD5YyPjy+MzrTurN00Og0x4umP7dkFCD657q/jwJG5uPumv7cUfDFQAcC
u5256pSLXhNR3JCussC1mRmdZ1m/ABt21wT4aLjZXRqZmPSGGw1H2yLq5mFjXEeGYZeMoSK9ewxH
jjJaz2Ucz7TOsjO9tjUZBlsiYIrkfJbiftWWw0rwUS6qTPdCjVCtiAUm5UMedUg6+uS19A/tGrD2
qLYpF/M6x//K0PhiYojIuV2gA3KStiW3am89NwnOsP88H16fD0TL954PfbKb6NHwR/uMDSl5MFdM
hA3thT9ARbLP2CiYxtHyXoNxHCLvezTaH2Nzd5JAOhILRgQmqkavK/6dvu8LZPf7gklhek3uhzAO
Og8Gk/G3BVMYdFWZilW6kpvkwcDruomFdB70La7ziWNZq6hvq+oSVQUmxPFwOsidezc4ujvHIS4G
0eP7X4qkrjEszATvpM6ka0OLuzXuB4M0HyV54ls5w1hsJmeIyklKmbRngikG9VnXc5QCmBtELSZc
khZgtt1syZaMRaHI4bzXuIjB6ZnEuB8q3VtB0D2PMbT3LOlU9vtVPIpeBxi+uEF/ETjxWpKZg4+d
pFYOLiSqOARwynMDF1F8adOZ5+XXjdYvhWGww7ZcKj1oSC/Rnn1PeXIYldkZorDzzMy6uZ7gAl5A
WMes7kUnQihHzQhnGMpFnQP6XHaCOhJgze5SryEsGiJ/UHnJY1l40hxewRcpzEfpv4F+isUTi/7/
CKlBJ78AkwV4SWMO2zBQqi2Ug2WP2bqlNKsIKoodCIF3/s8RfT2ipE7vHFE/moTdj3YL+wxOxDsU
SDMKl2MJBJT+zzOKbJSm8h8FFbIhiKTwV/szythGFQ2gliBHNAylKIb2GZz2xyjiBEgerSkVVZW/
l8GJI8bj7SFFpHXs8tK1lWjdAtj+/pA6SuXUslnoK3ROHnLXuEhl5czNtVOot3ZZavk8FZ15FKmJ
HUeOTdPhvnG8JT7wp63Z+nbQM6UOwUjMEWG4UkrhUnfCXSqm55nDADFMylsh0tZpi4l7r1bCDLO6
s8zHLwKLJheAJQrLg9N+RPGSyXwizeWe9GmI89tWKv1bJBvdWZi4p46u0CRE+EQarF2YaNs61x4V
DTcC2cR3wHUAqA2qGK6UFmicnfWFPqB2oIvy1dAWvrrGibiY1YCKI8DF3Ygy1jMz+djJ8O3MEYHs
qEtELiHlgU1mFHWmj2hlb8QtD3p1XQBktvzhc+yH161PkycOtM+A02apQS3WaEgmm0Nwo2gDDosV
1HAVa3UJv7yLslRzu+kKYevH5UUEs31uoWi+A2v9pYyyc0i3Edi7ao0JYQGXUc0JdVmCGEyVbfJS
qGeW0cGG9lAxSXJp7QOAAxWaIWio+Z/QggnwvRSUK5hn9RezUNJlEOSXBRFklTOUKmrjWVe0+8Lp
LnsMNYG1bD0tu7LQ2PCGoSKmZUswAZcgUqDwUDeAQfFCYq5en1BnJKPnwyYn4ZHj7tGTh5tezlYy
oy4buc3oqcoHr0FMSrupIvfZlIBESnSmbEH2Qe45UYVDZuiAzouXQhqnp4yj4pNcam8aP4DDASk0
alEJS5gCzlM9WEmSexVbwHXVUTHUC7orc3AvfJVstKUYqKmx7SKnEna9SAWMK7nrrpHyuexEF6Qp
56LqPyNIKs/58408lgxAUu8S/tQSwLsvAwdcwlxOZe85q7yM6RMS1hBENTjd+UMf5tel1l0yb2Q8
1yBoHeTGWdxm9NvkbACTGT+0OgDUkTSWyH07H5/DJ1ZW3wZdDKne0Exa4g0diPqZ4cUiasRrJ46v
tNq6C4P2DmkhiPkVbn+On9xVQd5QyAtLtMG1RQPeEpVQl+eCm6hrDeuInWIS3v+J1q/R+l3c3r0f
TepYEUH30dow/sDhWaL3jHmpyGCJaPgto6I5IorSVwXj0a93H61Hf+hRXgosnTR6+n4XrXGUHnMf
VSdmj03jvzP1GjUBv4vWPEjgSPFIYCw1AuFp371NqYzIG3LeKFt1rtZ+cC31SqxFRIDLyAMaDfPC
xj8d2nbtV95VXuFuWiiaME8lFSFbc0lWX+503+hwejGo/jT1pBb6XD9Rk9jcZnKYniUcZlNA/yh8
oINwEQjtRhZbprRSKkkPJltCZCjjmVDjc96VhjpDz0m4y9GHs+sE/RxGvynes9JacykeLZ8WVAM+
FpkiYmk6QyoMwzMrd290EaksEHk6tHLXRxVCiOMcLQkFW1rV2HaCS3mZfpYAwhsqGgNoxCqJ8xE5
lVWMyEaXbTT9zDMoUquNlZ/JLVDy6NkKL4z0XA482x1uZWQ/RGwHYnibBrZzSvmxE0/75JMFYRo0
Hap+Z2gyLIwI5X1ZsnUg/+mQXbjABuVhrZcXo5FpCOOxDx6sHEJ2um50ttJTlblh1NIyyfXug+eL
6CskcdZ/hFYZzN0C0b22RWN2FD9U7DIwVmbkA0cMrqWXhDWKNHHjS4wX1TKwEapCsLxrGXuXUv5B
jMDy4/xQUriJO4+Nhdi2E73wzLPM1T+x4CUW6O/Cah62ozbqz9XV+FffMjc0JgkDpEc/i8PCluS8
Qxd4cft8U11BYoPBKBL0UfYhreNH+8yNVvlYB5HUjWUbop9/KxaM6eF3sYDMjfbbaFQnAd3VxB/n
UaLZOKHgIYUYAMsIeRwHzq0Zo4DVxQ8mpKyTuunnZsjj1nf7R7x2r6SwvSdILVqkGqTclICJy/NM
U+ZNJNiiZqIfKafpiZZ4yEygoz9D4GFRxhgrSr44yzHOHC1VPiUNphxqycEOIQqgHmeiZjJHqP9R
rtKZNvj3kZWNNDKUdzwv4pBXBjQQh98frpU23VhBtbb8rkK9mzG5KqMUWqbowYX3fg9xevTg1pk+
eRISy6janjl973wSg3LDePlE76rrXjQfhaHdGIF7Govyl6gkRzXFTxX+YLLczTNUPpeZ4l3XdHFU
T7DNqi/nskDj0NGLK+gCay/IF+oQnKVOvAm94DQaqXQxym+h7yzEkWBXgTmCVf7cQLvLIa4vIxxV
EXoYiqVGjoh+nx0Yyl2fSTe+hRhv2wiwn9HUihQo7EMyr3wIHm2y9BRktXCkvGodJDlUF9Ouflah
XJKj7w6RZ1j52HjWjL7hwcQPYKjWTeh9SDWS0AJJ0Q5WCPtx3g3JIsu6T4VTzHMdXaY6pgANsYqi
3x/QVZPvYke7R5Tbw3QdFmI48hHdobnzI9SWLDO1wwbPMbGceX2sghP4rHuEVdknzVHCRUPk1Fzz
Qz+A+sNR8MTAj0rvM1tQUSsqmaG7ZQNGArwmQgLzuFUuwyQ9U9pgjZ87yufZMshR0C5BTLg9DdvO
Qm02AmjrFMjm1dlljPiIGJjXYMXsHFzjTO6AiiMlRXLX+PeS0FFJJ+pjV43gQtWFTZmFpKFxMVwU
efGsV4WUwd1Hn2Amw7jatAn3HhbUSkoAttSGxrAaeM/cA9EtFJhgJSdVaeu9338YcHj1gI6K1T/Q
xNe5ok4i8+vq92EEEfUTMZS/2sdQ+Q9EsmXVYAhItCJj+TOfwnpKgxkB+QBljBeew7d8ikAJVhAL
ZPFVF43It4+hLzNFyOvwKUR004y/JQyKntlPMXRkt0OqgMNOlmb+gEwU20HsDce3VhBSZwCAwNfi
nSR0+YXlK5/yVLqq+9wOTX+hqu51lhd3ntNdVEVioz2x4HZjQodBWqddUqzZSlLgWhx/zId+YVQJ
KhX1h8w1rgrhMWniRVpieKD3q6qJV1gzcV4zG+IF1MLWOBmVd7QsW4VyDYMhuoLcgGBWNRvVfUz5
Ok+DdamYtyqRNKGPpIIOSAXa3LUPtcxbDam84KOcWGVwYZkAfrrGpTc8rFLdWziyt+I5t6lyiYTk
qfVlJDcFe+ileUN+k0jduYKzHJo6N3rRLjQTZX/TvbUA9ydJMicGznpw2Fl6F9AtjhtlkYWMIYzo
MwOcE49nB4QHJHsctDzwWorUlYP6DZrAsj2AZXbBIkfCAo/JkxSjAtoItMGgSUJzK2R9gbPL6Sir
ZSLtlI4BIw6WXq8ty8JFVqTgaXCDfcIsrDB9LB9H74OsLJelY0Gv4GpM8zR3n/tQX4aNQir1QRH0
edijJyXchOhxNY4wy0PFbjFndCRg2kAaBn2YK2lip5IC3gHUvl5cBNqdY5bzluBWjVjIbCdnaBNZ
kZ2m9Sz22+dq1AvDzEDPh41Y6itriDbxsFYqfZX5DVdTzl0tWoa5/CETzjryY4dcUcBEsrOyNdBs
W+4LnJ5gy1WOrWTdaZNbG437xR9srynx1ShnSMjcI6atYyKcYQGYodaNiGpHYtw51VMt6SdWoZfU
jBhcaZWtRh9LvV2hZrWIPEa+nmYunNjAclmf5zkEF0c6x9TBpmyhgwlyTZXLOZ2qBYWuHRb9uYIF
cat+QZR5ZaHd5aM/6wv9TaAwDwaMjjE9g+v+2iy1xYAuaA3cPanxxC744Bg2jmkAHlPOCsDp2unL
KxV2SAkgviv6qzLLnh2e1FZuYe8g02mI7Iq+puwpp0rqXKSQTNyGqXftbS3NuUxcZTMwB5HDcKEk
0PeqNnuo5OCW4cWXoE1Wlu88tXr5IeTqooRLddv4PG1OtezOzz91Rnady4pz0ifcGwKqd4p2kyMC
XgJbqyT1k5HrZ46OeRbnKpDCLzAIrqBbQPHv1It4NN1IinVSxjcSMuflEM+ckTqrpENOBjV+i8OJ
IsNH7HR0WJDXGuZwXdZ5wNxNplShCWKdSLpEMzu2ASsjyYS4Sq1dc08t3FA8xWZ6Ts2zlYziVPGU
CxEk4DDgswJcscH4bIA+4GUVbkUFzFHntE2A+gpwf2r8e9Hv6yqZWkrcyC1UQzOnSLGiFGpjqV7R
Mb/DhWwNsBoxUukh70xa0Y0NKXChhM8hkjNOoq0dK7kZmridkZHRAyfNs/pi0dFL1ksLs8f6ORVw
+Qg0yTvBMWwVCvoG9qHduP19E98NlEySFtF7LzYSlAA5wWpAN5Ol1rTPqZOjJ2u5nGT8LVULO+aT
0qiv/UDZpV6zMOOG6VWyoFReezRrEqu1q5huueLZlt8ikK5t2tYSNiKgCqnVNkXAdYrevRiFl1Ic
nwjFrjNWxag/mConpi9fZ464KjQkiZvyVoZ9g7YV3zRtphNBSBein808v3/IiAtu7KGp3C6bQDlv
nPQai5lFWZozhGjnqYPWUYR1q45IjiPYiSfdKAUT0Ca3FWFXId7T9RJ5IUJCXXJbJNk6IlN2jFkz
fiyM/dq2QRROXKYMrzXUZRPtS4IvjWDmC3qPs6iTzzQMaVxlTSazULKa3NKytV6/QCN2Bld5FiTp
GqbyuaZ5pMvyMEubcpHEIVxs91Rpv9StQ0rsbFBx2BR1etpT4c5kXFLRN0ZmX7SZRd/p6YDPyNYs
pPOm7E+FwvnYVQYtqMtBiC/Bwl6IknVKR3MnIf9wUqBMZ/r4oZgy4DWVkKCduFb+gbqfCSioGafa
eJGy7NHVcxIEdMkEQ8kgLZdmjiIBh2+/OCBUTgyvP8sG6VHv+jXKwhsUki49eNCukX0IYF5ng7yk
HTmTWgz/NOwEw/a6ylsb7Nd95VhzARX31DVntR9/bAmVsKMRdmr8eQMYrGB6nnSNBgUtP88bZ0k7
txpbbx8R2p6T+F9kRv0pov/ahm00C8gnm6Q5zwLrUqrTk7wvbbVLFkUPvadAyQn74G5Rx+7WpJcK
2/BRdvIVCNRTA1VEfF0WfWpelGEEWzgxQL7C6kvUazlSTgO9OU28fFXF4Q0TljXsxoUF/saQZxV5
fJpBtfv/Up3/12P33+4unW+rLXLkftVf17uiv9mVNYT6fQtr/OkVXOzqQ/p/+6X3F/pqavqhz3b/
+s/tU+wnKJdXhf9YvU06ZUUfjdK/y1NfLurlit9bI9ryweonFleYiSoWSSpT0ZcXeWKUJmBWXn4s
GLi/m7jBjEr2Ly+qet7wzSb9ahve/4Sv+/n+7/z6E3ARux9sX8fW49/eCdb5bit0elIQdkD4j68f
tsJELArtHubHyuvPX0FOv99WyMfYClmmQuHWeH39vBUmtokM6tTXn9OB+S3vitHO7uC7Av463/l4
g313MvB3UMFrjzKFL6/XXf/tbgeslI6wBzIqaFD61dePyq6+3QrmuZJJCsc097e+HdTRHuPA22Gk
FTIJlAxO/9s9gG9IEFXYh1H1h9fveiTGycqBe6ARCLFn4oO+3g5jGH3zzOB2GP0pQed8PRnMan7H
6AAK9OCtoGEDHQwZwK+PTyZqb7cCExhg20AWxgHa+Ppt74ofhwZ/JZH48fGJlzqwce1bpvB2K3h8
ApVXoKl8fWa8hqXfLl6iBnPwXUFSBWNHAob29fXTXcHjBHc742s8/U0zCZzuj7AVcLP50kfDwPH1
Y6xABxjr2d/+KapphydVmPpik0TP9RdPUbYCy0VDB/X+8nrNXX67A0I7++C7YkR5MRAE5jV5V/Aw
FQFmEU2+vv7GAfkL+/VnGUcTJHp6KeD8XTlV5/3qF/aFy88/f1OYvNZn3/3qWNG9vvtr/TL+/7+/
K/Dkl9rqzU/3tdbLW339+6+f8ed3/+7N9h9s/48rf1dsi0cP572xrv16pRfbmDrwf6JtPEmNhuWw
L7YmytG3ofL95XcdnjC7Yr/W+ulf//kyagF1u/+3g9aPdnieJj8PZbjNjrE+uoc/D81fuNffvqof
SvW/vDel9zPaWdW55Q9fuqF1sV/nzZbz6D147ZPdlp5oUe2XerM88eEIyxeVP7UvZFiHLx5tnyYo
uZT3x1i8qJOy9R/D/VrfdsbgIXL4xdfJYxp/mdibEXJxhOWLcGrtYxzT2fYLZOi63F/mm505ximd
baOndkozRjW0/VseEGRm23j6rjnGUZ1tC4Cvu4njNHo2HvytzrblL3bmGId1Rju0/bLdX+ebr/UY
p3XmbaspP2uo7ft3PORbxegYDfmJW36c2R++8V7abiceHeYxzuos2k6E95G/f/h1R7tmN+njBmz+
GOunUR1/mQoFI5vm8Msvts1UhDePcla58l3xi805ymlFg54O/NQjZEy+D96d+baYut+PcVjn28Z/
mkyWrGOc1nH5iUu3jnFU53UWTUAj8e49xpbXxWQMs45xWO0nd/eLnGDsQx58vyxAofSVt1/pW3wf
YdiHr46sbDi988c4rcttOaUA8dIXP/jal9tqN5HOjI3mw9cuttO3zDHO6ZJNb/wo+vkwaeIxDuqy
2O2mWJziMU7qsvYjao+n/Sb/eUOCm9v/2wEpwWob+c/bbr/Sm9WPcVhX2yLZVT8nei845oNvmtW2
b9N0ameOcVRXu7GInwrvoAn3+3XIzu+K6hdf7DGeqysSvf1VvvlWj3FYV/3T1NLHOKrrYvc0VdVo
0jEO6mb7GE5+oSO24ODbcZN6yWT4fWmzH2H5ZCL8atIxzunZRE2gScd4nJ7tktQv9rv77UaUjnFE
z3zaA9HPFQfkrv07HnBAz7ePE40wbdQkOvjLPN8++dN34jEO6DkF9kR2h6b8MS79cZ5O1tcvkq+H
78zuMYx2CVbO7v5iv901I9zj8Hfwq0dvMsjIx3iinqdJ5abxVDdSG8X3D7/+NJ0oabRRkPfgtS+Q
Edsv82bbj3FYL3btf6y2ICInOuOafIwDe0GLliwym0qBX1gBB2/PZYIVbjuxQcc4tZekqe7Eg1U+
xqm92saR/5j+fOnKMR6sV9syRxSR2mbiDY5xZq9ekrGJxY9xYq92RQ7qFMOPiTc4xonlDSaDvXKM
I3vlTyXYyjGO7FUaTX2hxzirN4zIIIVNBJvRxO/gg3rjP3pxmkzUBiOl+/Dl0y+76W/0GGf1Jn2E
t8qML95f6rdQrB7juN5M9mmBvu7f74Cs6aau6DJPFzbqMU7rLRF+cu/VYxzV28e0mux2oj97hN25
fc9J+mVUfcDW31bvGMQevPg7XqEHr/2OY+Gha/8FI6eD3+Jd+4ZDV/+Y+FNlyAjSOTiOvScRf+h1
32+nGhAjSvngy35XZvrw6y7fV9I9/A3e0wQ9fPVfK8odvPZ7UlhHWHwyrL8otxy6+LtSEIcv/g5H
+v3Fp9BNf1JOfsY87akkU3/2PaZr/I3HaLct/v2/AAAA//8=</cx:binary>
              </cx:geoCache>
            </cx:geography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10</xdr:row>
      <xdr:rowOff>30481</xdr:rowOff>
    </xdr:from>
    <xdr:to>
      <xdr:col>7</xdr:col>
      <xdr:colOff>464017</xdr:colOff>
      <xdr:row>31</xdr:row>
      <xdr:rowOff>65049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859281"/>
              <a:ext cx="4921717" cy="3875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134019</xdr:colOff>
      <xdr:row>1</xdr:row>
      <xdr:rowOff>158328</xdr:rowOff>
    </xdr:from>
    <xdr:to>
      <xdr:col>3</xdr:col>
      <xdr:colOff>598026</xdr:colOff>
      <xdr:row>8</xdr:row>
      <xdr:rowOff>154329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6C3B1E-C46C-8DD9-B382-37E99D3096CE}"/>
            </a:ext>
          </a:extLst>
        </xdr:cNvPr>
        <xdr:cNvSpPr txBox="1"/>
      </xdr:nvSpPr>
      <xdr:spPr>
        <a:xfrm>
          <a:off x="134019" y="341594"/>
          <a:ext cx="2508868" cy="12788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baseline="0"/>
            <a:t>County with Highest Increase Since 1970:</a:t>
          </a:r>
        </a:p>
        <a:p>
          <a:pPr algn="ctr"/>
          <a:r>
            <a:rPr lang="en-US" sz="1400" baseline="0"/>
            <a:t>Currituck County (RUCC 1)</a:t>
          </a:r>
        </a:p>
        <a:p>
          <a:pPr algn="ctr"/>
          <a:r>
            <a:rPr lang="en-US" sz="2400" baseline="0"/>
            <a:t>756% </a:t>
          </a:r>
          <a:endParaRPr lang="en-US" sz="2400"/>
        </a:p>
      </xdr:txBody>
    </xdr:sp>
    <xdr:clientData/>
  </xdr:twoCellAnchor>
  <xdr:twoCellAnchor>
    <xdr:from>
      <xdr:col>4</xdr:col>
      <xdr:colOff>529684</xdr:colOff>
      <xdr:row>0</xdr:row>
      <xdr:rowOff>0</xdr:rowOff>
    </xdr:from>
    <xdr:to>
      <xdr:col>18</xdr:col>
      <xdr:colOff>427463</xdr:colOff>
      <xdr:row>3</xdr:row>
      <xdr:rowOff>102218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6F36433-3BEB-2925-6EE5-AD5E44762199}"/>
            </a:ext>
          </a:extLst>
        </xdr:cNvPr>
        <xdr:cNvSpPr txBox="1"/>
      </xdr:nvSpPr>
      <xdr:spPr>
        <a:xfrm>
          <a:off x="3196684" y="0"/>
          <a:ext cx="8753706" cy="65977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Share of College</a:t>
          </a:r>
          <a:r>
            <a:rPr lang="en-US" sz="1800" b="1" baseline="0"/>
            <a:t> Graduates in North Carolinian Adults (Aged 25+), Analyzed by Decade and County's 2013 Rural-Urban Continuum Codes*</a:t>
          </a:r>
          <a:endParaRPr lang="en-US" sz="1800" b="1"/>
        </a:p>
      </xdr:txBody>
    </xdr:sp>
    <xdr:clientData/>
  </xdr:twoCellAnchor>
  <xdr:twoCellAnchor>
    <xdr:from>
      <xdr:col>3</xdr:col>
      <xdr:colOff>594731</xdr:colOff>
      <xdr:row>2</xdr:row>
      <xdr:rowOff>148684</xdr:rowOff>
    </xdr:from>
    <xdr:to>
      <xdr:col>7</xdr:col>
      <xdr:colOff>511098</xdr:colOff>
      <xdr:row>8</xdr:row>
      <xdr:rowOff>176562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A6200CB-026A-B31A-F697-E46E5051183C}"/>
            </a:ext>
          </a:extLst>
        </xdr:cNvPr>
        <xdr:cNvSpPr txBox="1"/>
      </xdr:nvSpPr>
      <xdr:spPr>
        <a:xfrm>
          <a:off x="2648414" y="520391"/>
          <a:ext cx="2369635" cy="1143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County with Lowest</a:t>
          </a:r>
          <a:r>
            <a:rPr lang="en-US" sz="1400" b="1" baseline="0"/>
            <a:t> Increase</a:t>
          </a:r>
          <a:r>
            <a:rPr lang="en-US" sz="1400" b="1"/>
            <a:t> Since 1970:</a:t>
          </a:r>
        </a:p>
        <a:p>
          <a:pPr algn="ctr"/>
          <a:r>
            <a:rPr lang="en-US" sz="1400" b="0"/>
            <a:t>Scotland County (RUCC 6)</a:t>
          </a:r>
        </a:p>
        <a:p>
          <a:pPr algn="ctr"/>
          <a:r>
            <a:rPr lang="en-US" sz="2400" b="0"/>
            <a:t>69%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8</xdr:col>
      <xdr:colOff>0</xdr:colOff>
      <xdr:row>10</xdr:row>
      <xdr:rowOff>27878</xdr:rowOff>
    </xdr:from>
    <xdr:to>
      <xdr:col>15</xdr:col>
      <xdr:colOff>55756</xdr:colOff>
      <xdr:row>31</xdr:row>
      <xdr:rowOff>46464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C8EB212-B5D3-48EA-8343-7E5007788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111511</xdr:colOff>
      <xdr:row>10</xdr:row>
      <xdr:rowOff>37169</xdr:rowOff>
    </xdr:from>
    <xdr:to>
      <xdr:col>22</xdr:col>
      <xdr:colOff>446049</xdr:colOff>
      <xdr:row>31</xdr:row>
      <xdr:rowOff>55756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D6BC4F1-2374-4BB3-BEFD-7D84612FF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631903</xdr:colOff>
      <xdr:row>3</xdr:row>
      <xdr:rowOff>92927</xdr:rowOff>
    </xdr:from>
    <xdr:to>
      <xdr:col>13</xdr:col>
      <xdr:colOff>176562</xdr:colOff>
      <xdr:row>8</xdr:row>
      <xdr:rowOff>167269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90D9168-4724-6B81-024A-6FA7BC14642E}"/>
            </a:ext>
          </a:extLst>
        </xdr:cNvPr>
        <xdr:cNvSpPr txBox="1"/>
      </xdr:nvSpPr>
      <xdr:spPr>
        <a:xfrm>
          <a:off x="5668537" y="650488"/>
          <a:ext cx="2964366" cy="100361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The</a:t>
          </a:r>
          <a:r>
            <a:rPr lang="en-US" sz="1400" b="1" baseline="0"/>
            <a:t> share of College Graduates in each county has generally risen in North Carolina in every decade since 1970.</a:t>
          </a:r>
          <a:endParaRPr lang="en-US" sz="1400" b="1"/>
        </a:p>
      </xdr:txBody>
    </xdr:sp>
    <xdr:clientData/>
  </xdr:twoCellAnchor>
  <xdr:twoCellAnchor>
    <xdr:from>
      <xdr:col>15</xdr:col>
      <xdr:colOff>120803</xdr:colOff>
      <xdr:row>3</xdr:row>
      <xdr:rowOff>120806</xdr:rowOff>
    </xdr:from>
    <xdr:to>
      <xdr:col>22</xdr:col>
      <xdr:colOff>269487</xdr:colOff>
      <xdr:row>10</xdr:row>
      <xdr:rowOff>9292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550861D-8DD6-76A8-9D4C-22FD88F3C0F6}"/>
            </a:ext>
          </a:extLst>
        </xdr:cNvPr>
        <xdr:cNvSpPr txBox="1"/>
      </xdr:nvSpPr>
      <xdr:spPr>
        <a:xfrm>
          <a:off x="9803779" y="678367"/>
          <a:ext cx="4441903" cy="11894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Higher</a:t>
          </a:r>
          <a:r>
            <a:rPr lang="en-US" sz="1400" b="1" baseline="0"/>
            <a:t> levels of Urbanization does NOT always lead to a higher proportion of college graduates. Counties belonging to RUCC 5 reported higher rates of college graduates in every decade, as shown below: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287867</xdr:colOff>
      <xdr:row>3</xdr:row>
      <xdr:rowOff>156633</xdr:rowOff>
    </xdr:from>
    <xdr:to>
      <xdr:col>25</xdr:col>
      <xdr:colOff>592667</xdr:colOff>
      <xdr:row>16</xdr:row>
      <xdr:rowOff>173566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74427" y="705273"/>
              <a:ext cx="5234940" cy="28210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397213</xdr:colOff>
      <xdr:row>10</xdr:row>
      <xdr:rowOff>145915</xdr:rowOff>
    </xdr:from>
    <xdr:to>
      <xdr:col>16</xdr:col>
      <xdr:colOff>283723</xdr:colOff>
      <xdr:row>31</xdr:row>
      <xdr:rowOff>15726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599873</xdr:colOff>
      <xdr:row>24</xdr:row>
      <xdr:rowOff>105383</xdr:rowOff>
    </xdr:from>
    <xdr:to>
      <xdr:col>23</xdr:col>
      <xdr:colOff>64851</xdr:colOff>
      <xdr:row>47</xdr:row>
      <xdr:rowOff>29993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170235</xdr:colOff>
      <xdr:row>25</xdr:row>
      <xdr:rowOff>51070</xdr:rowOff>
    </xdr:from>
    <xdr:to>
      <xdr:col>28</xdr:col>
      <xdr:colOff>486384</xdr:colOff>
      <xdr:row>39</xdr:row>
      <xdr:rowOff>184014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397213</xdr:colOff>
      <xdr:row>9</xdr:row>
      <xdr:rowOff>10539</xdr:rowOff>
    </xdr:from>
    <xdr:to>
      <xdr:col>22</xdr:col>
      <xdr:colOff>235085</xdr:colOff>
      <xdr:row>23</xdr:row>
      <xdr:rowOff>143483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CB672E-D282-5042-25DF-EFF17713A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297180</xdr:colOff>
      <xdr:row>1</xdr:row>
      <xdr:rowOff>129540</xdr:rowOff>
    </xdr:from>
    <xdr:to>
      <xdr:col>27</xdr:col>
      <xdr:colOff>106680</xdr:colOff>
      <xdr:row>22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EBF48-AF53-4A85-8AEB-539DDF435CD5}" name="Table1" displayName="Table1" ref="A1:K101" totalsRowShown="0" headerRowDxfId="23" dataDxfId="22">
  <autoFilter ref="A1:K101" xr:uid="{C6520F87-11CA-4B00-9D90-DE44889FDE1D}"/>
  <sortState xmlns:xlrd2="http://schemas.microsoft.com/office/spreadsheetml/2017/richdata2" ref="A2:K101">
    <sortCondition ref="K1:K101"/>
  </sortState>
  <tableColumns count="11">
    <tableColumn id="1" xr3:uid="{0FCC2B16-0A27-4B32-B131-9D025FBF82C3}" name="State"/>
    <tableColumn id="2" xr3:uid="{3E25A248-8EED-4F9F-BFDF-BB94FF4C832C}" name="County" dataDxfId="21"/>
    <tableColumn id="3" xr3:uid="{C536C21E-7B5B-4FC8-A519-83FA396B9805}" name="1970" dataDxfId="20"/>
    <tableColumn id="4" xr3:uid="{59847045-C592-47F9-A774-C69E447FA8DB}" name="1980" dataDxfId="19"/>
    <tableColumn id="5" xr3:uid="{45CB0CAD-DB55-4B4A-A837-E285C5880C74}" name="1990" dataDxfId="18"/>
    <tableColumn id="6" xr3:uid="{E86E89CF-3894-4189-AC76-10F0786A0916}" name="2000" dataDxfId="17"/>
    <tableColumn id="7" xr3:uid="{5F6605A5-9BB9-47FB-B4AD-7259E5E953FC}" name="2016-2020" dataDxfId="16"/>
    <tableColumn id="10" xr3:uid="{6871B47F-8002-4127-B1E2-EB89B2B663E7}" name="Column1" dataDxfId="15">
      <calculatedColumnFormula>Table1[[#This Row],[2013 RUCC]]=Dashboard!$B$10</calculatedColumnFormula>
    </tableColumn>
    <tableColumn id="8" xr3:uid="{DABE34B9-01BB-4A2E-9190-CD9FF36FCA46}" name="2013 RUCC" dataDxfId="14"/>
    <tableColumn id="11" xr3:uid="{979A1A4E-6A06-4A0D-9159-81AC49B2D28B}" name="County2" dataDxfId="13"/>
    <tableColumn id="9" xr3:uid="{09416F93-A6B4-462F-9E17-A0BC2526A51F}" name="2014 RUCC" dataDxfId="12">
      <calculatedColumnFormula>(Table1[[#This Row],[2016-2020]]-Table1[[#This Row],[1970]])/Table1[[#This Row],[1970]]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819A68-1BF6-44F7-8E19-E7CE680BA85E}" name="Table4" displayName="Table4" ref="A1:K101" totalsRowShown="0" dataDxfId="11">
  <autoFilter ref="A1:K101" xr:uid="{79819A68-1BF6-44F7-8E19-E7CE680BA85E}"/>
  <sortState xmlns:xlrd2="http://schemas.microsoft.com/office/spreadsheetml/2017/richdata2" ref="A2:J101">
    <sortCondition descending="1" ref="J1:J101"/>
  </sortState>
  <tableColumns count="11">
    <tableColumn id="1" xr3:uid="{93DCA140-75B2-45E6-B8DA-90F5BA9F365F}" name="County" dataDxfId="10"/>
    <tableColumn id="2" xr3:uid="{0AF24289-EFFA-467E-962D-1D554208EB94}" name="State" dataDxfId="9"/>
    <tableColumn id="3" xr3:uid="{FD579767-9A02-4109-A36C-BD781CC6BFFC}" name="1970" dataDxfId="8"/>
    <tableColumn id="4" xr3:uid="{DF0401EC-A682-4007-9633-E7A1D7EF440A}" name="1980" dataDxfId="7"/>
    <tableColumn id="5" xr3:uid="{757015D1-8612-4D17-A2CD-EC14EA7B28CF}" name="1990" dataDxfId="6"/>
    <tableColumn id="6" xr3:uid="{F5C00984-A391-42BB-8BD7-65E126C088F3}" name="2000" dataDxfId="5"/>
    <tableColumn id="7" xr3:uid="{CFCB02D4-7481-456E-82E7-D6A26D7808FA}" name="2016-2020" dataDxfId="4"/>
    <tableColumn id="10" xr3:uid="{28A52970-CBE5-4057-BC88-8316889D7045}" name="Column1" dataDxfId="3">
      <calculatedColumnFormula>Table4[[#This Row],[RUCC ]]=$R$6</calculatedColumnFormula>
    </tableColumn>
    <tableColumn id="8" xr3:uid="{5EF216E6-7128-498D-8E7E-C8003C84B804}" name="RUCC " dataDxfId="2"/>
    <tableColumn id="9" xr3:uid="{848250C6-3F6C-4C92-AB8C-037B45A86F67}" name="Growth Difference" dataDxfId="1">
      <calculatedColumnFormula>(G2-C2)/C2</calculatedColumnFormula>
    </tableColumn>
    <tableColumn id="11" xr3:uid="{58245234-FDCF-4D45-A113-673B2DF83397}" name="Column2" dataDxfId="0">
      <calculatedColumnFormula>Table4[[#This Row],[RUCC ]]=$R$6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C490AA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rs.usda.gov/data-products/rural-urban-continuum-code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6AAF-7E1D-4C6C-8A32-B499780BCBEE}">
  <sheetPr codeName="Sheet5"/>
  <dimension ref="A1:W44"/>
  <sheetViews>
    <sheetView tabSelected="1" showWhiteSpace="0" zoomScale="79" zoomScaleNormal="100" workbookViewId="0">
      <selection activeCell="B10" sqref="B10"/>
    </sheetView>
  </sheetViews>
  <sheetFormatPr defaultRowHeight="14.4" x14ac:dyDescent="0.3"/>
  <cols>
    <col min="1" max="1" width="12.109375" customWidth="1"/>
    <col min="8" max="8" width="7.77734375" customWidth="1"/>
    <col min="9" max="9" width="12" customWidth="1"/>
    <col min="12" max="12" width="11" bestFit="1" customWidth="1"/>
  </cols>
  <sheetData>
    <row r="1" spans="1:23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3">
      <c r="A10" s="9" t="s">
        <v>317</v>
      </c>
      <c r="B10">
        <v>1</v>
      </c>
      <c r="C10" s="15"/>
      <c r="D10" s="15"/>
      <c r="E10" s="15"/>
      <c r="F10" s="15"/>
      <c r="G10" s="15"/>
      <c r="H10" s="15"/>
      <c r="I10" s="10" t="s">
        <v>327</v>
      </c>
      <c r="J10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3">
      <c r="A33" s="15"/>
      <c r="B33" s="30" t="s">
        <v>352</v>
      </c>
      <c r="C33" s="31"/>
      <c r="D33" s="31"/>
      <c r="E33" s="31"/>
      <c r="F33" s="31"/>
      <c r="G33" s="31"/>
      <c r="H33" s="31"/>
      <c r="I33" s="31"/>
      <c r="J33" s="31"/>
      <c r="K33" s="32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3">
      <c r="A34" s="15"/>
      <c r="B34" s="27">
        <v>1</v>
      </c>
      <c r="C34" s="28" t="s">
        <v>339</v>
      </c>
      <c r="D34" s="29" t="s">
        <v>341</v>
      </c>
      <c r="E34" s="29"/>
      <c r="F34" s="29"/>
      <c r="G34" s="29"/>
      <c r="H34" s="29"/>
      <c r="I34" s="29"/>
      <c r="J34" s="29"/>
      <c r="K34" s="29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3">
      <c r="A35" s="15"/>
      <c r="B35" s="27">
        <v>2</v>
      </c>
      <c r="C35" s="28" t="s">
        <v>339</v>
      </c>
      <c r="D35" s="29" t="s">
        <v>342</v>
      </c>
      <c r="E35" s="29"/>
      <c r="F35" s="29"/>
      <c r="G35" s="29"/>
      <c r="H35" s="29"/>
      <c r="I35" s="29"/>
      <c r="J35" s="29"/>
      <c r="K35" s="29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3">
      <c r="A36" s="15"/>
      <c r="B36" s="27">
        <v>3</v>
      </c>
      <c r="C36" s="28" t="s">
        <v>339</v>
      </c>
      <c r="D36" s="29" t="s">
        <v>343</v>
      </c>
      <c r="E36" s="29"/>
      <c r="F36" s="29"/>
      <c r="G36" s="29"/>
      <c r="H36" s="29"/>
      <c r="I36" s="29"/>
      <c r="J36" s="29"/>
      <c r="K36" s="29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3">
      <c r="A37" s="15"/>
      <c r="B37" s="27">
        <v>4</v>
      </c>
      <c r="C37" s="28" t="s">
        <v>340</v>
      </c>
      <c r="D37" s="29" t="s">
        <v>344</v>
      </c>
      <c r="E37" s="29"/>
      <c r="F37" s="29"/>
      <c r="G37" s="29"/>
      <c r="H37" s="29"/>
      <c r="I37" s="29"/>
      <c r="J37" s="29"/>
      <c r="K37" s="29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3">
      <c r="A38" s="15"/>
      <c r="B38" s="27">
        <v>5</v>
      </c>
      <c r="C38" s="28" t="s">
        <v>340</v>
      </c>
      <c r="D38" s="29" t="s">
        <v>345</v>
      </c>
      <c r="E38" s="29"/>
      <c r="F38" s="29"/>
      <c r="G38" s="29"/>
      <c r="H38" s="29"/>
      <c r="I38" s="29"/>
      <c r="J38" s="29"/>
      <c r="K38" s="29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3">
      <c r="A39" s="15"/>
      <c r="B39" s="27">
        <v>6</v>
      </c>
      <c r="C39" s="28" t="s">
        <v>340</v>
      </c>
      <c r="D39" s="29" t="s">
        <v>346</v>
      </c>
      <c r="E39" s="29"/>
      <c r="F39" s="29"/>
      <c r="G39" s="29"/>
      <c r="H39" s="29"/>
      <c r="I39" s="29"/>
      <c r="J39" s="29"/>
      <c r="K39" s="29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3">
      <c r="A40" s="15"/>
      <c r="B40" s="27">
        <v>7</v>
      </c>
      <c r="C40" s="28" t="s">
        <v>340</v>
      </c>
      <c r="D40" s="29" t="s">
        <v>347</v>
      </c>
      <c r="E40" s="29"/>
      <c r="F40" s="29"/>
      <c r="G40" s="29"/>
      <c r="H40" s="29"/>
      <c r="I40" s="29"/>
      <c r="J40" s="29"/>
      <c r="K40" s="29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3">
      <c r="A41" s="15"/>
      <c r="B41" s="27">
        <v>8</v>
      </c>
      <c r="C41" s="28" t="s">
        <v>340</v>
      </c>
      <c r="D41" s="29" t="s">
        <v>348</v>
      </c>
      <c r="E41" s="29"/>
      <c r="F41" s="29"/>
      <c r="G41" s="29"/>
      <c r="H41" s="29"/>
      <c r="I41" s="29"/>
      <c r="J41" s="29"/>
      <c r="K41" s="29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3">
      <c r="A42" s="15"/>
      <c r="B42" s="27">
        <v>9</v>
      </c>
      <c r="C42" s="28" t="s">
        <v>340</v>
      </c>
      <c r="D42" s="29" t="s">
        <v>349</v>
      </c>
      <c r="E42" s="29"/>
      <c r="F42" s="29"/>
      <c r="G42" s="29"/>
      <c r="H42" s="29"/>
      <c r="I42" s="29"/>
      <c r="J42" s="29"/>
      <c r="K42" s="29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3">
      <c r="A43" s="15"/>
      <c r="B43" s="15"/>
      <c r="C43" s="15"/>
      <c r="D43" s="15"/>
      <c r="E43" s="33" t="s">
        <v>351</v>
      </c>
      <c r="F43" s="34"/>
      <c r="G43" s="34"/>
      <c r="H43" s="34"/>
      <c r="I43" s="34"/>
      <c r="J43" s="34"/>
      <c r="K43" s="3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</sheetData>
  <mergeCells count="11">
    <mergeCell ref="D39:K39"/>
    <mergeCell ref="D40:K40"/>
    <mergeCell ref="D41:K41"/>
    <mergeCell ref="D42:K42"/>
    <mergeCell ref="E43:K43"/>
    <mergeCell ref="D38:K38"/>
    <mergeCell ref="B33:K33"/>
    <mergeCell ref="D34:K34"/>
    <mergeCell ref="D35:K35"/>
    <mergeCell ref="D36:K36"/>
    <mergeCell ref="D37:K37"/>
  </mergeCells>
  <hyperlinks>
    <hyperlink ref="E43" r:id="rId1" xr:uid="{9B561200-C001-47C3-9131-7D1EB33BC539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6F079A-72FB-4CA2-B957-2D6B6CD25F94}">
          <x14:formula1>
            <xm:f>'Cleaned Data'!$R$7:$R$15</xm:f>
          </x14:formula1>
          <xm:sqref>B10</xm:sqref>
        </x14:dataValidation>
        <x14:dataValidation type="list" allowBlank="1" showInputMessage="1" showErrorMessage="1" xr:uid="{1CE62522-757F-4BD8-9479-517E6232B2DB}">
          <x14:formula1>
            <xm:f>Work2!$X$11:$X$19</xm:f>
          </x14:formula1>
          <xm:sqref>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5"/>
  <sheetViews>
    <sheetView showGridLines="0" workbookViewId="0">
      <selection activeCell="I5" sqref="I5:P7"/>
    </sheetView>
  </sheetViews>
  <sheetFormatPr defaultRowHeight="14.4" x14ac:dyDescent="0.3"/>
  <cols>
    <col min="1" max="1" width="30.109375" customWidth="1"/>
    <col min="2" max="4" width="13.6640625" customWidth="1"/>
    <col min="5" max="5" width="11.88671875" customWidth="1"/>
    <col min="6" max="6" width="13.6640625" customWidth="1"/>
  </cols>
  <sheetData>
    <row r="1" spans="1:16" ht="1.05" customHeight="1" x14ac:dyDescent="0.3"/>
    <row r="2" spans="1:16" ht="18" customHeight="1" x14ac:dyDescent="0.3">
      <c r="A2" s="35"/>
      <c r="B2" s="35"/>
      <c r="C2" s="35"/>
      <c r="D2" s="35"/>
      <c r="E2" s="35"/>
      <c r="F2" s="36"/>
    </row>
    <row r="3" spans="1:16" ht="55.8" customHeight="1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</v>
      </c>
    </row>
    <row r="4" spans="1:16" x14ac:dyDescent="0.3">
      <c r="A4" s="2" t="s">
        <v>8</v>
      </c>
      <c r="B4" s="4">
        <v>5.4571531014700601E-2</v>
      </c>
      <c r="C4" s="4">
        <v>8.6255942266939001E-2</v>
      </c>
      <c r="D4" s="4">
        <v>0.123044566235281</v>
      </c>
      <c r="E4" s="4">
        <v>0.191094405755661</v>
      </c>
      <c r="F4" s="4">
        <v>0.335199385412073</v>
      </c>
      <c r="G4" s="3">
        <v>1</v>
      </c>
    </row>
    <row r="5" spans="1:16" x14ac:dyDescent="0.3">
      <c r="A5" s="2" t="s">
        <v>9</v>
      </c>
      <c r="B5" s="4">
        <v>2.9471032745591898E-2</v>
      </c>
      <c r="C5" s="4">
        <v>4.8625792811839298E-2</v>
      </c>
      <c r="D5" s="4">
        <v>8.2373587803005396E-2</v>
      </c>
      <c r="E5" s="4">
        <v>0.132756249494377</v>
      </c>
      <c r="F5" s="4">
        <v>0.25238878043768598</v>
      </c>
      <c r="G5" s="3">
        <v>1</v>
      </c>
    </row>
    <row r="6" spans="1:16" ht="22.8" x14ac:dyDescent="0.3">
      <c r="A6" s="2" t="s">
        <v>10</v>
      </c>
      <c r="B6" s="4">
        <v>4.2502621461027602E-2</v>
      </c>
      <c r="C6" s="4">
        <v>6.9776580217806194E-2</v>
      </c>
      <c r="D6" s="4">
        <v>9.2310290950551099E-2</v>
      </c>
      <c r="E6" s="4">
        <v>0.13210665141259101</v>
      </c>
      <c r="F6" s="4">
        <v>0.21156154575128999</v>
      </c>
      <c r="G6" s="3">
        <v>1</v>
      </c>
      <c r="I6" s="2" t="s">
        <v>7</v>
      </c>
      <c r="J6" s="3"/>
      <c r="K6" s="4">
        <v>8.4506052287897801E-2</v>
      </c>
      <c r="L6" s="4">
        <v>0.13235204669461501</v>
      </c>
      <c r="M6" s="4">
        <v>0.17375103855794799</v>
      </c>
      <c r="N6" s="37">
        <v>0.22462887521734801</v>
      </c>
      <c r="O6" s="36"/>
      <c r="P6" s="4">
        <v>0.32041182661471601</v>
      </c>
    </row>
    <row r="7" spans="1:16" x14ac:dyDescent="0.3">
      <c r="A7" s="2" t="s">
        <v>11</v>
      </c>
      <c r="B7" s="4">
        <v>5.65382624395541E-2</v>
      </c>
      <c r="C7" s="4">
        <v>8.6812347667813802E-2</v>
      </c>
      <c r="D7" s="4">
        <v>0.108240435209132</v>
      </c>
      <c r="E7" s="4">
        <v>0.141638225255973</v>
      </c>
      <c r="F7" s="4">
        <v>0.22051837815387801</v>
      </c>
      <c r="G7" s="3">
        <v>1</v>
      </c>
    </row>
    <row r="8" spans="1:16" x14ac:dyDescent="0.3">
      <c r="A8" s="2" t="s">
        <v>12</v>
      </c>
      <c r="B8" s="4">
        <v>2.9919196331076699E-2</v>
      </c>
      <c r="C8" s="4">
        <v>7.1495590167010695E-2</v>
      </c>
      <c r="D8" s="4">
        <v>7.3623664749383699E-2</v>
      </c>
      <c r="E8" s="4">
        <v>0.104721634954193</v>
      </c>
      <c r="F8" s="4">
        <v>0.124582737243681</v>
      </c>
      <c r="G8" s="3">
        <v>1</v>
      </c>
    </row>
    <row r="9" spans="1:16" x14ac:dyDescent="0.3">
      <c r="A9" s="2" t="s">
        <v>13</v>
      </c>
      <c r="B9" s="4">
        <v>5.7560828473758298E-2</v>
      </c>
      <c r="C9" s="4">
        <v>9.1950314566865601E-2</v>
      </c>
      <c r="D9" s="4">
        <v>0.11801151331837299</v>
      </c>
      <c r="E9" s="4">
        <v>0.174264956848213</v>
      </c>
      <c r="F9" s="4">
        <v>0.29708003788584098</v>
      </c>
      <c r="G9" s="3">
        <v>1</v>
      </c>
    </row>
    <row r="10" spans="1:16" x14ac:dyDescent="0.3">
      <c r="A10" s="2" t="s">
        <v>14</v>
      </c>
      <c r="B10" s="4">
        <v>4.22606772467796E-2</v>
      </c>
      <c r="C10" s="4">
        <v>7.1196036801132304E-2</v>
      </c>
      <c r="D10" s="4">
        <v>0.110948932427628</v>
      </c>
      <c r="E10" s="4">
        <v>0.15885533462899301</v>
      </c>
      <c r="F10" s="4">
        <v>0.239564588925927</v>
      </c>
      <c r="G10" s="3">
        <v>1</v>
      </c>
    </row>
    <row r="11" spans="1:16" x14ac:dyDescent="0.3">
      <c r="A11" s="2" t="s">
        <v>15</v>
      </c>
      <c r="B11" s="4">
        <v>5.0307434320849602E-2</v>
      </c>
      <c r="C11" s="4">
        <v>8.3243674038653098E-2</v>
      </c>
      <c r="D11" s="4">
        <v>0.105497133396695</v>
      </c>
      <c r="E11" s="4">
        <v>0.12959153008622501</v>
      </c>
      <c r="F11" s="4">
        <v>0.23055569243910101</v>
      </c>
      <c r="G11" s="3">
        <v>1</v>
      </c>
    </row>
    <row r="12" spans="1:16" x14ac:dyDescent="0.3">
      <c r="A12" s="2" t="s">
        <v>16</v>
      </c>
      <c r="B12" s="4">
        <v>0.13874628406164799</v>
      </c>
      <c r="C12" s="4">
        <v>0.21213794149749901</v>
      </c>
      <c r="D12" s="4">
        <v>0.283218845564015</v>
      </c>
      <c r="E12" s="4">
        <v>0.37120108620428299</v>
      </c>
      <c r="F12" s="4">
        <v>0.45832763678154098</v>
      </c>
      <c r="G12" s="3">
        <v>1</v>
      </c>
    </row>
    <row r="13" spans="1:16" x14ac:dyDescent="0.3">
      <c r="A13" s="2" t="s">
        <v>17</v>
      </c>
      <c r="B13" s="4">
        <v>6.5871619923845603E-2</v>
      </c>
      <c r="C13" s="4">
        <v>0.104518670443077</v>
      </c>
      <c r="D13" s="4">
        <v>0.117194101452831</v>
      </c>
      <c r="E13" s="4">
        <v>0.141780068330534</v>
      </c>
      <c r="F13" s="4">
        <v>0.19844397914357301</v>
      </c>
      <c r="G13" s="3">
        <v>1</v>
      </c>
    </row>
    <row r="14" spans="1:16" x14ac:dyDescent="0.3">
      <c r="A14" s="2" t="s">
        <v>18</v>
      </c>
      <c r="B14" s="4">
        <v>5.3493565883228802E-2</v>
      </c>
      <c r="C14" s="4">
        <v>9.1337099811676106E-2</v>
      </c>
      <c r="D14" s="4">
        <v>0.131591110426376</v>
      </c>
      <c r="E14" s="4">
        <v>0.21322802302289601</v>
      </c>
      <c r="F14" s="4">
        <v>0.36004236026078001</v>
      </c>
      <c r="G14" s="3">
        <v>1</v>
      </c>
    </row>
    <row r="15" spans="1:16" x14ac:dyDescent="0.3">
      <c r="A15" s="2" t="s">
        <v>19</v>
      </c>
      <c r="B15" s="4">
        <v>0.17116647288147199</v>
      </c>
      <c r="C15" s="4">
        <v>0.26583201231153702</v>
      </c>
      <c r="D15" s="4">
        <v>0.35282824895812998</v>
      </c>
      <c r="E15" s="4">
        <v>0.43875424121581902</v>
      </c>
      <c r="F15" s="4">
        <v>0.53992211452636496</v>
      </c>
      <c r="G15" s="3">
        <v>1</v>
      </c>
    </row>
    <row r="16" spans="1:16" x14ac:dyDescent="0.3">
      <c r="A16" s="2" t="s">
        <v>20</v>
      </c>
      <c r="B16" s="4">
        <v>3.3234648075637502E-2</v>
      </c>
      <c r="C16" s="4">
        <v>6.7890662464890006E-2</v>
      </c>
      <c r="D16" s="4">
        <v>7.8757346767422298E-2</v>
      </c>
      <c r="E16" s="4">
        <v>9.2964934664965498E-2</v>
      </c>
      <c r="F16" s="4">
        <v>0.142256925079011</v>
      </c>
      <c r="G16" s="3">
        <v>2</v>
      </c>
    </row>
    <row r="17" spans="1:7" x14ac:dyDescent="0.3">
      <c r="A17" s="2" t="s">
        <v>21</v>
      </c>
      <c r="B17" s="4">
        <v>3.9955339341255301E-2</v>
      </c>
      <c r="C17" s="4">
        <v>8.0089464166746005E-2</v>
      </c>
      <c r="D17" s="4">
        <v>0.107380233059991</v>
      </c>
      <c r="E17" s="4">
        <v>0.160631118714951</v>
      </c>
      <c r="F17" s="4">
        <v>0.29473597314328198</v>
      </c>
      <c r="G17" s="3">
        <v>2</v>
      </c>
    </row>
    <row r="18" spans="1:7" x14ac:dyDescent="0.3">
      <c r="A18" s="2" t="s">
        <v>22</v>
      </c>
      <c r="B18" s="4">
        <v>9.9690962715767995E-2</v>
      </c>
      <c r="C18" s="4">
        <v>0.14618548180798499</v>
      </c>
      <c r="D18" s="4">
        <v>0.19120310478654601</v>
      </c>
      <c r="E18" s="4">
        <v>0.252608789479913</v>
      </c>
      <c r="F18" s="4">
        <v>0.41387694619526599</v>
      </c>
      <c r="G18" s="3">
        <v>2</v>
      </c>
    </row>
    <row r="19" spans="1:7" x14ac:dyDescent="0.3">
      <c r="A19" s="2" t="s">
        <v>23</v>
      </c>
      <c r="B19" s="4">
        <v>5.56037967482109E-2</v>
      </c>
      <c r="C19" s="4">
        <v>8.8348978464936501E-2</v>
      </c>
      <c r="D19" s="4">
        <v>0.106047030245107</v>
      </c>
      <c r="E19" s="4">
        <v>0.127716030840092</v>
      </c>
      <c r="F19" s="4">
        <v>0.16736928302802401</v>
      </c>
      <c r="G19" s="3">
        <v>2</v>
      </c>
    </row>
    <row r="20" spans="1:7" x14ac:dyDescent="0.3">
      <c r="A20" s="2" t="s">
        <v>24</v>
      </c>
      <c r="B20" s="4">
        <v>5.1963951708893001E-2</v>
      </c>
      <c r="C20" s="4">
        <v>7.6808408499456804E-2</v>
      </c>
      <c r="D20" s="4">
        <v>8.8718157821319005E-2</v>
      </c>
      <c r="E20" s="4">
        <v>0.10388688619511</v>
      </c>
      <c r="F20" s="4">
        <v>0.15840730408318501</v>
      </c>
      <c r="G20" s="3">
        <v>2</v>
      </c>
    </row>
    <row r="21" spans="1:7" x14ac:dyDescent="0.3">
      <c r="A21" s="2" t="s">
        <v>25</v>
      </c>
      <c r="B21" s="4">
        <v>8.4203628619404502E-2</v>
      </c>
      <c r="C21" s="4">
        <v>0.113438045375218</v>
      </c>
      <c r="D21" s="4">
        <v>0.14170634409985799</v>
      </c>
      <c r="E21" s="4">
        <v>0.17020063959808801</v>
      </c>
      <c r="F21" s="4">
        <v>0.23059804527122801</v>
      </c>
      <c r="G21" s="3">
        <v>2</v>
      </c>
    </row>
    <row r="22" spans="1:7" x14ac:dyDescent="0.3">
      <c r="A22" s="2" t="s">
        <v>26</v>
      </c>
      <c r="B22" s="4">
        <v>6.1100952140740301E-2</v>
      </c>
      <c r="C22" s="4">
        <v>0.129610065309259</v>
      </c>
      <c r="D22" s="4">
        <v>0.19521377716479699</v>
      </c>
      <c r="E22" s="4">
        <v>0.275801832760596</v>
      </c>
      <c r="F22" s="4">
        <v>0.43693794128576702</v>
      </c>
      <c r="G22" s="3">
        <v>2</v>
      </c>
    </row>
    <row r="23" spans="1:7" x14ac:dyDescent="0.3">
      <c r="A23" s="2" t="s">
        <v>27</v>
      </c>
      <c r="B23" s="4">
        <v>9.9815806693972497E-2</v>
      </c>
      <c r="C23" s="4">
        <v>0.14207187074567801</v>
      </c>
      <c r="D23" s="4">
        <v>0.16619558326289099</v>
      </c>
      <c r="E23" s="4">
        <v>0.19109408422648999</v>
      </c>
      <c r="F23" s="4">
        <v>0.25609256949694498</v>
      </c>
      <c r="G23" s="3">
        <v>2</v>
      </c>
    </row>
    <row r="24" spans="1:7" x14ac:dyDescent="0.3">
      <c r="A24" s="2" t="s">
        <v>28</v>
      </c>
      <c r="B24" s="4">
        <v>5.1552117045519798E-2</v>
      </c>
      <c r="C24" s="4">
        <v>8.2762396602494903E-2</v>
      </c>
      <c r="D24" s="4">
        <v>9.9908045427946998E-2</v>
      </c>
      <c r="E24" s="4">
        <v>0.127576701821668</v>
      </c>
      <c r="F24" s="4">
        <v>0.18919770163864699</v>
      </c>
      <c r="G24" s="3">
        <v>2</v>
      </c>
    </row>
    <row r="25" spans="1:7" x14ac:dyDescent="0.3">
      <c r="A25" s="2" t="s">
        <v>29</v>
      </c>
      <c r="B25" s="4">
        <v>4.4254439537724302E-2</v>
      </c>
      <c r="C25" s="4">
        <v>9.9166944351882697E-2</v>
      </c>
      <c r="D25" s="4">
        <v>0.14691793441069601</v>
      </c>
      <c r="E25" s="4">
        <v>0.176048657718121</v>
      </c>
      <c r="F25" s="4">
        <v>0.242866992809535</v>
      </c>
      <c r="G25" s="3">
        <v>2</v>
      </c>
    </row>
    <row r="26" spans="1:7" x14ac:dyDescent="0.3">
      <c r="A26" s="2" t="s">
        <v>30</v>
      </c>
      <c r="B26" s="4">
        <v>0.15597875372457601</v>
      </c>
      <c r="C26" s="4">
        <v>0.24110975554651801</v>
      </c>
      <c r="D26" s="4">
        <v>0.33396561639014999</v>
      </c>
      <c r="E26" s="4">
        <v>0.40143528691830499</v>
      </c>
      <c r="F26" s="4">
        <v>0.49457329697290298</v>
      </c>
      <c r="G26" s="3">
        <v>2</v>
      </c>
    </row>
    <row r="27" spans="1:7" x14ac:dyDescent="0.3">
      <c r="A27" s="2" t="s">
        <v>31</v>
      </c>
      <c r="B27" s="4">
        <v>0.11784103793589901</v>
      </c>
      <c r="C27" s="4">
        <v>0.18277597446878199</v>
      </c>
      <c r="D27" s="4">
        <v>0.24098877066548799</v>
      </c>
      <c r="E27" s="4">
        <v>0.28676848898231599</v>
      </c>
      <c r="F27" s="4">
        <v>0.33927336455942902</v>
      </c>
      <c r="G27" s="3">
        <v>2</v>
      </c>
    </row>
    <row r="28" spans="1:7" x14ac:dyDescent="0.3">
      <c r="A28" s="2" t="s">
        <v>32</v>
      </c>
      <c r="B28" s="4">
        <v>0.128031374397653</v>
      </c>
      <c r="C28" s="4">
        <v>0.196634952214396</v>
      </c>
      <c r="D28" s="4">
        <v>0.24778525750397701</v>
      </c>
      <c r="E28" s="4">
        <v>0.302888629153448</v>
      </c>
      <c r="F28" s="4">
        <v>0.366047536817869</v>
      </c>
      <c r="G28" s="3">
        <v>2</v>
      </c>
    </row>
    <row r="29" spans="1:7" x14ac:dyDescent="0.3">
      <c r="A29" s="2" t="s">
        <v>33</v>
      </c>
      <c r="B29" s="4">
        <v>5.2207674197678702E-2</v>
      </c>
      <c r="C29" s="4">
        <v>9.2001489354500199E-2</v>
      </c>
      <c r="D29" s="4">
        <v>0.12800918234814401</v>
      </c>
      <c r="E29" s="4">
        <v>0.15978964401294499</v>
      </c>
      <c r="F29" s="4">
        <v>0.27831423544053902</v>
      </c>
      <c r="G29" s="3">
        <v>2</v>
      </c>
    </row>
    <row r="30" spans="1:7" x14ac:dyDescent="0.3">
      <c r="A30" s="2" t="s">
        <v>34</v>
      </c>
      <c r="B30" s="4">
        <v>8.6540731995277495E-2</v>
      </c>
      <c r="C30" s="4">
        <v>0.15154620214918199</v>
      </c>
      <c r="D30" s="4">
        <v>0.195065458207452</v>
      </c>
      <c r="E30" s="4">
        <v>0.24133212380264099</v>
      </c>
      <c r="F30" s="4">
        <v>0.31530773398503698</v>
      </c>
      <c r="G30" s="3">
        <v>2</v>
      </c>
    </row>
    <row r="31" spans="1:7" x14ac:dyDescent="0.3">
      <c r="A31" s="2" t="s">
        <v>35</v>
      </c>
      <c r="B31" s="4">
        <v>4.4119637298687203E-2</v>
      </c>
      <c r="C31" s="4">
        <v>8.8621125255077204E-2</v>
      </c>
      <c r="D31" s="4">
        <v>8.3590864551141897E-2</v>
      </c>
      <c r="E31" s="4">
        <v>0.109260559847497</v>
      </c>
      <c r="F31" s="4">
        <v>0.18358721243582099</v>
      </c>
      <c r="G31" s="3">
        <v>2</v>
      </c>
    </row>
    <row r="32" spans="1:7" x14ac:dyDescent="0.3">
      <c r="A32" s="2" t="s">
        <v>36</v>
      </c>
      <c r="B32" s="4">
        <v>4.7748828082415803E-2</v>
      </c>
      <c r="C32" s="4">
        <v>9.4491315136476406E-2</v>
      </c>
      <c r="D32" s="4">
        <v>0.11319065102534299</v>
      </c>
      <c r="E32" s="4">
        <v>0.16108583787008701</v>
      </c>
      <c r="F32" s="4">
        <v>0.30083958213164103</v>
      </c>
      <c r="G32" s="3">
        <v>2</v>
      </c>
    </row>
    <row r="33" spans="1:7" x14ac:dyDescent="0.3">
      <c r="A33" s="2" t="s">
        <v>37</v>
      </c>
      <c r="B33" s="4">
        <v>9.6587739070276096E-2</v>
      </c>
      <c r="C33" s="4">
        <v>0.163225542365944</v>
      </c>
      <c r="D33" s="4">
        <v>0.21214569706297301</v>
      </c>
      <c r="E33" s="4">
        <v>0.30964698015250203</v>
      </c>
      <c r="F33" s="4">
        <v>0.42231225855083399</v>
      </c>
      <c r="G33" s="3">
        <v>2</v>
      </c>
    </row>
    <row r="34" spans="1:7" x14ac:dyDescent="0.3">
      <c r="A34" s="2" t="s">
        <v>38</v>
      </c>
      <c r="B34" s="4">
        <v>0.31791102514506803</v>
      </c>
      <c r="C34" s="4">
        <v>0.41263073411752899</v>
      </c>
      <c r="D34" s="4">
        <v>0.46077876558535202</v>
      </c>
      <c r="E34" s="4">
        <v>0.51487127858478399</v>
      </c>
      <c r="F34" s="4">
        <v>0.608498937358954</v>
      </c>
      <c r="G34" s="3">
        <v>2</v>
      </c>
    </row>
    <row r="35" spans="1:7" x14ac:dyDescent="0.3">
      <c r="A35" s="2" t="s">
        <v>39</v>
      </c>
      <c r="B35" s="4">
        <v>3.4144304061814797E-2</v>
      </c>
      <c r="C35" s="4">
        <v>7.1938078615874895E-2</v>
      </c>
      <c r="D35" s="4">
        <v>0.11625019400900199</v>
      </c>
      <c r="E35" s="4">
        <v>0.13554575369320199</v>
      </c>
      <c r="F35" s="4">
        <v>0.28970331588132597</v>
      </c>
      <c r="G35" s="3">
        <v>2</v>
      </c>
    </row>
    <row r="36" spans="1:7" x14ac:dyDescent="0.3">
      <c r="A36" s="2" t="s">
        <v>40</v>
      </c>
      <c r="B36" s="4">
        <v>4.4668066314341601E-2</v>
      </c>
      <c r="C36" s="4">
        <v>7.2414192949907197E-2</v>
      </c>
      <c r="D36" s="4">
        <v>7.5599660898618706E-2</v>
      </c>
      <c r="E36" s="4">
        <v>0.103174927471091</v>
      </c>
      <c r="F36" s="4">
        <v>0.15710952414622101</v>
      </c>
      <c r="G36" s="3">
        <v>2</v>
      </c>
    </row>
    <row r="37" spans="1:7" x14ac:dyDescent="0.3">
      <c r="A37" s="2" t="s">
        <v>41</v>
      </c>
      <c r="B37" s="4">
        <v>4.7203170610152598E-2</v>
      </c>
      <c r="C37" s="4">
        <v>7.5694844470046097E-2</v>
      </c>
      <c r="D37" s="4">
        <v>9.1347933813687193E-2</v>
      </c>
      <c r="E37" s="4">
        <v>0.11070325900514601</v>
      </c>
      <c r="F37" s="4">
        <v>0.161188730529673</v>
      </c>
      <c r="G37" s="3">
        <v>2</v>
      </c>
    </row>
    <row r="38" spans="1:7" x14ac:dyDescent="0.3">
      <c r="A38" s="2" t="s">
        <v>42</v>
      </c>
      <c r="B38" s="4">
        <v>4.56772405602019E-2</v>
      </c>
      <c r="C38" s="4">
        <v>7.9518937354155494E-2</v>
      </c>
      <c r="D38" s="4">
        <v>8.8357045952621102E-2</v>
      </c>
      <c r="E38" s="4">
        <v>0.108035292264062</v>
      </c>
      <c r="F38" s="4">
        <v>0.15223667416276701</v>
      </c>
      <c r="G38" s="3">
        <v>2</v>
      </c>
    </row>
    <row r="39" spans="1:7" x14ac:dyDescent="0.3">
      <c r="A39" s="2" t="s">
        <v>43</v>
      </c>
      <c r="B39" s="4">
        <v>2.5810369695589499E-2</v>
      </c>
      <c r="C39" s="4">
        <v>5.4454177552379503E-2</v>
      </c>
      <c r="D39" s="4">
        <v>7.2632785006956399E-2</v>
      </c>
      <c r="E39" s="4">
        <v>9.3012615203608096E-2</v>
      </c>
      <c r="F39" s="4">
        <v>0.13365587248820199</v>
      </c>
      <c r="G39" s="3">
        <v>2</v>
      </c>
    </row>
    <row r="40" spans="1:7" x14ac:dyDescent="0.3">
      <c r="A40" s="2" t="s">
        <v>44</v>
      </c>
      <c r="B40" s="4">
        <v>3.1285072951739601E-2</v>
      </c>
      <c r="C40" s="4">
        <v>5.0302148612354498E-2</v>
      </c>
      <c r="D40" s="4">
        <v>7.1004216174779602E-2</v>
      </c>
      <c r="E40" s="4">
        <v>0.10282549365869301</v>
      </c>
      <c r="F40" s="4">
        <v>0.12906700341702601</v>
      </c>
      <c r="G40" s="3">
        <v>2</v>
      </c>
    </row>
    <row r="41" spans="1:7" x14ac:dyDescent="0.3">
      <c r="A41" s="2" t="s">
        <v>45</v>
      </c>
      <c r="B41" s="4">
        <v>8.5439252691336495E-2</v>
      </c>
      <c r="C41" s="4">
        <v>0.117886112249078</v>
      </c>
      <c r="D41" s="4">
        <v>0.14595647130309899</v>
      </c>
      <c r="E41" s="4">
        <v>0.19194321001904499</v>
      </c>
      <c r="F41" s="4">
        <v>0.25338203826560302</v>
      </c>
      <c r="G41" s="3">
        <v>3</v>
      </c>
    </row>
    <row r="42" spans="1:7" x14ac:dyDescent="0.3">
      <c r="A42" s="2" t="s">
        <v>46</v>
      </c>
      <c r="B42" s="4">
        <v>8.2529666941526594E-2</v>
      </c>
      <c r="C42" s="4">
        <v>0.116780107585904</v>
      </c>
      <c r="D42" s="4">
        <v>0.150961145194274</v>
      </c>
      <c r="E42" s="4">
        <v>0.19266312448489301</v>
      </c>
      <c r="F42" s="4">
        <v>0.24950170527528001</v>
      </c>
      <c r="G42" s="3">
        <v>3</v>
      </c>
    </row>
    <row r="43" spans="1:7" x14ac:dyDescent="0.3">
      <c r="A43" s="2" t="s">
        <v>47</v>
      </c>
      <c r="B43" s="4">
        <v>5.7611438183347401E-2</v>
      </c>
      <c r="C43" s="4">
        <v>7.5443975980580003E-2</v>
      </c>
      <c r="D43" s="4">
        <v>8.0660256955670903E-2</v>
      </c>
      <c r="E43" s="4">
        <v>8.4955801723173296E-2</v>
      </c>
      <c r="F43" s="4">
        <v>0.16204073757614201</v>
      </c>
      <c r="G43" s="3">
        <v>3</v>
      </c>
    </row>
    <row r="44" spans="1:7" x14ac:dyDescent="0.3">
      <c r="A44" s="2" t="s">
        <v>48</v>
      </c>
      <c r="B44" s="4">
        <v>4.3478260869565202E-2</v>
      </c>
      <c r="C44" s="4">
        <v>5.7674923160368798E-2</v>
      </c>
      <c r="D44" s="4">
        <v>8.1315445026178004E-2</v>
      </c>
      <c r="E44" s="4">
        <v>9.5027150614461306E-2</v>
      </c>
      <c r="F44" s="4">
        <v>0.142058946780277</v>
      </c>
      <c r="G44" s="3">
        <v>3</v>
      </c>
    </row>
    <row r="45" spans="1:7" x14ac:dyDescent="0.3">
      <c r="A45" s="2" t="s">
        <v>49</v>
      </c>
      <c r="B45" s="4">
        <v>5.9423244975240298E-2</v>
      </c>
      <c r="C45" s="4">
        <v>0.110513087410191</v>
      </c>
      <c r="D45" s="4">
        <v>0.13712347735345501</v>
      </c>
      <c r="E45" s="4">
        <v>0.17233406348875199</v>
      </c>
      <c r="F45" s="4">
        <v>0.21175174777035</v>
      </c>
      <c r="G45" s="3">
        <v>3</v>
      </c>
    </row>
    <row r="46" spans="1:7" x14ac:dyDescent="0.3">
      <c r="A46" s="2" t="s">
        <v>50</v>
      </c>
      <c r="B46" s="4">
        <v>8.9525569932224297E-2</v>
      </c>
      <c r="C46" s="4">
        <v>0.113707732216812</v>
      </c>
      <c r="D46" s="4">
        <v>0.134241458859717</v>
      </c>
      <c r="E46" s="4">
        <v>0.147716706957469</v>
      </c>
      <c r="F46" s="4">
        <v>0.23576899969960899</v>
      </c>
      <c r="G46" s="3">
        <v>3</v>
      </c>
    </row>
    <row r="47" spans="1:7" x14ac:dyDescent="0.3">
      <c r="A47" s="2" t="s">
        <v>51</v>
      </c>
      <c r="B47" s="4">
        <v>2.5417151726814101E-2</v>
      </c>
      <c r="C47" s="4">
        <v>8.10681926561755E-2</v>
      </c>
      <c r="D47" s="4">
        <v>0.11641562420219601</v>
      </c>
      <c r="E47" s="4">
        <v>0.146699528504072</v>
      </c>
      <c r="F47" s="4">
        <v>0.215307653826913</v>
      </c>
      <c r="G47" s="3">
        <v>3</v>
      </c>
    </row>
    <row r="48" spans="1:7" x14ac:dyDescent="0.3">
      <c r="A48" s="2" t="s">
        <v>52</v>
      </c>
      <c r="B48" s="4">
        <v>0.106154198123999</v>
      </c>
      <c r="C48" s="4">
        <v>0.17701486822793699</v>
      </c>
      <c r="D48" s="4">
        <v>0.21910950661853201</v>
      </c>
      <c r="E48" s="4">
        <v>0.26399291497975702</v>
      </c>
      <c r="F48" s="4">
        <v>0.32090236484953</v>
      </c>
      <c r="G48" s="3">
        <v>3</v>
      </c>
    </row>
    <row r="49" spans="1:7" x14ac:dyDescent="0.3">
      <c r="A49" s="2" t="s">
        <v>53</v>
      </c>
      <c r="B49" s="4">
        <v>7.0642375936995905E-2</v>
      </c>
      <c r="C49" s="4">
        <v>0.108452681830946</v>
      </c>
      <c r="D49" s="4">
        <v>0.12739200096738101</v>
      </c>
      <c r="E49" s="4">
        <v>0.14987516119296501</v>
      </c>
      <c r="F49" s="4">
        <v>0.19816037277934201</v>
      </c>
      <c r="G49" s="3">
        <v>3</v>
      </c>
    </row>
    <row r="50" spans="1:7" x14ac:dyDescent="0.3">
      <c r="A50" s="2" t="s">
        <v>54</v>
      </c>
      <c r="B50" s="4">
        <v>6.15760679781166E-2</v>
      </c>
      <c r="C50" s="4">
        <v>0.12085308056872</v>
      </c>
      <c r="D50" s="4">
        <v>0.161917532685216</v>
      </c>
      <c r="E50" s="4">
        <v>0.19842603032883099</v>
      </c>
      <c r="F50" s="4">
        <v>0.28538349118378298</v>
      </c>
      <c r="G50" s="3">
        <v>4</v>
      </c>
    </row>
    <row r="51" spans="1:7" x14ac:dyDescent="0.3">
      <c r="A51" s="2" t="s">
        <v>55</v>
      </c>
      <c r="B51" s="4">
        <v>6.0360855788619203E-2</v>
      </c>
      <c r="C51" s="4">
        <v>9.1522711419309802E-2</v>
      </c>
      <c r="D51" s="4">
        <v>0.111300593240326</v>
      </c>
      <c r="E51" s="4">
        <v>0.132547794813553</v>
      </c>
      <c r="F51" s="4">
        <v>0.19496519273871499</v>
      </c>
      <c r="G51" s="3">
        <v>4</v>
      </c>
    </row>
    <row r="52" spans="1:7" x14ac:dyDescent="0.3">
      <c r="A52" s="2" t="s">
        <v>56</v>
      </c>
      <c r="B52" s="4">
        <v>6.2425257115522603E-2</v>
      </c>
      <c r="C52" s="4">
        <v>0.15375749193176599</v>
      </c>
      <c r="D52" s="4">
        <v>0.213549895721418</v>
      </c>
      <c r="E52" s="4">
        <v>0.27670059411412501</v>
      </c>
      <c r="F52" s="4">
        <v>0.38346711219264201</v>
      </c>
      <c r="G52" s="3">
        <v>4</v>
      </c>
    </row>
    <row r="53" spans="1:7" x14ac:dyDescent="0.3">
      <c r="A53" s="2" t="s">
        <v>57</v>
      </c>
      <c r="B53" s="4">
        <v>4.5664472924604599E-2</v>
      </c>
      <c r="C53" s="4">
        <v>7.0735431752130401E-2</v>
      </c>
      <c r="D53" s="4">
        <v>9.5632795089338099E-2</v>
      </c>
      <c r="E53" s="4">
        <v>0.130143071597071</v>
      </c>
      <c r="F53" s="4">
        <v>0.237997644287397</v>
      </c>
      <c r="G53" s="3">
        <v>4</v>
      </c>
    </row>
    <row r="54" spans="1:7" x14ac:dyDescent="0.3">
      <c r="A54" s="2" t="s">
        <v>58</v>
      </c>
      <c r="B54" s="4">
        <v>5.1902740810013698E-2</v>
      </c>
      <c r="C54" s="4">
        <v>7.7573737500786097E-2</v>
      </c>
      <c r="D54" s="4">
        <v>8.5588277137572902E-2</v>
      </c>
      <c r="E54" s="4">
        <v>0.110952040085898</v>
      </c>
      <c r="F54" s="4">
        <v>0.146776520195295</v>
      </c>
      <c r="G54" s="3">
        <v>4</v>
      </c>
    </row>
    <row r="55" spans="1:7" x14ac:dyDescent="0.3">
      <c r="A55" s="2" t="s">
        <v>59</v>
      </c>
      <c r="B55" s="4">
        <v>4.77477835645847E-2</v>
      </c>
      <c r="C55" s="4">
        <v>8.8389169343735696E-2</v>
      </c>
      <c r="D55" s="4">
        <v>9.5359522721258597E-2</v>
      </c>
      <c r="E55" s="4">
        <v>0.127725856697819</v>
      </c>
      <c r="F55" s="4">
        <v>0.22086211818441301</v>
      </c>
      <c r="G55" s="3">
        <v>4</v>
      </c>
    </row>
    <row r="56" spans="1:7" x14ac:dyDescent="0.3">
      <c r="A56" s="2" t="s">
        <v>60</v>
      </c>
      <c r="B56" s="4">
        <v>7.5177743431220995E-2</v>
      </c>
      <c r="C56" s="4">
        <v>0.11476781480965</v>
      </c>
      <c r="D56" s="4">
        <v>0.142548837209302</v>
      </c>
      <c r="E56" s="4">
        <v>0.17217488999157399</v>
      </c>
      <c r="F56" s="4">
        <v>0.204908331119109</v>
      </c>
      <c r="G56" s="3">
        <v>4</v>
      </c>
    </row>
    <row r="57" spans="1:7" x14ac:dyDescent="0.3">
      <c r="A57" s="2" t="s">
        <v>61</v>
      </c>
      <c r="B57" s="4">
        <v>7.39031637825555E-2</v>
      </c>
      <c r="C57" s="4">
        <v>0.102938644320725</v>
      </c>
      <c r="D57" s="4">
        <v>0.114626096756017</v>
      </c>
      <c r="E57" s="4">
        <v>0.133155925991012</v>
      </c>
      <c r="F57" s="4">
        <v>0.15517943497073</v>
      </c>
      <c r="G57" s="3">
        <v>4</v>
      </c>
    </row>
    <row r="58" spans="1:7" x14ac:dyDescent="0.3">
      <c r="A58" s="2" t="s">
        <v>62</v>
      </c>
      <c r="B58" s="4">
        <v>7.9658200807025903E-2</v>
      </c>
      <c r="C58" s="4">
        <v>0.154063968080314</v>
      </c>
      <c r="D58" s="4">
        <v>0.19920580783472999</v>
      </c>
      <c r="E58" s="4">
        <v>0.26846870489437102</v>
      </c>
      <c r="F58" s="4">
        <v>0.38722629765477401</v>
      </c>
      <c r="G58" s="3">
        <v>4</v>
      </c>
    </row>
    <row r="59" spans="1:7" x14ac:dyDescent="0.3">
      <c r="A59" s="2" t="s">
        <v>63</v>
      </c>
      <c r="B59" s="4">
        <v>8.5436325067661495E-2</v>
      </c>
      <c r="C59" s="4">
        <v>0.12866490499559599</v>
      </c>
      <c r="D59" s="4">
        <v>0.143910289689544</v>
      </c>
      <c r="E59" s="4">
        <v>0.163839265625703</v>
      </c>
      <c r="F59" s="4">
        <v>0.23299044819985301</v>
      </c>
      <c r="G59" s="3">
        <v>4</v>
      </c>
    </row>
    <row r="60" spans="1:7" x14ac:dyDescent="0.3">
      <c r="A60" s="2" t="s">
        <v>64</v>
      </c>
      <c r="B60" s="4">
        <v>6.4827797180513402E-2</v>
      </c>
      <c r="C60" s="4">
        <v>8.6833208114199895E-2</v>
      </c>
      <c r="D60" s="4">
        <v>0.109844913353058</v>
      </c>
      <c r="E60" s="4">
        <v>0.114480646807596</v>
      </c>
      <c r="F60" s="4">
        <v>0.14036445507633899</v>
      </c>
      <c r="G60" s="3">
        <v>4</v>
      </c>
    </row>
    <row r="61" spans="1:7" x14ac:dyDescent="0.3">
      <c r="A61" s="2" t="s">
        <v>65</v>
      </c>
      <c r="B61" s="4">
        <v>5.29267567969098E-2</v>
      </c>
      <c r="C61" s="4">
        <v>8.2351149687833095E-2</v>
      </c>
      <c r="D61" s="4">
        <v>9.8419828346835603E-2</v>
      </c>
      <c r="E61" s="4">
        <v>0.124600713469654</v>
      </c>
      <c r="F61" s="4">
        <v>0.19202973792416</v>
      </c>
      <c r="G61" s="3">
        <v>4</v>
      </c>
    </row>
    <row r="62" spans="1:7" x14ac:dyDescent="0.3">
      <c r="A62" s="2" t="s">
        <v>66</v>
      </c>
      <c r="B62" s="4">
        <v>4.8147639012990601E-2</v>
      </c>
      <c r="C62" s="4">
        <v>6.2677122025037793E-2</v>
      </c>
      <c r="D62" s="4">
        <v>9.3826803527540803E-2</v>
      </c>
      <c r="E62" s="4">
        <v>0.12044555061406</v>
      </c>
      <c r="F62" s="4">
        <v>0.17864782651359001</v>
      </c>
      <c r="G62" s="3">
        <v>4</v>
      </c>
    </row>
    <row r="63" spans="1:7" x14ac:dyDescent="0.3">
      <c r="A63" s="2" t="s">
        <v>67</v>
      </c>
      <c r="B63" s="4">
        <v>6.2376811594202899E-2</v>
      </c>
      <c r="C63" s="4">
        <v>7.7563108165279906E-2</v>
      </c>
      <c r="D63" s="4">
        <v>9.4952810832991397E-2</v>
      </c>
      <c r="E63" s="4">
        <v>0.10727339181286499</v>
      </c>
      <c r="F63" s="4">
        <v>0.17523860021208901</v>
      </c>
      <c r="G63" s="3">
        <v>4</v>
      </c>
    </row>
    <row r="64" spans="1:7" x14ac:dyDescent="0.3">
      <c r="A64" s="2" t="s">
        <v>68</v>
      </c>
      <c r="B64" s="4">
        <v>7.76800811633412E-2</v>
      </c>
      <c r="C64" s="4">
        <v>0.113195504370751</v>
      </c>
      <c r="D64" s="4">
        <v>0.144171632896305</v>
      </c>
      <c r="E64" s="4">
        <v>0.15064189259482699</v>
      </c>
      <c r="F64" s="4">
        <v>0.200301691628057</v>
      </c>
      <c r="G64" s="3">
        <v>4</v>
      </c>
    </row>
    <row r="65" spans="1:7" x14ac:dyDescent="0.3">
      <c r="A65" s="2" t="s">
        <v>69</v>
      </c>
      <c r="B65" s="4">
        <v>4.91414476804857E-2</v>
      </c>
      <c r="C65" s="4">
        <v>7.9819616685456604E-2</v>
      </c>
      <c r="D65" s="4">
        <v>7.8750441228379806E-2</v>
      </c>
      <c r="E65" s="4">
        <v>0.101372614663542</v>
      </c>
      <c r="F65" s="4">
        <v>0.17800961507015101</v>
      </c>
      <c r="G65" s="3">
        <v>5</v>
      </c>
    </row>
    <row r="66" spans="1:7" x14ac:dyDescent="0.3">
      <c r="A66" s="2" t="s">
        <v>70</v>
      </c>
      <c r="B66" s="4">
        <v>0.12112149532710299</v>
      </c>
      <c r="C66" s="4">
        <v>0.209194538394087</v>
      </c>
      <c r="D66" s="4">
        <v>0.273901029891987</v>
      </c>
      <c r="E66" s="4">
        <v>0.33242825514850199</v>
      </c>
      <c r="F66" s="4">
        <v>0.42731250573727902</v>
      </c>
      <c r="G66" s="3">
        <v>5</v>
      </c>
    </row>
    <row r="67" spans="1:7" x14ac:dyDescent="0.3">
      <c r="A67" s="2" t="s">
        <v>71</v>
      </c>
      <c r="B67" s="4">
        <v>3.9705644509138001E-2</v>
      </c>
      <c r="C67" s="4">
        <v>6.9453901675064697E-2</v>
      </c>
      <c r="D67" s="4">
        <v>7.3353895668499397E-2</v>
      </c>
      <c r="E67" s="4">
        <v>9.1951973371374202E-2</v>
      </c>
      <c r="F67" s="4">
        <v>0.110676418892102</v>
      </c>
      <c r="G67" s="3">
        <v>6</v>
      </c>
    </row>
    <row r="68" spans="1:7" x14ac:dyDescent="0.3">
      <c r="A68" s="2" t="s">
        <v>72</v>
      </c>
      <c r="B68" s="4">
        <v>5.9125833206126299E-2</v>
      </c>
      <c r="C68" s="4">
        <v>8.5665357948375195E-2</v>
      </c>
      <c r="D68" s="4">
        <v>0.108491752614367</v>
      </c>
      <c r="E68" s="4">
        <v>0.160133471556304</v>
      </c>
      <c r="F68" s="4">
        <v>0.207086293233958</v>
      </c>
      <c r="G68" s="3">
        <v>6</v>
      </c>
    </row>
    <row r="69" spans="1:7" x14ac:dyDescent="0.3">
      <c r="A69" s="2" t="s">
        <v>73</v>
      </c>
      <c r="B69" s="4">
        <v>3.3834027364663899E-2</v>
      </c>
      <c r="C69" s="4">
        <v>6.9928073981048097E-2</v>
      </c>
      <c r="D69" s="4">
        <v>7.68937952036544E-2</v>
      </c>
      <c r="E69" s="4">
        <v>0.11270960810873901</v>
      </c>
      <c r="F69" s="4">
        <v>0.18165851210638601</v>
      </c>
      <c r="G69" s="3">
        <v>6</v>
      </c>
    </row>
    <row r="70" spans="1:7" x14ac:dyDescent="0.3">
      <c r="A70" s="2" t="s">
        <v>74</v>
      </c>
      <c r="B70" s="4">
        <v>7.0855148342059304E-2</v>
      </c>
      <c r="C70" s="4">
        <v>7.8472679394338399E-2</v>
      </c>
      <c r="D70" s="4">
        <v>0.12245800176834699</v>
      </c>
      <c r="E70" s="4">
        <v>0.16445789418762399</v>
      </c>
      <c r="F70" s="4">
        <v>0.21692524682651601</v>
      </c>
      <c r="G70" s="3">
        <v>6</v>
      </c>
    </row>
    <row r="71" spans="1:7" x14ac:dyDescent="0.3">
      <c r="A71" s="2" t="s">
        <v>75</v>
      </c>
      <c r="B71" s="4">
        <v>4.7558158719683198E-2</v>
      </c>
      <c r="C71" s="4">
        <v>8.05542348706106E-2</v>
      </c>
      <c r="D71" s="4">
        <v>9.0501426824296793E-2</v>
      </c>
      <c r="E71" s="4">
        <v>0.100888059909245</v>
      </c>
      <c r="F71" s="4">
        <v>0.12891737891737901</v>
      </c>
      <c r="G71" s="3">
        <v>6</v>
      </c>
    </row>
    <row r="72" spans="1:7" x14ac:dyDescent="0.3">
      <c r="A72" s="2" t="s">
        <v>76</v>
      </c>
      <c r="B72" s="4">
        <v>4.5224384432089003E-2</v>
      </c>
      <c r="C72" s="4">
        <v>6.8755512621277701E-2</v>
      </c>
      <c r="D72" s="4">
        <v>6.6194772868699403E-2</v>
      </c>
      <c r="E72" s="4">
        <v>0.10463722397476299</v>
      </c>
      <c r="F72" s="4">
        <v>0.145633247686282</v>
      </c>
      <c r="G72" s="3">
        <v>6</v>
      </c>
    </row>
    <row r="73" spans="1:7" x14ac:dyDescent="0.3">
      <c r="A73" s="2" t="s">
        <v>77</v>
      </c>
      <c r="B73" s="4">
        <v>6.8376068376068397E-2</v>
      </c>
      <c r="C73" s="4">
        <v>0.10393964794635401</v>
      </c>
      <c r="D73" s="4">
        <v>0.10747961715703699</v>
      </c>
      <c r="E73" s="4">
        <v>0.111244658119658</v>
      </c>
      <c r="F73" s="4">
        <v>0.16004341795815</v>
      </c>
      <c r="G73" s="3">
        <v>6</v>
      </c>
    </row>
    <row r="74" spans="1:7" x14ac:dyDescent="0.3">
      <c r="A74" s="2" t="s">
        <v>78</v>
      </c>
      <c r="B74" s="4">
        <v>8.2808534636714004E-2</v>
      </c>
      <c r="C74" s="4">
        <v>0.15470091637203301</v>
      </c>
      <c r="D74" s="4">
        <v>0.19679633867276899</v>
      </c>
      <c r="E74" s="4">
        <v>0.25506441262391599</v>
      </c>
      <c r="F74" s="4">
        <v>0.284287141429999</v>
      </c>
      <c r="G74" s="3">
        <v>6</v>
      </c>
    </row>
    <row r="75" spans="1:7" x14ac:dyDescent="0.3">
      <c r="A75" s="2" t="s">
        <v>79</v>
      </c>
      <c r="B75" s="4">
        <v>4.5382306198128199E-2</v>
      </c>
      <c r="C75" s="4">
        <v>7.9222011385199201E-2</v>
      </c>
      <c r="D75" s="4">
        <v>8.0545903629589299E-2</v>
      </c>
      <c r="E75" s="4">
        <v>8.9652570566244802E-2</v>
      </c>
      <c r="F75" s="4">
        <v>0.183928463900765</v>
      </c>
      <c r="G75" s="3">
        <v>6</v>
      </c>
    </row>
    <row r="76" spans="1:7" x14ac:dyDescent="0.3">
      <c r="A76" s="2" t="s">
        <v>80</v>
      </c>
      <c r="B76" s="4">
        <v>4.2078044193700002E-2</v>
      </c>
      <c r="C76" s="4">
        <v>8.2906380996739595E-2</v>
      </c>
      <c r="D76" s="4">
        <v>9.5299938157081002E-2</v>
      </c>
      <c r="E76" s="4">
        <v>0.11619842482661299</v>
      </c>
      <c r="F76" s="4">
        <v>0.151147920345899</v>
      </c>
      <c r="G76" s="3">
        <v>6</v>
      </c>
    </row>
    <row r="77" spans="1:7" x14ac:dyDescent="0.3">
      <c r="A77" s="2" t="s">
        <v>81</v>
      </c>
      <c r="B77" s="4">
        <v>4.8174197899604997E-2</v>
      </c>
      <c r="C77" s="4">
        <v>7.1385405650400399E-2</v>
      </c>
      <c r="D77" s="4">
        <v>7.7741352779821998E-2</v>
      </c>
      <c r="E77" s="4">
        <v>0.100378253260317</v>
      </c>
      <c r="F77" s="4">
        <v>0.16312391749330801</v>
      </c>
      <c r="G77" s="3">
        <v>6</v>
      </c>
    </row>
    <row r="78" spans="1:7" x14ac:dyDescent="0.3">
      <c r="A78" s="2" t="s">
        <v>82</v>
      </c>
      <c r="B78" s="4">
        <v>4.3875455726438403E-2</v>
      </c>
      <c r="C78" s="4">
        <v>7.0320543620015094E-2</v>
      </c>
      <c r="D78" s="4">
        <v>8.0633525708289605E-2</v>
      </c>
      <c r="E78" s="4">
        <v>0.11068151355809901</v>
      </c>
      <c r="F78" s="4">
        <v>0.144346884489537</v>
      </c>
      <c r="G78" s="3">
        <v>6</v>
      </c>
    </row>
    <row r="79" spans="1:7" x14ac:dyDescent="0.3">
      <c r="A79" s="2" t="s">
        <v>83</v>
      </c>
      <c r="B79" s="4">
        <v>9.1801202912314001E-2</v>
      </c>
      <c r="C79" s="4">
        <v>0.111776562050101</v>
      </c>
      <c r="D79" s="4">
        <v>0.13645204727943699</v>
      </c>
      <c r="E79" s="4">
        <v>0.159375969507601</v>
      </c>
      <c r="F79" s="4">
        <v>0.15498139377537201</v>
      </c>
      <c r="G79" s="3">
        <v>6</v>
      </c>
    </row>
    <row r="80" spans="1:7" x14ac:dyDescent="0.3">
      <c r="A80" s="2" t="s">
        <v>84</v>
      </c>
      <c r="B80" s="4">
        <v>5.40440419839473E-2</v>
      </c>
      <c r="C80" s="4">
        <v>8.1962238705326998E-2</v>
      </c>
      <c r="D80" s="4">
        <v>9.3940831208869396E-2</v>
      </c>
      <c r="E80" s="4">
        <v>0.12748695157873</v>
      </c>
      <c r="F80" s="4">
        <v>0.176322013271796</v>
      </c>
      <c r="G80" s="3">
        <v>6</v>
      </c>
    </row>
    <row r="81" spans="1:7" x14ac:dyDescent="0.3">
      <c r="A81" s="2" t="s">
        <v>85</v>
      </c>
      <c r="B81" s="4">
        <v>9.7500239440666603E-2</v>
      </c>
      <c r="C81" s="4">
        <v>0.14101290963257199</v>
      </c>
      <c r="D81" s="4">
        <v>0.17937038745387501</v>
      </c>
      <c r="E81" s="4">
        <v>0.23720974586373</v>
      </c>
      <c r="F81" s="4">
        <v>0.33831208723698403</v>
      </c>
      <c r="G81" s="3">
        <v>6</v>
      </c>
    </row>
    <row r="82" spans="1:7" x14ac:dyDescent="0.3">
      <c r="A82" s="2" t="s">
        <v>86</v>
      </c>
      <c r="B82" s="4">
        <v>3.7698780442599299E-2</v>
      </c>
      <c r="C82" s="4">
        <v>7.3674881353993901E-2</v>
      </c>
      <c r="D82" s="4">
        <v>8.7719742000758799E-2</v>
      </c>
      <c r="E82" s="4">
        <v>0.11286210382874</v>
      </c>
      <c r="F82" s="4">
        <v>0.16012992285830299</v>
      </c>
      <c r="G82" s="3">
        <v>6</v>
      </c>
    </row>
    <row r="83" spans="1:7" x14ac:dyDescent="0.3">
      <c r="A83" s="2" t="s">
        <v>87</v>
      </c>
      <c r="B83" s="4">
        <v>3.5567837404171902E-2</v>
      </c>
      <c r="C83" s="4">
        <v>5.9821109123434697E-2</v>
      </c>
      <c r="D83" s="4">
        <v>8.1492961384476301E-2</v>
      </c>
      <c r="E83" s="4">
        <v>0.120810292292066</v>
      </c>
      <c r="F83" s="4">
        <v>0.20035951999222701</v>
      </c>
      <c r="G83" s="3">
        <v>7</v>
      </c>
    </row>
    <row r="84" spans="1:7" x14ac:dyDescent="0.3">
      <c r="A84" s="2" t="s">
        <v>88</v>
      </c>
      <c r="B84" s="4">
        <v>5.2060737527115E-2</v>
      </c>
      <c r="C84" s="4">
        <v>6.5164176584789402E-2</v>
      </c>
      <c r="D84" s="4">
        <v>8.0479452054794495E-2</v>
      </c>
      <c r="E84" s="4">
        <v>8.8237533307955807E-2</v>
      </c>
      <c r="F84" s="4">
        <v>0.14509584441024201</v>
      </c>
      <c r="G84" s="3">
        <v>7</v>
      </c>
    </row>
    <row r="85" spans="1:7" x14ac:dyDescent="0.3">
      <c r="A85" s="2" t="s">
        <v>89</v>
      </c>
      <c r="B85" s="4">
        <v>4.6448087431693999E-2</v>
      </c>
      <c r="C85" s="4">
        <v>0.103980322003578</v>
      </c>
      <c r="D85" s="4">
        <v>0.13176704944926201</v>
      </c>
      <c r="E85" s="4">
        <v>0.16172174548110299</v>
      </c>
      <c r="F85" s="4">
        <v>0.23883685061881699</v>
      </c>
      <c r="G85" s="3">
        <v>7</v>
      </c>
    </row>
    <row r="86" spans="1:7" x14ac:dyDescent="0.3">
      <c r="A86" s="2" t="s">
        <v>90</v>
      </c>
      <c r="B86" s="4">
        <v>5.2446233178216603E-2</v>
      </c>
      <c r="C86" s="4">
        <v>8.1265575902047901E-2</v>
      </c>
      <c r="D86" s="4">
        <v>9.2352236421725201E-2</v>
      </c>
      <c r="E86" s="4">
        <v>0.122050375607601</v>
      </c>
      <c r="F86" s="4">
        <v>0.22088749439713101</v>
      </c>
      <c r="G86" s="3">
        <v>7</v>
      </c>
    </row>
    <row r="87" spans="1:7" x14ac:dyDescent="0.3">
      <c r="A87" s="2" t="s">
        <v>91</v>
      </c>
      <c r="B87" s="4">
        <v>6.0011458034947E-2</v>
      </c>
      <c r="C87" s="4">
        <v>8.5394079668656406E-2</v>
      </c>
      <c r="D87" s="4">
        <v>8.7458932819757598E-2</v>
      </c>
      <c r="E87" s="4">
        <v>0.115938840611594</v>
      </c>
      <c r="F87" s="4">
        <v>0.12839805825242701</v>
      </c>
      <c r="G87" s="3">
        <v>7</v>
      </c>
    </row>
    <row r="88" spans="1:7" x14ac:dyDescent="0.3">
      <c r="A88" s="2" t="s">
        <v>92</v>
      </c>
      <c r="B88" s="4">
        <v>6.11028315946349E-2</v>
      </c>
      <c r="C88" s="4">
        <v>9.4604316546762601E-2</v>
      </c>
      <c r="D88" s="4">
        <v>0.123783326280152</v>
      </c>
      <c r="E88" s="4">
        <v>0.145048930170841</v>
      </c>
      <c r="F88" s="4">
        <v>0.236571172784244</v>
      </c>
      <c r="G88" s="3">
        <v>8</v>
      </c>
    </row>
    <row r="89" spans="1:7" x14ac:dyDescent="0.3">
      <c r="A89" s="2" t="s">
        <v>93</v>
      </c>
      <c r="B89" s="4">
        <v>4.3207742827514703E-2</v>
      </c>
      <c r="C89" s="4">
        <v>4.9248009436744303E-2</v>
      </c>
      <c r="D89" s="4">
        <v>0.10072301171777601</v>
      </c>
      <c r="E89" s="4">
        <v>0.16205450733752599</v>
      </c>
      <c r="F89" s="4">
        <v>0.19898159028593801</v>
      </c>
      <c r="G89" s="3">
        <v>8</v>
      </c>
    </row>
    <row r="90" spans="1:7" x14ac:dyDescent="0.3">
      <c r="A90" s="2" t="s">
        <v>94</v>
      </c>
      <c r="B90" s="4">
        <v>3.7383177570093497E-2</v>
      </c>
      <c r="C90" s="4">
        <v>5.1408098650224998E-2</v>
      </c>
      <c r="D90" s="4">
        <v>6.5781922525107603E-2</v>
      </c>
      <c r="E90" s="4">
        <v>8.2839871699975295E-2</v>
      </c>
      <c r="F90" s="4">
        <v>0.15814038065220001</v>
      </c>
      <c r="G90" s="3">
        <v>8</v>
      </c>
    </row>
    <row r="91" spans="1:7" x14ac:dyDescent="0.3">
      <c r="A91" s="2" t="s">
        <v>95</v>
      </c>
      <c r="B91" s="4">
        <v>4.6949010866536599E-2</v>
      </c>
      <c r="C91" s="4">
        <v>6.06332809342017E-2</v>
      </c>
      <c r="D91" s="4">
        <v>8.8783194609591803E-2</v>
      </c>
      <c r="E91" s="4">
        <v>8.1502423263327906E-2</v>
      </c>
      <c r="F91" s="4">
        <v>0.103796794999668</v>
      </c>
      <c r="G91" s="3">
        <v>8</v>
      </c>
    </row>
    <row r="92" spans="1:7" x14ac:dyDescent="0.3">
      <c r="A92" s="2" t="s">
        <v>96</v>
      </c>
      <c r="B92" s="4">
        <v>5.9111205613438203E-2</v>
      </c>
      <c r="C92" s="4">
        <v>6.0747663551401897E-2</v>
      </c>
      <c r="D92" s="4">
        <v>8.7985264947577205E-2</v>
      </c>
      <c r="E92" s="4">
        <v>0.123337515683814</v>
      </c>
      <c r="F92" s="4">
        <v>0.195620151232446</v>
      </c>
      <c r="G92" s="3">
        <v>8</v>
      </c>
    </row>
    <row r="93" spans="1:7" x14ac:dyDescent="0.3">
      <c r="A93" s="2" t="s">
        <v>97</v>
      </c>
      <c r="B93" s="4">
        <v>0.104697226938314</v>
      </c>
      <c r="C93" s="4">
        <v>0.17142202360490399</v>
      </c>
      <c r="D93" s="4">
        <v>0.200662565073355</v>
      </c>
      <c r="E93" s="4">
        <v>0.25745257452574499</v>
      </c>
      <c r="F93" s="4">
        <v>0.32689680864274201</v>
      </c>
      <c r="G93" s="3">
        <v>8</v>
      </c>
    </row>
    <row r="94" spans="1:7" x14ac:dyDescent="0.3">
      <c r="A94" s="2" t="s">
        <v>98</v>
      </c>
      <c r="B94" s="4">
        <v>6.3165044147611496E-2</v>
      </c>
      <c r="C94" s="4">
        <v>8.7971274685816905E-2</v>
      </c>
      <c r="D94" s="4">
        <v>9.9066179455948006E-2</v>
      </c>
      <c r="E94" s="4">
        <v>0.138803066712439</v>
      </c>
      <c r="F94" s="4">
        <v>0.20640278203948001</v>
      </c>
      <c r="G94" s="3">
        <v>8</v>
      </c>
    </row>
    <row r="95" spans="1:7" x14ac:dyDescent="0.3">
      <c r="A95" s="2" t="s">
        <v>99</v>
      </c>
      <c r="B95" s="4">
        <v>4.2446643615118601E-2</v>
      </c>
      <c r="C95" s="4">
        <v>6.3204005006257793E-2</v>
      </c>
      <c r="D95" s="4">
        <v>7.1385464264160703E-2</v>
      </c>
      <c r="E95" s="4">
        <v>0.11581733951025799</v>
      </c>
      <c r="F95" s="4">
        <v>0.153326439158911</v>
      </c>
      <c r="G95" s="3">
        <v>8</v>
      </c>
    </row>
    <row r="96" spans="1:7" x14ac:dyDescent="0.3">
      <c r="A96" s="2" t="s">
        <v>100</v>
      </c>
      <c r="B96" s="4">
        <v>3.7777471391148502E-2</v>
      </c>
      <c r="C96" s="4">
        <v>6.6144939965694705E-2</v>
      </c>
      <c r="D96" s="4">
        <v>9.9915006138445603E-2</v>
      </c>
      <c r="E96" s="4">
        <v>0.131245574002675</v>
      </c>
      <c r="F96" s="4">
        <v>0.20301598019356301</v>
      </c>
      <c r="G96" s="3">
        <v>8</v>
      </c>
    </row>
    <row r="97" spans="1:7" x14ac:dyDescent="0.3">
      <c r="A97" s="2" t="s">
        <v>101</v>
      </c>
      <c r="B97" s="4">
        <v>3.2588645214183198E-2</v>
      </c>
      <c r="C97" s="4">
        <v>5.0913838120104402E-2</v>
      </c>
      <c r="D97" s="4">
        <v>8.9904200442151805E-2</v>
      </c>
      <c r="E97" s="4">
        <v>0.116745433644144</v>
      </c>
      <c r="F97" s="4">
        <v>0.20760920620009399</v>
      </c>
      <c r="G97" s="3">
        <v>9</v>
      </c>
    </row>
    <row r="98" spans="1:7" x14ac:dyDescent="0.3">
      <c r="A98" s="2" t="s">
        <v>102</v>
      </c>
      <c r="B98" s="4">
        <v>3.8732394366197201E-2</v>
      </c>
      <c r="C98" s="4">
        <v>6.2018130983648202E-2</v>
      </c>
      <c r="D98" s="4">
        <v>8.0367476851851805E-2</v>
      </c>
      <c r="E98" s="4">
        <v>0.110113501609351</v>
      </c>
      <c r="F98" s="4">
        <v>0.21858793558365899</v>
      </c>
      <c r="G98" s="3">
        <v>9</v>
      </c>
    </row>
    <row r="99" spans="1:7" x14ac:dyDescent="0.3">
      <c r="A99" s="2" t="s">
        <v>103</v>
      </c>
      <c r="B99" s="4">
        <v>5.2165354330708701E-2</v>
      </c>
      <c r="C99" s="4">
        <v>9.8230912476722498E-2</v>
      </c>
      <c r="D99" s="4">
        <v>0.12552468518888699</v>
      </c>
      <c r="E99" s="4">
        <v>0.15399817573730601</v>
      </c>
      <c r="F99" s="4">
        <v>0.27036055753945398</v>
      </c>
      <c r="G99" s="3">
        <v>9</v>
      </c>
    </row>
    <row r="100" spans="1:7" x14ac:dyDescent="0.3">
      <c r="A100" s="2" t="s">
        <v>104</v>
      </c>
      <c r="B100" s="4">
        <v>4.0033361134278599E-2</v>
      </c>
      <c r="C100" s="4">
        <v>6.03607770582794E-2</v>
      </c>
      <c r="D100" s="4">
        <v>9.9979083873666594E-2</v>
      </c>
      <c r="E100" s="4">
        <v>0.11223763785129801</v>
      </c>
      <c r="F100" s="4">
        <v>0.13293296542769001</v>
      </c>
      <c r="G100" s="3">
        <v>9</v>
      </c>
    </row>
    <row r="101" spans="1:7" x14ac:dyDescent="0.3">
      <c r="A101" s="2" t="s">
        <v>105</v>
      </c>
      <c r="B101" s="4">
        <v>5.4871965414033899E-2</v>
      </c>
      <c r="C101" s="4">
        <v>8.6358313817330196E-2</v>
      </c>
      <c r="D101" s="4">
        <v>7.7392510402219103E-2</v>
      </c>
      <c r="E101" s="4">
        <v>0.105727923627685</v>
      </c>
      <c r="F101" s="4">
        <v>0.10460577673692401</v>
      </c>
      <c r="G101" s="3">
        <v>9</v>
      </c>
    </row>
    <row r="102" spans="1:7" x14ac:dyDescent="0.3">
      <c r="A102" s="2" t="s">
        <v>106</v>
      </c>
      <c r="B102" s="4">
        <v>5.3120513470146097E-2</v>
      </c>
      <c r="C102" s="4">
        <v>6.0849772382397603E-2</v>
      </c>
      <c r="D102" s="4">
        <v>8.77562890795405E-2</v>
      </c>
      <c r="E102" s="4">
        <v>0.108165010855977</v>
      </c>
      <c r="F102" s="4">
        <v>0.15106809078771699</v>
      </c>
      <c r="G102" s="3">
        <v>9</v>
      </c>
    </row>
    <row r="103" spans="1:7" x14ac:dyDescent="0.3">
      <c r="A103" s="2" t="s">
        <v>107</v>
      </c>
      <c r="B103" s="4">
        <v>2.9779058597502399E-2</v>
      </c>
      <c r="C103" s="4">
        <v>6.2659846547314602E-2</v>
      </c>
      <c r="D103" s="4">
        <v>7.5763585878619602E-2</v>
      </c>
      <c r="E103" s="4">
        <v>0.106082036775106</v>
      </c>
      <c r="F103" s="4">
        <v>0.105573770491803</v>
      </c>
      <c r="G103" s="3">
        <v>9</v>
      </c>
    </row>
    <row r="104" spans="1:7" ht="6" customHeight="1" x14ac:dyDescent="0.3"/>
    <row r="105" spans="1:7" ht="222.75" customHeight="1" x14ac:dyDescent="0.3">
      <c r="A105" s="38"/>
      <c r="B105" s="38"/>
      <c r="C105" s="38"/>
      <c r="D105" s="38"/>
      <c r="E105" s="38"/>
    </row>
  </sheetData>
  <mergeCells count="3">
    <mergeCell ref="A2:F2"/>
    <mergeCell ref="N6:O6"/>
    <mergeCell ref="A105:E105"/>
  </mergeCells>
  <pageMargins left="1" right="1" top="1" bottom="1" header="1" footer="1"/>
  <pageSetup paperSize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0F87-11CA-4B00-9D90-DE44889FDE1D}">
  <sheetPr codeName="Sheet4"/>
  <dimension ref="A1:W101"/>
  <sheetViews>
    <sheetView topLeftCell="G1" zoomScale="87" zoomScaleNormal="100" workbookViewId="0">
      <selection activeCell="R7" sqref="R7:R15"/>
    </sheetView>
  </sheetViews>
  <sheetFormatPr defaultRowHeight="14.4" x14ac:dyDescent="0.3"/>
  <cols>
    <col min="1" max="1" width="13.109375" bestFit="1" customWidth="1"/>
    <col min="2" max="2" width="16.5546875" customWidth="1"/>
    <col min="7" max="8" width="12.44140625" customWidth="1"/>
    <col min="9" max="9" width="12.6640625" customWidth="1"/>
    <col min="10" max="10" width="13.77734375" bestFit="1" customWidth="1"/>
    <col min="13" max="13" width="22.21875" bestFit="1" customWidth="1"/>
    <col min="14" max="14" width="17.6640625" style="9" bestFit="1" customWidth="1"/>
    <col min="19" max="19" width="13.88671875" bestFit="1" customWidth="1"/>
    <col min="20" max="20" width="13.5546875" bestFit="1" customWidth="1"/>
  </cols>
  <sheetData>
    <row r="1" spans="1:18" x14ac:dyDescent="0.3">
      <c r="A1" t="s">
        <v>110</v>
      </c>
      <c r="B1" t="s">
        <v>108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319</v>
      </c>
      <c r="I1" s="5" t="s">
        <v>109</v>
      </c>
      <c r="J1" s="5" t="s">
        <v>323</v>
      </c>
      <c r="K1" s="5" t="s">
        <v>322</v>
      </c>
    </row>
    <row r="2" spans="1:18" x14ac:dyDescent="0.3">
      <c r="A2" t="s">
        <v>7</v>
      </c>
      <c r="B2" s="2" t="s">
        <v>189</v>
      </c>
      <c r="C2" s="4">
        <v>9.1801202912314001E-2</v>
      </c>
      <c r="D2" s="4">
        <v>0.111776562050101</v>
      </c>
      <c r="E2" s="4">
        <v>0.13645204727943699</v>
      </c>
      <c r="F2" s="4">
        <v>0.159375969507601</v>
      </c>
      <c r="G2" s="4">
        <v>0.15498139377537201</v>
      </c>
      <c r="H2" s="4" t="b">
        <f>Table1[[#This Row],[2013 RUCC]]=Dashboard!$B$10</f>
        <v>0</v>
      </c>
      <c r="I2" s="3">
        <v>6</v>
      </c>
      <c r="J2" s="2" t="s">
        <v>189</v>
      </c>
      <c r="K2" s="23">
        <f>(Table1[[#This Row],[2016-2020]]-Table1[[#This Row],[1970]])/Table1[[#This Row],[1970]]</f>
        <v>0.68822835495310453</v>
      </c>
    </row>
    <row r="3" spans="1:18" x14ac:dyDescent="0.3">
      <c r="A3" t="s">
        <v>7</v>
      </c>
      <c r="B3" s="2" t="s">
        <v>121</v>
      </c>
      <c r="C3" s="4">
        <v>5.4871965414033899E-2</v>
      </c>
      <c r="D3" s="4">
        <v>8.6358313817330196E-2</v>
      </c>
      <c r="E3" s="4">
        <v>7.7392510402219103E-2</v>
      </c>
      <c r="F3" s="4">
        <v>0.105727923627685</v>
      </c>
      <c r="G3" s="4">
        <v>0.10460577673692401</v>
      </c>
      <c r="H3" s="4" t="b">
        <f>Table1[[#This Row],[2013 RUCC]]=Dashboard!$B$10</f>
        <v>0</v>
      </c>
      <c r="I3" s="3">
        <v>9</v>
      </c>
      <c r="J3" s="2" t="s">
        <v>121</v>
      </c>
      <c r="K3" s="4">
        <f>(Table1[[#This Row],[2016-2020]]-Table1[[#This Row],[1970]])/Table1[[#This Row],[1970]]</f>
        <v>0.90636103422988246</v>
      </c>
    </row>
    <row r="4" spans="1:18" x14ac:dyDescent="0.3">
      <c r="A4" t="s">
        <v>7</v>
      </c>
      <c r="B4" s="2" t="s">
        <v>144</v>
      </c>
      <c r="C4" s="4">
        <v>0.31791102514506803</v>
      </c>
      <c r="D4" s="4">
        <v>0.41263073411752899</v>
      </c>
      <c r="E4" s="4">
        <v>0.46077876558535202</v>
      </c>
      <c r="F4" s="4">
        <v>0.51487127858478399</v>
      </c>
      <c r="G4" s="4">
        <v>0.608498937358954</v>
      </c>
      <c r="H4" s="4" t="b">
        <f>Table1[[#This Row],[2013 RUCC]]=Dashboard!$B$10</f>
        <v>0</v>
      </c>
      <c r="I4" s="3">
        <v>2</v>
      </c>
      <c r="J4" s="2" t="s">
        <v>144</v>
      </c>
      <c r="K4" s="4">
        <f>(Table1[[#This Row],[2016-2020]]-Table1[[#This Row],[1970]])/Table1[[#This Row],[1970]]</f>
        <v>0.91405421400936293</v>
      </c>
    </row>
    <row r="5" spans="1:18" x14ac:dyDescent="0.3">
      <c r="A5" t="s">
        <v>7</v>
      </c>
      <c r="B5" s="2" t="s">
        <v>167</v>
      </c>
      <c r="C5" s="4">
        <v>7.39031637825555E-2</v>
      </c>
      <c r="D5" s="4">
        <v>0.102938644320725</v>
      </c>
      <c r="E5" s="4">
        <v>0.114626096756017</v>
      </c>
      <c r="F5" s="4">
        <v>0.133155925991012</v>
      </c>
      <c r="G5" s="4">
        <v>0.15517943497073</v>
      </c>
      <c r="H5" s="4" t="b">
        <f>Table1[[#This Row],[2013 RUCC]]=Dashboard!$B$10</f>
        <v>0</v>
      </c>
      <c r="I5" s="3">
        <v>4</v>
      </c>
      <c r="J5" s="2" t="s">
        <v>167</v>
      </c>
      <c r="K5" s="4">
        <f>(Table1[[#This Row],[2016-2020]]-Table1[[#This Row],[1970]])/Table1[[#This Row],[1970]]</f>
        <v>1.0997671415977917</v>
      </c>
    </row>
    <row r="6" spans="1:18" ht="22.8" x14ac:dyDescent="0.3">
      <c r="A6" t="s">
        <v>7</v>
      </c>
      <c r="B6" s="2" t="s">
        <v>197</v>
      </c>
      <c r="C6" s="4">
        <v>6.0011458034947E-2</v>
      </c>
      <c r="D6" s="4">
        <v>8.5394079668656406E-2</v>
      </c>
      <c r="E6" s="4">
        <v>8.7458932819757598E-2</v>
      </c>
      <c r="F6" s="4">
        <v>0.115938840611594</v>
      </c>
      <c r="G6" s="4">
        <v>0.12839805825242701</v>
      </c>
      <c r="H6" s="4" t="b">
        <f>Table1[[#This Row],[2013 RUCC]]=Dashboard!$B$10</f>
        <v>0</v>
      </c>
      <c r="I6" s="3">
        <v>7</v>
      </c>
      <c r="J6" s="2" t="s">
        <v>197</v>
      </c>
      <c r="K6" s="4">
        <f>(Table1[[#This Row],[2016-2020]]-Table1[[#This Row],[1970]])/Table1[[#This Row],[1970]]</f>
        <v>1.1395590518339986</v>
      </c>
      <c r="M6" t="s">
        <v>108</v>
      </c>
      <c r="N6" s="9" t="s">
        <v>321</v>
      </c>
      <c r="R6" t="s">
        <v>313</v>
      </c>
    </row>
    <row r="7" spans="1:18" x14ac:dyDescent="0.3">
      <c r="A7" t="s">
        <v>7</v>
      </c>
      <c r="B7" s="2" t="s">
        <v>170</v>
      </c>
      <c r="C7" s="4">
        <v>6.4827797180513402E-2</v>
      </c>
      <c r="D7" s="4">
        <v>8.6833208114199895E-2</v>
      </c>
      <c r="E7" s="4">
        <v>0.109844913353058</v>
      </c>
      <c r="F7" s="4">
        <v>0.114480646807596</v>
      </c>
      <c r="G7" s="4">
        <v>0.14036445507633899</v>
      </c>
      <c r="H7" s="4" t="b">
        <f>Table1[[#This Row],[2013 RUCC]]=Dashboard!$B$10</f>
        <v>0</v>
      </c>
      <c r="I7" s="3">
        <v>4</v>
      </c>
      <c r="J7" s="2" t="s">
        <v>170</v>
      </c>
      <c r="K7" s="4">
        <f>(Table1[[#This Row],[2016-2020]]-Table1[[#This Row],[1970]])/Table1[[#This Row],[1970]]</f>
        <v>1.1651893351472871</v>
      </c>
      <c r="M7" t="str" cm="1">
        <f t="array" ref="M7:N18">_xlfn._xlws.FILTER(Table1[[County2]:[2014 RUCC]],H2:H101)</f>
        <v>Rowan County</v>
      </c>
      <c r="N7" s="9">
        <v>2.0125868981663841</v>
      </c>
      <c r="R7" s="25">
        <v>1</v>
      </c>
    </row>
    <row r="8" spans="1:18" x14ac:dyDescent="0.3">
      <c r="A8" t="s">
        <v>7</v>
      </c>
      <c r="B8" s="2" t="s">
        <v>201</v>
      </c>
      <c r="C8" s="4">
        <v>4.6949010866536599E-2</v>
      </c>
      <c r="D8" s="4">
        <v>6.06332809342017E-2</v>
      </c>
      <c r="E8" s="4">
        <v>8.8783194609591803E-2</v>
      </c>
      <c r="F8" s="4">
        <v>8.1502423263327906E-2</v>
      </c>
      <c r="G8" s="4">
        <v>0.103796794999668</v>
      </c>
      <c r="H8" s="4" t="b">
        <f>Table1[[#This Row],[2013 RUCC]]=Dashboard!$B$10</f>
        <v>0</v>
      </c>
      <c r="I8" s="3">
        <v>8</v>
      </c>
      <c r="J8" s="2" t="s">
        <v>201</v>
      </c>
      <c r="K8" s="4">
        <f>(Table1[[#This Row],[2016-2020]]-Table1[[#This Row],[1970]])/Table1[[#This Row],[1970]]</f>
        <v>1.2108409332570254</v>
      </c>
      <c r="M8" t="str">
        <v>Wake County</v>
      </c>
      <c r="N8" s="9">
        <v>2.154368407767834</v>
      </c>
      <c r="R8" s="25">
        <v>2</v>
      </c>
    </row>
    <row r="9" spans="1:18" x14ac:dyDescent="0.3">
      <c r="A9" t="s">
        <v>7</v>
      </c>
      <c r="B9" s="2" t="s">
        <v>183</v>
      </c>
      <c r="C9" s="4">
        <v>6.8376068376068397E-2</v>
      </c>
      <c r="D9" s="4">
        <v>0.10393964794635401</v>
      </c>
      <c r="E9" s="4">
        <v>0.10747961715703699</v>
      </c>
      <c r="F9" s="4">
        <v>0.111244658119658</v>
      </c>
      <c r="G9" s="4">
        <v>0.16004341795815</v>
      </c>
      <c r="H9" s="4" t="b">
        <f>Table1[[#This Row],[2013 RUCC]]=Dashboard!$B$10</f>
        <v>0</v>
      </c>
      <c r="I9" s="3">
        <v>6</v>
      </c>
      <c r="J9" s="2" t="s">
        <v>183</v>
      </c>
      <c r="K9" s="4">
        <f>(Table1[[#This Row],[2016-2020]]-Table1[[#This Row],[1970]])/Table1[[#This Row],[1970]]</f>
        <v>1.3406349876379431</v>
      </c>
      <c r="M9" t="str">
        <v xml:space="preserve">Mecklenburg County      </v>
      </c>
      <c r="N9" s="9">
        <v>2.3033507158858106</v>
      </c>
      <c r="R9" s="25">
        <v>3</v>
      </c>
    </row>
    <row r="10" spans="1:18" ht="22.8" x14ac:dyDescent="0.3">
      <c r="A10" t="s">
        <v>7</v>
      </c>
      <c r="B10" s="2" t="s">
        <v>133</v>
      </c>
      <c r="C10" s="4">
        <v>9.9815806693972497E-2</v>
      </c>
      <c r="D10" s="4">
        <v>0.14207187074567801</v>
      </c>
      <c r="E10" s="4">
        <v>0.16619558326289099</v>
      </c>
      <c r="F10" s="4">
        <v>0.19109408422648999</v>
      </c>
      <c r="G10" s="4">
        <v>0.25609256949694498</v>
      </c>
      <c r="H10" s="4" t="b">
        <f>Table1[[#This Row],[2013 RUCC]]=Dashboard!$B$10</f>
        <v>0</v>
      </c>
      <c r="I10" s="3">
        <v>2</v>
      </c>
      <c r="J10" s="2" t="s">
        <v>133</v>
      </c>
      <c r="K10" s="4">
        <f>(Table1[[#This Row],[2016-2020]]-Table1[[#This Row],[1970]])/Table1[[#This Row],[1970]]</f>
        <v>1.5656514532022456</v>
      </c>
      <c r="M10" t="str">
        <v>Gaston County</v>
      </c>
      <c r="N10" s="9">
        <v>2.9003387907372904</v>
      </c>
      <c r="R10" s="25">
        <v>4</v>
      </c>
    </row>
    <row r="11" spans="1:18" x14ac:dyDescent="0.3">
      <c r="A11" t="s">
        <v>7</v>
      </c>
      <c r="B11" s="2" t="s">
        <v>174</v>
      </c>
      <c r="C11" s="4">
        <v>7.76800811633412E-2</v>
      </c>
      <c r="D11" s="4">
        <v>0.113195504370751</v>
      </c>
      <c r="E11" s="4">
        <v>0.144171632896305</v>
      </c>
      <c r="F11" s="4">
        <v>0.15064189259482699</v>
      </c>
      <c r="G11" s="4">
        <v>0.200301691628057</v>
      </c>
      <c r="H11" s="4" t="b">
        <f>Table1[[#This Row],[2013 RUCC]]=Dashboard!$B$10</f>
        <v>0</v>
      </c>
      <c r="I11" s="3">
        <v>4</v>
      </c>
      <c r="J11" s="2" t="s">
        <v>174</v>
      </c>
      <c r="K11" s="4">
        <f>(Table1[[#This Row],[2016-2020]]-Table1[[#This Row],[1970]])/Table1[[#This Row],[1970]]</f>
        <v>1.5785463741583141</v>
      </c>
      <c r="M11" t="str">
        <v xml:space="preserve">Gates County       </v>
      </c>
      <c r="N11" s="9">
        <v>3.1639733856847769</v>
      </c>
      <c r="R11" s="25">
        <v>5</v>
      </c>
    </row>
    <row r="12" spans="1:18" x14ac:dyDescent="0.3">
      <c r="A12" t="s">
        <v>7</v>
      </c>
      <c r="B12" s="2" t="s">
        <v>156</v>
      </c>
      <c r="C12" s="4">
        <v>8.9525569932224297E-2</v>
      </c>
      <c r="D12" s="4">
        <v>0.113707732216812</v>
      </c>
      <c r="E12" s="4">
        <v>0.134241458859717</v>
      </c>
      <c r="F12" s="4">
        <v>0.147716706957469</v>
      </c>
      <c r="G12" s="4">
        <v>0.23576899969960899</v>
      </c>
      <c r="H12" s="4" t="b">
        <f>Table1[[#This Row],[2013 RUCC]]=Dashboard!$B$10</f>
        <v>0</v>
      </c>
      <c r="I12" s="3">
        <v>3</v>
      </c>
      <c r="J12" s="2" t="s">
        <v>156</v>
      </c>
      <c r="K12" s="4">
        <f>(Table1[[#This Row],[2016-2020]]-Table1[[#This Row],[1970]])/Table1[[#This Row],[1970]]</f>
        <v>1.6335381040087082</v>
      </c>
      <c r="M12" t="str">
        <v xml:space="preserve">Lincoln County      </v>
      </c>
      <c r="N12" s="9">
        <v>3.582934819706133</v>
      </c>
      <c r="R12" s="25">
        <v>6</v>
      </c>
    </row>
    <row r="13" spans="1:18" ht="22.8" x14ac:dyDescent="0.3">
      <c r="A13" t="s">
        <v>7</v>
      </c>
      <c r="B13" s="2" t="s">
        <v>181</v>
      </c>
      <c r="C13" s="4">
        <v>4.7558158719683198E-2</v>
      </c>
      <c r="D13" s="4">
        <v>8.05542348706106E-2</v>
      </c>
      <c r="E13" s="4">
        <v>9.0501426824296793E-2</v>
      </c>
      <c r="F13" s="4">
        <v>0.100888059909245</v>
      </c>
      <c r="G13" s="4">
        <v>0.12891737891737901</v>
      </c>
      <c r="H13" s="4" t="b">
        <f>Table1[[#This Row],[2013 RUCC]]=Dashboard!$B$10</f>
        <v>0</v>
      </c>
      <c r="I13" s="3">
        <v>6</v>
      </c>
      <c r="J13" s="2" t="s">
        <v>181</v>
      </c>
      <c r="K13" s="4">
        <f>(Table1[[#This Row],[2016-2020]]-Table1[[#This Row],[1970]])/Table1[[#This Row],[1970]]</f>
        <v>1.7107310793347252</v>
      </c>
      <c r="M13" t="str">
        <v>Franklin County</v>
      </c>
      <c r="N13" s="9">
        <v>3.977611697322704</v>
      </c>
      <c r="R13" s="25">
        <v>7</v>
      </c>
    </row>
    <row r="14" spans="1:18" x14ac:dyDescent="0.3">
      <c r="A14" t="s">
        <v>7</v>
      </c>
      <c r="B14" s="2" t="s">
        <v>166</v>
      </c>
      <c r="C14" s="4">
        <v>7.5177743431220995E-2</v>
      </c>
      <c r="D14" s="4">
        <v>0.11476781480965</v>
      </c>
      <c r="E14" s="4">
        <v>0.142548837209302</v>
      </c>
      <c r="F14" s="4">
        <v>0.17217488999157399</v>
      </c>
      <c r="G14" s="4">
        <v>0.204908331119109</v>
      </c>
      <c r="H14" s="4" t="b">
        <f>Table1[[#This Row],[2013 RUCC]]=Dashboard!$B$10</f>
        <v>0</v>
      </c>
      <c r="I14" s="3">
        <v>4</v>
      </c>
      <c r="J14" s="2" t="s">
        <v>166</v>
      </c>
      <c r="K14" s="4">
        <f>(Table1[[#This Row],[2016-2020]]-Table1[[#This Row],[1970]])/Table1[[#This Row],[1970]]</f>
        <v>1.7256515261937411</v>
      </c>
      <c r="M14" t="str">
        <v xml:space="preserve">Iredell County        </v>
      </c>
      <c r="N14" s="9">
        <v>4.1611494442141037</v>
      </c>
      <c r="R14" s="25">
        <v>8</v>
      </c>
    </row>
    <row r="15" spans="1:18" ht="22.8" x14ac:dyDescent="0.3">
      <c r="A15" t="s">
        <v>7</v>
      </c>
      <c r="B15" s="2" t="s">
        <v>169</v>
      </c>
      <c r="C15" s="4">
        <v>8.5436325067661495E-2</v>
      </c>
      <c r="D15" s="4">
        <v>0.12866490499559599</v>
      </c>
      <c r="E15" s="4">
        <v>0.143910289689544</v>
      </c>
      <c r="F15" s="4">
        <v>0.163839265625703</v>
      </c>
      <c r="G15" s="4">
        <v>0.23299044819985301</v>
      </c>
      <c r="H15" s="4" t="b">
        <f>Table1[[#This Row],[2013 RUCC]]=Dashboard!$B$10</f>
        <v>0</v>
      </c>
      <c r="I15" s="3">
        <v>4</v>
      </c>
      <c r="J15" s="2" t="s">
        <v>169</v>
      </c>
      <c r="K15" s="4">
        <f>(Table1[[#This Row],[2016-2020]]-Table1[[#This Row],[1970]])/Table1[[#This Row],[1970]]</f>
        <v>1.7270654258049569</v>
      </c>
      <c r="M15" t="str">
        <v xml:space="preserve">Johnston County     </v>
      </c>
      <c r="N15" s="9">
        <v>4.6687352057090514</v>
      </c>
      <c r="R15" s="25">
        <v>9</v>
      </c>
    </row>
    <row r="16" spans="1:18" x14ac:dyDescent="0.3">
      <c r="A16" t="s">
        <v>7</v>
      </c>
      <c r="B16" s="2" t="s">
        <v>131</v>
      </c>
      <c r="C16" s="4">
        <v>8.4203628619404502E-2</v>
      </c>
      <c r="D16" s="4">
        <v>0.113438045375218</v>
      </c>
      <c r="E16" s="4">
        <v>0.14170634409985799</v>
      </c>
      <c r="F16" s="4">
        <v>0.17020063959808801</v>
      </c>
      <c r="G16" s="4">
        <v>0.23059804527122801</v>
      </c>
      <c r="H16" s="4" t="b">
        <f>Table1[[#This Row],[2013 RUCC]]=Dashboard!$B$10</f>
        <v>0</v>
      </c>
      <c r="I16" s="3">
        <v>2</v>
      </c>
      <c r="J16" s="2" t="s">
        <v>131</v>
      </c>
      <c r="K16" s="4">
        <f>(Table1[[#This Row],[2016-2020]]-Table1[[#This Row],[1970]])/Table1[[#This Row],[1970]]</f>
        <v>1.7385761047604937</v>
      </c>
      <c r="M16" t="str">
        <v>Cabarrus County</v>
      </c>
      <c r="N16" s="9">
        <v>5.1423855841936383</v>
      </c>
    </row>
    <row r="17" spans="1:23" x14ac:dyDescent="0.3">
      <c r="A17" t="s">
        <v>7</v>
      </c>
      <c r="B17" s="2" t="s">
        <v>194</v>
      </c>
      <c r="C17" s="4">
        <v>5.2060737527115E-2</v>
      </c>
      <c r="D17" s="4">
        <v>6.5164176584789402E-2</v>
      </c>
      <c r="E17" s="4">
        <v>8.0479452054794495E-2</v>
      </c>
      <c r="F17" s="4">
        <v>8.8237533307955807E-2</v>
      </c>
      <c r="G17" s="4">
        <v>0.14509584441024201</v>
      </c>
      <c r="H17" s="4" t="b">
        <f>Table1[[#This Row],[2013 RUCC]]=Dashboard!$B$10</f>
        <v>0</v>
      </c>
      <c r="I17" s="3">
        <v>7</v>
      </c>
      <c r="J17" s="2" t="s">
        <v>194</v>
      </c>
      <c r="K17" s="4">
        <f>(Table1[[#This Row],[2016-2020]]-Table1[[#This Row],[1970]])/Table1[[#This Row],[1970]]</f>
        <v>1.7870493447133968</v>
      </c>
      <c r="M17" t="str">
        <v>Union County</v>
      </c>
      <c r="N17" s="9">
        <v>5.7305731879366038</v>
      </c>
    </row>
    <row r="18" spans="1:23" x14ac:dyDescent="0.3">
      <c r="A18" t="s">
        <v>7</v>
      </c>
      <c r="B18" s="2" t="s">
        <v>177</v>
      </c>
      <c r="C18" s="4">
        <v>3.9705644509138001E-2</v>
      </c>
      <c r="D18" s="4">
        <v>6.9453901675064697E-2</v>
      </c>
      <c r="E18" s="4">
        <v>7.3353895668499397E-2</v>
      </c>
      <c r="F18" s="4">
        <v>9.1951973371374202E-2</v>
      </c>
      <c r="G18" s="4">
        <v>0.110676418892102</v>
      </c>
      <c r="H18" s="4" t="b">
        <f>Table1[[#This Row],[2013 RUCC]]=Dashboard!$B$10</f>
        <v>0</v>
      </c>
      <c r="I18" s="3">
        <v>6</v>
      </c>
      <c r="J18" s="2" t="s">
        <v>177</v>
      </c>
      <c r="K18" s="4">
        <f>(Table1[[#This Row],[2016-2020]]-Table1[[#This Row],[1970]])/Table1[[#This Row],[1970]]</f>
        <v>1.7874228024841792</v>
      </c>
      <c r="M18" t="str">
        <v xml:space="preserve">Currituck County  </v>
      </c>
      <c r="N18" s="9">
        <v>7.5639611823727755</v>
      </c>
    </row>
    <row r="19" spans="1:23" x14ac:dyDescent="0.3">
      <c r="A19" t="s">
        <v>7</v>
      </c>
      <c r="B19" s="2" t="s">
        <v>159</v>
      </c>
      <c r="C19" s="4">
        <v>7.0642375936995905E-2</v>
      </c>
      <c r="D19" s="4">
        <v>0.108452681830946</v>
      </c>
      <c r="E19" s="4">
        <v>0.12739200096738101</v>
      </c>
      <c r="F19" s="4">
        <v>0.14987516119296501</v>
      </c>
      <c r="G19" s="4">
        <v>0.19816037277934201</v>
      </c>
      <c r="H19" s="4" t="b">
        <f>Table1[[#This Row],[2013 RUCC]]=Dashboard!$B$10</f>
        <v>0</v>
      </c>
      <c r="I19" s="3">
        <v>3</v>
      </c>
      <c r="J19" s="2" t="s">
        <v>159</v>
      </c>
      <c r="K19" s="4">
        <f>(Table1[[#This Row],[2016-2020]]-Table1[[#This Row],[1970]])/Table1[[#This Row],[1970]]</f>
        <v>1.8051204415332249</v>
      </c>
    </row>
    <row r="20" spans="1:23" x14ac:dyDescent="0.3">
      <c r="A20" t="s">
        <v>7</v>
      </c>
      <c r="B20" s="2" t="s">
        <v>173</v>
      </c>
      <c r="C20" s="4">
        <v>6.2376811594202899E-2</v>
      </c>
      <c r="D20" s="4">
        <v>7.7563108165279906E-2</v>
      </c>
      <c r="E20" s="4">
        <v>9.4952810832991397E-2</v>
      </c>
      <c r="F20" s="4">
        <v>0.10727339181286499</v>
      </c>
      <c r="G20" s="4">
        <v>0.17523860021208901</v>
      </c>
      <c r="H20" s="4" t="b">
        <f>Table1[[#This Row],[2013 RUCC]]=Dashboard!$B$10</f>
        <v>0</v>
      </c>
      <c r="I20" s="3">
        <v>4</v>
      </c>
      <c r="J20" s="2" t="s">
        <v>173</v>
      </c>
      <c r="K20" s="4">
        <f>(Table1[[#This Row],[2016-2020]]-Table1[[#This Row],[1970]])/Table1[[#This Row],[1970]]</f>
        <v>1.8093548825822818</v>
      </c>
    </row>
    <row r="21" spans="1:23" ht="22.8" x14ac:dyDescent="0.3">
      <c r="A21" t="s">
        <v>7</v>
      </c>
      <c r="B21" s="2" t="s">
        <v>153</v>
      </c>
      <c r="C21" s="4">
        <v>5.7611438183347401E-2</v>
      </c>
      <c r="D21" s="4">
        <v>7.5443975980580003E-2</v>
      </c>
      <c r="E21" s="4">
        <v>8.0660256955670903E-2</v>
      </c>
      <c r="F21" s="4">
        <v>8.4955801723173296E-2</v>
      </c>
      <c r="G21" s="4">
        <v>0.16204073757614201</v>
      </c>
      <c r="H21" s="4" t="b">
        <f>Table1[[#This Row],[2013 RUCC]]=Dashboard!$B$10</f>
        <v>0</v>
      </c>
      <c r="I21" s="3">
        <v>3</v>
      </c>
      <c r="J21" s="2" t="s">
        <v>153</v>
      </c>
      <c r="K21" s="4">
        <f>(Table1[[#This Row],[2016-2020]]-Table1[[#This Row],[1970]])/Table1[[#This Row],[1970]]</f>
        <v>1.8126487150077764</v>
      </c>
    </row>
    <row r="22" spans="1:23" x14ac:dyDescent="0.3">
      <c r="A22" t="s">
        <v>7</v>
      </c>
      <c r="B22" s="2" t="s">
        <v>164</v>
      </c>
      <c r="C22" s="4">
        <v>5.1902740810013698E-2</v>
      </c>
      <c r="D22" s="4">
        <v>7.7573737500786097E-2</v>
      </c>
      <c r="E22" s="4">
        <v>8.5588277137572902E-2</v>
      </c>
      <c r="F22" s="4">
        <v>0.110952040085898</v>
      </c>
      <c r="G22" s="4">
        <v>0.146776520195295</v>
      </c>
      <c r="H22" s="4" t="b">
        <f>Table1[[#This Row],[2013 RUCC]]=Dashboard!$B$10</f>
        <v>0</v>
      </c>
      <c r="I22" s="3">
        <v>4</v>
      </c>
      <c r="J22" s="2" t="s">
        <v>164</v>
      </c>
      <c r="K22" s="4">
        <f>(Table1[[#This Row],[2016-2020]]-Table1[[#This Row],[1970]])/Table1[[#This Row],[1970]]</f>
        <v>1.8279146323420576</v>
      </c>
    </row>
    <row r="23" spans="1:23" ht="22.8" x14ac:dyDescent="0.3">
      <c r="A23" t="s">
        <v>7</v>
      </c>
      <c r="B23" s="2" t="s">
        <v>210</v>
      </c>
      <c r="C23" s="4">
        <v>5.3120513470146097E-2</v>
      </c>
      <c r="D23" s="4">
        <v>6.0849772382397603E-2</v>
      </c>
      <c r="E23" s="4">
        <v>8.77562890795405E-2</v>
      </c>
      <c r="F23" s="4">
        <v>0.108165010855977</v>
      </c>
      <c r="G23" s="4">
        <v>0.15106809078771699</v>
      </c>
      <c r="H23" s="4" t="b">
        <f>Table1[[#This Row],[2013 RUCC]]=Dashboard!$B$10</f>
        <v>0</v>
      </c>
      <c r="I23" s="3">
        <v>9</v>
      </c>
      <c r="J23" s="2" t="s">
        <v>210</v>
      </c>
      <c r="K23" s="4">
        <f>(Table1[[#This Row],[2016-2020]]-Table1[[#This Row],[1970]])/Table1[[#This Row],[1970]]</f>
        <v>1.8438748219671814</v>
      </c>
    </row>
    <row r="24" spans="1:23" x14ac:dyDescent="0.3">
      <c r="A24" t="s">
        <v>7</v>
      </c>
      <c r="B24" s="2" t="s">
        <v>138</v>
      </c>
      <c r="C24" s="4">
        <v>0.128031374397653</v>
      </c>
      <c r="D24" s="4">
        <v>0.196634952214396</v>
      </c>
      <c r="E24" s="4">
        <v>0.24778525750397701</v>
      </c>
      <c r="F24" s="4">
        <v>0.302888629153448</v>
      </c>
      <c r="G24" s="4">
        <v>0.366047536817869</v>
      </c>
      <c r="H24" s="4" t="b">
        <f>Table1[[#This Row],[2013 RUCC]]=Dashboard!$B$10</f>
        <v>0</v>
      </c>
      <c r="I24" s="3">
        <v>2</v>
      </c>
      <c r="J24" s="2" t="s">
        <v>138</v>
      </c>
      <c r="K24" s="4">
        <f>(Table1[[#This Row],[2016-2020]]-Table1[[#This Row],[1970]])/Table1[[#This Row],[1970]]</f>
        <v>1.8590455936289565</v>
      </c>
    </row>
    <row r="25" spans="1:23" x14ac:dyDescent="0.3">
      <c r="A25" t="s">
        <v>7</v>
      </c>
      <c r="B25" s="2" t="s">
        <v>137</v>
      </c>
      <c r="C25" s="4">
        <v>0.11784103793589901</v>
      </c>
      <c r="D25" s="4">
        <v>0.18277597446878199</v>
      </c>
      <c r="E25" s="4">
        <v>0.24098877066548799</v>
      </c>
      <c r="F25" s="4">
        <v>0.28676848898231599</v>
      </c>
      <c r="G25" s="4">
        <v>0.33927336455942902</v>
      </c>
      <c r="H25" s="4" t="b">
        <f>Table1[[#This Row],[2013 RUCC]]=Dashboard!$B$10</f>
        <v>0</v>
      </c>
      <c r="I25" s="3">
        <v>2</v>
      </c>
      <c r="J25" s="2" t="s">
        <v>137</v>
      </c>
      <c r="K25" s="4">
        <f>(Table1[[#This Row],[2016-2020]]-Table1[[#This Row],[1970]])/Table1[[#This Row],[1970]]</f>
        <v>1.8790765127508524</v>
      </c>
    </row>
    <row r="26" spans="1:23" x14ac:dyDescent="0.3">
      <c r="A26" t="s">
        <v>7</v>
      </c>
      <c r="B26" s="2" t="s">
        <v>151</v>
      </c>
      <c r="C26" s="4">
        <v>8.5439252691336495E-2</v>
      </c>
      <c r="D26" s="4">
        <v>0.117886112249078</v>
      </c>
      <c r="E26" s="4">
        <v>0.14595647130309899</v>
      </c>
      <c r="F26" s="4">
        <v>0.19194321001904499</v>
      </c>
      <c r="G26" s="4">
        <v>0.25338203826560302</v>
      </c>
      <c r="H26" s="4" t="b">
        <f>Table1[[#This Row],[2013 RUCC]]=Dashboard!$B$10</f>
        <v>0</v>
      </c>
      <c r="I26" s="3">
        <v>3</v>
      </c>
      <c r="J26" s="2" t="s">
        <v>151</v>
      </c>
      <c r="K26" s="4">
        <f>(Table1[[#This Row],[2016-2020]]-Table1[[#This Row],[1970]])/Table1[[#This Row],[1970]]</f>
        <v>1.965639682980231</v>
      </c>
    </row>
    <row r="27" spans="1:23" x14ac:dyDescent="0.3">
      <c r="A27" t="s">
        <v>7</v>
      </c>
      <c r="B27" s="2" t="s">
        <v>129</v>
      </c>
      <c r="C27" s="4">
        <v>5.56037967482109E-2</v>
      </c>
      <c r="D27" s="4">
        <v>8.8348978464936501E-2</v>
      </c>
      <c r="E27" s="4">
        <v>0.106047030245107</v>
      </c>
      <c r="F27" s="4">
        <v>0.127716030840092</v>
      </c>
      <c r="G27" s="4">
        <v>0.16736928302802401</v>
      </c>
      <c r="H27" s="4" t="b">
        <f>Table1[[#This Row],[2013 RUCC]]=Dashboard!$B$10</f>
        <v>0</v>
      </c>
      <c r="I27" s="3">
        <v>2</v>
      </c>
      <c r="J27" s="2" t="s">
        <v>129</v>
      </c>
      <c r="K27" s="4">
        <f>(Table1[[#This Row],[2016-2020]]-Table1[[#This Row],[1970]])/Table1[[#This Row],[1970]]</f>
        <v>2.0100333577204736</v>
      </c>
    </row>
    <row r="28" spans="1:23" x14ac:dyDescent="0.3">
      <c r="A28" t="s">
        <v>7</v>
      </c>
      <c r="B28" s="2" t="s">
        <v>120</v>
      </c>
      <c r="C28" s="4">
        <v>6.5871619923845603E-2</v>
      </c>
      <c r="D28" s="4">
        <v>0.104518670443077</v>
      </c>
      <c r="E28" s="4">
        <v>0.117194101452831</v>
      </c>
      <c r="F28" s="4">
        <v>0.141780068330534</v>
      </c>
      <c r="G28" s="4">
        <v>0.19844397914357301</v>
      </c>
      <c r="H28" s="4" t="b">
        <f>Table1[[#This Row],[2013 RUCC]]=Dashboard!$B$10</f>
        <v>1</v>
      </c>
      <c r="I28" s="3">
        <v>1</v>
      </c>
      <c r="J28" s="2" t="s">
        <v>120</v>
      </c>
      <c r="K28" s="4">
        <f>(Table1[[#This Row],[2016-2020]]-Table1[[#This Row],[1970]])/Table1[[#This Row],[1970]]</f>
        <v>2.0125868981663841</v>
      </c>
      <c r="W28" t="s">
        <v>324</v>
      </c>
    </row>
    <row r="29" spans="1:23" x14ac:dyDescent="0.3">
      <c r="A29" t="s">
        <v>7</v>
      </c>
      <c r="B29" s="2" t="s">
        <v>158</v>
      </c>
      <c r="C29" s="4">
        <v>0.106154198123999</v>
      </c>
      <c r="D29" s="4">
        <v>0.17701486822793699</v>
      </c>
      <c r="E29" s="4">
        <v>0.21910950661853201</v>
      </c>
      <c r="F29" s="4">
        <v>0.26399291497975702</v>
      </c>
      <c r="G29" s="4">
        <v>0.32090236484953</v>
      </c>
      <c r="H29" s="4" t="b">
        <f>Table1[[#This Row],[2013 RUCC]]=Dashboard!$B$10</f>
        <v>0</v>
      </c>
      <c r="I29" s="3">
        <v>3</v>
      </c>
      <c r="J29" s="2" t="s">
        <v>158</v>
      </c>
      <c r="K29" s="4">
        <f>(Table1[[#This Row],[2016-2020]]-Table1[[#This Row],[1970]])/Table1[[#This Row],[1970]]</f>
        <v>2.0229832688734843</v>
      </c>
    </row>
    <row r="30" spans="1:23" x14ac:dyDescent="0.3">
      <c r="A30" t="s">
        <v>7</v>
      </c>
      <c r="B30" s="2" t="s">
        <v>152</v>
      </c>
      <c r="C30" s="4">
        <v>8.2529666941526594E-2</v>
      </c>
      <c r="D30" s="4">
        <v>0.116780107585904</v>
      </c>
      <c r="E30" s="4">
        <v>0.150961145194274</v>
      </c>
      <c r="F30" s="4">
        <v>0.19266312448489301</v>
      </c>
      <c r="G30" s="4">
        <v>0.24950170527528001</v>
      </c>
      <c r="H30" s="4" t="b">
        <f>Table1[[#This Row],[2013 RUCC]]=Dashboard!$B$10</f>
        <v>0</v>
      </c>
      <c r="I30" s="3">
        <v>3</v>
      </c>
      <c r="J30" s="2" t="s">
        <v>152</v>
      </c>
      <c r="K30" s="4">
        <f>(Table1[[#This Row],[2016-2020]]-Table1[[#This Row],[1970]])/Table1[[#This Row],[1970]]</f>
        <v>2.0231759623125027</v>
      </c>
    </row>
    <row r="31" spans="1:23" x14ac:dyDescent="0.3">
      <c r="A31" t="s">
        <v>7</v>
      </c>
      <c r="B31" s="2" t="s">
        <v>130</v>
      </c>
      <c r="C31" s="4">
        <v>5.1963951708893001E-2</v>
      </c>
      <c r="D31" s="4">
        <v>7.6808408499456804E-2</v>
      </c>
      <c r="E31" s="4">
        <v>8.8718157821319005E-2</v>
      </c>
      <c r="F31" s="4">
        <v>0.10388688619511</v>
      </c>
      <c r="G31" s="4">
        <v>0.15840730408318501</v>
      </c>
      <c r="H31" s="4" t="b">
        <f>Table1[[#This Row],[2013 RUCC]]=Dashboard!$B$10</f>
        <v>0</v>
      </c>
      <c r="I31" s="3">
        <v>2</v>
      </c>
      <c r="J31" s="2" t="s">
        <v>130</v>
      </c>
      <c r="K31" s="4">
        <f>(Table1[[#This Row],[2016-2020]]-Table1[[#This Row],[1970]])/Table1[[#This Row],[1970]]</f>
        <v>2.0484075762866878</v>
      </c>
    </row>
    <row r="32" spans="1:23" x14ac:dyDescent="0.3">
      <c r="A32" t="s">
        <v>7</v>
      </c>
      <c r="B32" s="2" t="s">
        <v>180</v>
      </c>
      <c r="C32" s="4">
        <v>7.0855148342059304E-2</v>
      </c>
      <c r="D32" s="4">
        <v>7.8472679394338399E-2</v>
      </c>
      <c r="E32" s="4">
        <v>0.12245800176834699</v>
      </c>
      <c r="F32" s="4">
        <v>0.16445789418762399</v>
      </c>
      <c r="G32" s="4">
        <v>0.21692524682651601</v>
      </c>
      <c r="H32" s="4" t="b">
        <f>Table1[[#This Row],[2013 RUCC]]=Dashboard!$B$10</f>
        <v>0</v>
      </c>
      <c r="I32" s="3">
        <v>6</v>
      </c>
      <c r="J32" s="2" t="s">
        <v>180</v>
      </c>
      <c r="K32" s="4">
        <f>(Table1[[#This Row],[2016-2020]]-Table1[[#This Row],[1970]])/Table1[[#This Row],[1970]]</f>
        <v>2.0615311928963975</v>
      </c>
    </row>
    <row r="33" spans="1:20" x14ac:dyDescent="0.3">
      <c r="A33" t="s">
        <v>7</v>
      </c>
      <c r="B33" s="2" t="s">
        <v>203</v>
      </c>
      <c r="C33" s="4">
        <v>0.104697226938314</v>
      </c>
      <c r="D33" s="4">
        <v>0.17142202360490399</v>
      </c>
      <c r="E33" s="4">
        <v>0.200662565073355</v>
      </c>
      <c r="F33" s="4">
        <v>0.25745257452574499</v>
      </c>
      <c r="G33" s="4">
        <v>0.32689680864274201</v>
      </c>
      <c r="H33" s="4" t="b">
        <f>Table1[[#This Row],[2013 RUCC]]=Dashboard!$B$10</f>
        <v>0</v>
      </c>
      <c r="I33" s="3">
        <v>8</v>
      </c>
      <c r="J33" s="2" t="s">
        <v>203</v>
      </c>
      <c r="K33" s="4">
        <f>(Table1[[#This Row],[2016-2020]]-Table1[[#This Row],[1970]])/Table1[[#This Row],[1970]]</f>
        <v>2.1223062749822836</v>
      </c>
    </row>
    <row r="34" spans="1:20" x14ac:dyDescent="0.3">
      <c r="A34" t="s">
        <v>7</v>
      </c>
      <c r="B34" s="2" t="s">
        <v>125</v>
      </c>
      <c r="C34" s="4">
        <v>0.17116647288147199</v>
      </c>
      <c r="D34" s="4">
        <v>0.26583201231153702</v>
      </c>
      <c r="E34" s="4">
        <v>0.35282824895812998</v>
      </c>
      <c r="F34" s="4">
        <v>0.43875424121581902</v>
      </c>
      <c r="G34" s="4">
        <v>0.53992211452636496</v>
      </c>
      <c r="H34" s="4" t="b">
        <f>Table1[[#This Row],[2013 RUCC]]=Dashboard!$B$10</f>
        <v>1</v>
      </c>
      <c r="I34" s="3">
        <v>1</v>
      </c>
      <c r="J34" s="2" t="s">
        <v>125</v>
      </c>
      <c r="K34" s="4">
        <f>(Table1[[#This Row],[2016-2020]]-Table1[[#This Row],[1970]])/Table1[[#This Row],[1970]]</f>
        <v>2.154368407767834</v>
      </c>
    </row>
    <row r="35" spans="1:20" x14ac:dyDescent="0.3">
      <c r="A35" t="s">
        <v>7</v>
      </c>
      <c r="B35" s="2" t="s">
        <v>136</v>
      </c>
      <c r="C35" s="4">
        <v>0.15597875372457601</v>
      </c>
      <c r="D35" s="4">
        <v>0.24110975554651801</v>
      </c>
      <c r="E35" s="4">
        <v>0.33396561639014999</v>
      </c>
      <c r="F35" s="4">
        <v>0.40143528691830499</v>
      </c>
      <c r="G35" s="4">
        <v>0.49457329697290298</v>
      </c>
      <c r="H35" s="4" t="b">
        <f>Table1[[#This Row],[2013 RUCC]]=Dashboard!$B$10</f>
        <v>0</v>
      </c>
      <c r="I35" s="3">
        <v>2</v>
      </c>
      <c r="J35" s="2" t="s">
        <v>136</v>
      </c>
      <c r="K35" s="4">
        <f>(Table1[[#This Row],[2016-2020]]-Table1[[#This Row],[1970]])/Table1[[#This Row],[1970]]</f>
        <v>2.1707734878187965</v>
      </c>
    </row>
    <row r="36" spans="1:20" x14ac:dyDescent="0.3">
      <c r="A36" t="s">
        <v>7</v>
      </c>
      <c r="B36" s="2" t="s">
        <v>182</v>
      </c>
      <c r="C36" s="4">
        <v>4.5224384432089003E-2</v>
      </c>
      <c r="D36" s="4">
        <v>6.8755512621277701E-2</v>
      </c>
      <c r="E36" s="4">
        <v>6.6194772868699403E-2</v>
      </c>
      <c r="F36" s="4">
        <v>0.10463722397476299</v>
      </c>
      <c r="G36" s="4">
        <v>0.145633247686282</v>
      </c>
      <c r="H36" s="4" t="b">
        <f>Table1[[#This Row],[2013 RUCC]]=Dashboard!$B$10</f>
        <v>0</v>
      </c>
      <c r="I36" s="3">
        <v>6</v>
      </c>
      <c r="J36" s="2" t="s">
        <v>182</v>
      </c>
      <c r="K36" s="4">
        <f>(Table1[[#This Row],[2016-2020]]-Table1[[#This Row],[1970]])/Table1[[#This Row],[1970]]</f>
        <v>2.2202372572913958</v>
      </c>
    </row>
    <row r="37" spans="1:20" x14ac:dyDescent="0.3">
      <c r="A37" t="s">
        <v>7</v>
      </c>
      <c r="B37" s="2" t="s">
        <v>161</v>
      </c>
      <c r="C37" s="4">
        <v>6.0360855788619203E-2</v>
      </c>
      <c r="D37" s="4">
        <v>9.1522711419309802E-2</v>
      </c>
      <c r="E37" s="4">
        <v>0.111300593240326</v>
      </c>
      <c r="F37" s="4">
        <v>0.132547794813553</v>
      </c>
      <c r="G37" s="4">
        <v>0.19496519273871499</v>
      </c>
      <c r="H37" s="4" t="b">
        <f>Table1[[#This Row],[2013 RUCC]]=Dashboard!$B$10</f>
        <v>0</v>
      </c>
      <c r="I37" s="3">
        <v>4</v>
      </c>
      <c r="J37" s="2" t="s">
        <v>161</v>
      </c>
      <c r="K37" s="4">
        <f>(Table1[[#This Row],[2016-2020]]-Table1[[#This Row],[1970]])/Table1[[#This Row],[1970]]</f>
        <v>2.2299938460361406</v>
      </c>
    </row>
    <row r="38" spans="1:20" x14ac:dyDescent="0.3">
      <c r="A38" t="s">
        <v>7</v>
      </c>
      <c r="B38" s="2" t="s">
        <v>190</v>
      </c>
      <c r="C38" s="4">
        <v>5.40440419839473E-2</v>
      </c>
      <c r="D38" s="4">
        <v>8.1962238705326998E-2</v>
      </c>
      <c r="E38" s="4">
        <v>9.3940831208869396E-2</v>
      </c>
      <c r="F38" s="4">
        <v>0.12748695157873</v>
      </c>
      <c r="G38" s="4">
        <v>0.176322013271796</v>
      </c>
      <c r="H38" s="4" t="b">
        <f>Table1[[#This Row],[2013 RUCC]]=Dashboard!$B$10</f>
        <v>0</v>
      </c>
      <c r="I38" s="3">
        <v>6</v>
      </c>
      <c r="J38" s="2" t="s">
        <v>190</v>
      </c>
      <c r="K38" s="4">
        <f>(Table1[[#This Row],[2016-2020]]-Table1[[#This Row],[1970]])/Table1[[#This Row],[1970]]</f>
        <v>2.2625615479347183</v>
      </c>
    </row>
    <row r="39" spans="1:20" x14ac:dyDescent="0.3">
      <c r="A39" t="s">
        <v>7</v>
      </c>
      <c r="B39" s="2" t="s">
        <v>154</v>
      </c>
      <c r="C39" s="4">
        <v>4.3478260869565202E-2</v>
      </c>
      <c r="D39" s="4">
        <v>5.7674923160368798E-2</v>
      </c>
      <c r="E39" s="4">
        <v>8.1315445026178004E-2</v>
      </c>
      <c r="F39" s="4">
        <v>9.5027150614461306E-2</v>
      </c>
      <c r="G39" s="4">
        <v>0.142058946780277</v>
      </c>
      <c r="H39" s="4" t="b">
        <f>Table1[[#This Row],[2013 RUCC]]=Dashboard!$B$10</f>
        <v>0</v>
      </c>
      <c r="I39" s="3">
        <v>3</v>
      </c>
      <c r="J39" s="2" t="s">
        <v>154</v>
      </c>
      <c r="K39" s="4">
        <f>(Table1[[#This Row],[2016-2020]]-Table1[[#This Row],[1970]])/Table1[[#This Row],[1970]]</f>
        <v>2.2673557759463723</v>
      </c>
    </row>
    <row r="40" spans="1:20" x14ac:dyDescent="0.3">
      <c r="A40" t="s">
        <v>7</v>
      </c>
      <c r="B40" s="2" t="s">
        <v>204</v>
      </c>
      <c r="C40" s="4">
        <v>6.3165044147611496E-2</v>
      </c>
      <c r="D40" s="4">
        <v>8.7971274685816905E-2</v>
      </c>
      <c r="E40" s="4">
        <v>9.9066179455948006E-2</v>
      </c>
      <c r="F40" s="4">
        <v>0.138803066712439</v>
      </c>
      <c r="G40" s="4">
        <v>0.20640278203948001</v>
      </c>
      <c r="H40" s="4" t="b">
        <f>Table1[[#This Row],[2013 RUCC]]=Dashboard!$B$10</f>
        <v>0</v>
      </c>
      <c r="I40" s="3">
        <v>8</v>
      </c>
      <c r="J40" s="2" t="s">
        <v>204</v>
      </c>
      <c r="K40" s="4">
        <f>(Table1[[#This Row],[2016-2020]]-Table1[[#This Row],[1970]])/Table1[[#This Row],[1970]]</f>
        <v>2.2676741514995813</v>
      </c>
    </row>
    <row r="41" spans="1:20" x14ac:dyDescent="0.3">
      <c r="A41" t="s">
        <v>7</v>
      </c>
      <c r="B41" s="2" t="s">
        <v>188</v>
      </c>
      <c r="C41" s="4">
        <v>4.3875455726438403E-2</v>
      </c>
      <c r="D41" s="4">
        <v>7.0320543620015094E-2</v>
      </c>
      <c r="E41" s="4">
        <v>8.0633525708289605E-2</v>
      </c>
      <c r="F41" s="4">
        <v>0.11068151355809901</v>
      </c>
      <c r="G41" s="4">
        <v>0.144346884489537</v>
      </c>
      <c r="H41" s="4" t="b">
        <f>Table1[[#This Row],[2013 RUCC]]=Dashboard!$B$10</f>
        <v>0</v>
      </c>
      <c r="I41" s="3">
        <v>6</v>
      </c>
      <c r="J41" s="2" t="s">
        <v>188</v>
      </c>
      <c r="K41" s="4">
        <f>(Table1[[#This Row],[2016-2020]]-Table1[[#This Row],[1970]])/Table1[[#This Row],[1970]]</f>
        <v>2.2899233090485414</v>
      </c>
    </row>
    <row r="42" spans="1:20" ht="22.8" x14ac:dyDescent="0.3">
      <c r="A42" t="s">
        <v>7</v>
      </c>
      <c r="B42" s="2" t="s">
        <v>119</v>
      </c>
      <c r="C42" s="4">
        <v>0.13874628406164799</v>
      </c>
      <c r="D42" s="4">
        <v>0.21213794149749901</v>
      </c>
      <c r="E42" s="4">
        <v>0.283218845564015</v>
      </c>
      <c r="F42" s="4">
        <v>0.37120108620428299</v>
      </c>
      <c r="G42" s="4">
        <v>0.45832763678154098</v>
      </c>
      <c r="H42" s="4" t="b">
        <f>Table1[[#This Row],[2013 RUCC]]=Dashboard!$B$10</f>
        <v>1</v>
      </c>
      <c r="I42" s="3">
        <v>1</v>
      </c>
      <c r="J42" s="2" t="s">
        <v>119</v>
      </c>
      <c r="K42" s="4">
        <f>(Table1[[#This Row],[2016-2020]]-Table1[[#This Row],[1970]])/Table1[[#This Row],[1970]]</f>
        <v>2.3033507158858106</v>
      </c>
      <c r="S42" t="s">
        <v>325</v>
      </c>
      <c r="T42" t="s">
        <v>326</v>
      </c>
    </row>
    <row r="43" spans="1:20" ht="22.8" x14ac:dyDescent="0.3">
      <c r="A43" t="s">
        <v>7</v>
      </c>
      <c r="B43" s="2" t="s">
        <v>202</v>
      </c>
      <c r="C43" s="4">
        <v>5.9111205613438203E-2</v>
      </c>
      <c r="D43" s="4">
        <v>6.0747663551401897E-2</v>
      </c>
      <c r="E43" s="4">
        <v>8.7985264947577205E-2</v>
      </c>
      <c r="F43" s="4">
        <v>0.123337515683814</v>
      </c>
      <c r="G43" s="4">
        <v>0.195620151232446</v>
      </c>
      <c r="H43" s="4" t="b">
        <f>Table1[[#This Row],[2013 RUCC]]=Dashboard!$B$10</f>
        <v>0</v>
      </c>
      <c r="I43" s="3">
        <v>8</v>
      </c>
      <c r="J43" s="2" t="s">
        <v>202</v>
      </c>
      <c r="K43" s="4">
        <f>(Table1[[#This Row],[2016-2020]]-Table1[[#This Row],[1970]])/Table1[[#This Row],[1970]]</f>
        <v>2.3093581699503378</v>
      </c>
    </row>
    <row r="44" spans="1:20" x14ac:dyDescent="0.3">
      <c r="A44" t="s">
        <v>7</v>
      </c>
      <c r="B44" s="2" t="s">
        <v>122</v>
      </c>
      <c r="C44" s="4">
        <v>4.0033361134278599E-2</v>
      </c>
      <c r="D44" s="4">
        <v>6.03607770582794E-2</v>
      </c>
      <c r="E44" s="4">
        <v>9.9979083873666594E-2</v>
      </c>
      <c r="F44" s="4">
        <v>0.11223763785129801</v>
      </c>
      <c r="G44" s="4">
        <v>0.13293296542769001</v>
      </c>
      <c r="H44" s="4" t="b">
        <f>Table1[[#This Row],[2013 RUCC]]=Dashboard!$B$10</f>
        <v>0</v>
      </c>
      <c r="I44" s="3">
        <v>9</v>
      </c>
      <c r="J44" s="2" t="s">
        <v>122</v>
      </c>
      <c r="K44" s="4">
        <f>(Table1[[#This Row],[2016-2020]]-Table1[[#This Row],[1970]])/Table1[[#This Row],[1970]]</f>
        <v>2.3205546989125039</v>
      </c>
    </row>
    <row r="45" spans="1:20" ht="22.8" x14ac:dyDescent="0.3">
      <c r="A45" t="s">
        <v>7</v>
      </c>
      <c r="B45" s="2" t="s">
        <v>148</v>
      </c>
      <c r="C45" s="4">
        <v>4.56772405602019E-2</v>
      </c>
      <c r="D45" s="4">
        <v>7.9518937354155494E-2</v>
      </c>
      <c r="E45" s="4">
        <v>8.8357045952621102E-2</v>
      </c>
      <c r="F45" s="4">
        <v>0.108035292264062</v>
      </c>
      <c r="G45" s="4">
        <v>0.15223667416276701</v>
      </c>
      <c r="H45" s="4" t="b">
        <f>Table1[[#This Row],[2013 RUCC]]=Dashboard!$B$10</f>
        <v>0</v>
      </c>
      <c r="I45" s="3">
        <v>2</v>
      </c>
      <c r="J45" s="2" t="s">
        <v>148</v>
      </c>
      <c r="K45" s="4">
        <f>(Table1[[#This Row],[2016-2020]]-Table1[[#This Row],[1970]])/Table1[[#This Row],[1970]]</f>
        <v>2.3328780875482491</v>
      </c>
    </row>
    <row r="46" spans="1:20" ht="22.8" x14ac:dyDescent="0.3">
      <c r="A46" t="s">
        <v>7</v>
      </c>
      <c r="B46" s="2" t="s">
        <v>187</v>
      </c>
      <c r="C46" s="4">
        <v>4.8174197899604997E-2</v>
      </c>
      <c r="D46" s="4">
        <v>7.1385405650400399E-2</v>
      </c>
      <c r="E46" s="4">
        <v>7.7741352779821998E-2</v>
      </c>
      <c r="F46" s="4">
        <v>0.100378253260317</v>
      </c>
      <c r="G46" s="4">
        <v>0.16312391749330801</v>
      </c>
      <c r="H46" s="4" t="b">
        <f>Table1[[#This Row],[2013 RUCC]]=Dashboard!$B$10</f>
        <v>0</v>
      </c>
      <c r="I46" s="3">
        <v>6</v>
      </c>
      <c r="J46" s="2" t="s">
        <v>187</v>
      </c>
      <c r="K46" s="4">
        <f>(Table1[[#This Row],[2016-2020]]-Table1[[#This Row],[1970]])/Table1[[#This Row],[1970]]</f>
        <v>2.3861262793260858</v>
      </c>
    </row>
    <row r="47" spans="1:20" x14ac:dyDescent="0.3">
      <c r="A47" t="s">
        <v>7</v>
      </c>
      <c r="B47" s="2" t="s">
        <v>147</v>
      </c>
      <c r="C47" s="4">
        <v>4.7203170610152598E-2</v>
      </c>
      <c r="D47" s="4">
        <v>7.5694844470046097E-2</v>
      </c>
      <c r="E47" s="4">
        <v>9.1347933813687193E-2</v>
      </c>
      <c r="F47" s="4">
        <v>0.11070325900514601</v>
      </c>
      <c r="G47" s="4">
        <v>0.161188730529673</v>
      </c>
      <c r="H47" s="4" t="b">
        <f>Table1[[#This Row],[2013 RUCC]]=Dashboard!$B$10</f>
        <v>0</v>
      </c>
      <c r="I47" s="3">
        <v>2</v>
      </c>
      <c r="J47" s="2" t="s">
        <v>147</v>
      </c>
      <c r="K47" s="4">
        <f>(Table1[[#This Row],[2016-2020]]-Table1[[#This Row],[1970]])/Table1[[#This Row],[1970]]</f>
        <v>2.4147860926741234</v>
      </c>
    </row>
    <row r="48" spans="1:20" x14ac:dyDescent="0.3">
      <c r="A48" t="s">
        <v>7</v>
      </c>
      <c r="B48" s="2" t="s">
        <v>184</v>
      </c>
      <c r="C48" s="4">
        <v>8.2808534636714004E-2</v>
      </c>
      <c r="D48" s="4">
        <v>0.15470091637203301</v>
      </c>
      <c r="E48" s="4">
        <v>0.19679633867276899</v>
      </c>
      <c r="F48" s="4">
        <v>0.25506441262391599</v>
      </c>
      <c r="G48" s="4">
        <v>0.284287141429999</v>
      </c>
      <c r="H48" s="4" t="b">
        <f>Table1[[#This Row],[2013 RUCC]]=Dashboard!$B$10</f>
        <v>0</v>
      </c>
      <c r="I48" s="3">
        <v>6</v>
      </c>
      <c r="J48" s="2" t="s">
        <v>184</v>
      </c>
      <c r="K48" s="4">
        <f>(Table1[[#This Row],[2016-2020]]-Table1[[#This Row],[1970]])/Table1[[#This Row],[1970]]</f>
        <v>2.4330657181313944</v>
      </c>
    </row>
    <row r="49" spans="1:11" ht="22.8" x14ac:dyDescent="0.3">
      <c r="A49" t="s">
        <v>7</v>
      </c>
      <c r="B49" s="2" t="s">
        <v>191</v>
      </c>
      <c r="C49" s="4">
        <v>9.7500239440666603E-2</v>
      </c>
      <c r="D49" s="4">
        <v>0.14101290963257199</v>
      </c>
      <c r="E49" s="4">
        <v>0.17937038745387501</v>
      </c>
      <c r="F49" s="4">
        <v>0.23720974586373</v>
      </c>
      <c r="G49" s="4">
        <v>0.33831208723698403</v>
      </c>
      <c r="H49" s="4" t="b">
        <f>Table1[[#This Row],[2013 RUCC]]=Dashboard!$B$10</f>
        <v>0</v>
      </c>
      <c r="I49" s="3">
        <v>6</v>
      </c>
      <c r="J49" s="2" t="s">
        <v>191</v>
      </c>
      <c r="K49" s="4">
        <f>(Table1[[#This Row],[2016-2020]]-Table1[[#This Row],[1970]])/Table1[[#This Row],[1970]]</f>
        <v>2.4698590401192044</v>
      </c>
    </row>
    <row r="50" spans="1:11" x14ac:dyDescent="0.3">
      <c r="A50" t="s">
        <v>7</v>
      </c>
      <c r="B50" s="2" t="s">
        <v>178</v>
      </c>
      <c r="C50" s="4">
        <v>5.9125833206126299E-2</v>
      </c>
      <c r="D50" s="4">
        <v>8.5665357948375195E-2</v>
      </c>
      <c r="E50" s="4">
        <v>0.108491752614367</v>
      </c>
      <c r="F50" s="4">
        <v>0.160133471556304</v>
      </c>
      <c r="G50" s="4">
        <v>0.207086293233958</v>
      </c>
      <c r="H50" s="4" t="b">
        <f>Table1[[#This Row],[2013 RUCC]]=Dashboard!$B$10</f>
        <v>0</v>
      </c>
      <c r="I50" s="3">
        <v>6</v>
      </c>
      <c r="J50" s="2" t="s">
        <v>178</v>
      </c>
      <c r="K50" s="4">
        <f>(Table1[[#This Row],[2016-2020]]-Table1[[#This Row],[1970]])/Table1[[#This Row],[1970]]</f>
        <v>2.5024672297134045</v>
      </c>
    </row>
    <row r="51" spans="1:11" x14ac:dyDescent="0.3">
      <c r="A51" t="s">
        <v>7</v>
      </c>
      <c r="B51" s="2" t="s">
        <v>146</v>
      </c>
      <c r="C51" s="4">
        <v>4.4668066314341601E-2</v>
      </c>
      <c r="D51" s="4">
        <v>7.2414192949907197E-2</v>
      </c>
      <c r="E51" s="4">
        <v>7.5599660898618706E-2</v>
      </c>
      <c r="F51" s="4">
        <v>0.103174927471091</v>
      </c>
      <c r="G51" s="4">
        <v>0.15710952414622101</v>
      </c>
      <c r="H51" s="4" t="b">
        <f>Table1[[#This Row],[2013 RUCC]]=Dashboard!$B$10</f>
        <v>0</v>
      </c>
      <c r="I51" s="3">
        <v>2</v>
      </c>
      <c r="J51" s="2" t="s">
        <v>146</v>
      </c>
      <c r="K51" s="4">
        <f>(Table1[[#This Row],[2016-2020]]-Table1[[#This Row],[1970]])/Table1[[#This Row],[1970]]</f>
        <v>2.5172671912994309</v>
      </c>
    </row>
    <row r="52" spans="1:11" x14ac:dyDescent="0.3">
      <c r="A52" t="s">
        <v>7</v>
      </c>
      <c r="B52" s="2" t="s">
        <v>176</v>
      </c>
      <c r="C52" s="4">
        <v>0.12112149532710299</v>
      </c>
      <c r="D52" s="4">
        <v>0.209194538394087</v>
      </c>
      <c r="E52" s="4">
        <v>0.273901029891987</v>
      </c>
      <c r="F52" s="4">
        <v>0.33242825514850199</v>
      </c>
      <c r="G52" s="4">
        <v>0.42731250573727902</v>
      </c>
      <c r="H52" s="4" t="b">
        <f>Table1[[#This Row],[2013 RUCC]]=Dashboard!$B$10</f>
        <v>0</v>
      </c>
      <c r="I52" s="3">
        <v>5</v>
      </c>
      <c r="J52" s="2" t="s">
        <v>176</v>
      </c>
      <c r="K52" s="4">
        <f>(Table1[[#This Row],[2016-2020]]-Table1[[#This Row],[1970]])/Table1[[#This Row],[1970]]</f>
        <v>2.5279659038494433</v>
      </c>
    </row>
    <row r="53" spans="1:11" x14ac:dyDescent="0.3">
      <c r="A53" t="s">
        <v>7</v>
      </c>
      <c r="B53" s="2" t="s">
        <v>209</v>
      </c>
      <c r="C53" s="4">
        <v>2.9779058597502399E-2</v>
      </c>
      <c r="D53" s="4">
        <v>6.2659846547314602E-2</v>
      </c>
      <c r="E53" s="4">
        <v>7.5763585878619602E-2</v>
      </c>
      <c r="F53" s="4">
        <v>0.106082036775106</v>
      </c>
      <c r="G53" s="4">
        <v>0.105573770491803</v>
      </c>
      <c r="H53" s="4" t="b">
        <f>Table1[[#This Row],[2013 RUCC]]=Dashboard!$B$10</f>
        <v>0</v>
      </c>
      <c r="I53" s="3">
        <v>9</v>
      </c>
      <c r="J53" s="2" t="s">
        <v>209</v>
      </c>
      <c r="K53" s="4">
        <f>(Table1[[#This Row],[2016-2020]]-Table1[[#This Row],[1970]])/Table1[[#This Row],[1970]]</f>
        <v>2.5452353252247395</v>
      </c>
    </row>
    <row r="54" spans="1:11" x14ac:dyDescent="0.3">
      <c r="A54" t="s">
        <v>7</v>
      </c>
      <c r="B54" s="2" t="s">
        <v>155</v>
      </c>
      <c r="C54" s="4">
        <v>5.9423244975240298E-2</v>
      </c>
      <c r="D54" s="4">
        <v>0.110513087410191</v>
      </c>
      <c r="E54" s="4">
        <v>0.13712347735345501</v>
      </c>
      <c r="F54" s="4">
        <v>0.17233406348875199</v>
      </c>
      <c r="G54" s="4">
        <v>0.21175174777035</v>
      </c>
      <c r="H54" s="4" t="b">
        <f>Table1[[#This Row],[2013 RUCC]]=Dashboard!$B$10</f>
        <v>0</v>
      </c>
      <c r="I54" s="3">
        <v>3</v>
      </c>
      <c r="J54" s="2" t="s">
        <v>155</v>
      </c>
      <c r="K54" s="4">
        <f>(Table1[[#This Row],[2016-2020]]-Table1[[#This Row],[1970]])/Table1[[#This Row],[1970]]</f>
        <v>2.5634497553706459</v>
      </c>
    </row>
    <row r="55" spans="1:11" x14ac:dyDescent="0.3">
      <c r="A55" t="s">
        <v>7</v>
      </c>
      <c r="B55" s="2" t="s">
        <v>186</v>
      </c>
      <c r="C55" s="4">
        <v>4.2078044193700002E-2</v>
      </c>
      <c r="D55" s="4">
        <v>8.2906380996739595E-2</v>
      </c>
      <c r="E55" s="4">
        <v>9.5299938157081002E-2</v>
      </c>
      <c r="F55" s="4">
        <v>0.11619842482661299</v>
      </c>
      <c r="G55" s="4">
        <v>0.151147920345899</v>
      </c>
      <c r="H55" s="4" t="b">
        <f>Table1[[#This Row],[2013 RUCC]]=Dashboard!$B$10</f>
        <v>0</v>
      </c>
      <c r="I55" s="3">
        <v>6</v>
      </c>
      <c r="J55" s="2" t="s">
        <v>186</v>
      </c>
      <c r="K55" s="4">
        <f>(Table1[[#This Row],[2016-2020]]-Table1[[#This Row],[1970]])/Table1[[#This Row],[1970]]</f>
        <v>2.5920852131366199</v>
      </c>
    </row>
    <row r="56" spans="1:11" x14ac:dyDescent="0.3">
      <c r="A56" t="s">
        <v>7</v>
      </c>
      <c r="B56" s="2" t="s">
        <v>205</v>
      </c>
      <c r="C56" s="4">
        <v>4.2446643615118601E-2</v>
      </c>
      <c r="D56" s="4">
        <v>6.3204005006257793E-2</v>
      </c>
      <c r="E56" s="4">
        <v>7.1385464264160703E-2</v>
      </c>
      <c r="F56" s="4">
        <v>0.11581733951025799</v>
      </c>
      <c r="G56" s="4">
        <v>0.153326439158911</v>
      </c>
      <c r="H56" s="4" t="b">
        <f>Table1[[#This Row],[2013 RUCC]]=Dashboard!$B$10</f>
        <v>0</v>
      </c>
      <c r="I56" s="3">
        <v>8</v>
      </c>
      <c r="J56" s="2" t="s">
        <v>205</v>
      </c>
      <c r="K56" s="4">
        <f>(Table1[[#This Row],[2016-2020]]-Table1[[#This Row],[1970]])/Table1[[#This Row],[1970]]</f>
        <v>2.6122158573758081</v>
      </c>
    </row>
    <row r="57" spans="1:11" ht="22.8" x14ac:dyDescent="0.3">
      <c r="A57" t="s">
        <v>7</v>
      </c>
      <c r="B57" s="2" t="s">
        <v>175</v>
      </c>
      <c r="C57" s="4">
        <v>4.91414476804857E-2</v>
      </c>
      <c r="D57" s="4">
        <v>7.9819616685456604E-2</v>
      </c>
      <c r="E57" s="4">
        <v>7.8750441228379806E-2</v>
      </c>
      <c r="F57" s="4">
        <v>0.101372614663542</v>
      </c>
      <c r="G57" s="4">
        <v>0.17800961507015101</v>
      </c>
      <c r="H57" s="4" t="b">
        <f>Table1[[#This Row],[2013 RUCC]]=Dashboard!$B$10</f>
        <v>0</v>
      </c>
      <c r="I57" s="3">
        <v>5</v>
      </c>
      <c r="J57" s="2" t="s">
        <v>175</v>
      </c>
      <c r="K57" s="4">
        <f>(Table1[[#This Row],[2016-2020]]-Table1[[#This Row],[1970]])/Table1[[#This Row],[1970]]</f>
        <v>2.6223925723059125</v>
      </c>
    </row>
    <row r="58" spans="1:11" ht="22.8" x14ac:dyDescent="0.3">
      <c r="A58" t="s">
        <v>7</v>
      </c>
      <c r="B58" s="2" t="s">
        <v>171</v>
      </c>
      <c r="C58" s="4">
        <v>5.29267567969098E-2</v>
      </c>
      <c r="D58" s="4">
        <v>8.2351149687833095E-2</v>
      </c>
      <c r="E58" s="4">
        <v>9.8419828346835603E-2</v>
      </c>
      <c r="F58" s="4">
        <v>0.124600713469654</v>
      </c>
      <c r="G58" s="4">
        <v>0.19202973792416</v>
      </c>
      <c r="H58" s="4" t="b">
        <f>Table1[[#This Row],[2013 RUCC]]=Dashboard!$B$10</f>
        <v>0</v>
      </c>
      <c r="I58" s="3">
        <v>4</v>
      </c>
      <c r="J58" s="2" t="s">
        <v>171</v>
      </c>
      <c r="K58" s="4">
        <f>(Table1[[#This Row],[2016-2020]]-Table1[[#This Row],[1970]])/Table1[[#This Row],[1970]]</f>
        <v>2.6282166062246217</v>
      </c>
    </row>
    <row r="59" spans="1:11" ht="22.8" x14ac:dyDescent="0.3">
      <c r="A59" t="s">
        <v>7</v>
      </c>
      <c r="B59" s="2" t="s">
        <v>140</v>
      </c>
      <c r="C59" s="4">
        <v>8.6540731995277495E-2</v>
      </c>
      <c r="D59" s="4">
        <v>0.15154620214918199</v>
      </c>
      <c r="E59" s="4">
        <v>0.195065458207452</v>
      </c>
      <c r="F59" s="4">
        <v>0.24133212380264099</v>
      </c>
      <c r="G59" s="4">
        <v>0.31530773398503698</v>
      </c>
      <c r="H59" s="4" t="b">
        <f>Table1[[#This Row],[2013 RUCC]]=Dashboard!$B$10</f>
        <v>0</v>
      </c>
      <c r="I59" s="3">
        <v>2</v>
      </c>
      <c r="J59" s="2" t="s">
        <v>140</v>
      </c>
      <c r="K59" s="4">
        <f>(Table1[[#This Row],[2016-2020]]-Table1[[#This Row],[1970]])/Table1[[#This Row],[1970]]</f>
        <v>2.6434604459116802</v>
      </c>
    </row>
    <row r="60" spans="1:11" x14ac:dyDescent="0.3">
      <c r="A60" t="s">
        <v>7</v>
      </c>
      <c r="B60" s="2" t="s">
        <v>134</v>
      </c>
      <c r="C60" s="4">
        <v>5.1552117045519798E-2</v>
      </c>
      <c r="D60" s="4">
        <v>8.2762396602494903E-2</v>
      </c>
      <c r="E60" s="4">
        <v>9.9908045427946998E-2</v>
      </c>
      <c r="F60" s="4">
        <v>0.127576701821668</v>
      </c>
      <c r="G60" s="4">
        <v>0.18919770163864699</v>
      </c>
      <c r="H60" s="4" t="b">
        <f>Table1[[#This Row],[2013 RUCC]]=Dashboard!$B$10</f>
        <v>0</v>
      </c>
      <c r="I60" s="3">
        <v>2</v>
      </c>
      <c r="J60" s="2" t="s">
        <v>134</v>
      </c>
      <c r="K60" s="4">
        <f>(Table1[[#This Row],[2016-2020]]-Table1[[#This Row],[1970]])/Table1[[#This Row],[1970]]</f>
        <v>2.6700277792973677</v>
      </c>
    </row>
    <row r="61" spans="1:11" x14ac:dyDescent="0.3">
      <c r="A61" t="s">
        <v>7</v>
      </c>
      <c r="B61" s="2" t="s">
        <v>172</v>
      </c>
      <c r="C61" s="4">
        <v>4.8147639012990601E-2</v>
      </c>
      <c r="D61" s="4">
        <v>6.2677122025037793E-2</v>
      </c>
      <c r="E61" s="4">
        <v>9.3826803527540803E-2</v>
      </c>
      <c r="F61" s="4">
        <v>0.12044555061406</v>
      </c>
      <c r="G61" s="4">
        <v>0.17864782651359001</v>
      </c>
      <c r="H61" s="4" t="b">
        <f>Table1[[#This Row],[2013 RUCC]]=Dashboard!$B$10</f>
        <v>0</v>
      </c>
      <c r="I61" s="3">
        <v>4</v>
      </c>
      <c r="J61" s="2" t="s">
        <v>172</v>
      </c>
      <c r="K61" s="4">
        <f>(Table1[[#This Row],[2016-2020]]-Table1[[#This Row],[1970]])/Table1[[#This Row],[1970]]</f>
        <v>2.7104171705156603</v>
      </c>
    </row>
    <row r="62" spans="1:11" x14ac:dyDescent="0.3">
      <c r="A62" t="s">
        <v>7</v>
      </c>
      <c r="B62" s="2" t="s">
        <v>198</v>
      </c>
      <c r="C62" s="4">
        <v>6.11028315946349E-2</v>
      </c>
      <c r="D62" s="4">
        <v>9.4604316546762601E-2</v>
      </c>
      <c r="E62" s="4">
        <v>0.123783326280152</v>
      </c>
      <c r="F62" s="4">
        <v>0.145048930170841</v>
      </c>
      <c r="G62" s="4">
        <v>0.236571172784244</v>
      </c>
      <c r="H62" s="4" t="b">
        <f>Table1[[#This Row],[2013 RUCC]]=Dashboard!$B$10</f>
        <v>0</v>
      </c>
      <c r="I62" s="3">
        <v>8</v>
      </c>
      <c r="J62" s="2" t="s">
        <v>198</v>
      </c>
      <c r="K62" s="4">
        <f>(Table1[[#This Row],[2016-2020]]-Table1[[#This Row],[1970]])/Table1[[#This Row],[1970]]</f>
        <v>2.8716891936153086</v>
      </c>
    </row>
    <row r="63" spans="1:11" x14ac:dyDescent="0.3">
      <c r="A63" t="s">
        <v>7</v>
      </c>
      <c r="B63" s="2" t="s">
        <v>114</v>
      </c>
      <c r="C63" s="4">
        <v>5.65382624395541E-2</v>
      </c>
      <c r="D63" s="4">
        <v>8.6812347667813802E-2</v>
      </c>
      <c r="E63" s="4">
        <v>0.108240435209132</v>
      </c>
      <c r="F63" s="4">
        <v>0.141638225255973</v>
      </c>
      <c r="G63" s="4">
        <v>0.22051837815387801</v>
      </c>
      <c r="H63" s="4" t="b">
        <f>Table1[[#This Row],[2013 RUCC]]=Dashboard!$B$10</f>
        <v>1</v>
      </c>
      <c r="I63" s="3">
        <v>1</v>
      </c>
      <c r="J63" s="2" t="s">
        <v>114</v>
      </c>
      <c r="K63" s="4">
        <f>(Table1[[#This Row],[2016-2020]]-Table1[[#This Row],[1970]])/Table1[[#This Row],[1970]]</f>
        <v>2.9003387907372904</v>
      </c>
    </row>
    <row r="64" spans="1:11" x14ac:dyDescent="0.3">
      <c r="A64" t="s">
        <v>7</v>
      </c>
      <c r="B64" s="2" t="s">
        <v>185</v>
      </c>
      <c r="C64" s="4">
        <v>4.5382306198128199E-2</v>
      </c>
      <c r="D64" s="4">
        <v>7.9222011385199201E-2</v>
      </c>
      <c r="E64" s="4">
        <v>8.0545903629589299E-2</v>
      </c>
      <c r="F64" s="4">
        <v>8.9652570566244802E-2</v>
      </c>
      <c r="G64" s="4">
        <v>0.183928463900765</v>
      </c>
      <c r="H64" s="4" t="b">
        <f>Table1[[#This Row],[2013 RUCC]]=Dashboard!$B$10</f>
        <v>0</v>
      </c>
      <c r="I64" s="3">
        <v>6</v>
      </c>
      <c r="J64" s="2" t="s">
        <v>185</v>
      </c>
      <c r="K64" s="4">
        <f>(Table1[[#This Row],[2016-2020]]-Table1[[#This Row],[1970]])/Table1[[#This Row],[1970]]</f>
        <v>3.0528672804281412</v>
      </c>
    </row>
    <row r="65" spans="1:11" x14ac:dyDescent="0.3">
      <c r="A65" t="s">
        <v>7</v>
      </c>
      <c r="B65" s="2" t="s">
        <v>150</v>
      </c>
      <c r="C65" s="4">
        <v>3.1285072951739601E-2</v>
      </c>
      <c r="D65" s="4">
        <v>5.0302148612354498E-2</v>
      </c>
      <c r="E65" s="4">
        <v>7.1004216174779602E-2</v>
      </c>
      <c r="F65" s="4">
        <v>0.10282549365869301</v>
      </c>
      <c r="G65" s="4">
        <v>0.12906700341702601</v>
      </c>
      <c r="H65" s="4" t="b">
        <f>Table1[[#This Row],[2013 RUCC]]=Dashboard!$B$10</f>
        <v>0</v>
      </c>
      <c r="I65" s="3">
        <v>2</v>
      </c>
      <c r="J65" s="2" t="s">
        <v>150</v>
      </c>
      <c r="K65" s="4">
        <f>(Table1[[#This Row],[2016-2020]]-Table1[[#This Row],[1970]])/Table1[[#This Row],[1970]]</f>
        <v>3.125513902944224</v>
      </c>
    </row>
    <row r="66" spans="1:11" ht="22.8" x14ac:dyDescent="0.3">
      <c r="A66" t="s">
        <v>7</v>
      </c>
      <c r="B66" s="2" t="s">
        <v>128</v>
      </c>
      <c r="C66" s="4">
        <v>9.9690962715767995E-2</v>
      </c>
      <c r="D66" s="4">
        <v>0.14618548180798499</v>
      </c>
      <c r="E66" s="4">
        <v>0.19120310478654601</v>
      </c>
      <c r="F66" s="4">
        <v>0.252608789479913</v>
      </c>
      <c r="G66" s="4">
        <v>0.41387694619526599</v>
      </c>
      <c r="H66" s="4" t="b">
        <f>Table1[[#This Row],[2013 RUCC]]=Dashboard!$B$10</f>
        <v>0</v>
      </c>
      <c r="I66" s="3">
        <v>2</v>
      </c>
      <c r="J66" s="2" t="s">
        <v>128</v>
      </c>
      <c r="K66" s="4">
        <f>(Table1[[#This Row],[2016-2020]]-Table1[[#This Row],[1970]])/Table1[[#This Row],[1970]]</f>
        <v>3.1515994521517805</v>
      </c>
    </row>
    <row r="67" spans="1:11" x14ac:dyDescent="0.3">
      <c r="A67" t="s">
        <v>7</v>
      </c>
      <c r="B67" s="2" t="s">
        <v>141</v>
      </c>
      <c r="C67" s="4">
        <v>4.4119637298687203E-2</v>
      </c>
      <c r="D67" s="4">
        <v>8.8621125255077204E-2</v>
      </c>
      <c r="E67" s="4">
        <v>8.3590864551141897E-2</v>
      </c>
      <c r="F67" s="4">
        <v>0.109260559847497</v>
      </c>
      <c r="G67" s="4">
        <v>0.18358721243582099</v>
      </c>
      <c r="H67" s="4" t="b">
        <f>Table1[[#This Row],[2013 RUCC]]=Dashboard!$B$10</f>
        <v>0</v>
      </c>
      <c r="I67" s="3">
        <v>2</v>
      </c>
      <c r="J67" s="2" t="s">
        <v>141</v>
      </c>
      <c r="K67" s="4">
        <f>(Table1[[#This Row],[2016-2020]]-Table1[[#This Row],[1970]])/Table1[[#This Row],[1970]]</f>
        <v>3.1611224315591482</v>
      </c>
    </row>
    <row r="68" spans="1:11" x14ac:dyDescent="0.3">
      <c r="A68" t="s">
        <v>7</v>
      </c>
      <c r="B68" s="2" t="s">
        <v>115</v>
      </c>
      <c r="C68" s="4">
        <v>2.9919196331076699E-2</v>
      </c>
      <c r="D68" s="4">
        <v>7.1495590167010695E-2</v>
      </c>
      <c r="E68" s="4">
        <v>7.3623664749383699E-2</v>
      </c>
      <c r="F68" s="4">
        <v>0.104721634954193</v>
      </c>
      <c r="G68" s="4">
        <v>0.124582737243681</v>
      </c>
      <c r="H68" s="4" t="b">
        <f>Table1[[#This Row],[2013 RUCC]]=Dashboard!$B$10</f>
        <v>1</v>
      </c>
      <c r="I68" s="3">
        <v>1</v>
      </c>
      <c r="J68" s="2" t="s">
        <v>115</v>
      </c>
      <c r="K68" s="4">
        <f>(Table1[[#This Row],[2016-2020]]-Table1[[#This Row],[1970]])/Table1[[#This Row],[1970]]</f>
        <v>3.1639733856847769</v>
      </c>
    </row>
    <row r="69" spans="1:11" x14ac:dyDescent="0.3">
      <c r="A69" t="s">
        <v>7</v>
      </c>
      <c r="B69" s="2" t="s">
        <v>196</v>
      </c>
      <c r="C69" s="4">
        <v>5.2446233178216603E-2</v>
      </c>
      <c r="D69" s="4">
        <v>8.1265575902047901E-2</v>
      </c>
      <c r="E69" s="4">
        <v>9.2352236421725201E-2</v>
      </c>
      <c r="F69" s="4">
        <v>0.122050375607601</v>
      </c>
      <c r="G69" s="4">
        <v>0.22088749439713101</v>
      </c>
      <c r="H69" s="4" t="b">
        <f>Table1[[#This Row],[2013 RUCC]]=Dashboard!$B$10</f>
        <v>0</v>
      </c>
      <c r="I69" s="3">
        <v>7</v>
      </c>
      <c r="J69" s="2" t="s">
        <v>196</v>
      </c>
      <c r="K69" s="4">
        <f>(Table1[[#This Row],[2016-2020]]-Table1[[#This Row],[1970]])/Table1[[#This Row],[1970]]</f>
        <v>3.2116941677496107</v>
      </c>
    </row>
    <row r="70" spans="1:11" x14ac:dyDescent="0.3">
      <c r="A70" t="s">
        <v>7</v>
      </c>
      <c r="B70" s="2" t="s">
        <v>200</v>
      </c>
      <c r="C70" s="4">
        <v>3.7383177570093497E-2</v>
      </c>
      <c r="D70" s="4">
        <v>5.1408098650224998E-2</v>
      </c>
      <c r="E70" s="4">
        <v>6.5781922525107603E-2</v>
      </c>
      <c r="F70" s="4">
        <v>8.2839871699975295E-2</v>
      </c>
      <c r="G70" s="4">
        <v>0.15814038065220001</v>
      </c>
      <c r="H70" s="4" t="b">
        <f>Table1[[#This Row],[2013 RUCC]]=Dashboard!$B$10</f>
        <v>0</v>
      </c>
      <c r="I70" s="3">
        <v>8</v>
      </c>
      <c r="J70" s="2" t="s">
        <v>200</v>
      </c>
      <c r="K70" s="4">
        <f>(Table1[[#This Row],[2016-2020]]-Table1[[#This Row],[1970]])/Table1[[#This Row],[1970]]</f>
        <v>3.2302551824463461</v>
      </c>
    </row>
    <row r="71" spans="1:11" x14ac:dyDescent="0.3">
      <c r="A71" t="s">
        <v>7</v>
      </c>
      <c r="B71" s="2" t="s">
        <v>192</v>
      </c>
      <c r="C71" s="4">
        <v>3.7698780442599299E-2</v>
      </c>
      <c r="D71" s="4">
        <v>7.3674881353993901E-2</v>
      </c>
      <c r="E71" s="4">
        <v>8.7719742000758799E-2</v>
      </c>
      <c r="F71" s="4">
        <v>0.11286210382874</v>
      </c>
      <c r="G71" s="4">
        <v>0.16012992285830299</v>
      </c>
      <c r="H71" s="4" t="b">
        <f>Table1[[#This Row],[2013 RUCC]]=Dashboard!$B$10</f>
        <v>0</v>
      </c>
      <c r="I71" s="3">
        <v>6</v>
      </c>
      <c r="J71" s="2" t="s">
        <v>192</v>
      </c>
      <c r="K71" s="4">
        <f>(Table1[[#This Row],[2016-2020]]-Table1[[#This Row],[1970]])/Table1[[#This Row],[1970]]</f>
        <v>3.2476154660259922</v>
      </c>
    </row>
    <row r="72" spans="1:11" x14ac:dyDescent="0.3">
      <c r="A72" t="s">
        <v>7</v>
      </c>
      <c r="B72" s="2" t="s">
        <v>126</v>
      </c>
      <c r="C72" s="4">
        <v>3.3234648075637502E-2</v>
      </c>
      <c r="D72" s="4">
        <v>6.7890662464890006E-2</v>
      </c>
      <c r="E72" s="4">
        <v>7.8757346767422298E-2</v>
      </c>
      <c r="F72" s="4">
        <v>9.2964934664965498E-2</v>
      </c>
      <c r="G72" s="4">
        <v>0.142256925079011</v>
      </c>
      <c r="H72" s="4" t="b">
        <f>Table1[[#This Row],[2013 RUCC]]=Dashboard!$B$10</f>
        <v>0</v>
      </c>
      <c r="I72" s="3">
        <v>2</v>
      </c>
      <c r="J72" s="2" t="s">
        <v>126</v>
      </c>
      <c r="K72" s="4">
        <f>(Table1[[#This Row],[2016-2020]]-Table1[[#This Row],[1970]])/Table1[[#This Row],[1970]]</f>
        <v>3.2803800646618475</v>
      </c>
    </row>
    <row r="73" spans="1:11" ht="22.8" x14ac:dyDescent="0.3">
      <c r="A73" t="s">
        <v>7</v>
      </c>
      <c r="B73" s="2" t="s">
        <v>143</v>
      </c>
      <c r="C73" s="4">
        <v>9.6587739070276096E-2</v>
      </c>
      <c r="D73" s="4">
        <v>0.163225542365944</v>
      </c>
      <c r="E73" s="4">
        <v>0.21214569706297301</v>
      </c>
      <c r="F73" s="4">
        <v>0.30964698015250203</v>
      </c>
      <c r="G73" s="4">
        <v>0.42231225855083399</v>
      </c>
      <c r="H73" s="4" t="b">
        <f>Table1[[#This Row],[2013 RUCC]]=Dashboard!$B$10</f>
        <v>0</v>
      </c>
      <c r="I73" s="3">
        <v>2</v>
      </c>
      <c r="J73" s="2" t="s">
        <v>143</v>
      </c>
      <c r="K73" s="4">
        <f>(Table1[[#This Row],[2016-2020]]-Table1[[#This Row],[1970]])/Table1[[#This Row],[1970]]</f>
        <v>3.3723174661285382</v>
      </c>
    </row>
    <row r="74" spans="1:11" x14ac:dyDescent="0.3">
      <c r="A74" t="s">
        <v>7</v>
      </c>
      <c r="B74" s="2" t="s">
        <v>118</v>
      </c>
      <c r="C74" s="4">
        <v>5.0307434320849602E-2</v>
      </c>
      <c r="D74" s="4">
        <v>8.3243674038653098E-2</v>
      </c>
      <c r="E74" s="4">
        <v>0.105497133396695</v>
      </c>
      <c r="F74" s="4">
        <v>0.12959153008622501</v>
      </c>
      <c r="G74" s="4">
        <v>0.23055569243910101</v>
      </c>
      <c r="H74" s="4" t="b">
        <f>Table1[[#This Row],[2013 RUCC]]=Dashboard!$B$10</f>
        <v>1</v>
      </c>
      <c r="I74" s="3">
        <v>1</v>
      </c>
      <c r="J74" s="2" t="s">
        <v>118</v>
      </c>
      <c r="K74" s="4">
        <f>(Table1[[#This Row],[2016-2020]]-Table1[[#This Row],[1970]])/Table1[[#This Row],[1970]]</f>
        <v>3.582934819706133</v>
      </c>
    </row>
    <row r="75" spans="1:11" x14ac:dyDescent="0.3">
      <c r="A75" t="s">
        <v>7</v>
      </c>
      <c r="B75" s="2" t="s">
        <v>199</v>
      </c>
      <c r="C75" s="4">
        <v>4.3207742827514703E-2</v>
      </c>
      <c r="D75" s="4">
        <v>4.9248009436744303E-2</v>
      </c>
      <c r="E75" s="4">
        <v>0.10072301171777601</v>
      </c>
      <c r="F75" s="4">
        <v>0.16205450733752599</v>
      </c>
      <c r="G75" s="4">
        <v>0.19898159028593801</v>
      </c>
      <c r="H75" s="4" t="b">
        <f>Table1[[#This Row],[2013 RUCC]]=Dashboard!$B$10</f>
        <v>0</v>
      </c>
      <c r="I75" s="3">
        <v>8</v>
      </c>
      <c r="J75" s="2" t="s">
        <v>199</v>
      </c>
      <c r="K75" s="4">
        <f>(Table1[[#This Row],[2016-2020]]-Table1[[#This Row],[1970]])/Table1[[#This Row],[1970]]</f>
        <v>3.6052299255777482</v>
      </c>
    </row>
    <row r="76" spans="1:11" x14ac:dyDescent="0.3">
      <c r="A76" t="s">
        <v>7</v>
      </c>
      <c r="B76" s="2" t="s">
        <v>165</v>
      </c>
      <c r="C76" s="4">
        <v>4.77477835645847E-2</v>
      </c>
      <c r="D76" s="4">
        <v>8.8389169343735696E-2</v>
      </c>
      <c r="E76" s="4">
        <v>9.5359522721258597E-2</v>
      </c>
      <c r="F76" s="4">
        <v>0.127725856697819</v>
      </c>
      <c r="G76" s="4">
        <v>0.22086211818441301</v>
      </c>
      <c r="H76" s="4" t="b">
        <f>Table1[[#This Row],[2013 RUCC]]=Dashboard!$B$10</f>
        <v>0</v>
      </c>
      <c r="I76" s="3">
        <v>4</v>
      </c>
      <c r="J76" s="2" t="s">
        <v>165</v>
      </c>
      <c r="K76" s="4">
        <f>(Table1[[#This Row],[2016-2020]]-Table1[[#This Row],[1970]])/Table1[[#This Row],[1970]]</f>
        <v>3.6255993827581556</v>
      </c>
    </row>
    <row r="77" spans="1:11" x14ac:dyDescent="0.3">
      <c r="A77" t="s">
        <v>7</v>
      </c>
      <c r="B77" s="2" t="s">
        <v>160</v>
      </c>
      <c r="C77" s="4">
        <v>6.15760679781166E-2</v>
      </c>
      <c r="D77" s="4">
        <v>0.12085308056872</v>
      </c>
      <c r="E77" s="4">
        <v>0.161917532685216</v>
      </c>
      <c r="F77" s="4">
        <v>0.19842603032883099</v>
      </c>
      <c r="G77" s="4">
        <v>0.28538349118378298</v>
      </c>
      <c r="H77" s="4" t="b">
        <f>Table1[[#This Row],[2013 RUCC]]=Dashboard!$B$10</f>
        <v>0</v>
      </c>
      <c r="I77" s="3">
        <v>4</v>
      </c>
      <c r="J77" s="2" t="s">
        <v>160</v>
      </c>
      <c r="K77" s="4">
        <f>(Table1[[#This Row],[2016-2020]]-Table1[[#This Row],[1970]])/Table1[[#This Row],[1970]]</f>
        <v>3.634649475916599</v>
      </c>
    </row>
    <row r="78" spans="1:11" x14ac:dyDescent="0.3">
      <c r="A78" t="s">
        <v>7</v>
      </c>
      <c r="B78" s="2" t="s">
        <v>168</v>
      </c>
      <c r="C78" s="4">
        <v>7.9658200807025903E-2</v>
      </c>
      <c r="D78" s="4">
        <v>0.154063968080314</v>
      </c>
      <c r="E78" s="4">
        <v>0.19920580783472999</v>
      </c>
      <c r="F78" s="4">
        <v>0.26846870489437102</v>
      </c>
      <c r="G78" s="4">
        <v>0.38722629765477401</v>
      </c>
      <c r="H78" s="4" t="b">
        <f>Table1[[#This Row],[2013 RUCC]]=Dashboard!$B$10</f>
        <v>0</v>
      </c>
      <c r="I78" s="3">
        <v>4</v>
      </c>
      <c r="J78" s="2" t="s">
        <v>168</v>
      </c>
      <c r="K78" s="4">
        <f>(Table1[[#This Row],[2016-2020]]-Table1[[#This Row],[1970]])/Table1[[#This Row],[1970]]</f>
        <v>3.861097711619673</v>
      </c>
    </row>
    <row r="79" spans="1:11" x14ac:dyDescent="0.3">
      <c r="A79" t="s">
        <v>7</v>
      </c>
      <c r="B79" s="2" t="s">
        <v>113</v>
      </c>
      <c r="C79" s="4">
        <v>4.2502621461027602E-2</v>
      </c>
      <c r="D79" s="4">
        <v>6.9776580217806194E-2</v>
      </c>
      <c r="E79" s="4">
        <v>9.2310290950551099E-2</v>
      </c>
      <c r="F79" s="4">
        <v>0.13210665141259101</v>
      </c>
      <c r="G79" s="4">
        <v>0.21156154575128999</v>
      </c>
      <c r="H79" s="4" t="b">
        <f>Table1[[#This Row],[2013 RUCC]]=Dashboard!$B$10</f>
        <v>1</v>
      </c>
      <c r="I79" s="3">
        <v>1</v>
      </c>
      <c r="J79" s="2" t="s">
        <v>113</v>
      </c>
      <c r="K79" s="4">
        <f>(Table1[[#This Row],[2016-2020]]-Table1[[#This Row],[1970]])/Table1[[#This Row],[1970]]</f>
        <v>3.977611697322704</v>
      </c>
    </row>
    <row r="80" spans="1:11" x14ac:dyDescent="0.3">
      <c r="A80" t="s">
        <v>7</v>
      </c>
      <c r="B80" s="2" t="s">
        <v>195</v>
      </c>
      <c r="C80" s="4">
        <v>4.6448087431693999E-2</v>
      </c>
      <c r="D80" s="4">
        <v>0.103980322003578</v>
      </c>
      <c r="E80" s="4">
        <v>0.13176704944926201</v>
      </c>
      <c r="F80" s="4">
        <v>0.16172174548110299</v>
      </c>
      <c r="G80" s="4">
        <v>0.23883685061881699</v>
      </c>
      <c r="H80" s="4" t="b">
        <f>Table1[[#This Row],[2013 RUCC]]=Dashboard!$B$10</f>
        <v>0</v>
      </c>
      <c r="I80" s="3">
        <v>7</v>
      </c>
      <c r="J80" s="2" t="s">
        <v>195</v>
      </c>
      <c r="K80" s="4">
        <f>(Table1[[#This Row],[2016-2020]]-Table1[[#This Row],[1970]])/Table1[[#This Row],[1970]]</f>
        <v>4.1420169015580592</v>
      </c>
    </row>
    <row r="81" spans="1:11" x14ac:dyDescent="0.3">
      <c r="A81" t="s">
        <v>7</v>
      </c>
      <c r="B81" s="2" t="s">
        <v>116</v>
      </c>
      <c r="C81" s="4">
        <v>5.7560828473758298E-2</v>
      </c>
      <c r="D81" s="4">
        <v>9.1950314566865601E-2</v>
      </c>
      <c r="E81" s="4">
        <v>0.11801151331837299</v>
      </c>
      <c r="F81" s="4">
        <v>0.174264956848213</v>
      </c>
      <c r="G81" s="4">
        <v>0.29708003788584098</v>
      </c>
      <c r="H81" s="4" t="b">
        <f>Table1[[#This Row],[2013 RUCC]]=Dashboard!$B$10</f>
        <v>1</v>
      </c>
      <c r="I81" s="3">
        <v>1</v>
      </c>
      <c r="J81" s="2" t="s">
        <v>116</v>
      </c>
      <c r="K81" s="4">
        <f>(Table1[[#This Row],[2016-2020]]-Table1[[#This Row],[1970]])/Table1[[#This Row],[1970]]</f>
        <v>4.1611494442141037</v>
      </c>
    </row>
    <row r="82" spans="1:11" x14ac:dyDescent="0.3">
      <c r="A82" t="s">
        <v>7</v>
      </c>
      <c r="B82" s="2" t="s">
        <v>149</v>
      </c>
      <c r="C82" s="4">
        <v>2.5810369695589499E-2</v>
      </c>
      <c r="D82" s="4">
        <v>5.4454177552379503E-2</v>
      </c>
      <c r="E82" s="4">
        <v>7.2632785006956399E-2</v>
      </c>
      <c r="F82" s="4">
        <v>9.3012615203608096E-2</v>
      </c>
      <c r="G82" s="4">
        <v>0.13365587248820199</v>
      </c>
      <c r="H82" s="4" t="b">
        <f>Table1[[#This Row],[2013 RUCC]]=Dashboard!$B$10</f>
        <v>0</v>
      </c>
      <c r="I82" s="3">
        <v>2</v>
      </c>
      <c r="J82" s="2" t="s">
        <v>149</v>
      </c>
      <c r="K82" s="4">
        <f>(Table1[[#This Row],[2016-2020]]-Table1[[#This Row],[1970]])/Table1[[#This Row],[1970]]</f>
        <v>4.1783788479031836</v>
      </c>
    </row>
    <row r="83" spans="1:11" x14ac:dyDescent="0.3">
      <c r="A83" t="s">
        <v>7</v>
      </c>
      <c r="B83" s="2" t="s">
        <v>123</v>
      </c>
      <c r="C83" s="4">
        <v>5.2165354330708701E-2</v>
      </c>
      <c r="D83" s="4">
        <v>9.8230912476722498E-2</v>
      </c>
      <c r="E83" s="4">
        <v>0.12552468518888699</v>
      </c>
      <c r="F83" s="4">
        <v>0.15399817573730601</v>
      </c>
      <c r="G83" s="4">
        <v>0.27036055753945398</v>
      </c>
      <c r="H83" s="4" t="b">
        <f>Table1[[#This Row],[2013 RUCC]]=Dashboard!$B$10</f>
        <v>0</v>
      </c>
      <c r="I83" s="3">
        <v>9</v>
      </c>
      <c r="J83" s="2" t="s">
        <v>123</v>
      </c>
      <c r="K83" s="4">
        <f>(Table1[[#This Row],[2016-2020]]-Table1[[#This Row],[1970]])/Table1[[#This Row],[1970]]</f>
        <v>4.1827608766053777</v>
      </c>
    </row>
    <row r="84" spans="1:11" x14ac:dyDescent="0.3">
      <c r="A84" t="s">
        <v>7</v>
      </c>
      <c r="B84" s="2" t="s">
        <v>163</v>
      </c>
      <c r="C84" s="4">
        <v>4.5664472924604599E-2</v>
      </c>
      <c r="D84" s="4">
        <v>7.0735431752130401E-2</v>
      </c>
      <c r="E84" s="4">
        <v>9.5632795089338099E-2</v>
      </c>
      <c r="F84" s="4">
        <v>0.130143071597071</v>
      </c>
      <c r="G84" s="4">
        <v>0.237997644287397</v>
      </c>
      <c r="H84" s="4" t="b">
        <f>Table1[[#This Row],[2013 RUCC]]=Dashboard!$B$10</f>
        <v>0</v>
      </c>
      <c r="I84" s="3">
        <v>4</v>
      </c>
      <c r="J84" s="2" t="s">
        <v>163</v>
      </c>
      <c r="K84" s="4">
        <f>(Table1[[#This Row],[2016-2020]]-Table1[[#This Row],[1970]])/Table1[[#This Row],[1970]]</f>
        <v>4.2118776161141422</v>
      </c>
    </row>
    <row r="85" spans="1:11" x14ac:dyDescent="0.3">
      <c r="A85" t="s">
        <v>7</v>
      </c>
      <c r="B85" s="2" t="s">
        <v>139</v>
      </c>
      <c r="C85" s="4">
        <v>5.2207674197678702E-2</v>
      </c>
      <c r="D85" s="4">
        <v>9.2001489354500199E-2</v>
      </c>
      <c r="E85" s="4">
        <v>0.12800918234814401</v>
      </c>
      <c r="F85" s="4">
        <v>0.15978964401294499</v>
      </c>
      <c r="G85" s="4">
        <v>0.27831423544053902</v>
      </c>
      <c r="H85" s="4" t="b">
        <f>Table1[[#This Row],[2013 RUCC]]=Dashboard!$B$10</f>
        <v>0</v>
      </c>
      <c r="I85" s="3">
        <v>2</v>
      </c>
      <c r="J85" s="2" t="s">
        <v>139</v>
      </c>
      <c r="K85" s="4">
        <f>(Table1[[#This Row],[2016-2020]]-Table1[[#This Row],[1970]])/Table1[[#This Row],[1970]]</f>
        <v>4.3309066093757087</v>
      </c>
    </row>
    <row r="86" spans="1:11" x14ac:dyDescent="0.3">
      <c r="A86" t="s">
        <v>7</v>
      </c>
      <c r="B86" s="2" t="s">
        <v>179</v>
      </c>
      <c r="C86" s="4">
        <v>3.3834027364663899E-2</v>
      </c>
      <c r="D86" s="4">
        <v>6.9928073981048097E-2</v>
      </c>
      <c r="E86" s="4">
        <v>7.68937952036544E-2</v>
      </c>
      <c r="F86" s="4">
        <v>0.11270960810873901</v>
      </c>
      <c r="G86" s="4">
        <v>0.18165851210638601</v>
      </c>
      <c r="H86" s="4" t="b">
        <f>Table1[[#This Row],[2013 RUCC]]=Dashboard!$B$10</f>
        <v>0</v>
      </c>
      <c r="I86" s="3">
        <v>6</v>
      </c>
      <c r="J86" s="2" t="s">
        <v>179</v>
      </c>
      <c r="K86" s="4">
        <f>(Table1[[#This Row],[2016-2020]]-Table1[[#This Row],[1970]])/Table1[[#This Row],[1970]]</f>
        <v>4.3691069688058866</v>
      </c>
    </row>
    <row r="87" spans="1:11" x14ac:dyDescent="0.3">
      <c r="A87" t="s">
        <v>7</v>
      </c>
      <c r="B87" s="2" t="s">
        <v>206</v>
      </c>
      <c r="C87" s="4">
        <v>3.7777471391148502E-2</v>
      </c>
      <c r="D87" s="4">
        <v>6.6144939965694705E-2</v>
      </c>
      <c r="E87" s="4">
        <v>9.9915006138445603E-2</v>
      </c>
      <c r="F87" s="4">
        <v>0.131245574002675</v>
      </c>
      <c r="G87" s="4">
        <v>0.20301598019356301</v>
      </c>
      <c r="H87" s="4" t="b">
        <f>Table1[[#This Row],[2013 RUCC]]=Dashboard!$B$10</f>
        <v>0</v>
      </c>
      <c r="I87" s="3">
        <v>8</v>
      </c>
      <c r="J87" s="2" t="s">
        <v>206</v>
      </c>
      <c r="K87" s="4">
        <f>(Table1[[#This Row],[2016-2020]]-Table1[[#This Row],[1970]])/Table1[[#This Row],[1970]]</f>
        <v>4.3739960012551533</v>
      </c>
    </row>
    <row r="88" spans="1:11" x14ac:dyDescent="0.3">
      <c r="A88" t="s">
        <v>7</v>
      </c>
      <c r="B88" s="2" t="s">
        <v>135</v>
      </c>
      <c r="C88" s="4">
        <v>4.4254439537724302E-2</v>
      </c>
      <c r="D88" s="4">
        <v>9.9166944351882697E-2</v>
      </c>
      <c r="E88" s="4">
        <v>0.14691793441069601</v>
      </c>
      <c r="F88" s="4">
        <v>0.176048657718121</v>
      </c>
      <c r="G88" s="4">
        <v>0.242866992809535</v>
      </c>
      <c r="H88" s="4" t="b">
        <f>Table1[[#This Row],[2013 RUCC]]=Dashboard!$B$10</f>
        <v>0</v>
      </c>
      <c r="I88" s="3">
        <v>2</v>
      </c>
      <c r="J88" s="2" t="s">
        <v>135</v>
      </c>
      <c r="K88" s="4">
        <f>(Table1[[#This Row],[2016-2020]]-Table1[[#This Row],[1970]])/Table1[[#This Row],[1970]]</f>
        <v>4.4879690116175848</v>
      </c>
    </row>
    <row r="89" spans="1:11" x14ac:dyDescent="0.3">
      <c r="A89" t="s">
        <v>7</v>
      </c>
      <c r="B89" s="2" t="s">
        <v>193</v>
      </c>
      <c r="C89" s="4">
        <v>3.5567837404171902E-2</v>
      </c>
      <c r="D89" s="4">
        <v>5.9821109123434697E-2</v>
      </c>
      <c r="E89" s="4">
        <v>8.1492961384476301E-2</v>
      </c>
      <c r="F89" s="4">
        <v>0.120810292292066</v>
      </c>
      <c r="G89" s="4">
        <v>0.20035951999222701</v>
      </c>
      <c r="H89" s="4" t="b">
        <f>Table1[[#This Row],[2013 RUCC]]=Dashboard!$B$10</f>
        <v>0</v>
      </c>
      <c r="I89" s="3">
        <v>7</v>
      </c>
      <c r="J89" s="2" t="s">
        <v>193</v>
      </c>
      <c r="K89" s="4">
        <f>(Table1[[#This Row],[2016-2020]]-Table1[[#This Row],[1970]])/Table1[[#This Row],[1970]]</f>
        <v>4.6331656523127824</v>
      </c>
    </row>
    <row r="90" spans="1:11" x14ac:dyDescent="0.3">
      <c r="A90" t="s">
        <v>7</v>
      </c>
      <c r="B90" s="2" t="s">
        <v>208</v>
      </c>
      <c r="C90" s="4">
        <v>3.8732394366197201E-2</v>
      </c>
      <c r="D90" s="4">
        <v>6.2018130983648202E-2</v>
      </c>
      <c r="E90" s="4">
        <v>8.0367476851851805E-2</v>
      </c>
      <c r="F90" s="4">
        <v>0.110113501609351</v>
      </c>
      <c r="G90" s="4">
        <v>0.21858793558365899</v>
      </c>
      <c r="H90" s="4" t="b">
        <f>Table1[[#This Row],[2013 RUCC]]=Dashboard!$B$10</f>
        <v>0</v>
      </c>
      <c r="I90" s="3">
        <v>9</v>
      </c>
      <c r="J90" s="2" t="s">
        <v>208</v>
      </c>
      <c r="K90" s="4">
        <f>(Table1[[#This Row],[2016-2020]]-Table1[[#This Row],[1970]])/Table1[[#This Row],[1970]]</f>
        <v>4.6435430641599202</v>
      </c>
    </row>
    <row r="91" spans="1:11" x14ac:dyDescent="0.3">
      <c r="A91" t="s">
        <v>7</v>
      </c>
      <c r="B91" s="2" t="s">
        <v>117</v>
      </c>
      <c r="C91" s="4">
        <v>4.22606772467796E-2</v>
      </c>
      <c r="D91" s="4">
        <v>7.1196036801132304E-2</v>
      </c>
      <c r="E91" s="4">
        <v>0.110948932427628</v>
      </c>
      <c r="F91" s="4">
        <v>0.15885533462899301</v>
      </c>
      <c r="G91" s="4">
        <v>0.239564588925927</v>
      </c>
      <c r="H91" s="4" t="b">
        <f>Table1[[#This Row],[2013 RUCC]]=Dashboard!$B$10</f>
        <v>1</v>
      </c>
      <c r="I91" s="3">
        <v>1</v>
      </c>
      <c r="J91" s="2" t="s">
        <v>117</v>
      </c>
      <c r="K91" s="4">
        <f>(Table1[[#This Row],[2016-2020]]-Table1[[#This Row],[1970]])/Table1[[#This Row],[1970]]</f>
        <v>4.6687352057090514</v>
      </c>
    </row>
    <row r="92" spans="1:11" x14ac:dyDescent="0.3">
      <c r="A92" t="s">
        <v>7</v>
      </c>
      <c r="B92" s="2" t="s">
        <v>112</v>
      </c>
      <c r="C92" s="4">
        <v>5.4571531014700601E-2</v>
      </c>
      <c r="D92" s="4">
        <v>8.6255942266939001E-2</v>
      </c>
      <c r="E92" s="4">
        <v>0.123044566235281</v>
      </c>
      <c r="F92" s="4">
        <v>0.191094405755661</v>
      </c>
      <c r="G92" s="4">
        <v>0.335199385412073</v>
      </c>
      <c r="H92" s="4" t="b">
        <f>Table1[[#This Row],[2013 RUCC]]=Dashboard!$B$10</f>
        <v>1</v>
      </c>
      <c r="I92" s="3">
        <v>1</v>
      </c>
      <c r="J92" s="2" t="s">
        <v>112</v>
      </c>
      <c r="K92" s="4">
        <f>(Table1[[#This Row],[2016-2020]]-Table1[[#This Row],[1970]])/Table1[[#This Row],[1970]]</f>
        <v>5.1423855841936383</v>
      </c>
    </row>
    <row r="93" spans="1:11" x14ac:dyDescent="0.3">
      <c r="A93" t="s">
        <v>7</v>
      </c>
      <c r="B93" s="2" t="s">
        <v>162</v>
      </c>
      <c r="C93" s="4">
        <v>6.2425257115522603E-2</v>
      </c>
      <c r="D93" s="4">
        <v>0.15375749193176599</v>
      </c>
      <c r="E93" s="4">
        <v>0.213549895721418</v>
      </c>
      <c r="F93" s="4">
        <v>0.27670059411412501</v>
      </c>
      <c r="G93" s="4">
        <v>0.38346711219264201</v>
      </c>
      <c r="H93" s="4" t="b">
        <f>Table1[[#This Row],[2013 RUCC]]=Dashboard!$B$10</f>
        <v>0</v>
      </c>
      <c r="I93" s="3">
        <v>4</v>
      </c>
      <c r="J93" s="2" t="s">
        <v>162</v>
      </c>
      <c r="K93" s="4">
        <f>(Table1[[#This Row],[2016-2020]]-Table1[[#This Row],[1970]])/Table1[[#This Row],[1970]]</f>
        <v>5.1428199083426671</v>
      </c>
    </row>
    <row r="94" spans="1:11" x14ac:dyDescent="0.3">
      <c r="A94" t="s">
        <v>7</v>
      </c>
      <c r="B94" s="2" t="s">
        <v>142</v>
      </c>
      <c r="C94" s="4">
        <v>4.7748828082415803E-2</v>
      </c>
      <c r="D94" s="4">
        <v>9.4491315136476406E-2</v>
      </c>
      <c r="E94" s="4">
        <v>0.11319065102534299</v>
      </c>
      <c r="F94" s="4">
        <v>0.16108583787008701</v>
      </c>
      <c r="G94" s="4">
        <v>0.30083958213164103</v>
      </c>
      <c r="H94" s="4" t="b">
        <f>Table1[[#This Row],[2013 RUCC]]=Dashboard!$B$10</f>
        <v>0</v>
      </c>
      <c r="I94" s="3">
        <v>2</v>
      </c>
      <c r="J94" s="2" t="s">
        <v>142</v>
      </c>
      <c r="K94" s="4">
        <f>(Table1[[#This Row],[2016-2020]]-Table1[[#This Row],[1970]])/Table1[[#This Row],[1970]]</f>
        <v>5.3004600157386799</v>
      </c>
    </row>
    <row r="95" spans="1:11" x14ac:dyDescent="0.3">
      <c r="A95" t="s">
        <v>7</v>
      </c>
      <c r="B95" s="2" t="s">
        <v>207</v>
      </c>
      <c r="C95" s="4">
        <v>3.2588645214183198E-2</v>
      </c>
      <c r="D95" s="4">
        <v>5.0913838120104402E-2</v>
      </c>
      <c r="E95" s="4">
        <v>8.9904200442151805E-2</v>
      </c>
      <c r="F95" s="4">
        <v>0.116745433644144</v>
      </c>
      <c r="G95" s="4">
        <v>0.20760920620009399</v>
      </c>
      <c r="H95" s="4" t="b">
        <f>Table1[[#This Row],[2013 RUCC]]=Dashboard!$B$10</f>
        <v>0</v>
      </c>
      <c r="I95" s="3">
        <v>9</v>
      </c>
      <c r="J95" s="2" t="s">
        <v>207</v>
      </c>
      <c r="K95" s="4">
        <f>(Table1[[#This Row],[2016-2020]]-Table1[[#This Row],[1970]])/Table1[[#This Row],[1970]]</f>
        <v>5.3705994783035198</v>
      </c>
    </row>
    <row r="96" spans="1:11" x14ac:dyDescent="0.3">
      <c r="A96" t="s">
        <v>7</v>
      </c>
      <c r="B96" s="2" t="s">
        <v>124</v>
      </c>
      <c r="C96" s="4">
        <v>5.3493565883228802E-2</v>
      </c>
      <c r="D96" s="4">
        <v>9.1337099811676106E-2</v>
      </c>
      <c r="E96" s="4">
        <v>0.131591110426376</v>
      </c>
      <c r="F96" s="4">
        <v>0.21322802302289601</v>
      </c>
      <c r="G96" s="4">
        <v>0.36004236026078001</v>
      </c>
      <c r="H96" s="4" t="b">
        <f>Table1[[#This Row],[2013 RUCC]]=Dashboard!$B$10</f>
        <v>1</v>
      </c>
      <c r="I96" s="3">
        <v>1</v>
      </c>
      <c r="J96" s="2" t="s">
        <v>124</v>
      </c>
      <c r="K96" s="4">
        <f>(Table1[[#This Row],[2016-2020]]-Table1[[#This Row],[1970]])/Table1[[#This Row],[1970]]</f>
        <v>5.7305731879366038</v>
      </c>
    </row>
    <row r="97" spans="1:11" x14ac:dyDescent="0.3">
      <c r="A97" t="s">
        <v>7</v>
      </c>
      <c r="B97" s="2" t="s">
        <v>132</v>
      </c>
      <c r="C97" s="4">
        <v>6.1100952140740301E-2</v>
      </c>
      <c r="D97" s="4">
        <v>0.129610065309259</v>
      </c>
      <c r="E97" s="4">
        <v>0.19521377716479699</v>
      </c>
      <c r="F97" s="4">
        <v>0.275801832760596</v>
      </c>
      <c r="G97" s="4">
        <v>0.43693794128576702</v>
      </c>
      <c r="H97" s="4" t="b">
        <f>Table1[[#This Row],[2013 RUCC]]=Dashboard!$B$10</f>
        <v>0</v>
      </c>
      <c r="I97" s="3">
        <v>2</v>
      </c>
      <c r="J97" s="2" t="s">
        <v>132</v>
      </c>
      <c r="K97" s="4">
        <f>(Table1[[#This Row],[2016-2020]]-Table1[[#This Row],[1970]])/Table1[[#This Row],[1970]]</f>
        <v>6.1510823641392944</v>
      </c>
    </row>
    <row r="98" spans="1:11" ht="22.8" x14ac:dyDescent="0.3">
      <c r="A98" t="s">
        <v>7</v>
      </c>
      <c r="B98" s="2" t="s">
        <v>127</v>
      </c>
      <c r="C98" s="4">
        <v>3.9955339341255301E-2</v>
      </c>
      <c r="D98" s="4">
        <v>8.0089464166746005E-2</v>
      </c>
      <c r="E98" s="4">
        <v>0.107380233059991</v>
      </c>
      <c r="F98" s="4">
        <v>0.160631118714951</v>
      </c>
      <c r="G98" s="4">
        <v>0.29473597314328198</v>
      </c>
      <c r="H98" s="4" t="b">
        <f>Table1[[#This Row],[2013 RUCC]]=Dashboard!$B$10</f>
        <v>0</v>
      </c>
      <c r="I98" s="3">
        <v>2</v>
      </c>
      <c r="J98" s="2" t="s">
        <v>127</v>
      </c>
      <c r="K98" s="4">
        <f>(Table1[[#This Row],[2016-2020]]-Table1[[#This Row],[1970]])/Table1[[#This Row],[1970]]</f>
        <v>6.3766354635601026</v>
      </c>
    </row>
    <row r="99" spans="1:11" x14ac:dyDescent="0.3">
      <c r="A99" t="s">
        <v>7</v>
      </c>
      <c r="B99" s="2" t="s">
        <v>157</v>
      </c>
      <c r="C99" s="4">
        <v>2.5417151726814101E-2</v>
      </c>
      <c r="D99" s="4">
        <v>8.10681926561755E-2</v>
      </c>
      <c r="E99" s="4">
        <v>0.11641562420219601</v>
      </c>
      <c r="F99" s="4">
        <v>0.146699528504072</v>
      </c>
      <c r="G99" s="4">
        <v>0.215307653826913</v>
      </c>
      <c r="H99" s="4" t="b">
        <f>Table1[[#This Row],[2013 RUCC]]=Dashboard!$B$10</f>
        <v>0</v>
      </c>
      <c r="I99" s="3">
        <v>3</v>
      </c>
      <c r="J99" s="2" t="s">
        <v>157</v>
      </c>
      <c r="K99" s="4">
        <f>(Table1[[#This Row],[2016-2020]]-Table1[[#This Row],[1970]])/Table1[[#This Row],[1970]]</f>
        <v>7.4709591436939737</v>
      </c>
    </row>
    <row r="100" spans="1:11" x14ac:dyDescent="0.3">
      <c r="A100" t="s">
        <v>7</v>
      </c>
      <c r="B100" s="2" t="s">
        <v>145</v>
      </c>
      <c r="C100" s="4">
        <v>3.4144304061814797E-2</v>
      </c>
      <c r="D100" s="4">
        <v>7.1938078615874895E-2</v>
      </c>
      <c r="E100" s="4">
        <v>0.11625019400900199</v>
      </c>
      <c r="F100" s="4">
        <v>0.13554575369320199</v>
      </c>
      <c r="G100" s="4">
        <v>0.28970331588132597</v>
      </c>
      <c r="H100" s="4" t="b">
        <f>Table1[[#This Row],[2013 RUCC]]=Dashboard!$B$10</f>
        <v>0</v>
      </c>
      <c r="I100" s="3">
        <v>2</v>
      </c>
      <c r="J100" s="2" t="s">
        <v>145</v>
      </c>
      <c r="K100" s="4">
        <f>(Table1[[#This Row],[2016-2020]]-Table1[[#This Row],[1970]])/Table1[[#This Row],[1970]]</f>
        <v>7.484674789588551</v>
      </c>
    </row>
    <row r="101" spans="1:11" x14ac:dyDescent="0.3">
      <c r="A101" t="s">
        <v>7</v>
      </c>
      <c r="B101" s="2" t="s">
        <v>111</v>
      </c>
      <c r="C101" s="4">
        <v>2.9471032745591898E-2</v>
      </c>
      <c r="D101" s="4">
        <v>4.8625792811839298E-2</v>
      </c>
      <c r="E101" s="4">
        <v>8.2373587803005396E-2</v>
      </c>
      <c r="F101" s="4">
        <v>0.132756249494377</v>
      </c>
      <c r="G101" s="4">
        <v>0.25238878043768598</v>
      </c>
      <c r="H101" s="4" t="b">
        <f>Table1[[#This Row],[2013 RUCC]]=Dashboard!$B$10</f>
        <v>1</v>
      </c>
      <c r="I101" s="3">
        <v>1</v>
      </c>
      <c r="J101" s="2" t="s">
        <v>111</v>
      </c>
      <c r="K101" s="24">
        <f>(Table1[[#This Row],[2016-2020]]-Table1[[#This Row],[1970]])/Table1[[#This Row],[1970]]</f>
        <v>7.5639611823727755</v>
      </c>
    </row>
  </sheetData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04DC-A9C7-47A8-BDB8-703E69A09451}">
  <sheetPr codeName="Sheet9"/>
  <dimension ref="A1:AD101"/>
  <sheetViews>
    <sheetView topLeftCell="I4" zoomScale="94" workbookViewId="0">
      <selection activeCell="X11" sqref="X11:X19"/>
    </sheetView>
  </sheetViews>
  <sheetFormatPr defaultRowHeight="14.4" x14ac:dyDescent="0.3"/>
  <cols>
    <col min="1" max="1" width="13.77734375" bestFit="1" customWidth="1"/>
    <col min="2" max="2" width="13.77734375" customWidth="1"/>
    <col min="7" max="7" width="9.6640625" bestFit="1" customWidth="1"/>
    <col min="13" max="13" width="12.5546875" style="8" customWidth="1"/>
    <col min="14" max="16" width="13.21875" style="8" bestFit="1" customWidth="1"/>
    <col min="17" max="17" width="10.109375" style="8" bestFit="1" customWidth="1"/>
    <col min="19" max="19" width="10.109375" bestFit="1" customWidth="1"/>
    <col min="20" max="25" width="8.88671875" style="10"/>
    <col min="26" max="26" width="12" style="10" bestFit="1" customWidth="1"/>
    <col min="27" max="28" width="8.88671875" style="10"/>
    <col min="30" max="30" width="10.109375" bestFit="1" customWidth="1"/>
  </cols>
  <sheetData>
    <row r="1" spans="1:30" x14ac:dyDescent="0.3">
      <c r="A1" t="s">
        <v>108</v>
      </c>
      <c r="B1" t="s">
        <v>110</v>
      </c>
      <c r="C1">
        <v>1970</v>
      </c>
      <c r="D1">
        <v>1980</v>
      </c>
      <c r="E1">
        <v>1990</v>
      </c>
      <c r="F1">
        <v>2000</v>
      </c>
      <c r="G1" t="s">
        <v>6</v>
      </c>
      <c r="H1" t="s">
        <v>211</v>
      </c>
      <c r="L1" t="s">
        <v>313</v>
      </c>
      <c r="M1" s="12">
        <v>1970</v>
      </c>
      <c r="N1" s="12">
        <v>1980</v>
      </c>
      <c r="O1" s="12">
        <v>1990</v>
      </c>
      <c r="P1" s="12">
        <v>2000</v>
      </c>
      <c r="Q1" s="12" t="s">
        <v>6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</row>
    <row r="2" spans="1:30" x14ac:dyDescent="0.3">
      <c r="A2" s="2" t="s">
        <v>212</v>
      </c>
      <c r="B2" s="7" t="s">
        <v>213</v>
      </c>
      <c r="C2" s="4">
        <v>5.4571531014700601E-2</v>
      </c>
      <c r="D2" s="4">
        <v>8.6255942266939001E-2</v>
      </c>
      <c r="E2" s="4">
        <v>0.123044566235281</v>
      </c>
      <c r="F2" s="4">
        <v>0.191094405755661</v>
      </c>
      <c r="G2" s="4">
        <v>0.335199385412073</v>
      </c>
      <c r="H2" s="3">
        <v>1</v>
      </c>
      <c r="L2">
        <v>1</v>
      </c>
      <c r="M2" s="8">
        <f>AVERAGE(C2:C13)</f>
        <v>6.6034127231961073E-2</v>
      </c>
      <c r="N2" s="8">
        <f>AVERAGE(D2:D13)</f>
        <v>0.10693183355015408</v>
      </c>
      <c r="O2" s="8">
        <f>AVERAGE(E2:E13)</f>
        <v>0.14157353587428345</v>
      </c>
      <c r="P2" s="8">
        <f>AVERAGE(F2:F13)</f>
        <v>0.19416603393414647</v>
      </c>
      <c r="Q2" s="8">
        <f>AVERAGE(G2:G13)</f>
        <v>0.28901560308014468</v>
      </c>
      <c r="R2" t="b">
        <f>L2=Dashboard!$J$10</f>
        <v>1</v>
      </c>
      <c r="S2">
        <v>1970</v>
      </c>
      <c r="T2" s="10">
        <v>6.6</v>
      </c>
      <c r="U2" s="10">
        <v>7.6</v>
      </c>
      <c r="V2" s="10">
        <v>6.9</v>
      </c>
      <c r="W2" s="10">
        <v>6.3</v>
      </c>
      <c r="X2" s="10">
        <v>8.5</v>
      </c>
      <c r="Y2" s="10">
        <v>5.7</v>
      </c>
      <c r="Z2" s="10">
        <v>4.9000000000000004</v>
      </c>
      <c r="AA2" s="10">
        <v>5.5</v>
      </c>
      <c r="AB2" s="10">
        <v>4.3</v>
      </c>
      <c r="AC2" t="b">
        <f>S2=Dashboard!$J$10</f>
        <v>0</v>
      </c>
    </row>
    <row r="3" spans="1:30" x14ac:dyDescent="0.3">
      <c r="A3" s="2" t="s">
        <v>214</v>
      </c>
      <c r="B3" s="7" t="s">
        <v>213</v>
      </c>
      <c r="C3" s="4">
        <v>2.9471032745591898E-2</v>
      </c>
      <c r="D3" s="4">
        <v>4.8625792811839298E-2</v>
      </c>
      <c r="E3" s="4">
        <v>8.2373587803005396E-2</v>
      </c>
      <c r="F3" s="4">
        <v>0.132756249494377</v>
      </c>
      <c r="G3" s="4">
        <v>0.25238878043768598</v>
      </c>
      <c r="H3" s="3">
        <v>1</v>
      </c>
      <c r="L3">
        <v>2</v>
      </c>
      <c r="M3" s="8">
        <f>AVERAGE(C14:C38)</f>
        <v>7.5885226746739892E-2</v>
      </c>
      <c r="N3" s="8">
        <f>AVERAGE(D14:D38)</f>
        <v>0.1221492715180668</v>
      </c>
      <c r="O3" s="8">
        <f>AVERAGE(E14:E38)</f>
        <v>0.15411038624969042</v>
      </c>
      <c r="P3" s="8">
        <f>AVERAGE(F14:F38)</f>
        <v>0.19275623386561286</v>
      </c>
      <c r="Q3" s="8">
        <f>AVERAGE(G14:G38)</f>
        <v>0.27456219843636526</v>
      </c>
      <c r="R3" t="b">
        <f>L3=Dashboard!$J$10</f>
        <v>0</v>
      </c>
      <c r="S3">
        <v>1980</v>
      </c>
      <c r="T3" s="10">
        <v>10.7</v>
      </c>
      <c r="U3" s="10">
        <v>12.2</v>
      </c>
      <c r="V3" s="10">
        <v>10.7</v>
      </c>
      <c r="W3" s="10">
        <v>10.199999999999999</v>
      </c>
      <c r="X3" s="10">
        <v>14.5</v>
      </c>
      <c r="Y3" s="10">
        <v>8.9</v>
      </c>
      <c r="Z3" s="10">
        <v>7.9</v>
      </c>
      <c r="AA3" s="10">
        <v>7.8</v>
      </c>
      <c r="AB3" s="10">
        <v>6.9</v>
      </c>
      <c r="AC3" t="b">
        <f>S3=Dashboard!$J$10</f>
        <v>0</v>
      </c>
    </row>
    <row r="4" spans="1:30" x14ac:dyDescent="0.3">
      <c r="A4" s="2" t="s">
        <v>215</v>
      </c>
      <c r="B4" s="7" t="s">
        <v>213</v>
      </c>
      <c r="C4" s="4">
        <v>4.2502621461027602E-2</v>
      </c>
      <c r="D4" s="4">
        <v>6.9776580217806194E-2</v>
      </c>
      <c r="E4" s="4">
        <v>9.2310290950551099E-2</v>
      </c>
      <c r="F4" s="4">
        <v>0.13210665141259101</v>
      </c>
      <c r="G4" s="4">
        <v>0.21156154575128999</v>
      </c>
      <c r="H4" s="3">
        <v>1</v>
      </c>
      <c r="L4">
        <v>3</v>
      </c>
      <c r="M4" s="8">
        <f>AVERAGE(C39:C47)</f>
        <v>6.8913462153449928E-2</v>
      </c>
      <c r="N4" s="8">
        <f>AVERAGE(D39:D47)</f>
        <v>0.1065046312575547</v>
      </c>
      <c r="O4" s="8">
        <f>AVERAGE(E39:E47)</f>
        <v>0.13257504294227812</v>
      </c>
      <c r="P4" s="8">
        <f>AVERAGE(F39:F47)</f>
        <v>0.16057862910717641</v>
      </c>
      <c r="Q4" s="8">
        <f>AVERAGE(G39:G47)</f>
        <v>0.22098606298033843</v>
      </c>
      <c r="R4" t="b">
        <f>L4=Dashboard!$J$10</f>
        <v>0</v>
      </c>
      <c r="S4">
        <v>1990</v>
      </c>
      <c r="T4" s="10">
        <v>14.2</v>
      </c>
      <c r="U4" s="10">
        <v>15.4</v>
      </c>
      <c r="V4" s="10">
        <v>13.3</v>
      </c>
      <c r="W4" s="10">
        <v>12.7</v>
      </c>
      <c r="X4" s="10">
        <v>17.600000000000001</v>
      </c>
      <c r="Y4" s="10">
        <v>10.5</v>
      </c>
      <c r="Z4" s="10">
        <v>9.5</v>
      </c>
      <c r="AA4" s="10">
        <v>10.4</v>
      </c>
      <c r="AB4" s="10">
        <v>9.1</v>
      </c>
      <c r="AC4" t="b">
        <f>S4=Dashboard!$J$10</f>
        <v>0</v>
      </c>
    </row>
    <row r="5" spans="1:30" x14ac:dyDescent="0.3">
      <c r="A5" s="2" t="s">
        <v>216</v>
      </c>
      <c r="B5" s="7" t="s">
        <v>213</v>
      </c>
      <c r="C5" s="4">
        <v>5.65382624395541E-2</v>
      </c>
      <c r="D5" s="4">
        <v>8.6812347667813802E-2</v>
      </c>
      <c r="E5" s="4">
        <v>0.108240435209132</v>
      </c>
      <c r="F5" s="4">
        <v>0.141638225255973</v>
      </c>
      <c r="G5" s="4">
        <v>0.22051837815387801</v>
      </c>
      <c r="H5" s="3">
        <v>1</v>
      </c>
      <c r="L5">
        <v>4</v>
      </c>
      <c r="M5" s="8">
        <f>AVERAGE(C48:C62)</f>
        <v>6.3320779801192231E-2</v>
      </c>
      <c r="N5" s="8">
        <f>AVERAGE(D48:D62)</f>
        <v>0.10172580313905563</v>
      </c>
      <c r="O5" s="8">
        <f>AVERAGE(E48:E62)</f>
        <v>0.12699037580276357</v>
      </c>
      <c r="P5" s="8">
        <f>AVERAGE(F48:F62)</f>
        <v>0.15543842462926394</v>
      </c>
      <c r="Q5" s="8">
        <f>AVERAGE(G48:G62)</f>
        <v>0.22242259347206306</v>
      </c>
      <c r="R5" t="b">
        <f>L5=Dashboard!$J$10</f>
        <v>0</v>
      </c>
      <c r="S5">
        <v>2000</v>
      </c>
      <c r="T5" s="10">
        <v>19.399999999999999</v>
      </c>
      <c r="U5" s="10">
        <v>19.3</v>
      </c>
      <c r="V5" s="10">
        <v>16.100000000000001</v>
      </c>
      <c r="W5" s="10">
        <v>15.5</v>
      </c>
      <c r="X5" s="10">
        <v>21.7</v>
      </c>
      <c r="Y5" s="10">
        <v>13.5</v>
      </c>
      <c r="Z5" s="10">
        <v>12.2</v>
      </c>
      <c r="AA5" s="10">
        <v>13.8</v>
      </c>
      <c r="AB5" s="10">
        <v>11.6</v>
      </c>
      <c r="AC5" t="b">
        <f>S5=Dashboard!$J$10</f>
        <v>0</v>
      </c>
    </row>
    <row r="6" spans="1:30" x14ac:dyDescent="0.3">
      <c r="A6" s="2" t="s">
        <v>217</v>
      </c>
      <c r="B6" s="7" t="s">
        <v>213</v>
      </c>
      <c r="C6" s="4">
        <v>2.9919196331076699E-2</v>
      </c>
      <c r="D6" s="4">
        <v>7.1495590167010695E-2</v>
      </c>
      <c r="E6" s="4">
        <v>7.3623664749383699E-2</v>
      </c>
      <c r="F6" s="4">
        <v>0.104721634954193</v>
      </c>
      <c r="G6" s="4">
        <v>0.124582737243681</v>
      </c>
      <c r="H6" s="3">
        <v>1</v>
      </c>
      <c r="L6">
        <v>5</v>
      </c>
      <c r="M6" s="8">
        <f>AVERAGE(C63:C64)</f>
        <v>8.5131471503794354E-2</v>
      </c>
      <c r="N6" s="8">
        <f>AVERAGE(D63:D64)</f>
        <v>0.14450707753977179</v>
      </c>
      <c r="O6" s="8">
        <f>AVERAGE(E63:E64)</f>
        <v>0.17632573556018341</v>
      </c>
      <c r="P6" s="8">
        <f>AVERAGE(F63:F64)</f>
        <v>0.21690043490602201</v>
      </c>
      <c r="Q6" s="8">
        <f>AVERAGE(G63:G64)</f>
        <v>0.30266106040371499</v>
      </c>
      <c r="R6" t="b">
        <f>L6=Dashboard!$J$10</f>
        <v>0</v>
      </c>
      <c r="S6" t="s">
        <v>6</v>
      </c>
      <c r="T6" s="10">
        <v>28.9</v>
      </c>
      <c r="U6" s="10">
        <v>27.5</v>
      </c>
      <c r="V6" s="10">
        <v>22.1</v>
      </c>
      <c r="W6" s="10">
        <v>22.2</v>
      </c>
      <c r="X6" s="10">
        <v>30.3</v>
      </c>
      <c r="Y6" s="10">
        <v>18.2</v>
      </c>
      <c r="Z6" s="10">
        <v>18.7</v>
      </c>
      <c r="AA6" s="10">
        <v>19.8</v>
      </c>
      <c r="AB6" s="10">
        <v>17</v>
      </c>
      <c r="AC6" t="b">
        <f>S6=Dashboard!$J$10</f>
        <v>0</v>
      </c>
    </row>
    <row r="7" spans="1:30" x14ac:dyDescent="0.3">
      <c r="A7" s="2" t="s">
        <v>218</v>
      </c>
      <c r="B7" s="7" t="s">
        <v>213</v>
      </c>
      <c r="C7" s="4">
        <v>5.7560828473758298E-2</v>
      </c>
      <c r="D7" s="4">
        <v>9.1950314566865601E-2</v>
      </c>
      <c r="E7" s="4">
        <v>0.11801151331837299</v>
      </c>
      <c r="F7" s="4">
        <v>0.174264956848213</v>
      </c>
      <c r="G7" s="4">
        <v>0.29708003788584098</v>
      </c>
      <c r="H7" s="3">
        <v>1</v>
      </c>
      <c r="L7">
        <v>6</v>
      </c>
      <c r="M7" s="8">
        <f>AVERAGE(C65:C80)</f>
        <v>5.6752629273996304E-2</v>
      </c>
      <c r="N7" s="8">
        <f>AVERAGE(D65:D80)</f>
        <v>8.8983203637715613E-2</v>
      </c>
      <c r="O7" s="8">
        <f>AVERAGE(E65:E80)</f>
        <v>0.104617083062212</v>
      </c>
      <c r="P7" s="8">
        <f>AVERAGE(F65:F80)</f>
        <v>0.13468330217760613</v>
      </c>
      <c r="Q7" s="8">
        <f>AVERAGE(G65:G80)</f>
        <v>0.18172001627642101</v>
      </c>
      <c r="R7" t="b">
        <f>L7=Dashboard!$J$10</f>
        <v>0</v>
      </c>
    </row>
    <row r="8" spans="1:30" x14ac:dyDescent="0.3">
      <c r="A8" s="2" t="s">
        <v>219</v>
      </c>
      <c r="B8" s="7" t="s">
        <v>213</v>
      </c>
      <c r="C8" s="4">
        <v>4.22606772467796E-2</v>
      </c>
      <c r="D8" s="4">
        <v>7.1196036801132304E-2</v>
      </c>
      <c r="E8" s="4">
        <v>0.110948932427628</v>
      </c>
      <c r="F8" s="4">
        <v>0.15885533462899301</v>
      </c>
      <c r="G8" s="4">
        <v>0.239564588925927</v>
      </c>
      <c r="H8" s="3">
        <v>1</v>
      </c>
      <c r="L8">
        <v>7</v>
      </c>
      <c r="M8" s="8">
        <f>AVERAGE(C81:C85)</f>
        <v>4.93068707152289E-2</v>
      </c>
      <c r="N8" s="8">
        <f>AVERAGE(D81:D85)</f>
        <v>7.9125052656501285E-2</v>
      </c>
      <c r="O8" s="8">
        <f>AVERAGE(E81:E85)</f>
        <v>9.4710126426003113E-2</v>
      </c>
      <c r="P8" s="8">
        <f>AVERAGE(F81:F85)</f>
        <v>0.12175175746006398</v>
      </c>
      <c r="Q8" s="8">
        <f>AVERAGE(G81:G85)</f>
        <v>0.1867155535341688</v>
      </c>
      <c r="R8" t="b">
        <f>L8=Dashboard!$J$10</f>
        <v>0</v>
      </c>
    </row>
    <row r="9" spans="1:30" x14ac:dyDescent="0.3">
      <c r="A9" s="2" t="s">
        <v>220</v>
      </c>
      <c r="B9" s="7" t="s">
        <v>213</v>
      </c>
      <c r="C9" s="4">
        <v>5.0307434320849602E-2</v>
      </c>
      <c r="D9" s="4">
        <v>8.3243674038653098E-2</v>
      </c>
      <c r="E9" s="4">
        <v>0.105497133396695</v>
      </c>
      <c r="F9" s="4">
        <v>0.12959153008622501</v>
      </c>
      <c r="G9" s="4">
        <v>0.23055569243910101</v>
      </c>
      <c r="H9" s="3">
        <v>1</v>
      </c>
      <c r="L9">
        <v>8</v>
      </c>
      <c r="M9" s="8">
        <f>AVERAGE(C86:C94)</f>
        <v>5.5093372729378948E-2</v>
      </c>
      <c r="N9" s="8">
        <f>AVERAGE(D86:D94)</f>
        <v>7.8375956931334312E-2</v>
      </c>
      <c r="O9" s="8">
        <f>AVERAGE(E86:E94)</f>
        <v>0.10423177055690154</v>
      </c>
      <c r="P9" s="8">
        <f>AVERAGE(F86:F94)</f>
        <v>0.13756686698962237</v>
      </c>
      <c r="Q9" s="8">
        <f>AVERAGE(G86:G94)</f>
        <v>0.19808356666546578</v>
      </c>
      <c r="R9" t="b">
        <f>L9=Dashboard!$J$10</f>
        <v>0</v>
      </c>
    </row>
    <row r="10" spans="1:30" x14ac:dyDescent="0.3">
      <c r="A10" s="2" t="s">
        <v>221</v>
      </c>
      <c r="B10" s="7" t="s">
        <v>213</v>
      </c>
      <c r="C10" s="4">
        <v>0.13874628406164799</v>
      </c>
      <c r="D10" s="4">
        <v>0.21213794149749901</v>
      </c>
      <c r="E10" s="4">
        <v>0.283218845564015</v>
      </c>
      <c r="F10" s="4">
        <v>0.37120108620428299</v>
      </c>
      <c r="G10" s="4">
        <v>0.45832763678154098</v>
      </c>
      <c r="H10" s="3">
        <v>1</v>
      </c>
      <c r="L10">
        <v>9</v>
      </c>
      <c r="M10" s="8">
        <f>AVERAGE(C95:C101)</f>
        <v>4.3041613218150018E-2</v>
      </c>
      <c r="N10" s="8">
        <f>AVERAGE(D95:D101)</f>
        <v>6.8770227340828119E-2</v>
      </c>
      <c r="O10" s="8">
        <f>AVERAGE(E95:E101)</f>
        <v>9.0955404530990921E-2</v>
      </c>
      <c r="P10" s="8">
        <f>AVERAGE(F95:F101)</f>
        <v>0.11615281715726671</v>
      </c>
      <c r="Q10" s="8">
        <f>AVERAGE(G95:G101)</f>
        <v>0.17010547182390587</v>
      </c>
      <c r="R10" t="b">
        <f>L10=Dashboard!$J$10</f>
        <v>0</v>
      </c>
      <c r="T10" s="10" t="s">
        <v>328</v>
      </c>
      <c r="U10" s="10" t="s">
        <v>329</v>
      </c>
      <c r="X10" s="10" t="s">
        <v>313</v>
      </c>
    </row>
    <row r="11" spans="1:30" x14ac:dyDescent="0.3">
      <c r="A11" s="2" t="s">
        <v>222</v>
      </c>
      <c r="B11" s="7" t="s">
        <v>213</v>
      </c>
      <c r="C11" s="4">
        <v>6.5871619923845603E-2</v>
      </c>
      <c r="D11" s="4">
        <v>0.104518670443077</v>
      </c>
      <c r="E11" s="4">
        <v>0.117194101452831</v>
      </c>
      <c r="F11" s="4">
        <v>0.141780068330534</v>
      </c>
      <c r="G11" s="4">
        <v>0.19844397914357301</v>
      </c>
      <c r="H11" s="3">
        <v>1</v>
      </c>
      <c r="J11" s="9"/>
      <c r="K11" s="9"/>
      <c r="X11" s="25">
        <v>1</v>
      </c>
    </row>
    <row r="12" spans="1:30" x14ac:dyDescent="0.3">
      <c r="A12" s="2" t="s">
        <v>223</v>
      </c>
      <c r="B12" s="7" t="s">
        <v>213</v>
      </c>
      <c r="C12" s="4">
        <v>5.3493565883228802E-2</v>
      </c>
      <c r="D12" s="4">
        <v>9.1337099811676106E-2</v>
      </c>
      <c r="E12" s="4">
        <v>0.131591110426376</v>
      </c>
      <c r="F12" s="4">
        <v>0.21322802302289601</v>
      </c>
      <c r="G12" s="4">
        <v>0.36004236026078001</v>
      </c>
      <c r="H12" s="3">
        <v>1</v>
      </c>
      <c r="X12" s="25">
        <v>2</v>
      </c>
      <c r="Z12" s="25">
        <v>1970</v>
      </c>
      <c r="AA12" s="25">
        <v>1980</v>
      </c>
      <c r="AB12" s="25">
        <v>1990</v>
      </c>
      <c r="AC12">
        <v>2000</v>
      </c>
      <c r="AD12" t="s">
        <v>6</v>
      </c>
    </row>
    <row r="13" spans="1:30" x14ac:dyDescent="0.3">
      <c r="A13" s="2" t="s">
        <v>224</v>
      </c>
      <c r="B13" s="7" t="s">
        <v>213</v>
      </c>
      <c r="C13" s="4">
        <v>0.17116647288147199</v>
      </c>
      <c r="D13" s="4">
        <v>0.26583201231153702</v>
      </c>
      <c r="E13" s="4">
        <v>0.35282824895812998</v>
      </c>
      <c r="F13" s="4">
        <v>0.43875424121581902</v>
      </c>
      <c r="G13" s="4">
        <v>0.53992211452636496</v>
      </c>
      <c r="H13" s="3">
        <v>1</v>
      </c>
      <c r="X13" s="25">
        <v>3</v>
      </c>
      <c r="Z13" s="9" cm="1">
        <f t="array" ref="Z13:AD13">_xlfn._xlws.FILTER(M2:Q10,R2:R10)</f>
        <v>6.6034127231961073E-2</v>
      </c>
      <c r="AA13" s="9">
        <v>0.10693183355015408</v>
      </c>
      <c r="AB13" s="9">
        <v>0.14157353587428345</v>
      </c>
      <c r="AC13" s="9">
        <v>0.19416603393414647</v>
      </c>
      <c r="AD13" s="9">
        <v>0.28901560308014468</v>
      </c>
    </row>
    <row r="14" spans="1:30" x14ac:dyDescent="0.3">
      <c r="A14" s="2" t="s">
        <v>225</v>
      </c>
      <c r="B14" s="7" t="s">
        <v>213</v>
      </c>
      <c r="C14" s="4">
        <v>3.3234648075637502E-2</v>
      </c>
      <c r="D14" s="4">
        <v>6.7890662464890006E-2</v>
      </c>
      <c r="E14" s="4">
        <v>7.8757346767422298E-2</v>
      </c>
      <c r="F14" s="4">
        <v>9.2964934664965498E-2</v>
      </c>
      <c r="G14" s="4">
        <v>0.142256925079011</v>
      </c>
      <c r="H14" s="3">
        <v>2</v>
      </c>
      <c r="X14" s="25">
        <v>4</v>
      </c>
    </row>
    <row r="15" spans="1:30" x14ac:dyDescent="0.3">
      <c r="A15" s="2" t="s">
        <v>226</v>
      </c>
      <c r="B15" s="7" t="s">
        <v>213</v>
      </c>
      <c r="C15" s="4">
        <v>3.9955339341255301E-2</v>
      </c>
      <c r="D15" s="4">
        <v>8.0089464166746005E-2</v>
      </c>
      <c r="E15" s="4">
        <v>0.107380233059991</v>
      </c>
      <c r="F15" s="4">
        <v>0.160631118714951</v>
      </c>
      <c r="G15" s="4">
        <v>0.29473597314328198</v>
      </c>
      <c r="H15" s="3">
        <v>2</v>
      </c>
      <c r="X15" s="25">
        <v>5</v>
      </c>
    </row>
    <row r="16" spans="1:30" x14ac:dyDescent="0.3">
      <c r="A16" s="2" t="s">
        <v>227</v>
      </c>
      <c r="B16" s="7" t="s">
        <v>213</v>
      </c>
      <c r="C16" s="4">
        <v>9.9690962715767995E-2</v>
      </c>
      <c r="D16" s="4">
        <v>0.14618548180798499</v>
      </c>
      <c r="E16" s="4">
        <v>0.19120310478654601</v>
      </c>
      <c r="F16" s="4">
        <v>0.252608789479913</v>
      </c>
      <c r="G16" s="4">
        <v>0.41387694619526599</v>
      </c>
      <c r="H16" s="3">
        <v>2</v>
      </c>
      <c r="T16" s="5"/>
      <c r="U16" s="5"/>
      <c r="V16" s="5"/>
      <c r="W16" s="5"/>
      <c r="X16" s="25">
        <v>6</v>
      </c>
      <c r="Y16" s="5"/>
      <c r="Z16" s="5"/>
      <c r="AA16" s="5"/>
      <c r="AB16" s="5"/>
    </row>
    <row r="17" spans="1:24" x14ac:dyDescent="0.3">
      <c r="A17" s="2" t="s">
        <v>228</v>
      </c>
      <c r="B17" s="7" t="s">
        <v>213</v>
      </c>
      <c r="C17" s="4">
        <v>5.56037967482109E-2</v>
      </c>
      <c r="D17" s="4">
        <v>8.8348978464936501E-2</v>
      </c>
      <c r="E17" s="4">
        <v>0.106047030245107</v>
      </c>
      <c r="F17" s="4">
        <v>0.127716030840092</v>
      </c>
      <c r="G17" s="4">
        <v>0.16736928302802401</v>
      </c>
      <c r="H17" s="3">
        <v>2</v>
      </c>
      <c r="X17" s="25">
        <v>7</v>
      </c>
    </row>
    <row r="18" spans="1:24" x14ac:dyDescent="0.3">
      <c r="A18" s="2" t="s">
        <v>229</v>
      </c>
      <c r="B18" s="7" t="s">
        <v>213</v>
      </c>
      <c r="C18" s="4">
        <v>5.1963951708893001E-2</v>
      </c>
      <c r="D18" s="4">
        <v>7.6808408499456804E-2</v>
      </c>
      <c r="E18" s="4">
        <v>8.8718157821319005E-2</v>
      </c>
      <c r="F18" s="4">
        <v>0.10388688619511</v>
      </c>
      <c r="G18" s="4">
        <v>0.15840730408318501</v>
      </c>
      <c r="H18" s="3">
        <v>2</v>
      </c>
      <c r="X18" s="25">
        <v>8</v>
      </c>
    </row>
    <row r="19" spans="1:24" x14ac:dyDescent="0.3">
      <c r="A19" s="2" t="s">
        <v>230</v>
      </c>
      <c r="B19" s="7" t="s">
        <v>213</v>
      </c>
      <c r="C19" s="4">
        <v>8.4203628619404502E-2</v>
      </c>
      <c r="D19" s="4">
        <v>0.113438045375218</v>
      </c>
      <c r="E19" s="4">
        <v>0.14170634409985799</v>
      </c>
      <c r="F19" s="4">
        <v>0.17020063959808801</v>
      </c>
      <c r="G19" s="4">
        <v>0.23059804527122801</v>
      </c>
      <c r="H19" s="3">
        <v>2</v>
      </c>
      <c r="X19" s="25">
        <v>9</v>
      </c>
    </row>
    <row r="20" spans="1:24" x14ac:dyDescent="0.3">
      <c r="A20" s="2" t="s">
        <v>231</v>
      </c>
      <c r="B20" s="7" t="s">
        <v>213</v>
      </c>
      <c r="C20" s="4">
        <v>6.1100952140740301E-2</v>
      </c>
      <c r="D20" s="4">
        <v>0.129610065309259</v>
      </c>
      <c r="E20" s="4">
        <v>0.19521377716479699</v>
      </c>
      <c r="F20" s="4">
        <v>0.275801832760596</v>
      </c>
      <c r="G20" s="4">
        <v>0.43693794128576702</v>
      </c>
      <c r="H20" s="3">
        <v>2</v>
      </c>
    </row>
    <row r="21" spans="1:24" x14ac:dyDescent="0.3">
      <c r="A21" s="2" t="s">
        <v>232</v>
      </c>
      <c r="B21" s="7" t="s">
        <v>213</v>
      </c>
      <c r="C21" s="4">
        <v>9.9815806693972497E-2</v>
      </c>
      <c r="D21" s="4">
        <v>0.14207187074567801</v>
      </c>
      <c r="E21" s="4">
        <v>0.16619558326289099</v>
      </c>
      <c r="F21" s="4">
        <v>0.19109408422648999</v>
      </c>
      <c r="G21" s="4">
        <v>0.25609256949694498</v>
      </c>
      <c r="H21" s="3">
        <v>2</v>
      </c>
    </row>
    <row r="22" spans="1:24" x14ac:dyDescent="0.3">
      <c r="A22" s="2" t="s">
        <v>233</v>
      </c>
      <c r="B22" s="7" t="s">
        <v>213</v>
      </c>
      <c r="C22" s="4">
        <v>5.1552117045519798E-2</v>
      </c>
      <c r="D22" s="4">
        <v>8.2762396602494903E-2</v>
      </c>
      <c r="E22" s="4">
        <v>9.9908045427946998E-2</v>
      </c>
      <c r="F22" s="4">
        <v>0.127576701821668</v>
      </c>
      <c r="G22" s="4">
        <v>0.18919770163864699</v>
      </c>
      <c r="H22" s="3">
        <v>2</v>
      </c>
    </row>
    <row r="23" spans="1:24" x14ac:dyDescent="0.3">
      <c r="A23" s="2" t="s">
        <v>234</v>
      </c>
      <c r="B23" s="7" t="s">
        <v>213</v>
      </c>
      <c r="C23" s="4">
        <v>4.4254439537724302E-2</v>
      </c>
      <c r="D23" s="4">
        <v>9.9166944351882697E-2</v>
      </c>
      <c r="E23" s="4">
        <v>0.14691793441069601</v>
      </c>
      <c r="F23" s="4">
        <v>0.176048657718121</v>
      </c>
      <c r="G23" s="4">
        <v>0.242866992809535</v>
      </c>
      <c r="H23" s="3">
        <v>2</v>
      </c>
    </row>
    <row r="24" spans="1:24" x14ac:dyDescent="0.3">
      <c r="A24" s="2" t="s">
        <v>235</v>
      </c>
      <c r="B24" s="7" t="s">
        <v>213</v>
      </c>
      <c r="C24" s="4">
        <v>0.15597875372457601</v>
      </c>
      <c r="D24" s="4">
        <v>0.24110975554651801</v>
      </c>
      <c r="E24" s="4">
        <v>0.33396561639014999</v>
      </c>
      <c r="F24" s="4">
        <v>0.40143528691830499</v>
      </c>
      <c r="G24" s="4">
        <v>0.49457329697290298</v>
      </c>
      <c r="H24" s="3">
        <v>2</v>
      </c>
    </row>
    <row r="25" spans="1:24" x14ac:dyDescent="0.3">
      <c r="A25" s="2" t="s">
        <v>236</v>
      </c>
      <c r="B25" s="7" t="s">
        <v>213</v>
      </c>
      <c r="C25" s="4">
        <v>0.11784103793589901</v>
      </c>
      <c r="D25" s="4">
        <v>0.18277597446878199</v>
      </c>
      <c r="E25" s="4">
        <v>0.24098877066548799</v>
      </c>
      <c r="F25" s="4">
        <v>0.28676848898231599</v>
      </c>
      <c r="G25" s="4">
        <v>0.33927336455942902</v>
      </c>
      <c r="H25" s="3">
        <v>2</v>
      </c>
    </row>
    <row r="26" spans="1:24" x14ac:dyDescent="0.3">
      <c r="A26" s="2" t="s">
        <v>237</v>
      </c>
      <c r="B26" s="7" t="s">
        <v>213</v>
      </c>
      <c r="C26" s="4">
        <v>0.128031374397653</v>
      </c>
      <c r="D26" s="4">
        <v>0.196634952214396</v>
      </c>
      <c r="E26" s="4">
        <v>0.24778525750397701</v>
      </c>
      <c r="F26" s="4">
        <v>0.302888629153448</v>
      </c>
      <c r="G26" s="4">
        <v>0.366047536817869</v>
      </c>
      <c r="H26" s="3">
        <v>2</v>
      </c>
    </row>
    <row r="27" spans="1:24" x14ac:dyDescent="0.3">
      <c r="A27" s="2" t="s">
        <v>238</v>
      </c>
      <c r="B27" s="7" t="s">
        <v>213</v>
      </c>
      <c r="C27" s="4">
        <v>5.2207674197678702E-2</v>
      </c>
      <c r="D27" s="4">
        <v>9.2001489354500199E-2</v>
      </c>
      <c r="E27" s="4">
        <v>0.12800918234814401</v>
      </c>
      <c r="F27" s="4">
        <v>0.15978964401294499</v>
      </c>
      <c r="G27" s="4">
        <v>0.27831423544053902</v>
      </c>
      <c r="H27" s="3">
        <v>2</v>
      </c>
    </row>
    <row r="28" spans="1:24" x14ac:dyDescent="0.3">
      <c r="A28" s="2" t="s">
        <v>239</v>
      </c>
      <c r="B28" s="7" t="s">
        <v>213</v>
      </c>
      <c r="C28" s="4">
        <v>8.6540731995277495E-2</v>
      </c>
      <c r="D28" s="4">
        <v>0.15154620214918199</v>
      </c>
      <c r="E28" s="4">
        <v>0.195065458207452</v>
      </c>
      <c r="F28" s="4">
        <v>0.24133212380264099</v>
      </c>
      <c r="G28" s="4">
        <v>0.31530773398503698</v>
      </c>
      <c r="H28" s="3">
        <v>2</v>
      </c>
    </row>
    <row r="29" spans="1:24" x14ac:dyDescent="0.3">
      <c r="A29" s="2" t="s">
        <v>240</v>
      </c>
      <c r="B29" s="7" t="s">
        <v>213</v>
      </c>
      <c r="C29" s="4">
        <v>4.4119637298687203E-2</v>
      </c>
      <c r="D29" s="4">
        <v>8.8621125255077204E-2</v>
      </c>
      <c r="E29" s="4">
        <v>8.3590864551141897E-2</v>
      </c>
      <c r="F29" s="4">
        <v>0.109260559847497</v>
      </c>
      <c r="G29" s="4">
        <v>0.18358721243582099</v>
      </c>
      <c r="H29" s="3">
        <v>2</v>
      </c>
    </row>
    <row r="30" spans="1:24" x14ac:dyDescent="0.3">
      <c r="A30" s="2" t="s">
        <v>241</v>
      </c>
      <c r="B30" s="7" t="s">
        <v>213</v>
      </c>
      <c r="C30" s="4">
        <v>4.7748828082415803E-2</v>
      </c>
      <c r="D30" s="4">
        <v>9.4491315136476406E-2</v>
      </c>
      <c r="E30" s="4">
        <v>0.11319065102534299</v>
      </c>
      <c r="F30" s="4">
        <v>0.16108583787008701</v>
      </c>
      <c r="G30" s="4">
        <v>0.30083958213164103</v>
      </c>
      <c r="H30" s="3">
        <v>2</v>
      </c>
    </row>
    <row r="31" spans="1:24" x14ac:dyDescent="0.3">
      <c r="A31" s="2" t="s">
        <v>242</v>
      </c>
      <c r="B31" s="7" t="s">
        <v>213</v>
      </c>
      <c r="C31" s="4">
        <v>9.6587739070276096E-2</v>
      </c>
      <c r="D31" s="4">
        <v>0.163225542365944</v>
      </c>
      <c r="E31" s="4">
        <v>0.21214569706297301</v>
      </c>
      <c r="F31" s="4">
        <v>0.30964698015250203</v>
      </c>
      <c r="G31" s="4">
        <v>0.42231225855083399</v>
      </c>
      <c r="H31" s="3">
        <v>2</v>
      </c>
    </row>
    <row r="32" spans="1:24" x14ac:dyDescent="0.3">
      <c r="A32" s="2" t="s">
        <v>243</v>
      </c>
      <c r="B32" s="7" t="s">
        <v>213</v>
      </c>
      <c r="C32" s="4">
        <v>0.31791102514506803</v>
      </c>
      <c r="D32" s="4">
        <v>0.41263073411752899</v>
      </c>
      <c r="E32" s="4">
        <v>0.46077876558535202</v>
      </c>
      <c r="F32" s="4">
        <v>0.51487127858478399</v>
      </c>
      <c r="G32" s="4">
        <v>0.608498937358954</v>
      </c>
      <c r="H32" s="3">
        <v>2</v>
      </c>
    </row>
    <row r="33" spans="1:8" x14ac:dyDescent="0.3">
      <c r="A33" s="2" t="s">
        <v>244</v>
      </c>
      <c r="B33" s="7" t="s">
        <v>213</v>
      </c>
      <c r="C33" s="4">
        <v>3.4144304061814797E-2</v>
      </c>
      <c r="D33" s="4">
        <v>7.1938078615874895E-2</v>
      </c>
      <c r="E33" s="4">
        <v>0.11625019400900199</v>
      </c>
      <c r="F33" s="4">
        <v>0.13554575369320199</v>
      </c>
      <c r="G33" s="4">
        <v>0.28970331588132597</v>
      </c>
      <c r="H33" s="3">
        <v>2</v>
      </c>
    </row>
    <row r="34" spans="1:8" x14ac:dyDescent="0.3">
      <c r="A34" s="2" t="s">
        <v>245</v>
      </c>
      <c r="B34" s="7" t="s">
        <v>213</v>
      </c>
      <c r="C34" s="4">
        <v>4.4668066314341601E-2</v>
      </c>
      <c r="D34" s="4">
        <v>7.2414192949907197E-2</v>
      </c>
      <c r="E34" s="4">
        <v>7.5599660898618706E-2</v>
      </c>
      <c r="F34" s="4">
        <v>0.103174927471091</v>
      </c>
      <c r="G34" s="4">
        <v>0.15710952414622101</v>
      </c>
      <c r="H34" s="3">
        <v>2</v>
      </c>
    </row>
    <row r="35" spans="1:8" x14ac:dyDescent="0.3">
      <c r="A35" s="2" t="s">
        <v>246</v>
      </c>
      <c r="B35" s="7" t="s">
        <v>213</v>
      </c>
      <c r="C35" s="4">
        <v>4.7203170610152598E-2</v>
      </c>
      <c r="D35" s="4">
        <v>7.5694844470046097E-2</v>
      </c>
      <c r="E35" s="4">
        <v>9.1347933813687193E-2</v>
      </c>
      <c r="F35" s="4">
        <v>0.11070325900514601</v>
      </c>
      <c r="G35" s="4">
        <v>0.161188730529673</v>
      </c>
      <c r="H35" s="3">
        <v>2</v>
      </c>
    </row>
    <row r="36" spans="1:8" x14ac:dyDescent="0.3">
      <c r="A36" s="2" t="s">
        <v>247</v>
      </c>
      <c r="B36" s="7" t="s">
        <v>213</v>
      </c>
      <c r="C36" s="4">
        <v>4.56772405602019E-2</v>
      </c>
      <c r="D36" s="4">
        <v>7.9518937354155494E-2</v>
      </c>
      <c r="E36" s="4">
        <v>8.8357045952621102E-2</v>
      </c>
      <c r="F36" s="4">
        <v>0.108035292264062</v>
      </c>
      <c r="G36" s="4">
        <v>0.15223667416276701</v>
      </c>
      <c r="H36" s="3">
        <v>2</v>
      </c>
    </row>
    <row r="37" spans="1:8" x14ac:dyDescent="0.3">
      <c r="A37" s="2" t="s">
        <v>248</v>
      </c>
      <c r="B37" s="7" t="s">
        <v>213</v>
      </c>
      <c r="C37" s="4">
        <v>2.5810369695589499E-2</v>
      </c>
      <c r="D37" s="4">
        <v>5.4454177552379503E-2</v>
      </c>
      <c r="E37" s="4">
        <v>7.2632785006956399E-2</v>
      </c>
      <c r="F37" s="4">
        <v>9.3012615203608096E-2</v>
      </c>
      <c r="G37" s="4">
        <v>0.13365587248820199</v>
      </c>
      <c r="H37" s="3">
        <v>2</v>
      </c>
    </row>
    <row r="38" spans="1:8" x14ac:dyDescent="0.3">
      <c r="A38" s="2" t="s">
        <v>249</v>
      </c>
      <c r="B38" s="7" t="s">
        <v>213</v>
      </c>
      <c r="C38" s="4">
        <v>3.1285072951739601E-2</v>
      </c>
      <c r="D38" s="4">
        <v>5.0302148612354498E-2</v>
      </c>
      <c r="E38" s="4">
        <v>7.1004216174779602E-2</v>
      </c>
      <c r="F38" s="4">
        <v>0.10282549365869301</v>
      </c>
      <c r="G38" s="4">
        <v>0.12906700341702601</v>
      </c>
      <c r="H38" s="3">
        <v>2</v>
      </c>
    </row>
    <row r="39" spans="1:8" x14ac:dyDescent="0.3">
      <c r="A39" s="2" t="s">
        <v>250</v>
      </c>
      <c r="B39" s="7" t="s">
        <v>213</v>
      </c>
      <c r="C39" s="4">
        <v>8.5439252691336495E-2</v>
      </c>
      <c r="D39" s="4">
        <v>0.117886112249078</v>
      </c>
      <c r="E39" s="4">
        <v>0.14595647130309899</v>
      </c>
      <c r="F39" s="4">
        <v>0.19194321001904499</v>
      </c>
      <c r="G39" s="4">
        <v>0.25338203826560302</v>
      </c>
      <c r="H39" s="3">
        <v>3</v>
      </c>
    </row>
    <row r="40" spans="1:8" x14ac:dyDescent="0.3">
      <c r="A40" s="2" t="s">
        <v>251</v>
      </c>
      <c r="B40" s="7" t="s">
        <v>213</v>
      </c>
      <c r="C40" s="4">
        <v>8.2529666941526594E-2</v>
      </c>
      <c r="D40" s="4">
        <v>0.116780107585904</v>
      </c>
      <c r="E40" s="4">
        <v>0.150961145194274</v>
      </c>
      <c r="F40" s="4">
        <v>0.19266312448489301</v>
      </c>
      <c r="G40" s="4">
        <v>0.24950170527528001</v>
      </c>
      <c r="H40" s="3">
        <v>3</v>
      </c>
    </row>
    <row r="41" spans="1:8" x14ac:dyDescent="0.3">
      <c r="A41" s="2" t="s">
        <v>252</v>
      </c>
      <c r="B41" s="7" t="s">
        <v>213</v>
      </c>
      <c r="C41" s="4">
        <v>5.7611438183347401E-2</v>
      </c>
      <c r="D41" s="4">
        <v>7.5443975980580003E-2</v>
      </c>
      <c r="E41" s="4">
        <v>8.0660256955670903E-2</v>
      </c>
      <c r="F41" s="4">
        <v>8.4955801723173296E-2</v>
      </c>
      <c r="G41" s="4">
        <v>0.16204073757614201</v>
      </c>
      <c r="H41" s="3">
        <v>3</v>
      </c>
    </row>
    <row r="42" spans="1:8" x14ac:dyDescent="0.3">
      <c r="A42" s="2" t="s">
        <v>253</v>
      </c>
      <c r="B42" s="7" t="s">
        <v>213</v>
      </c>
      <c r="C42" s="4">
        <v>4.3478260869565202E-2</v>
      </c>
      <c r="D42" s="4">
        <v>5.7674923160368798E-2</v>
      </c>
      <c r="E42" s="4">
        <v>8.1315445026178004E-2</v>
      </c>
      <c r="F42" s="4">
        <v>9.5027150614461306E-2</v>
      </c>
      <c r="G42" s="4">
        <v>0.142058946780277</v>
      </c>
      <c r="H42" s="3">
        <v>3</v>
      </c>
    </row>
    <row r="43" spans="1:8" x14ac:dyDescent="0.3">
      <c r="A43" s="2" t="s">
        <v>254</v>
      </c>
      <c r="B43" s="7" t="s">
        <v>213</v>
      </c>
      <c r="C43" s="4">
        <v>5.9423244975240298E-2</v>
      </c>
      <c r="D43" s="4">
        <v>0.110513087410191</v>
      </c>
      <c r="E43" s="4">
        <v>0.13712347735345501</v>
      </c>
      <c r="F43" s="4">
        <v>0.17233406348875199</v>
      </c>
      <c r="G43" s="4">
        <v>0.21175174777035</v>
      </c>
      <c r="H43" s="3">
        <v>3</v>
      </c>
    </row>
    <row r="44" spans="1:8" x14ac:dyDescent="0.3">
      <c r="A44" s="2" t="s">
        <v>255</v>
      </c>
      <c r="B44" s="7" t="s">
        <v>213</v>
      </c>
      <c r="C44" s="4">
        <v>8.9525569932224297E-2</v>
      </c>
      <c r="D44" s="4">
        <v>0.113707732216812</v>
      </c>
      <c r="E44" s="4">
        <v>0.134241458859717</v>
      </c>
      <c r="F44" s="4">
        <v>0.147716706957469</v>
      </c>
      <c r="G44" s="4">
        <v>0.23576899969960899</v>
      </c>
      <c r="H44" s="3">
        <v>3</v>
      </c>
    </row>
    <row r="45" spans="1:8" x14ac:dyDescent="0.3">
      <c r="A45" s="2" t="s">
        <v>256</v>
      </c>
      <c r="B45" s="7" t="s">
        <v>213</v>
      </c>
      <c r="C45" s="4">
        <v>2.5417151726814101E-2</v>
      </c>
      <c r="D45" s="4">
        <v>8.10681926561755E-2</v>
      </c>
      <c r="E45" s="4">
        <v>0.11641562420219601</v>
      </c>
      <c r="F45" s="4">
        <v>0.146699528504072</v>
      </c>
      <c r="G45" s="4">
        <v>0.215307653826913</v>
      </c>
      <c r="H45" s="3">
        <v>3</v>
      </c>
    </row>
    <row r="46" spans="1:8" x14ac:dyDescent="0.3">
      <c r="A46" s="2" t="s">
        <v>257</v>
      </c>
      <c r="B46" s="7" t="s">
        <v>213</v>
      </c>
      <c r="C46" s="4">
        <v>0.106154198123999</v>
      </c>
      <c r="D46" s="4">
        <v>0.17701486822793699</v>
      </c>
      <c r="E46" s="4">
        <v>0.21910950661853201</v>
      </c>
      <c r="F46" s="4">
        <v>0.26399291497975702</v>
      </c>
      <c r="G46" s="4">
        <v>0.32090236484953</v>
      </c>
      <c r="H46" s="3">
        <v>3</v>
      </c>
    </row>
    <row r="47" spans="1:8" x14ac:dyDescent="0.3">
      <c r="A47" s="2" t="s">
        <v>258</v>
      </c>
      <c r="B47" s="7" t="s">
        <v>213</v>
      </c>
      <c r="C47" s="4">
        <v>7.0642375936995905E-2</v>
      </c>
      <c r="D47" s="4">
        <v>0.108452681830946</v>
      </c>
      <c r="E47" s="4">
        <v>0.12739200096738101</v>
      </c>
      <c r="F47" s="4">
        <v>0.14987516119296501</v>
      </c>
      <c r="G47" s="4">
        <v>0.19816037277934201</v>
      </c>
      <c r="H47" s="3">
        <v>3</v>
      </c>
    </row>
    <row r="48" spans="1:8" x14ac:dyDescent="0.3">
      <c r="A48" s="2" t="s">
        <v>259</v>
      </c>
      <c r="B48" s="7" t="s">
        <v>213</v>
      </c>
      <c r="C48" s="4">
        <v>6.15760679781166E-2</v>
      </c>
      <c r="D48" s="4">
        <v>0.12085308056872</v>
      </c>
      <c r="E48" s="4">
        <v>0.161917532685216</v>
      </c>
      <c r="F48" s="4">
        <v>0.19842603032883099</v>
      </c>
      <c r="G48" s="4">
        <v>0.28538349118378298</v>
      </c>
      <c r="H48" s="3">
        <v>4</v>
      </c>
    </row>
    <row r="49" spans="1:8" x14ac:dyDescent="0.3">
      <c r="A49" s="2" t="s">
        <v>260</v>
      </c>
      <c r="B49" s="7" t="s">
        <v>213</v>
      </c>
      <c r="C49" s="4">
        <v>6.0360855788619203E-2</v>
      </c>
      <c r="D49" s="4">
        <v>9.1522711419309802E-2</v>
      </c>
      <c r="E49" s="4">
        <v>0.111300593240326</v>
      </c>
      <c r="F49" s="4">
        <v>0.132547794813553</v>
      </c>
      <c r="G49" s="4">
        <v>0.19496519273871499</v>
      </c>
      <c r="H49" s="3">
        <v>4</v>
      </c>
    </row>
    <row r="50" spans="1:8" x14ac:dyDescent="0.3">
      <c r="A50" s="2" t="s">
        <v>261</v>
      </c>
      <c r="B50" s="7" t="s">
        <v>213</v>
      </c>
      <c r="C50" s="4">
        <v>6.2425257115522603E-2</v>
      </c>
      <c r="D50" s="4">
        <v>0.15375749193176599</v>
      </c>
      <c r="E50" s="4">
        <v>0.213549895721418</v>
      </c>
      <c r="F50" s="4">
        <v>0.27670059411412501</v>
      </c>
      <c r="G50" s="4">
        <v>0.38346711219264201</v>
      </c>
      <c r="H50" s="3">
        <v>4</v>
      </c>
    </row>
    <row r="51" spans="1:8" x14ac:dyDescent="0.3">
      <c r="A51" s="2" t="s">
        <v>262</v>
      </c>
      <c r="B51" s="7" t="s">
        <v>213</v>
      </c>
      <c r="C51" s="4">
        <v>4.5664472924604599E-2</v>
      </c>
      <c r="D51" s="4">
        <v>7.0735431752130401E-2</v>
      </c>
      <c r="E51" s="4">
        <v>9.5632795089338099E-2</v>
      </c>
      <c r="F51" s="4">
        <v>0.130143071597071</v>
      </c>
      <c r="G51" s="4">
        <v>0.237997644287397</v>
      </c>
      <c r="H51" s="3">
        <v>4</v>
      </c>
    </row>
    <row r="52" spans="1:8" x14ac:dyDescent="0.3">
      <c r="A52" s="2" t="s">
        <v>263</v>
      </c>
      <c r="B52" s="7" t="s">
        <v>213</v>
      </c>
      <c r="C52" s="4">
        <v>5.1902740810013698E-2</v>
      </c>
      <c r="D52" s="4">
        <v>7.7573737500786097E-2</v>
      </c>
      <c r="E52" s="4">
        <v>8.5588277137572902E-2</v>
      </c>
      <c r="F52" s="4">
        <v>0.110952040085898</v>
      </c>
      <c r="G52" s="4">
        <v>0.146776520195295</v>
      </c>
      <c r="H52" s="3">
        <v>4</v>
      </c>
    </row>
    <row r="53" spans="1:8" x14ac:dyDescent="0.3">
      <c r="A53" s="2" t="s">
        <v>264</v>
      </c>
      <c r="B53" s="7" t="s">
        <v>213</v>
      </c>
      <c r="C53" s="4">
        <v>4.77477835645847E-2</v>
      </c>
      <c r="D53" s="4">
        <v>8.8389169343735696E-2</v>
      </c>
      <c r="E53" s="4">
        <v>9.5359522721258597E-2</v>
      </c>
      <c r="F53" s="4">
        <v>0.127725856697819</v>
      </c>
      <c r="G53" s="4">
        <v>0.22086211818441301</v>
      </c>
      <c r="H53" s="3">
        <v>4</v>
      </c>
    </row>
    <row r="54" spans="1:8" x14ac:dyDescent="0.3">
      <c r="A54" s="2" t="s">
        <v>265</v>
      </c>
      <c r="B54" s="7" t="s">
        <v>213</v>
      </c>
      <c r="C54" s="4">
        <v>7.5177743431220995E-2</v>
      </c>
      <c r="D54" s="4">
        <v>0.11476781480965</v>
      </c>
      <c r="E54" s="4">
        <v>0.142548837209302</v>
      </c>
      <c r="F54" s="4">
        <v>0.17217488999157399</v>
      </c>
      <c r="G54" s="4">
        <v>0.204908331119109</v>
      </c>
      <c r="H54" s="3">
        <v>4</v>
      </c>
    </row>
    <row r="55" spans="1:8" x14ac:dyDescent="0.3">
      <c r="A55" s="2" t="s">
        <v>266</v>
      </c>
      <c r="B55" s="7" t="s">
        <v>213</v>
      </c>
      <c r="C55" s="4">
        <v>7.39031637825555E-2</v>
      </c>
      <c r="D55" s="4">
        <v>0.102938644320725</v>
      </c>
      <c r="E55" s="4">
        <v>0.114626096756017</v>
      </c>
      <c r="F55" s="4">
        <v>0.133155925991012</v>
      </c>
      <c r="G55" s="4">
        <v>0.15517943497073</v>
      </c>
      <c r="H55" s="3">
        <v>4</v>
      </c>
    </row>
    <row r="56" spans="1:8" x14ac:dyDescent="0.3">
      <c r="A56" s="2" t="s">
        <v>267</v>
      </c>
      <c r="B56" s="7" t="s">
        <v>213</v>
      </c>
      <c r="C56" s="4">
        <v>7.9658200807025903E-2</v>
      </c>
      <c r="D56" s="4">
        <v>0.154063968080314</v>
      </c>
      <c r="E56" s="4">
        <v>0.19920580783472999</v>
      </c>
      <c r="F56" s="4">
        <v>0.26846870489437102</v>
      </c>
      <c r="G56" s="4">
        <v>0.38722629765477401</v>
      </c>
      <c r="H56" s="3">
        <v>4</v>
      </c>
    </row>
    <row r="57" spans="1:8" x14ac:dyDescent="0.3">
      <c r="A57" s="2" t="s">
        <v>268</v>
      </c>
      <c r="B57" s="7" t="s">
        <v>213</v>
      </c>
      <c r="C57" s="4">
        <v>8.5436325067661495E-2</v>
      </c>
      <c r="D57" s="4">
        <v>0.12866490499559599</v>
      </c>
      <c r="E57" s="4">
        <v>0.143910289689544</v>
      </c>
      <c r="F57" s="4">
        <v>0.163839265625703</v>
      </c>
      <c r="G57" s="4">
        <v>0.23299044819985301</v>
      </c>
      <c r="H57" s="3">
        <v>4</v>
      </c>
    </row>
    <row r="58" spans="1:8" x14ac:dyDescent="0.3">
      <c r="A58" s="2" t="s">
        <v>269</v>
      </c>
      <c r="B58" s="7" t="s">
        <v>213</v>
      </c>
      <c r="C58" s="4">
        <v>6.4827797180513402E-2</v>
      </c>
      <c r="D58" s="4">
        <v>8.6833208114199895E-2</v>
      </c>
      <c r="E58" s="4">
        <v>0.109844913353058</v>
      </c>
      <c r="F58" s="4">
        <v>0.114480646807596</v>
      </c>
      <c r="G58" s="4">
        <v>0.14036445507633899</v>
      </c>
      <c r="H58" s="3">
        <v>4</v>
      </c>
    </row>
    <row r="59" spans="1:8" x14ac:dyDescent="0.3">
      <c r="A59" s="2" t="s">
        <v>270</v>
      </c>
      <c r="B59" s="7" t="s">
        <v>213</v>
      </c>
      <c r="C59" s="4">
        <v>5.29267567969098E-2</v>
      </c>
      <c r="D59" s="4">
        <v>8.2351149687833095E-2</v>
      </c>
      <c r="E59" s="4">
        <v>9.8419828346835603E-2</v>
      </c>
      <c r="F59" s="4">
        <v>0.124600713469654</v>
      </c>
      <c r="G59" s="4">
        <v>0.19202973792416</v>
      </c>
      <c r="H59" s="3">
        <v>4</v>
      </c>
    </row>
    <row r="60" spans="1:8" x14ac:dyDescent="0.3">
      <c r="A60" s="2" t="s">
        <v>271</v>
      </c>
      <c r="B60" s="7" t="s">
        <v>213</v>
      </c>
      <c r="C60" s="4">
        <v>4.8147639012990601E-2</v>
      </c>
      <c r="D60" s="4">
        <v>6.2677122025037793E-2</v>
      </c>
      <c r="E60" s="4">
        <v>9.3826803527540803E-2</v>
      </c>
      <c r="F60" s="4">
        <v>0.12044555061406</v>
      </c>
      <c r="G60" s="4">
        <v>0.17864782651359001</v>
      </c>
      <c r="H60" s="3">
        <v>4</v>
      </c>
    </row>
    <row r="61" spans="1:8" x14ac:dyDescent="0.3">
      <c r="A61" s="2" t="s">
        <v>272</v>
      </c>
      <c r="B61" s="7" t="s">
        <v>213</v>
      </c>
      <c r="C61" s="4">
        <v>6.2376811594202899E-2</v>
      </c>
      <c r="D61" s="4">
        <v>7.7563108165279906E-2</v>
      </c>
      <c r="E61" s="4">
        <v>9.4952810832991397E-2</v>
      </c>
      <c r="F61" s="4">
        <v>0.10727339181286499</v>
      </c>
      <c r="G61" s="4">
        <v>0.17523860021208901</v>
      </c>
      <c r="H61" s="3">
        <v>4</v>
      </c>
    </row>
    <row r="62" spans="1:8" x14ac:dyDescent="0.3">
      <c r="A62" s="2" t="s">
        <v>273</v>
      </c>
      <c r="B62" s="7" t="s">
        <v>213</v>
      </c>
      <c r="C62" s="4">
        <v>7.76800811633412E-2</v>
      </c>
      <c r="D62" s="4">
        <v>0.113195504370751</v>
      </c>
      <c r="E62" s="4">
        <v>0.144171632896305</v>
      </c>
      <c r="F62" s="4">
        <v>0.15064189259482699</v>
      </c>
      <c r="G62" s="4">
        <v>0.200301691628057</v>
      </c>
      <c r="H62" s="3">
        <v>4</v>
      </c>
    </row>
    <row r="63" spans="1:8" x14ac:dyDescent="0.3">
      <c r="A63" s="2" t="s">
        <v>274</v>
      </c>
      <c r="B63" s="7" t="s">
        <v>213</v>
      </c>
      <c r="C63" s="4">
        <v>4.91414476804857E-2</v>
      </c>
      <c r="D63" s="4">
        <v>7.9819616685456604E-2</v>
      </c>
      <c r="E63" s="4">
        <v>7.8750441228379806E-2</v>
      </c>
      <c r="F63" s="4">
        <v>0.101372614663542</v>
      </c>
      <c r="G63" s="4">
        <v>0.17800961507015101</v>
      </c>
      <c r="H63" s="3">
        <v>5</v>
      </c>
    </row>
    <row r="64" spans="1:8" x14ac:dyDescent="0.3">
      <c r="A64" s="2" t="s">
        <v>275</v>
      </c>
      <c r="B64" s="7" t="s">
        <v>213</v>
      </c>
      <c r="C64" s="4">
        <v>0.12112149532710299</v>
      </c>
      <c r="D64" s="4">
        <v>0.209194538394087</v>
      </c>
      <c r="E64" s="4">
        <v>0.273901029891987</v>
      </c>
      <c r="F64" s="4">
        <v>0.33242825514850199</v>
      </c>
      <c r="G64" s="4">
        <v>0.42731250573727902</v>
      </c>
      <c r="H64" s="3">
        <v>5</v>
      </c>
    </row>
    <row r="65" spans="1:8" x14ac:dyDescent="0.3">
      <c r="A65" s="2" t="s">
        <v>276</v>
      </c>
      <c r="B65" s="7" t="s">
        <v>213</v>
      </c>
      <c r="C65" s="4">
        <v>3.9705644509138001E-2</v>
      </c>
      <c r="D65" s="4">
        <v>6.9453901675064697E-2</v>
      </c>
      <c r="E65" s="4">
        <v>7.3353895668499397E-2</v>
      </c>
      <c r="F65" s="4">
        <v>9.1951973371374202E-2</v>
      </c>
      <c r="G65" s="4">
        <v>0.110676418892102</v>
      </c>
      <c r="H65" s="3">
        <v>6</v>
      </c>
    </row>
    <row r="66" spans="1:8" x14ac:dyDescent="0.3">
      <c r="A66" s="2" t="s">
        <v>277</v>
      </c>
      <c r="B66" s="7" t="s">
        <v>213</v>
      </c>
      <c r="C66" s="4">
        <v>5.9125833206126299E-2</v>
      </c>
      <c r="D66" s="4">
        <v>8.5665357948375195E-2</v>
      </c>
      <c r="E66" s="4">
        <v>0.108491752614367</v>
      </c>
      <c r="F66" s="4">
        <v>0.160133471556304</v>
      </c>
      <c r="G66" s="4">
        <v>0.207086293233958</v>
      </c>
      <c r="H66" s="3">
        <v>6</v>
      </c>
    </row>
    <row r="67" spans="1:8" x14ac:dyDescent="0.3">
      <c r="A67" s="2" t="s">
        <v>278</v>
      </c>
      <c r="B67" s="7" t="s">
        <v>213</v>
      </c>
      <c r="C67" s="4">
        <v>3.3834027364663899E-2</v>
      </c>
      <c r="D67" s="4">
        <v>6.9928073981048097E-2</v>
      </c>
      <c r="E67" s="4">
        <v>7.68937952036544E-2</v>
      </c>
      <c r="F67" s="4">
        <v>0.11270960810873901</v>
      </c>
      <c r="G67" s="4">
        <v>0.18165851210638601</v>
      </c>
      <c r="H67" s="3">
        <v>6</v>
      </c>
    </row>
    <row r="68" spans="1:8" x14ac:dyDescent="0.3">
      <c r="A68" s="2" t="s">
        <v>279</v>
      </c>
      <c r="B68" s="7" t="s">
        <v>213</v>
      </c>
      <c r="C68" s="4">
        <v>7.0855148342059304E-2</v>
      </c>
      <c r="D68" s="4">
        <v>7.8472679394338399E-2</v>
      </c>
      <c r="E68" s="4">
        <v>0.12245800176834699</v>
      </c>
      <c r="F68" s="4">
        <v>0.16445789418762399</v>
      </c>
      <c r="G68" s="4">
        <v>0.21692524682651601</v>
      </c>
      <c r="H68" s="3">
        <v>6</v>
      </c>
    </row>
    <row r="69" spans="1:8" x14ac:dyDescent="0.3">
      <c r="A69" s="2" t="s">
        <v>280</v>
      </c>
      <c r="B69" s="7" t="s">
        <v>213</v>
      </c>
      <c r="C69" s="4">
        <v>4.7558158719683198E-2</v>
      </c>
      <c r="D69" s="4">
        <v>8.05542348706106E-2</v>
      </c>
      <c r="E69" s="4">
        <v>9.0501426824296793E-2</v>
      </c>
      <c r="F69" s="4">
        <v>0.100888059909245</v>
      </c>
      <c r="G69" s="4">
        <v>0.12891737891737901</v>
      </c>
      <c r="H69" s="3">
        <v>6</v>
      </c>
    </row>
    <row r="70" spans="1:8" x14ac:dyDescent="0.3">
      <c r="A70" s="2" t="s">
        <v>281</v>
      </c>
      <c r="B70" s="7" t="s">
        <v>213</v>
      </c>
      <c r="C70" s="4">
        <v>4.5224384432089003E-2</v>
      </c>
      <c r="D70" s="4">
        <v>6.8755512621277701E-2</v>
      </c>
      <c r="E70" s="4">
        <v>6.6194772868699403E-2</v>
      </c>
      <c r="F70" s="4">
        <v>0.10463722397476299</v>
      </c>
      <c r="G70" s="4">
        <v>0.145633247686282</v>
      </c>
      <c r="H70" s="3">
        <v>6</v>
      </c>
    </row>
    <row r="71" spans="1:8" x14ac:dyDescent="0.3">
      <c r="A71" s="2" t="s">
        <v>282</v>
      </c>
      <c r="B71" s="7" t="s">
        <v>213</v>
      </c>
      <c r="C71" s="4">
        <v>6.8376068376068397E-2</v>
      </c>
      <c r="D71" s="4">
        <v>0.10393964794635401</v>
      </c>
      <c r="E71" s="4">
        <v>0.10747961715703699</v>
      </c>
      <c r="F71" s="4">
        <v>0.111244658119658</v>
      </c>
      <c r="G71" s="4">
        <v>0.16004341795815</v>
      </c>
      <c r="H71" s="3">
        <v>6</v>
      </c>
    </row>
    <row r="72" spans="1:8" x14ac:dyDescent="0.3">
      <c r="A72" s="2" t="s">
        <v>283</v>
      </c>
      <c r="B72" s="7" t="s">
        <v>213</v>
      </c>
      <c r="C72" s="4">
        <v>8.2808534636714004E-2</v>
      </c>
      <c r="D72" s="4">
        <v>0.15470091637203301</v>
      </c>
      <c r="E72" s="4">
        <v>0.19679633867276899</v>
      </c>
      <c r="F72" s="4">
        <v>0.25506441262391599</v>
      </c>
      <c r="G72" s="4">
        <v>0.284287141429999</v>
      </c>
      <c r="H72" s="3">
        <v>6</v>
      </c>
    </row>
    <row r="73" spans="1:8" x14ac:dyDescent="0.3">
      <c r="A73" s="2" t="s">
        <v>284</v>
      </c>
      <c r="B73" s="7" t="s">
        <v>213</v>
      </c>
      <c r="C73" s="4">
        <v>4.5382306198128199E-2</v>
      </c>
      <c r="D73" s="4">
        <v>7.9222011385199201E-2</v>
      </c>
      <c r="E73" s="4">
        <v>8.0545903629589299E-2</v>
      </c>
      <c r="F73" s="4">
        <v>8.9652570566244802E-2</v>
      </c>
      <c r="G73" s="4">
        <v>0.183928463900765</v>
      </c>
      <c r="H73" s="3">
        <v>6</v>
      </c>
    </row>
    <row r="74" spans="1:8" x14ac:dyDescent="0.3">
      <c r="A74" s="2" t="s">
        <v>285</v>
      </c>
      <c r="B74" s="7" t="s">
        <v>213</v>
      </c>
      <c r="C74" s="4">
        <v>4.2078044193700002E-2</v>
      </c>
      <c r="D74" s="4">
        <v>8.2906380996739595E-2</v>
      </c>
      <c r="E74" s="4">
        <v>9.5299938157081002E-2</v>
      </c>
      <c r="F74" s="4">
        <v>0.11619842482661299</v>
      </c>
      <c r="G74" s="4">
        <v>0.151147920345899</v>
      </c>
      <c r="H74" s="3">
        <v>6</v>
      </c>
    </row>
    <row r="75" spans="1:8" x14ac:dyDescent="0.3">
      <c r="A75" s="2" t="s">
        <v>286</v>
      </c>
      <c r="B75" s="7" t="s">
        <v>213</v>
      </c>
      <c r="C75" s="4">
        <v>4.8174197899604997E-2</v>
      </c>
      <c r="D75" s="4">
        <v>7.1385405650400399E-2</v>
      </c>
      <c r="E75" s="4">
        <v>7.7741352779821998E-2</v>
      </c>
      <c r="F75" s="4">
        <v>0.100378253260317</v>
      </c>
      <c r="G75" s="4">
        <v>0.16312391749330801</v>
      </c>
      <c r="H75" s="3">
        <v>6</v>
      </c>
    </row>
    <row r="76" spans="1:8" x14ac:dyDescent="0.3">
      <c r="A76" s="2" t="s">
        <v>287</v>
      </c>
      <c r="B76" s="7" t="s">
        <v>213</v>
      </c>
      <c r="C76" s="4">
        <v>4.3875455726438403E-2</v>
      </c>
      <c r="D76" s="4">
        <v>7.0320543620015094E-2</v>
      </c>
      <c r="E76" s="4">
        <v>8.0633525708289605E-2</v>
      </c>
      <c r="F76" s="4">
        <v>0.11068151355809901</v>
      </c>
      <c r="G76" s="4">
        <v>0.144346884489537</v>
      </c>
      <c r="H76" s="3">
        <v>6</v>
      </c>
    </row>
    <row r="77" spans="1:8" x14ac:dyDescent="0.3">
      <c r="A77" s="2" t="s">
        <v>288</v>
      </c>
      <c r="B77" s="7" t="s">
        <v>213</v>
      </c>
      <c r="C77" s="4">
        <v>9.1801202912314001E-2</v>
      </c>
      <c r="D77" s="4">
        <v>0.111776562050101</v>
      </c>
      <c r="E77" s="4">
        <v>0.13645204727943699</v>
      </c>
      <c r="F77" s="4">
        <v>0.159375969507601</v>
      </c>
      <c r="G77" s="4">
        <v>0.15498139377537201</v>
      </c>
      <c r="H77" s="3">
        <v>6</v>
      </c>
    </row>
    <row r="78" spans="1:8" x14ac:dyDescent="0.3">
      <c r="A78" s="2" t="s">
        <v>289</v>
      </c>
      <c r="B78" s="7" t="s">
        <v>213</v>
      </c>
      <c r="C78" s="4">
        <v>5.40440419839473E-2</v>
      </c>
      <c r="D78" s="4">
        <v>8.1962238705326998E-2</v>
      </c>
      <c r="E78" s="4">
        <v>9.3940831208869396E-2</v>
      </c>
      <c r="F78" s="4">
        <v>0.12748695157873</v>
      </c>
      <c r="G78" s="4">
        <v>0.176322013271796</v>
      </c>
      <c r="H78" s="3">
        <v>6</v>
      </c>
    </row>
    <row r="79" spans="1:8" x14ac:dyDescent="0.3">
      <c r="A79" s="2" t="s">
        <v>290</v>
      </c>
      <c r="B79" s="7" t="s">
        <v>213</v>
      </c>
      <c r="C79" s="4">
        <v>9.7500239440666603E-2</v>
      </c>
      <c r="D79" s="4">
        <v>0.14101290963257199</v>
      </c>
      <c r="E79" s="4">
        <v>0.17937038745387501</v>
      </c>
      <c r="F79" s="4">
        <v>0.23720974586373</v>
      </c>
      <c r="G79" s="4">
        <v>0.33831208723698403</v>
      </c>
      <c r="H79" s="3">
        <v>6</v>
      </c>
    </row>
    <row r="80" spans="1:8" x14ac:dyDescent="0.3">
      <c r="A80" s="2" t="s">
        <v>291</v>
      </c>
      <c r="B80" s="7" t="s">
        <v>213</v>
      </c>
      <c r="C80" s="4">
        <v>3.7698780442599299E-2</v>
      </c>
      <c r="D80" s="4">
        <v>7.3674881353993901E-2</v>
      </c>
      <c r="E80" s="4">
        <v>8.7719742000758799E-2</v>
      </c>
      <c r="F80" s="4">
        <v>0.11286210382874</v>
      </c>
      <c r="G80" s="4">
        <v>0.16012992285830299</v>
      </c>
      <c r="H80" s="3">
        <v>6</v>
      </c>
    </row>
    <row r="81" spans="1:8" x14ac:dyDescent="0.3">
      <c r="A81" s="2" t="s">
        <v>292</v>
      </c>
      <c r="B81" s="7" t="s">
        <v>213</v>
      </c>
      <c r="C81" s="4">
        <v>3.5567837404171902E-2</v>
      </c>
      <c r="D81" s="4">
        <v>5.9821109123434697E-2</v>
      </c>
      <c r="E81" s="4">
        <v>8.1492961384476301E-2</v>
      </c>
      <c r="F81" s="4">
        <v>0.120810292292066</v>
      </c>
      <c r="G81" s="4">
        <v>0.20035951999222701</v>
      </c>
      <c r="H81" s="3">
        <v>7</v>
      </c>
    </row>
    <row r="82" spans="1:8" x14ac:dyDescent="0.3">
      <c r="A82" s="2" t="s">
        <v>293</v>
      </c>
      <c r="B82" s="7" t="s">
        <v>213</v>
      </c>
      <c r="C82" s="4">
        <v>5.2060737527115E-2</v>
      </c>
      <c r="D82" s="4">
        <v>6.5164176584789402E-2</v>
      </c>
      <c r="E82" s="4">
        <v>8.0479452054794495E-2</v>
      </c>
      <c r="F82" s="4">
        <v>8.8237533307955807E-2</v>
      </c>
      <c r="G82" s="4">
        <v>0.14509584441024201</v>
      </c>
      <c r="H82" s="3">
        <v>7</v>
      </c>
    </row>
    <row r="83" spans="1:8" x14ac:dyDescent="0.3">
      <c r="A83" s="2" t="s">
        <v>294</v>
      </c>
      <c r="B83" s="7" t="s">
        <v>213</v>
      </c>
      <c r="C83" s="4">
        <v>4.6448087431693999E-2</v>
      </c>
      <c r="D83" s="4">
        <v>0.103980322003578</v>
      </c>
      <c r="E83" s="4">
        <v>0.13176704944926201</v>
      </c>
      <c r="F83" s="4">
        <v>0.16172174548110299</v>
      </c>
      <c r="G83" s="4">
        <v>0.23883685061881699</v>
      </c>
      <c r="H83" s="3">
        <v>7</v>
      </c>
    </row>
    <row r="84" spans="1:8" x14ac:dyDescent="0.3">
      <c r="A84" s="2" t="s">
        <v>295</v>
      </c>
      <c r="B84" s="7" t="s">
        <v>213</v>
      </c>
      <c r="C84" s="4">
        <v>5.2446233178216603E-2</v>
      </c>
      <c r="D84" s="4">
        <v>8.1265575902047901E-2</v>
      </c>
      <c r="E84" s="4">
        <v>9.2352236421725201E-2</v>
      </c>
      <c r="F84" s="4">
        <v>0.122050375607601</v>
      </c>
      <c r="G84" s="4">
        <v>0.22088749439713101</v>
      </c>
      <c r="H84" s="3">
        <v>7</v>
      </c>
    </row>
    <row r="85" spans="1:8" x14ac:dyDescent="0.3">
      <c r="A85" s="2" t="s">
        <v>296</v>
      </c>
      <c r="B85" s="7" t="s">
        <v>213</v>
      </c>
      <c r="C85" s="4">
        <v>6.0011458034947E-2</v>
      </c>
      <c r="D85" s="4">
        <v>8.5394079668656406E-2</v>
      </c>
      <c r="E85" s="4">
        <v>8.7458932819757598E-2</v>
      </c>
      <c r="F85" s="4">
        <v>0.115938840611594</v>
      </c>
      <c r="G85" s="4">
        <v>0.12839805825242701</v>
      </c>
      <c r="H85" s="3">
        <v>7</v>
      </c>
    </row>
    <row r="86" spans="1:8" x14ac:dyDescent="0.3">
      <c r="A86" s="2" t="s">
        <v>297</v>
      </c>
      <c r="B86" s="7" t="s">
        <v>213</v>
      </c>
      <c r="C86" s="4">
        <v>6.11028315946349E-2</v>
      </c>
      <c r="D86" s="4">
        <v>9.4604316546762601E-2</v>
      </c>
      <c r="E86" s="4">
        <v>0.123783326280152</v>
      </c>
      <c r="F86" s="4">
        <v>0.145048930170841</v>
      </c>
      <c r="G86" s="4">
        <v>0.236571172784244</v>
      </c>
      <c r="H86" s="3">
        <v>8</v>
      </c>
    </row>
    <row r="87" spans="1:8" x14ac:dyDescent="0.3">
      <c r="A87" s="2" t="s">
        <v>298</v>
      </c>
      <c r="B87" s="7" t="s">
        <v>213</v>
      </c>
      <c r="C87" s="4">
        <v>4.3207742827514703E-2</v>
      </c>
      <c r="D87" s="4">
        <v>4.9248009436744303E-2</v>
      </c>
      <c r="E87" s="4">
        <v>0.10072301171777601</v>
      </c>
      <c r="F87" s="4">
        <v>0.16205450733752599</v>
      </c>
      <c r="G87" s="4">
        <v>0.19898159028593801</v>
      </c>
      <c r="H87" s="3">
        <v>8</v>
      </c>
    </row>
    <row r="88" spans="1:8" x14ac:dyDescent="0.3">
      <c r="A88" s="2" t="s">
        <v>299</v>
      </c>
      <c r="B88" s="7" t="s">
        <v>213</v>
      </c>
      <c r="C88" s="4">
        <v>3.7383177570093497E-2</v>
      </c>
      <c r="D88" s="4">
        <v>5.1408098650224998E-2</v>
      </c>
      <c r="E88" s="4">
        <v>6.5781922525107603E-2</v>
      </c>
      <c r="F88" s="4">
        <v>8.2839871699975295E-2</v>
      </c>
      <c r="G88" s="4">
        <v>0.15814038065220001</v>
      </c>
      <c r="H88" s="3">
        <v>8</v>
      </c>
    </row>
    <row r="89" spans="1:8" x14ac:dyDescent="0.3">
      <c r="A89" s="2" t="s">
        <v>300</v>
      </c>
      <c r="B89" s="7" t="s">
        <v>213</v>
      </c>
      <c r="C89" s="4">
        <v>4.6949010866536599E-2</v>
      </c>
      <c r="D89" s="4">
        <v>6.06332809342017E-2</v>
      </c>
      <c r="E89" s="4">
        <v>8.8783194609591803E-2</v>
      </c>
      <c r="F89" s="4">
        <v>8.1502423263327906E-2</v>
      </c>
      <c r="G89" s="4">
        <v>0.103796794999668</v>
      </c>
      <c r="H89" s="3">
        <v>8</v>
      </c>
    </row>
    <row r="90" spans="1:8" x14ac:dyDescent="0.3">
      <c r="A90" s="2" t="s">
        <v>301</v>
      </c>
      <c r="B90" s="7" t="s">
        <v>213</v>
      </c>
      <c r="C90" s="4">
        <v>5.9111205613438203E-2</v>
      </c>
      <c r="D90" s="4">
        <v>6.0747663551401897E-2</v>
      </c>
      <c r="E90" s="4">
        <v>8.7985264947577205E-2</v>
      </c>
      <c r="F90" s="4">
        <v>0.123337515683814</v>
      </c>
      <c r="G90" s="4">
        <v>0.195620151232446</v>
      </c>
      <c r="H90" s="3">
        <v>8</v>
      </c>
    </row>
    <row r="91" spans="1:8" x14ac:dyDescent="0.3">
      <c r="A91" s="2" t="s">
        <v>302</v>
      </c>
      <c r="B91" s="7" t="s">
        <v>213</v>
      </c>
      <c r="C91" s="4">
        <v>0.104697226938314</v>
      </c>
      <c r="D91" s="4">
        <v>0.17142202360490399</v>
      </c>
      <c r="E91" s="4">
        <v>0.200662565073355</v>
      </c>
      <c r="F91" s="4">
        <v>0.25745257452574499</v>
      </c>
      <c r="G91" s="4">
        <v>0.32689680864274201</v>
      </c>
      <c r="H91" s="3">
        <v>8</v>
      </c>
    </row>
    <row r="92" spans="1:8" x14ac:dyDescent="0.3">
      <c r="A92" s="2" t="s">
        <v>303</v>
      </c>
      <c r="B92" s="7" t="s">
        <v>213</v>
      </c>
      <c r="C92" s="4">
        <v>6.3165044147611496E-2</v>
      </c>
      <c r="D92" s="4">
        <v>8.7971274685816905E-2</v>
      </c>
      <c r="E92" s="4">
        <v>9.9066179455948006E-2</v>
      </c>
      <c r="F92" s="4">
        <v>0.138803066712439</v>
      </c>
      <c r="G92" s="4">
        <v>0.20640278203948001</v>
      </c>
      <c r="H92" s="3">
        <v>8</v>
      </c>
    </row>
    <row r="93" spans="1:8" x14ac:dyDescent="0.3">
      <c r="A93" s="2" t="s">
        <v>304</v>
      </c>
      <c r="B93" s="7" t="s">
        <v>213</v>
      </c>
      <c r="C93" s="4">
        <v>4.2446643615118601E-2</v>
      </c>
      <c r="D93" s="4">
        <v>6.3204005006257793E-2</v>
      </c>
      <c r="E93" s="4">
        <v>7.1385464264160703E-2</v>
      </c>
      <c r="F93" s="4">
        <v>0.11581733951025799</v>
      </c>
      <c r="G93" s="4">
        <v>0.153326439158911</v>
      </c>
      <c r="H93" s="3">
        <v>8</v>
      </c>
    </row>
    <row r="94" spans="1:8" x14ac:dyDescent="0.3">
      <c r="A94" s="2" t="s">
        <v>305</v>
      </c>
      <c r="B94" s="7" t="s">
        <v>213</v>
      </c>
      <c r="C94" s="4">
        <v>3.7777471391148502E-2</v>
      </c>
      <c r="D94" s="4">
        <v>6.6144939965694705E-2</v>
      </c>
      <c r="E94" s="4">
        <v>9.9915006138445603E-2</v>
      </c>
      <c r="F94" s="4">
        <v>0.131245574002675</v>
      </c>
      <c r="G94" s="4">
        <v>0.20301598019356301</v>
      </c>
      <c r="H94" s="3">
        <v>8</v>
      </c>
    </row>
    <row r="95" spans="1:8" x14ac:dyDescent="0.3">
      <c r="A95" s="2" t="s">
        <v>306</v>
      </c>
      <c r="B95" s="7" t="s">
        <v>213</v>
      </c>
      <c r="C95" s="4">
        <v>3.2588645214183198E-2</v>
      </c>
      <c r="D95" s="4">
        <v>5.0913838120104402E-2</v>
      </c>
      <c r="E95" s="4">
        <v>8.9904200442151805E-2</v>
      </c>
      <c r="F95" s="4">
        <v>0.116745433644144</v>
      </c>
      <c r="G95" s="4">
        <v>0.20760920620009399</v>
      </c>
      <c r="H95" s="3">
        <v>9</v>
      </c>
    </row>
    <row r="96" spans="1:8" x14ac:dyDescent="0.3">
      <c r="A96" s="2" t="s">
        <v>307</v>
      </c>
      <c r="B96" s="7" t="s">
        <v>213</v>
      </c>
      <c r="C96" s="4">
        <v>3.8732394366197201E-2</v>
      </c>
      <c r="D96" s="4">
        <v>6.2018130983648202E-2</v>
      </c>
      <c r="E96" s="4">
        <v>8.0367476851851805E-2</v>
      </c>
      <c r="F96" s="4">
        <v>0.110113501609351</v>
      </c>
      <c r="G96" s="4">
        <v>0.21858793558365899</v>
      </c>
      <c r="H96" s="3">
        <v>9</v>
      </c>
    </row>
    <row r="97" spans="1:8" x14ac:dyDescent="0.3">
      <c r="A97" s="2" t="s">
        <v>308</v>
      </c>
      <c r="B97" s="7" t="s">
        <v>213</v>
      </c>
      <c r="C97" s="4">
        <v>5.2165354330708701E-2</v>
      </c>
      <c r="D97" s="4">
        <v>9.8230912476722498E-2</v>
      </c>
      <c r="E97" s="4">
        <v>0.12552468518888699</v>
      </c>
      <c r="F97" s="4">
        <v>0.15399817573730601</v>
      </c>
      <c r="G97" s="4">
        <v>0.27036055753945398</v>
      </c>
      <c r="H97" s="3">
        <v>9</v>
      </c>
    </row>
    <row r="98" spans="1:8" x14ac:dyDescent="0.3">
      <c r="A98" s="2" t="s">
        <v>309</v>
      </c>
      <c r="B98" s="7" t="s">
        <v>213</v>
      </c>
      <c r="C98" s="4">
        <v>4.0033361134278599E-2</v>
      </c>
      <c r="D98" s="4">
        <v>6.03607770582794E-2</v>
      </c>
      <c r="E98" s="4">
        <v>9.9979083873666594E-2</v>
      </c>
      <c r="F98" s="4">
        <v>0.11223763785129801</v>
      </c>
      <c r="G98" s="4">
        <v>0.13293296542769001</v>
      </c>
      <c r="H98" s="3">
        <v>9</v>
      </c>
    </row>
    <row r="99" spans="1:8" x14ac:dyDescent="0.3">
      <c r="A99" s="2" t="s">
        <v>310</v>
      </c>
      <c r="B99" s="7" t="s">
        <v>213</v>
      </c>
      <c r="C99" s="4">
        <v>5.4871965414033899E-2</v>
      </c>
      <c r="D99" s="4">
        <v>8.6358313817330196E-2</v>
      </c>
      <c r="E99" s="4">
        <v>7.7392510402219103E-2</v>
      </c>
      <c r="F99" s="4">
        <v>0.105727923627685</v>
      </c>
      <c r="G99" s="4">
        <v>0.10460577673692401</v>
      </c>
      <c r="H99" s="3">
        <v>9</v>
      </c>
    </row>
    <row r="100" spans="1:8" x14ac:dyDescent="0.3">
      <c r="A100" s="2" t="s">
        <v>311</v>
      </c>
      <c r="B100" s="7" t="s">
        <v>213</v>
      </c>
      <c r="C100" s="4">
        <v>5.3120513470146097E-2</v>
      </c>
      <c r="D100" s="4">
        <v>6.0849772382397603E-2</v>
      </c>
      <c r="E100" s="4">
        <v>8.77562890795405E-2</v>
      </c>
      <c r="F100" s="4">
        <v>0.108165010855977</v>
      </c>
      <c r="G100" s="4">
        <v>0.15106809078771699</v>
      </c>
      <c r="H100" s="3">
        <v>9</v>
      </c>
    </row>
    <row r="101" spans="1:8" x14ac:dyDescent="0.3">
      <c r="A101" s="2" t="s">
        <v>312</v>
      </c>
      <c r="B101" s="7" t="s">
        <v>213</v>
      </c>
      <c r="C101" s="4">
        <v>2.9779058597502399E-2</v>
      </c>
      <c r="D101" s="4">
        <v>6.2659846547314602E-2</v>
      </c>
      <c r="E101" s="4">
        <v>7.5763585878619602E-2</v>
      </c>
      <c r="F101" s="4">
        <v>0.106082036775106</v>
      </c>
      <c r="G101" s="4">
        <v>0.105573770491803</v>
      </c>
      <c r="H101" s="3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A77F-4581-4F69-A0FD-8C2F0244D3BE}">
  <dimension ref="A1:X102"/>
  <sheetViews>
    <sheetView topLeftCell="H19" zoomScale="111" workbookViewId="0">
      <selection activeCell="O33" sqref="O33:X42"/>
    </sheetView>
  </sheetViews>
  <sheetFormatPr defaultRowHeight="14.4" x14ac:dyDescent="0.3"/>
  <cols>
    <col min="1" max="1" width="12.44140625" customWidth="1"/>
    <col min="2" max="6" width="9.33203125" customWidth="1"/>
    <col min="7" max="8" width="11.5546875" customWidth="1"/>
    <col min="9" max="9" width="9.33203125" customWidth="1"/>
    <col min="10" max="10" width="20.21875" bestFit="1" customWidth="1"/>
    <col min="13" max="13" width="12" customWidth="1"/>
    <col min="15" max="15" width="7.44140625" customWidth="1"/>
    <col min="16" max="16" width="9.6640625" style="9" customWidth="1"/>
    <col min="17" max="17" width="11.5546875" bestFit="1" customWidth="1"/>
    <col min="20" max="20" width="9.6640625" bestFit="1" customWidth="1"/>
    <col min="24" max="24" width="5" customWidth="1"/>
  </cols>
  <sheetData>
    <row r="1" spans="1:20" ht="15" thickBot="1" x14ac:dyDescent="0.35">
      <c r="A1" t="s">
        <v>108</v>
      </c>
      <c r="B1" t="s">
        <v>110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319</v>
      </c>
      <c r="I1" t="s">
        <v>211</v>
      </c>
      <c r="J1" t="s">
        <v>314</v>
      </c>
      <c r="K1" t="s">
        <v>320</v>
      </c>
      <c r="L1" s="13" t="s">
        <v>108</v>
      </c>
      <c r="M1" s="14" t="s">
        <v>314</v>
      </c>
      <c r="P1" s="9">
        <v>1970</v>
      </c>
      <c r="Q1">
        <v>1980</v>
      </c>
      <c r="R1">
        <v>1990</v>
      </c>
      <c r="S1">
        <v>2000</v>
      </c>
      <c r="T1" t="s">
        <v>6</v>
      </c>
    </row>
    <row r="2" spans="1:20" ht="15" thickTop="1" x14ac:dyDescent="0.3">
      <c r="A2" s="2" t="s">
        <v>214</v>
      </c>
      <c r="B2" s="7" t="s">
        <v>213</v>
      </c>
      <c r="C2" s="4">
        <v>2.9471032745591898E-2</v>
      </c>
      <c r="D2" s="4">
        <v>4.8625792811839298E-2</v>
      </c>
      <c r="E2" s="4">
        <v>8.2373587803005396E-2</v>
      </c>
      <c r="F2" s="4">
        <v>0.132756249494377</v>
      </c>
      <c r="G2" s="4">
        <v>0.25238878043768598</v>
      </c>
      <c r="H2" s="17" t="b">
        <f>Table4[[#This Row],[RUCC ]]=$R$6</f>
        <v>1</v>
      </c>
      <c r="I2" s="3">
        <v>1</v>
      </c>
      <c r="J2" s="11">
        <f>(G2-C2)/C2</f>
        <v>7.5639611823727755</v>
      </c>
      <c r="K2" s="21" t="b">
        <f>Table4[[#This Row],[RUCC ]]=$R$6</f>
        <v>1</v>
      </c>
      <c r="L2" s="18" t="s">
        <v>214</v>
      </c>
      <c r="M2" s="20">
        <f>(Table4[[#This Row],[2016-2020]]-Table4[[#This Row],[1970]])/Table4[[#This Row],[1970]]</f>
        <v>7.5639611823727755</v>
      </c>
      <c r="O2" t="s">
        <v>214</v>
      </c>
      <c r="P2" s="9">
        <v>2.9000000000000001E-2</v>
      </c>
      <c r="Q2" s="8">
        <v>4.9000000000000002E-2</v>
      </c>
      <c r="R2" s="8">
        <v>8.2000000000000003E-2</v>
      </c>
      <c r="S2" s="8">
        <v>0.13300000000000001</v>
      </c>
      <c r="T2" s="8">
        <v>0.252</v>
      </c>
    </row>
    <row r="3" spans="1:20" x14ac:dyDescent="0.3">
      <c r="A3" s="2" t="s">
        <v>244</v>
      </c>
      <c r="B3" s="7" t="s">
        <v>213</v>
      </c>
      <c r="C3" s="4">
        <v>3.4144304061814797E-2</v>
      </c>
      <c r="D3" s="4">
        <v>7.1938078615874895E-2</v>
      </c>
      <c r="E3" s="4">
        <v>0.11625019400900199</v>
      </c>
      <c r="F3" s="4">
        <v>0.13554575369320199</v>
      </c>
      <c r="G3" s="4">
        <v>0.28970331588132597</v>
      </c>
      <c r="H3" s="17" t="b">
        <f>Table4[[#This Row],[RUCC ]]=$R$6</f>
        <v>0</v>
      </c>
      <c r="I3" s="3">
        <v>2</v>
      </c>
      <c r="J3" s="11">
        <f t="shared" ref="J3:J33" si="0">(G3-C3)/C3</f>
        <v>7.484674789588551</v>
      </c>
      <c r="K3" s="21" t="b">
        <f>Table4[[#This Row],[RUCC ]]=$R$6</f>
        <v>0</v>
      </c>
      <c r="L3" s="19" t="s">
        <v>244</v>
      </c>
      <c r="M3" s="20">
        <f>(Table4[[#This Row],[2016-2020]]-Table4[[#This Row],[1970]])/Table4[[#This Row],[1970]]</f>
        <v>7.484674789588551</v>
      </c>
      <c r="O3" t="s">
        <v>288</v>
      </c>
      <c r="P3" s="9">
        <v>9.1999999999999998E-2</v>
      </c>
      <c r="Q3" s="8">
        <v>0.112</v>
      </c>
      <c r="R3" s="8">
        <v>0.13600000000000001</v>
      </c>
      <c r="S3" s="8">
        <v>0.159</v>
      </c>
      <c r="T3" s="8">
        <v>0.155</v>
      </c>
    </row>
    <row r="4" spans="1:20" x14ac:dyDescent="0.3">
      <c r="A4" s="2" t="s">
        <v>256</v>
      </c>
      <c r="B4" s="7" t="s">
        <v>213</v>
      </c>
      <c r="C4" s="4">
        <v>2.5417151726814101E-2</v>
      </c>
      <c r="D4" s="4">
        <v>8.10681926561755E-2</v>
      </c>
      <c r="E4" s="4">
        <v>0.11641562420219601</v>
      </c>
      <c r="F4" s="4">
        <v>0.146699528504072</v>
      </c>
      <c r="G4" s="4">
        <v>0.215307653826913</v>
      </c>
      <c r="H4" s="17" t="b">
        <f>Table4[[#This Row],[RUCC ]]=$R$6</f>
        <v>0</v>
      </c>
      <c r="I4" s="3">
        <v>3</v>
      </c>
      <c r="J4" s="11">
        <f t="shared" si="0"/>
        <v>7.4709591436939737</v>
      </c>
      <c r="K4" s="21" t="b">
        <f>Table4[[#This Row],[RUCC ]]=$R$6</f>
        <v>0</v>
      </c>
      <c r="L4" s="18" t="s">
        <v>256</v>
      </c>
      <c r="M4" s="20">
        <f>(Table4[[#This Row],[2016-2020]]-Table4[[#This Row],[1970]])/Table4[[#This Row],[1970]]</f>
        <v>7.4709591436939737</v>
      </c>
      <c r="O4" t="s">
        <v>316</v>
      </c>
      <c r="P4" s="9">
        <v>6.4000000000000001E-2</v>
      </c>
      <c r="Q4" s="8">
        <v>0.10100000000000001</v>
      </c>
      <c r="R4" s="8">
        <v>0.127</v>
      </c>
      <c r="S4" s="8">
        <v>0.16200000000000001</v>
      </c>
      <c r="T4" s="8">
        <v>0.23100000000000001</v>
      </c>
    </row>
    <row r="5" spans="1:20" x14ac:dyDescent="0.3">
      <c r="A5" s="2" t="s">
        <v>226</v>
      </c>
      <c r="B5" s="7" t="s">
        <v>213</v>
      </c>
      <c r="C5" s="4">
        <v>3.9955339341255301E-2</v>
      </c>
      <c r="D5" s="4">
        <v>8.0089464166746005E-2</v>
      </c>
      <c r="E5" s="4">
        <v>0.107380233059991</v>
      </c>
      <c r="F5" s="4">
        <v>0.160631118714951</v>
      </c>
      <c r="G5" s="4">
        <v>0.29473597314328198</v>
      </c>
      <c r="H5" s="17" t="b">
        <f>Table4[[#This Row],[RUCC ]]=$R$6</f>
        <v>0</v>
      </c>
      <c r="I5" s="3">
        <v>2</v>
      </c>
      <c r="J5" s="11">
        <f t="shared" si="0"/>
        <v>6.3766354635601026</v>
      </c>
      <c r="K5" s="21" t="b">
        <f>Table4[[#This Row],[RUCC ]]=$R$6</f>
        <v>0</v>
      </c>
      <c r="L5" s="19" t="s">
        <v>226</v>
      </c>
      <c r="M5" s="20">
        <f>(Table4[[#This Row],[2016-2020]]-Table4[[#This Row],[1970]])/Table4[[#This Row],[1970]]</f>
        <v>6.3766354635601026</v>
      </c>
    </row>
    <row r="6" spans="1:20" x14ac:dyDescent="0.3">
      <c r="A6" s="2" t="s">
        <v>231</v>
      </c>
      <c r="B6" s="7" t="s">
        <v>213</v>
      </c>
      <c r="C6" s="4">
        <v>6.1100952140740301E-2</v>
      </c>
      <c r="D6" s="4">
        <v>0.129610065309259</v>
      </c>
      <c r="E6" s="4">
        <v>0.19521377716479699</v>
      </c>
      <c r="F6" s="4">
        <v>0.275801832760596</v>
      </c>
      <c r="G6" s="4">
        <v>0.43693794128576702</v>
      </c>
      <c r="H6" s="17" t="b">
        <f>Table4[[#This Row],[RUCC ]]=$R$6</f>
        <v>0</v>
      </c>
      <c r="I6" s="3">
        <v>2</v>
      </c>
      <c r="J6" s="11">
        <f t="shared" si="0"/>
        <v>6.1510823641392944</v>
      </c>
      <c r="K6" s="21" t="b">
        <f>Table4[[#This Row],[RUCC ]]=$R$6</f>
        <v>0</v>
      </c>
      <c r="L6" s="18" t="s">
        <v>231</v>
      </c>
      <c r="M6" s="20">
        <f>(Table4[[#This Row],[2016-2020]]-Table4[[#This Row],[1970]])/Table4[[#This Row],[1970]]</f>
        <v>6.1510823641392944</v>
      </c>
      <c r="Q6" t="s">
        <v>317</v>
      </c>
      <c r="R6">
        <v>1</v>
      </c>
    </row>
    <row r="7" spans="1:20" x14ac:dyDescent="0.3">
      <c r="A7" s="2" t="s">
        <v>223</v>
      </c>
      <c r="B7" s="7" t="s">
        <v>213</v>
      </c>
      <c r="C7" s="4">
        <v>5.3493565883228802E-2</v>
      </c>
      <c r="D7" s="4">
        <v>9.1337099811676106E-2</v>
      </c>
      <c r="E7" s="4">
        <v>0.131591110426376</v>
      </c>
      <c r="F7" s="4">
        <v>0.21322802302289601</v>
      </c>
      <c r="G7" s="4">
        <v>0.36004236026078001</v>
      </c>
      <c r="H7" s="17" t="b">
        <f>Table4[[#This Row],[RUCC ]]=$R$6</f>
        <v>1</v>
      </c>
      <c r="I7" s="3">
        <v>1</v>
      </c>
      <c r="J7" s="11">
        <f t="shared" si="0"/>
        <v>5.7305731879366038</v>
      </c>
      <c r="K7" s="21" t="b">
        <f>Table4[[#This Row],[RUCC ]]=$R$6</f>
        <v>1</v>
      </c>
      <c r="L7" s="19" t="s">
        <v>223</v>
      </c>
      <c r="M7" s="20">
        <f>(Table4[[#This Row],[2016-2020]]-Table4[[#This Row],[1970]])/Table4[[#This Row],[1970]]</f>
        <v>5.7305731879366038</v>
      </c>
    </row>
    <row r="8" spans="1:20" x14ac:dyDescent="0.3">
      <c r="A8" s="2" t="s">
        <v>306</v>
      </c>
      <c r="B8" s="7" t="s">
        <v>213</v>
      </c>
      <c r="C8" s="4">
        <v>3.2588645214183198E-2</v>
      </c>
      <c r="D8" s="4">
        <v>5.0913838120104402E-2</v>
      </c>
      <c r="E8" s="4">
        <v>8.9904200442151805E-2</v>
      </c>
      <c r="F8" s="4">
        <v>0.116745433644144</v>
      </c>
      <c r="G8" s="4">
        <v>0.20760920620009399</v>
      </c>
      <c r="H8" s="17" t="b">
        <f>Table4[[#This Row],[RUCC ]]=$R$6</f>
        <v>0</v>
      </c>
      <c r="I8" s="3">
        <v>9</v>
      </c>
      <c r="J8" s="11">
        <f t="shared" si="0"/>
        <v>5.3705994783035198</v>
      </c>
      <c r="K8" s="21" t="b">
        <f>Table4[[#This Row],[RUCC ]]=$R$6</f>
        <v>0</v>
      </c>
      <c r="L8" s="18" t="s">
        <v>306</v>
      </c>
      <c r="M8" s="20">
        <f>(Table4[[#This Row],[2016-2020]]-Table4[[#This Row],[1970]])/Table4[[#This Row],[1970]]</f>
        <v>5.3705994783035198</v>
      </c>
      <c r="O8" s="16" t="s">
        <v>108</v>
      </c>
      <c r="P8" s="22" t="s">
        <v>318</v>
      </c>
      <c r="R8" s="16" t="s">
        <v>313</v>
      </c>
    </row>
    <row r="9" spans="1:20" x14ac:dyDescent="0.3">
      <c r="A9" s="2" t="s">
        <v>241</v>
      </c>
      <c r="B9" s="7" t="s">
        <v>213</v>
      </c>
      <c r="C9" s="4">
        <v>4.7748828082415803E-2</v>
      </c>
      <c r="D9" s="4">
        <v>9.4491315136476406E-2</v>
      </c>
      <c r="E9" s="4">
        <v>0.11319065102534299</v>
      </c>
      <c r="F9" s="4">
        <v>0.16108583787008701</v>
      </c>
      <c r="G9" s="4">
        <v>0.30083958213164103</v>
      </c>
      <c r="H9" s="17" t="b">
        <f>Table4[[#This Row],[RUCC ]]=$R$6</f>
        <v>0</v>
      </c>
      <c r="I9" s="3">
        <v>2</v>
      </c>
      <c r="J9" s="11">
        <f t="shared" si="0"/>
        <v>5.3004600157386799</v>
      </c>
      <c r="K9" s="21" t="b">
        <f>Table4[[#This Row],[RUCC ]]=$R$6</f>
        <v>0</v>
      </c>
      <c r="L9" s="19" t="s">
        <v>241</v>
      </c>
      <c r="M9" s="20">
        <f>(Table4[[#This Row],[2016-2020]]-Table4[[#This Row],[1970]])/Table4[[#This Row],[1970]]</f>
        <v>5.3004600157386799</v>
      </c>
      <c r="O9" t="str" cm="1">
        <f t="array" ref="O9:P20">_xlfn._xlws.FILTER(L2:M101,H2:H101)</f>
        <v>Currituck</v>
      </c>
      <c r="P9" s="9">
        <v>7.5639611823727755</v>
      </c>
      <c r="R9">
        <v>1</v>
      </c>
    </row>
    <row r="10" spans="1:20" x14ac:dyDescent="0.3">
      <c r="A10" s="2" t="s">
        <v>261</v>
      </c>
      <c r="B10" s="7" t="s">
        <v>213</v>
      </c>
      <c r="C10" s="4">
        <v>6.2425257115522603E-2</v>
      </c>
      <c r="D10" s="4">
        <v>0.15375749193176599</v>
      </c>
      <c r="E10" s="4">
        <v>0.213549895721418</v>
      </c>
      <c r="F10" s="4">
        <v>0.27670059411412501</v>
      </c>
      <c r="G10" s="4">
        <v>0.38346711219264201</v>
      </c>
      <c r="H10" s="17" t="b">
        <f>Table4[[#This Row],[RUCC ]]=$R$6</f>
        <v>0</v>
      </c>
      <c r="I10" s="3">
        <v>4</v>
      </c>
      <c r="J10" s="11">
        <f t="shared" si="0"/>
        <v>5.1428199083426671</v>
      </c>
      <c r="K10" s="21" t="b">
        <f>Table4[[#This Row],[RUCC ]]=$R$6</f>
        <v>0</v>
      </c>
      <c r="L10" s="18" t="s">
        <v>261</v>
      </c>
      <c r="M10" s="20">
        <f>(Table4[[#This Row],[2016-2020]]-Table4[[#This Row],[1970]])/Table4[[#This Row],[1970]]</f>
        <v>5.1428199083426671</v>
      </c>
      <c r="O10" t="str">
        <v>Union</v>
      </c>
      <c r="P10" s="9">
        <v>5.7305731879366038</v>
      </c>
      <c r="R10">
        <v>2</v>
      </c>
    </row>
    <row r="11" spans="1:20" x14ac:dyDescent="0.3">
      <c r="A11" s="2" t="s">
        <v>212</v>
      </c>
      <c r="B11" s="7" t="s">
        <v>213</v>
      </c>
      <c r="C11" s="4">
        <v>5.4571531014700601E-2</v>
      </c>
      <c r="D11" s="4">
        <v>8.6255942266939001E-2</v>
      </c>
      <c r="E11" s="4">
        <v>0.123044566235281</v>
      </c>
      <c r="F11" s="4">
        <v>0.191094405755661</v>
      </c>
      <c r="G11" s="4">
        <v>0.335199385412073</v>
      </c>
      <c r="H11" s="17" t="b">
        <f>Table4[[#This Row],[RUCC ]]=$R$6</f>
        <v>1</v>
      </c>
      <c r="I11" s="3">
        <v>1</v>
      </c>
      <c r="J11" s="11">
        <f t="shared" si="0"/>
        <v>5.1423855841936383</v>
      </c>
      <c r="K11" s="21" t="b">
        <f>Table4[[#This Row],[RUCC ]]=$R$6</f>
        <v>1</v>
      </c>
      <c r="L11" s="19" t="s">
        <v>212</v>
      </c>
      <c r="M11" s="20">
        <f>(Table4[[#This Row],[2016-2020]]-Table4[[#This Row],[1970]])/Table4[[#This Row],[1970]]</f>
        <v>5.1423855841936383</v>
      </c>
      <c r="O11" t="str">
        <v>Cabarrus</v>
      </c>
      <c r="P11" s="9">
        <v>5.1423855841936383</v>
      </c>
      <c r="R11">
        <v>3</v>
      </c>
    </row>
    <row r="12" spans="1:20" x14ac:dyDescent="0.3">
      <c r="A12" s="2" t="s">
        <v>219</v>
      </c>
      <c r="B12" s="7" t="s">
        <v>213</v>
      </c>
      <c r="C12" s="4">
        <v>4.22606772467796E-2</v>
      </c>
      <c r="D12" s="4">
        <v>7.1196036801132304E-2</v>
      </c>
      <c r="E12" s="4">
        <v>0.110948932427628</v>
      </c>
      <c r="F12" s="4">
        <v>0.15885533462899301</v>
      </c>
      <c r="G12" s="4">
        <v>0.239564588925927</v>
      </c>
      <c r="H12" s="17" t="b">
        <f>Table4[[#This Row],[RUCC ]]=$R$6</f>
        <v>1</v>
      </c>
      <c r="I12" s="3">
        <v>1</v>
      </c>
      <c r="J12" s="11">
        <f t="shared" si="0"/>
        <v>4.6687352057090514</v>
      </c>
      <c r="K12" s="21" t="b">
        <f>Table4[[#This Row],[RUCC ]]=$R$6</f>
        <v>1</v>
      </c>
      <c r="L12" s="18" t="s">
        <v>219</v>
      </c>
      <c r="M12" s="20">
        <f>(Table4[[#This Row],[2016-2020]]-Table4[[#This Row],[1970]])/Table4[[#This Row],[1970]]</f>
        <v>4.6687352057090514</v>
      </c>
      <c r="O12" t="str">
        <v>Johnston</v>
      </c>
      <c r="P12" s="9">
        <v>4.6687352057090514</v>
      </c>
      <c r="R12">
        <v>4</v>
      </c>
    </row>
    <row r="13" spans="1:20" x14ac:dyDescent="0.3">
      <c r="A13" s="2" t="s">
        <v>307</v>
      </c>
      <c r="B13" s="7" t="s">
        <v>213</v>
      </c>
      <c r="C13" s="4">
        <v>3.8732394366197201E-2</v>
      </c>
      <c r="D13" s="4">
        <v>6.2018130983648202E-2</v>
      </c>
      <c r="E13" s="4">
        <v>8.0367476851851805E-2</v>
      </c>
      <c r="F13" s="4">
        <v>0.110113501609351</v>
      </c>
      <c r="G13" s="4">
        <v>0.21858793558365899</v>
      </c>
      <c r="H13" s="17" t="b">
        <f>Table4[[#This Row],[RUCC ]]=$R$6</f>
        <v>0</v>
      </c>
      <c r="I13" s="3">
        <v>9</v>
      </c>
      <c r="J13" s="11">
        <f t="shared" si="0"/>
        <v>4.6435430641599202</v>
      </c>
      <c r="K13" s="21" t="b">
        <f>Table4[[#This Row],[RUCC ]]=$R$6</f>
        <v>0</v>
      </c>
      <c r="L13" s="19" t="s">
        <v>307</v>
      </c>
      <c r="M13" s="20">
        <f>(Table4[[#This Row],[2016-2020]]-Table4[[#This Row],[1970]])/Table4[[#This Row],[1970]]</f>
        <v>4.6435430641599202</v>
      </c>
      <c r="O13" t="str">
        <v>Iredell</v>
      </c>
      <c r="P13" s="9">
        <v>4.1611494442141037</v>
      </c>
      <c r="R13">
        <v>5</v>
      </c>
    </row>
    <row r="14" spans="1:20" x14ac:dyDescent="0.3">
      <c r="A14" s="2" t="s">
        <v>292</v>
      </c>
      <c r="B14" s="7" t="s">
        <v>213</v>
      </c>
      <c r="C14" s="4">
        <v>3.5567837404171902E-2</v>
      </c>
      <c r="D14" s="4">
        <v>5.9821109123434697E-2</v>
      </c>
      <c r="E14" s="4">
        <v>8.1492961384476301E-2</v>
      </c>
      <c r="F14" s="4">
        <v>0.120810292292066</v>
      </c>
      <c r="G14" s="4">
        <v>0.20035951999222701</v>
      </c>
      <c r="H14" s="17" t="b">
        <f>Table4[[#This Row],[RUCC ]]=$R$6</f>
        <v>0</v>
      </c>
      <c r="I14" s="3">
        <v>7</v>
      </c>
      <c r="J14" s="11">
        <f t="shared" si="0"/>
        <v>4.6331656523127824</v>
      </c>
      <c r="K14" s="21" t="b">
        <f>Table4[[#This Row],[RUCC ]]=$R$6</f>
        <v>0</v>
      </c>
      <c r="L14" s="18" t="s">
        <v>292</v>
      </c>
      <c r="M14" s="20">
        <f>(Table4[[#This Row],[2016-2020]]-Table4[[#This Row],[1970]])/Table4[[#This Row],[1970]]</f>
        <v>4.6331656523127824</v>
      </c>
      <c r="O14" t="str">
        <v>Franklin</v>
      </c>
      <c r="P14" s="9">
        <v>3.977611697322704</v>
      </c>
      <c r="R14">
        <v>6</v>
      </c>
    </row>
    <row r="15" spans="1:20" x14ac:dyDescent="0.3">
      <c r="A15" s="2" t="s">
        <v>234</v>
      </c>
      <c r="B15" s="7" t="s">
        <v>213</v>
      </c>
      <c r="C15" s="4">
        <v>4.4254439537724302E-2</v>
      </c>
      <c r="D15" s="4">
        <v>9.9166944351882697E-2</v>
      </c>
      <c r="E15" s="4">
        <v>0.14691793441069601</v>
      </c>
      <c r="F15" s="4">
        <v>0.176048657718121</v>
      </c>
      <c r="G15" s="4">
        <v>0.242866992809535</v>
      </c>
      <c r="H15" s="17" t="b">
        <f>Table4[[#This Row],[RUCC ]]=$R$6</f>
        <v>0</v>
      </c>
      <c r="I15" s="3">
        <v>2</v>
      </c>
      <c r="J15" s="11">
        <f t="shared" si="0"/>
        <v>4.4879690116175848</v>
      </c>
      <c r="K15" s="21" t="b">
        <f>Table4[[#This Row],[RUCC ]]=$R$6</f>
        <v>0</v>
      </c>
      <c r="L15" s="19" t="s">
        <v>234</v>
      </c>
      <c r="M15" s="20">
        <f>(Table4[[#This Row],[2016-2020]]-Table4[[#This Row],[1970]])/Table4[[#This Row],[1970]]</f>
        <v>4.4879690116175848</v>
      </c>
      <c r="O15" t="str">
        <v>Lincoln</v>
      </c>
      <c r="P15" s="9">
        <v>3.582934819706133</v>
      </c>
      <c r="R15">
        <v>7</v>
      </c>
    </row>
    <row r="16" spans="1:20" x14ac:dyDescent="0.3">
      <c r="A16" s="2" t="s">
        <v>305</v>
      </c>
      <c r="B16" s="7" t="s">
        <v>213</v>
      </c>
      <c r="C16" s="4">
        <v>3.7777471391148502E-2</v>
      </c>
      <c r="D16" s="4">
        <v>6.6144939965694705E-2</v>
      </c>
      <c r="E16" s="4">
        <v>9.9915006138445603E-2</v>
      </c>
      <c r="F16" s="4">
        <v>0.131245574002675</v>
      </c>
      <c r="G16" s="4">
        <v>0.20301598019356301</v>
      </c>
      <c r="H16" s="17" t="b">
        <f>Table4[[#This Row],[RUCC ]]=$R$6</f>
        <v>0</v>
      </c>
      <c r="I16" s="3">
        <v>8</v>
      </c>
      <c r="J16" s="11">
        <f t="shared" si="0"/>
        <v>4.3739960012551533</v>
      </c>
      <c r="K16" s="21" t="b">
        <f>Table4[[#This Row],[RUCC ]]=$R$6</f>
        <v>0</v>
      </c>
      <c r="L16" s="18" t="s">
        <v>305</v>
      </c>
      <c r="M16" s="20">
        <f>(Table4[[#This Row],[2016-2020]]-Table4[[#This Row],[1970]])/Table4[[#This Row],[1970]]</f>
        <v>4.3739960012551533</v>
      </c>
      <c r="O16" t="str">
        <v>Gates</v>
      </c>
      <c r="P16" s="9">
        <v>3.1639733856847769</v>
      </c>
      <c r="R16">
        <v>8</v>
      </c>
    </row>
    <row r="17" spans="1:18" x14ac:dyDescent="0.3">
      <c r="A17" s="2" t="s">
        <v>278</v>
      </c>
      <c r="B17" s="7" t="s">
        <v>213</v>
      </c>
      <c r="C17" s="4">
        <v>3.3834027364663899E-2</v>
      </c>
      <c r="D17" s="4">
        <v>6.9928073981048097E-2</v>
      </c>
      <c r="E17" s="4">
        <v>7.68937952036544E-2</v>
      </c>
      <c r="F17" s="4">
        <v>0.11270960810873901</v>
      </c>
      <c r="G17" s="4">
        <v>0.18165851210638601</v>
      </c>
      <c r="H17" s="17" t="b">
        <f>Table4[[#This Row],[RUCC ]]=$R$6</f>
        <v>0</v>
      </c>
      <c r="I17" s="3">
        <v>6</v>
      </c>
      <c r="J17" s="11">
        <f t="shared" si="0"/>
        <v>4.3691069688058866</v>
      </c>
      <c r="K17" s="21" t="b">
        <f>Table4[[#This Row],[RUCC ]]=$R$6</f>
        <v>0</v>
      </c>
      <c r="L17" s="19" t="s">
        <v>278</v>
      </c>
      <c r="M17" s="20">
        <f>(Table4[[#This Row],[2016-2020]]-Table4[[#This Row],[1970]])/Table4[[#This Row],[1970]]</f>
        <v>4.3691069688058866</v>
      </c>
      <c r="O17" t="str">
        <v>Gaston</v>
      </c>
      <c r="P17" s="9">
        <v>2.9003387907372904</v>
      </c>
      <c r="R17">
        <v>9</v>
      </c>
    </row>
    <row r="18" spans="1:18" x14ac:dyDescent="0.3">
      <c r="A18" s="2" t="s">
        <v>238</v>
      </c>
      <c r="B18" s="7" t="s">
        <v>213</v>
      </c>
      <c r="C18" s="4">
        <v>5.2207674197678702E-2</v>
      </c>
      <c r="D18" s="4">
        <v>9.2001489354500199E-2</v>
      </c>
      <c r="E18" s="4">
        <v>0.12800918234814401</v>
      </c>
      <c r="F18" s="4">
        <v>0.15978964401294499</v>
      </c>
      <c r="G18" s="4">
        <v>0.27831423544053902</v>
      </c>
      <c r="H18" s="17" t="b">
        <f>Table4[[#This Row],[RUCC ]]=$R$6</f>
        <v>0</v>
      </c>
      <c r="I18" s="3">
        <v>2</v>
      </c>
      <c r="J18" s="11">
        <f t="shared" si="0"/>
        <v>4.3309066093757087</v>
      </c>
      <c r="K18" s="21" t="b">
        <f>Table4[[#This Row],[RUCC ]]=$R$6</f>
        <v>0</v>
      </c>
      <c r="L18" s="18" t="s">
        <v>238</v>
      </c>
      <c r="M18" s="20">
        <f>(Table4[[#This Row],[2016-2020]]-Table4[[#This Row],[1970]])/Table4[[#This Row],[1970]]</f>
        <v>4.3309066093757087</v>
      </c>
      <c r="O18" t="str">
        <v>Mecklenburg</v>
      </c>
      <c r="P18" s="9">
        <v>2.3033507158858106</v>
      </c>
    </row>
    <row r="19" spans="1:18" x14ac:dyDescent="0.3">
      <c r="A19" s="2" t="s">
        <v>262</v>
      </c>
      <c r="B19" s="7" t="s">
        <v>213</v>
      </c>
      <c r="C19" s="4">
        <v>4.5664472924604599E-2</v>
      </c>
      <c r="D19" s="4">
        <v>7.0735431752130401E-2</v>
      </c>
      <c r="E19" s="4">
        <v>9.5632795089338099E-2</v>
      </c>
      <c r="F19" s="4">
        <v>0.130143071597071</v>
      </c>
      <c r="G19" s="4">
        <v>0.237997644287397</v>
      </c>
      <c r="H19" s="17" t="b">
        <f>Table4[[#This Row],[RUCC ]]=$R$6</f>
        <v>0</v>
      </c>
      <c r="I19" s="3">
        <v>4</v>
      </c>
      <c r="J19" s="11">
        <f t="shared" si="0"/>
        <v>4.2118776161141422</v>
      </c>
      <c r="K19" s="21" t="b">
        <f>Table4[[#This Row],[RUCC ]]=$R$6</f>
        <v>0</v>
      </c>
      <c r="L19" s="19" t="s">
        <v>262</v>
      </c>
      <c r="M19" s="20">
        <f>(Table4[[#This Row],[2016-2020]]-Table4[[#This Row],[1970]])/Table4[[#This Row],[1970]]</f>
        <v>4.2118776161141422</v>
      </c>
      <c r="O19" t="str">
        <v>Wake</v>
      </c>
      <c r="P19" s="9">
        <v>2.154368407767834</v>
      </c>
    </row>
    <row r="20" spans="1:18" x14ac:dyDescent="0.3">
      <c r="A20" s="2" t="s">
        <v>308</v>
      </c>
      <c r="B20" s="7" t="s">
        <v>213</v>
      </c>
      <c r="C20" s="4">
        <v>5.2165354330708701E-2</v>
      </c>
      <c r="D20" s="4">
        <v>9.8230912476722498E-2</v>
      </c>
      <c r="E20" s="4">
        <v>0.12552468518888699</v>
      </c>
      <c r="F20" s="4">
        <v>0.15399817573730601</v>
      </c>
      <c r="G20" s="4">
        <v>0.27036055753945398</v>
      </c>
      <c r="H20" s="17" t="b">
        <f>Table4[[#This Row],[RUCC ]]=$R$6</f>
        <v>0</v>
      </c>
      <c r="I20" s="3">
        <v>9</v>
      </c>
      <c r="J20" s="11">
        <f t="shared" si="0"/>
        <v>4.1827608766053777</v>
      </c>
      <c r="K20" s="21" t="b">
        <f>Table4[[#This Row],[RUCC ]]=$R$6</f>
        <v>0</v>
      </c>
      <c r="L20" s="18" t="s">
        <v>308</v>
      </c>
      <c r="M20" s="20">
        <f>(Table4[[#This Row],[2016-2020]]-Table4[[#This Row],[1970]])/Table4[[#This Row],[1970]]</f>
        <v>4.1827608766053777</v>
      </c>
      <c r="O20" t="str">
        <v>Rowan</v>
      </c>
      <c r="P20" s="9">
        <v>2.0125868981663841</v>
      </c>
    </row>
    <row r="21" spans="1:18" x14ac:dyDescent="0.3">
      <c r="A21" s="2" t="s">
        <v>248</v>
      </c>
      <c r="B21" s="7" t="s">
        <v>213</v>
      </c>
      <c r="C21" s="4">
        <v>2.5810369695589499E-2</v>
      </c>
      <c r="D21" s="4">
        <v>5.4454177552379503E-2</v>
      </c>
      <c r="E21" s="4">
        <v>7.2632785006956399E-2</v>
      </c>
      <c r="F21" s="4">
        <v>9.3012615203608096E-2</v>
      </c>
      <c r="G21" s="4">
        <v>0.13365587248820199</v>
      </c>
      <c r="H21" s="17" t="b">
        <f>Table4[[#This Row],[RUCC ]]=$R$6</f>
        <v>0</v>
      </c>
      <c r="I21" s="3">
        <v>2</v>
      </c>
      <c r="J21" s="11">
        <f t="shared" si="0"/>
        <v>4.1783788479031836</v>
      </c>
      <c r="K21" s="21" t="b">
        <f>Table4[[#This Row],[RUCC ]]=$R$6</f>
        <v>0</v>
      </c>
      <c r="L21" s="19" t="s">
        <v>248</v>
      </c>
      <c r="M21" s="20">
        <f>(Table4[[#This Row],[2016-2020]]-Table4[[#This Row],[1970]])/Table4[[#This Row],[1970]]</f>
        <v>4.1783788479031836</v>
      </c>
    </row>
    <row r="22" spans="1:18" x14ac:dyDescent="0.3">
      <c r="A22" s="2" t="s">
        <v>218</v>
      </c>
      <c r="B22" s="7" t="s">
        <v>213</v>
      </c>
      <c r="C22" s="4">
        <v>5.7560828473758298E-2</v>
      </c>
      <c r="D22" s="4">
        <v>9.1950314566865601E-2</v>
      </c>
      <c r="E22" s="4">
        <v>0.11801151331837299</v>
      </c>
      <c r="F22" s="4">
        <v>0.174264956848213</v>
      </c>
      <c r="G22" s="4">
        <v>0.29708003788584098</v>
      </c>
      <c r="H22" s="17" t="b">
        <f>Table4[[#This Row],[RUCC ]]=$R$6</f>
        <v>1</v>
      </c>
      <c r="I22" s="3">
        <v>1</v>
      </c>
      <c r="J22" s="11">
        <f t="shared" si="0"/>
        <v>4.1611494442141037</v>
      </c>
      <c r="K22" s="21" t="b">
        <f>Table4[[#This Row],[RUCC ]]=$R$6</f>
        <v>1</v>
      </c>
      <c r="L22" s="18" t="s">
        <v>218</v>
      </c>
      <c r="M22" s="20">
        <f>(Table4[[#This Row],[2016-2020]]-Table4[[#This Row],[1970]])/Table4[[#This Row],[1970]]</f>
        <v>4.1611494442141037</v>
      </c>
    </row>
    <row r="23" spans="1:18" x14ac:dyDescent="0.3">
      <c r="A23" s="2" t="s">
        <v>294</v>
      </c>
      <c r="B23" s="7" t="s">
        <v>213</v>
      </c>
      <c r="C23" s="4">
        <v>4.6448087431693999E-2</v>
      </c>
      <c r="D23" s="4">
        <v>0.103980322003578</v>
      </c>
      <c r="E23" s="4">
        <v>0.13176704944926201</v>
      </c>
      <c r="F23" s="4">
        <v>0.16172174548110299</v>
      </c>
      <c r="G23" s="4">
        <v>0.23883685061881699</v>
      </c>
      <c r="H23" s="17" t="b">
        <f>Table4[[#This Row],[RUCC ]]=$R$6</f>
        <v>0</v>
      </c>
      <c r="I23" s="3">
        <v>7</v>
      </c>
      <c r="J23" s="11">
        <f t="shared" si="0"/>
        <v>4.1420169015580592</v>
      </c>
      <c r="K23" s="21" t="b">
        <f>Table4[[#This Row],[RUCC ]]=$R$6</f>
        <v>0</v>
      </c>
      <c r="L23" s="19" t="s">
        <v>294</v>
      </c>
      <c r="M23" s="20">
        <f>(Table4[[#This Row],[2016-2020]]-Table4[[#This Row],[1970]])/Table4[[#This Row],[1970]]</f>
        <v>4.1420169015580592</v>
      </c>
    </row>
    <row r="24" spans="1:18" x14ac:dyDescent="0.3">
      <c r="A24" s="2" t="s">
        <v>215</v>
      </c>
      <c r="B24" s="7" t="s">
        <v>213</v>
      </c>
      <c r="C24" s="4">
        <v>4.2502621461027602E-2</v>
      </c>
      <c r="D24" s="4">
        <v>6.9776580217806194E-2</v>
      </c>
      <c r="E24" s="4">
        <v>9.2310290950551099E-2</v>
      </c>
      <c r="F24" s="4">
        <v>0.13210665141259101</v>
      </c>
      <c r="G24" s="4">
        <v>0.21156154575128999</v>
      </c>
      <c r="H24" s="17" t="b">
        <f>Table4[[#This Row],[RUCC ]]=$R$6</f>
        <v>1</v>
      </c>
      <c r="I24" s="3">
        <v>1</v>
      </c>
      <c r="J24" s="11">
        <f t="shared" si="0"/>
        <v>3.977611697322704</v>
      </c>
      <c r="K24" s="21" t="b">
        <f>Table4[[#This Row],[RUCC ]]=$R$6</f>
        <v>1</v>
      </c>
      <c r="L24" s="18" t="s">
        <v>215</v>
      </c>
      <c r="M24" s="20">
        <f>(Table4[[#This Row],[2016-2020]]-Table4[[#This Row],[1970]])/Table4[[#This Row],[1970]]</f>
        <v>3.977611697322704</v>
      </c>
      <c r="O24" s="26" t="s">
        <v>330</v>
      </c>
    </row>
    <row r="25" spans="1:18" x14ac:dyDescent="0.3">
      <c r="A25" s="2" t="s">
        <v>267</v>
      </c>
      <c r="B25" s="7" t="s">
        <v>213</v>
      </c>
      <c r="C25" s="4">
        <v>7.9658200807025903E-2</v>
      </c>
      <c r="D25" s="4">
        <v>0.154063968080314</v>
      </c>
      <c r="E25" s="4">
        <v>0.19920580783472999</v>
      </c>
      <c r="F25" s="4">
        <v>0.26846870489437102</v>
      </c>
      <c r="G25" s="4">
        <v>0.38722629765477401</v>
      </c>
      <c r="H25" s="17" t="b">
        <f>Table4[[#This Row],[RUCC ]]=$R$6</f>
        <v>0</v>
      </c>
      <c r="I25" s="3">
        <v>4</v>
      </c>
      <c r="J25" s="11">
        <f t="shared" si="0"/>
        <v>3.861097711619673</v>
      </c>
      <c r="K25" s="21" t="b">
        <f>Table4[[#This Row],[RUCC ]]=$R$6</f>
        <v>0</v>
      </c>
      <c r="L25" s="19" t="s">
        <v>267</v>
      </c>
      <c r="M25" s="20">
        <f>(Table4[[#This Row],[2016-2020]]-Table4[[#This Row],[1970]])/Table4[[#This Row],[1970]]</f>
        <v>3.861097711619673</v>
      </c>
      <c r="O25" s="26" t="s">
        <v>331</v>
      </c>
    </row>
    <row r="26" spans="1:18" x14ac:dyDescent="0.3">
      <c r="A26" s="2" t="s">
        <v>259</v>
      </c>
      <c r="B26" s="7" t="s">
        <v>213</v>
      </c>
      <c r="C26" s="4">
        <v>6.15760679781166E-2</v>
      </c>
      <c r="D26" s="4">
        <v>0.12085308056872</v>
      </c>
      <c r="E26" s="4">
        <v>0.161917532685216</v>
      </c>
      <c r="F26" s="4">
        <v>0.19842603032883099</v>
      </c>
      <c r="G26" s="4">
        <v>0.28538349118378298</v>
      </c>
      <c r="H26" s="17" t="b">
        <f>Table4[[#This Row],[RUCC ]]=$R$6</f>
        <v>0</v>
      </c>
      <c r="I26" s="3">
        <v>4</v>
      </c>
      <c r="J26" s="11">
        <f t="shared" si="0"/>
        <v>3.634649475916599</v>
      </c>
      <c r="K26" s="21" t="b">
        <f>Table4[[#This Row],[RUCC ]]=$R$6</f>
        <v>0</v>
      </c>
      <c r="L26" s="18" t="s">
        <v>259</v>
      </c>
      <c r="M26" s="20">
        <f>(Table4[[#This Row],[2016-2020]]-Table4[[#This Row],[1970]])/Table4[[#This Row],[1970]]</f>
        <v>3.634649475916599</v>
      </c>
      <c r="O26" s="26" t="s">
        <v>332</v>
      </c>
    </row>
    <row r="27" spans="1:18" x14ac:dyDescent="0.3">
      <c r="A27" s="2" t="s">
        <v>264</v>
      </c>
      <c r="B27" s="7" t="s">
        <v>213</v>
      </c>
      <c r="C27" s="4">
        <v>4.77477835645847E-2</v>
      </c>
      <c r="D27" s="4">
        <v>8.8389169343735696E-2</v>
      </c>
      <c r="E27" s="4">
        <v>9.5359522721258597E-2</v>
      </c>
      <c r="F27" s="4">
        <v>0.127725856697819</v>
      </c>
      <c r="G27" s="4">
        <v>0.22086211818441301</v>
      </c>
      <c r="H27" s="17" t="b">
        <f>Table4[[#This Row],[RUCC ]]=$R$6</f>
        <v>0</v>
      </c>
      <c r="I27" s="3">
        <v>4</v>
      </c>
      <c r="J27" s="11">
        <f t="shared" si="0"/>
        <v>3.6255993827581556</v>
      </c>
      <c r="K27" s="21" t="b">
        <f>Table4[[#This Row],[RUCC ]]=$R$6</f>
        <v>0</v>
      </c>
      <c r="L27" s="19" t="s">
        <v>264</v>
      </c>
      <c r="M27" s="20">
        <f>(Table4[[#This Row],[2016-2020]]-Table4[[#This Row],[1970]])/Table4[[#This Row],[1970]]</f>
        <v>3.6255993827581556</v>
      </c>
      <c r="O27" s="26" t="s">
        <v>333</v>
      </c>
    </row>
    <row r="28" spans="1:18" x14ac:dyDescent="0.3">
      <c r="A28" s="2" t="s">
        <v>298</v>
      </c>
      <c r="B28" s="7" t="s">
        <v>213</v>
      </c>
      <c r="C28" s="4">
        <v>4.3207742827514703E-2</v>
      </c>
      <c r="D28" s="4">
        <v>4.9248009436744303E-2</v>
      </c>
      <c r="E28" s="4">
        <v>0.10072301171777601</v>
      </c>
      <c r="F28" s="4">
        <v>0.16205450733752599</v>
      </c>
      <c r="G28" s="4">
        <v>0.19898159028593801</v>
      </c>
      <c r="H28" s="17" t="b">
        <f>Table4[[#This Row],[RUCC ]]=$R$6</f>
        <v>0</v>
      </c>
      <c r="I28" s="3">
        <v>8</v>
      </c>
      <c r="J28" s="11">
        <f t="shared" si="0"/>
        <v>3.6052299255777482</v>
      </c>
      <c r="K28" s="21" t="b">
        <f>Table4[[#This Row],[RUCC ]]=$R$6</f>
        <v>0</v>
      </c>
      <c r="L28" s="18" t="s">
        <v>298</v>
      </c>
      <c r="M28" s="20">
        <f>(Table4[[#This Row],[2016-2020]]-Table4[[#This Row],[1970]])/Table4[[#This Row],[1970]]</f>
        <v>3.6052299255777482</v>
      </c>
      <c r="O28" s="26" t="s">
        <v>334</v>
      </c>
    </row>
    <row r="29" spans="1:18" x14ac:dyDescent="0.3">
      <c r="A29" s="2" t="s">
        <v>220</v>
      </c>
      <c r="B29" s="7" t="s">
        <v>213</v>
      </c>
      <c r="C29" s="4">
        <v>5.0307434320849602E-2</v>
      </c>
      <c r="D29" s="4">
        <v>8.3243674038653098E-2</v>
      </c>
      <c r="E29" s="4">
        <v>0.105497133396695</v>
      </c>
      <c r="F29" s="4">
        <v>0.12959153008622501</v>
      </c>
      <c r="G29" s="4">
        <v>0.23055569243910101</v>
      </c>
      <c r="H29" s="17" t="b">
        <f>Table4[[#This Row],[RUCC ]]=$R$6</f>
        <v>1</v>
      </c>
      <c r="I29" s="3">
        <v>1</v>
      </c>
      <c r="J29" s="11">
        <f t="shared" si="0"/>
        <v>3.582934819706133</v>
      </c>
      <c r="K29" s="21" t="b">
        <f>Table4[[#This Row],[RUCC ]]=$R$6</f>
        <v>1</v>
      </c>
      <c r="L29" s="19" t="s">
        <v>220</v>
      </c>
      <c r="M29" s="20">
        <f>(Table4[[#This Row],[2016-2020]]-Table4[[#This Row],[1970]])/Table4[[#This Row],[1970]]</f>
        <v>3.582934819706133</v>
      </c>
      <c r="O29" s="26" t="s">
        <v>335</v>
      </c>
    </row>
    <row r="30" spans="1:18" ht="22.8" x14ac:dyDescent="0.3">
      <c r="A30" s="2" t="s">
        <v>242</v>
      </c>
      <c r="B30" s="7" t="s">
        <v>213</v>
      </c>
      <c r="C30" s="4">
        <v>9.6587739070276096E-2</v>
      </c>
      <c r="D30" s="4">
        <v>0.163225542365944</v>
      </c>
      <c r="E30" s="4">
        <v>0.21214569706297301</v>
      </c>
      <c r="F30" s="4">
        <v>0.30964698015250203</v>
      </c>
      <c r="G30" s="4">
        <v>0.42231225855083399</v>
      </c>
      <c r="H30" s="17" t="b">
        <f>Table4[[#This Row],[RUCC ]]=$R$6</f>
        <v>0</v>
      </c>
      <c r="I30" s="3">
        <v>2</v>
      </c>
      <c r="J30" s="11">
        <f t="shared" si="0"/>
        <v>3.3723174661285382</v>
      </c>
      <c r="K30" s="21" t="b">
        <f>Table4[[#This Row],[RUCC ]]=$R$6</f>
        <v>0</v>
      </c>
      <c r="L30" s="18" t="s">
        <v>242</v>
      </c>
      <c r="M30" s="20">
        <f>(Table4[[#This Row],[2016-2020]]-Table4[[#This Row],[1970]])/Table4[[#This Row],[1970]]</f>
        <v>3.3723174661285382</v>
      </c>
      <c r="O30" s="26" t="s">
        <v>336</v>
      </c>
    </row>
    <row r="31" spans="1:18" x14ac:dyDescent="0.3">
      <c r="A31" s="2" t="s">
        <v>225</v>
      </c>
      <c r="B31" s="7" t="s">
        <v>213</v>
      </c>
      <c r="C31" s="4">
        <v>3.3234648075637502E-2</v>
      </c>
      <c r="D31" s="4">
        <v>6.7890662464890006E-2</v>
      </c>
      <c r="E31" s="4">
        <v>7.8757346767422298E-2</v>
      </c>
      <c r="F31" s="4">
        <v>9.2964934664965498E-2</v>
      </c>
      <c r="G31" s="4">
        <v>0.142256925079011</v>
      </c>
      <c r="H31" s="17" t="b">
        <f>Table4[[#This Row],[RUCC ]]=$R$6</f>
        <v>0</v>
      </c>
      <c r="I31" s="3">
        <v>2</v>
      </c>
      <c r="J31" s="11">
        <f t="shared" si="0"/>
        <v>3.2803800646618475</v>
      </c>
      <c r="K31" s="21" t="b">
        <f>Table4[[#This Row],[RUCC ]]=$R$6</f>
        <v>0</v>
      </c>
      <c r="L31" s="19" t="s">
        <v>225</v>
      </c>
      <c r="M31" s="20">
        <f>(Table4[[#This Row],[2016-2020]]-Table4[[#This Row],[1970]])/Table4[[#This Row],[1970]]</f>
        <v>3.2803800646618475</v>
      </c>
      <c r="O31" s="26" t="s">
        <v>337</v>
      </c>
    </row>
    <row r="32" spans="1:18" ht="15" thickBot="1" x14ac:dyDescent="0.35">
      <c r="A32" s="2" t="s">
        <v>291</v>
      </c>
      <c r="B32" s="7" t="s">
        <v>213</v>
      </c>
      <c r="C32" s="4">
        <v>3.7698780442599299E-2</v>
      </c>
      <c r="D32" s="4">
        <v>7.3674881353993901E-2</v>
      </c>
      <c r="E32" s="4">
        <v>8.7719742000758799E-2</v>
      </c>
      <c r="F32" s="4">
        <v>0.11286210382874</v>
      </c>
      <c r="G32" s="4">
        <v>0.16012992285830299</v>
      </c>
      <c r="H32" s="17" t="b">
        <f>Table4[[#This Row],[RUCC ]]=$R$6</f>
        <v>0</v>
      </c>
      <c r="I32" s="3">
        <v>6</v>
      </c>
      <c r="J32" s="11">
        <f t="shared" si="0"/>
        <v>3.2476154660259922</v>
      </c>
      <c r="K32" s="21" t="b">
        <f>Table4[[#This Row],[RUCC ]]=$R$6</f>
        <v>0</v>
      </c>
      <c r="L32" s="18" t="s">
        <v>291</v>
      </c>
      <c r="M32" s="20">
        <f>(Table4[[#This Row],[2016-2020]]-Table4[[#This Row],[1970]])/Table4[[#This Row],[1970]]</f>
        <v>3.2476154660259922</v>
      </c>
      <c r="O32" s="26" t="s">
        <v>338</v>
      </c>
    </row>
    <row r="33" spans="1:24" x14ac:dyDescent="0.3">
      <c r="A33" s="2" t="s">
        <v>299</v>
      </c>
      <c r="B33" s="7" t="s">
        <v>213</v>
      </c>
      <c r="C33" s="4">
        <v>3.7383177570093497E-2</v>
      </c>
      <c r="D33" s="4">
        <v>5.1408098650224998E-2</v>
      </c>
      <c r="E33" s="4">
        <v>6.5781922525107603E-2</v>
      </c>
      <c r="F33" s="4">
        <v>8.2839871699975295E-2</v>
      </c>
      <c r="G33" s="4">
        <v>0.15814038065220001</v>
      </c>
      <c r="H33" s="17" t="b">
        <f>Table4[[#This Row],[RUCC ]]=$R$6</f>
        <v>0</v>
      </c>
      <c r="I33" s="3">
        <v>8</v>
      </c>
      <c r="J33" s="11">
        <f t="shared" si="0"/>
        <v>3.2302551824463461</v>
      </c>
      <c r="K33" s="21" t="b">
        <f>Table4[[#This Row],[RUCC ]]=$R$6</f>
        <v>0</v>
      </c>
      <c r="L33" s="19" t="s">
        <v>299</v>
      </c>
      <c r="M33" s="20">
        <f>(Table4[[#This Row],[2016-2020]]-Table4[[#This Row],[1970]])/Table4[[#This Row],[1970]]</f>
        <v>3.2302551824463461</v>
      </c>
      <c r="O33" s="39" t="s">
        <v>350</v>
      </c>
      <c r="P33" s="40"/>
      <c r="Q33" s="40"/>
      <c r="R33" s="40"/>
      <c r="S33" s="40"/>
      <c r="T33" s="40"/>
      <c r="U33" s="40"/>
      <c r="V33" s="40"/>
      <c r="W33" s="40"/>
      <c r="X33" s="41"/>
    </row>
    <row r="34" spans="1:24" x14ac:dyDescent="0.3">
      <c r="A34" s="2" t="s">
        <v>295</v>
      </c>
      <c r="B34" s="7" t="s">
        <v>213</v>
      </c>
      <c r="C34" s="4">
        <v>5.2446233178216603E-2</v>
      </c>
      <c r="D34" s="4">
        <v>8.1265575902047901E-2</v>
      </c>
      <c r="E34" s="4">
        <v>9.2352236421725201E-2</v>
      </c>
      <c r="F34" s="4">
        <v>0.122050375607601</v>
      </c>
      <c r="G34" s="4">
        <v>0.22088749439713101</v>
      </c>
      <c r="H34" s="17" t="b">
        <f>Table4[[#This Row],[RUCC ]]=$R$6</f>
        <v>0</v>
      </c>
      <c r="I34" s="3">
        <v>7</v>
      </c>
      <c r="J34" s="11">
        <f t="shared" ref="J34:J65" si="1">(G34-C34)/C34</f>
        <v>3.2116941677496107</v>
      </c>
      <c r="K34" s="21" t="b">
        <f>Table4[[#This Row],[RUCC ]]=$R$6</f>
        <v>0</v>
      </c>
      <c r="L34" s="18" t="s">
        <v>295</v>
      </c>
      <c r="M34" s="20">
        <f>(Table4[[#This Row],[2016-2020]]-Table4[[#This Row],[1970]])/Table4[[#This Row],[1970]]</f>
        <v>3.2116941677496107</v>
      </c>
      <c r="O34" s="27">
        <v>1</v>
      </c>
      <c r="P34" s="28" t="s">
        <v>339</v>
      </c>
      <c r="Q34" s="29" t="s">
        <v>341</v>
      </c>
      <c r="R34" s="29"/>
      <c r="S34" s="29"/>
      <c r="T34" s="29"/>
      <c r="U34" s="29"/>
      <c r="V34" s="29"/>
      <c r="W34" s="29"/>
      <c r="X34" s="29"/>
    </row>
    <row r="35" spans="1:24" x14ac:dyDescent="0.3">
      <c r="A35" s="2" t="s">
        <v>217</v>
      </c>
      <c r="B35" s="7" t="s">
        <v>213</v>
      </c>
      <c r="C35" s="4">
        <v>2.9919196331076699E-2</v>
      </c>
      <c r="D35" s="4">
        <v>7.1495590167010695E-2</v>
      </c>
      <c r="E35" s="4">
        <v>7.3623664749383699E-2</v>
      </c>
      <c r="F35" s="4">
        <v>0.104721634954193</v>
      </c>
      <c r="G35" s="4">
        <v>0.124582737243681</v>
      </c>
      <c r="H35" s="17" t="b">
        <f>Table4[[#This Row],[RUCC ]]=$R$6</f>
        <v>1</v>
      </c>
      <c r="I35" s="3">
        <v>1</v>
      </c>
      <c r="J35" s="11">
        <f t="shared" si="1"/>
        <v>3.1639733856847769</v>
      </c>
      <c r="K35" s="21" t="b">
        <f>Table4[[#This Row],[RUCC ]]=$R$6</f>
        <v>1</v>
      </c>
      <c r="L35" s="19" t="s">
        <v>217</v>
      </c>
      <c r="M35" s="20">
        <f>(Table4[[#This Row],[2016-2020]]-Table4[[#This Row],[1970]])/Table4[[#This Row],[1970]]</f>
        <v>3.1639733856847769</v>
      </c>
      <c r="O35" s="27">
        <v>2</v>
      </c>
      <c r="P35" s="28" t="s">
        <v>339</v>
      </c>
      <c r="Q35" s="29" t="s">
        <v>342</v>
      </c>
      <c r="R35" s="29"/>
      <c r="S35" s="29"/>
      <c r="T35" s="29"/>
      <c r="U35" s="29"/>
      <c r="V35" s="29"/>
      <c r="W35" s="29"/>
      <c r="X35" s="29"/>
    </row>
    <row r="36" spans="1:24" x14ac:dyDescent="0.3">
      <c r="A36" s="2" t="s">
        <v>240</v>
      </c>
      <c r="B36" s="7" t="s">
        <v>213</v>
      </c>
      <c r="C36" s="4">
        <v>4.4119637298687203E-2</v>
      </c>
      <c r="D36" s="4">
        <v>8.8621125255077204E-2</v>
      </c>
      <c r="E36" s="4">
        <v>8.3590864551141897E-2</v>
      </c>
      <c r="F36" s="4">
        <v>0.109260559847497</v>
      </c>
      <c r="G36" s="4">
        <v>0.18358721243582099</v>
      </c>
      <c r="H36" s="17" t="b">
        <f>Table4[[#This Row],[RUCC ]]=$R$6</f>
        <v>0</v>
      </c>
      <c r="I36" s="3">
        <v>2</v>
      </c>
      <c r="J36" s="11">
        <f t="shared" si="1"/>
        <v>3.1611224315591482</v>
      </c>
      <c r="K36" s="21" t="b">
        <f>Table4[[#This Row],[RUCC ]]=$R$6</f>
        <v>0</v>
      </c>
      <c r="L36" s="18" t="s">
        <v>240</v>
      </c>
      <c r="M36" s="20">
        <f>(Table4[[#This Row],[2016-2020]]-Table4[[#This Row],[1970]])/Table4[[#This Row],[1970]]</f>
        <v>3.1611224315591482</v>
      </c>
      <c r="O36" s="27">
        <v>3</v>
      </c>
      <c r="P36" s="28" t="s">
        <v>339</v>
      </c>
      <c r="Q36" s="29" t="s">
        <v>343</v>
      </c>
      <c r="R36" s="29"/>
      <c r="S36" s="29"/>
      <c r="T36" s="29"/>
      <c r="U36" s="29"/>
      <c r="V36" s="29"/>
      <c r="W36" s="29"/>
      <c r="X36" s="29"/>
    </row>
    <row r="37" spans="1:24" x14ac:dyDescent="0.3">
      <c r="A37" s="2" t="s">
        <v>227</v>
      </c>
      <c r="B37" s="7" t="s">
        <v>213</v>
      </c>
      <c r="C37" s="4">
        <v>9.9690962715767995E-2</v>
      </c>
      <c r="D37" s="4">
        <v>0.14618548180798499</v>
      </c>
      <c r="E37" s="4">
        <v>0.19120310478654601</v>
      </c>
      <c r="F37" s="4">
        <v>0.252608789479913</v>
      </c>
      <c r="G37" s="4">
        <v>0.41387694619526599</v>
      </c>
      <c r="H37" s="17" t="b">
        <f>Table4[[#This Row],[RUCC ]]=$R$6</f>
        <v>0</v>
      </c>
      <c r="I37" s="3">
        <v>2</v>
      </c>
      <c r="J37" s="11">
        <f t="shared" si="1"/>
        <v>3.1515994521517805</v>
      </c>
      <c r="K37" s="21" t="b">
        <f>Table4[[#This Row],[RUCC ]]=$R$6</f>
        <v>0</v>
      </c>
      <c r="L37" s="19" t="s">
        <v>227</v>
      </c>
      <c r="M37" s="20">
        <f>(Table4[[#This Row],[2016-2020]]-Table4[[#This Row],[1970]])/Table4[[#This Row],[1970]]</f>
        <v>3.1515994521517805</v>
      </c>
      <c r="O37" s="27">
        <v>4</v>
      </c>
      <c r="P37" s="28" t="s">
        <v>340</v>
      </c>
      <c r="Q37" s="29" t="s">
        <v>344</v>
      </c>
      <c r="R37" s="29"/>
      <c r="S37" s="29"/>
      <c r="T37" s="29"/>
      <c r="U37" s="29"/>
      <c r="V37" s="29"/>
      <c r="W37" s="29"/>
      <c r="X37" s="29"/>
    </row>
    <row r="38" spans="1:24" x14ac:dyDescent="0.3">
      <c r="A38" s="2" t="s">
        <v>249</v>
      </c>
      <c r="B38" s="7" t="s">
        <v>213</v>
      </c>
      <c r="C38" s="4">
        <v>3.1285072951739601E-2</v>
      </c>
      <c r="D38" s="4">
        <v>5.0302148612354498E-2</v>
      </c>
      <c r="E38" s="4">
        <v>7.1004216174779602E-2</v>
      </c>
      <c r="F38" s="4">
        <v>0.10282549365869301</v>
      </c>
      <c r="G38" s="4">
        <v>0.12906700341702601</v>
      </c>
      <c r="H38" s="17" t="b">
        <f>Table4[[#This Row],[RUCC ]]=$R$6</f>
        <v>0</v>
      </c>
      <c r="I38" s="3">
        <v>2</v>
      </c>
      <c r="J38" s="11">
        <f t="shared" si="1"/>
        <v>3.125513902944224</v>
      </c>
      <c r="K38" s="21" t="b">
        <f>Table4[[#This Row],[RUCC ]]=$R$6</f>
        <v>0</v>
      </c>
      <c r="L38" s="18" t="s">
        <v>249</v>
      </c>
      <c r="M38" s="20">
        <f>(Table4[[#This Row],[2016-2020]]-Table4[[#This Row],[1970]])/Table4[[#This Row],[1970]]</f>
        <v>3.125513902944224</v>
      </c>
      <c r="O38" s="27">
        <v>5</v>
      </c>
      <c r="P38" s="28" t="s">
        <v>340</v>
      </c>
      <c r="Q38" s="29" t="s">
        <v>345</v>
      </c>
      <c r="R38" s="29"/>
      <c r="S38" s="29"/>
      <c r="T38" s="29"/>
      <c r="U38" s="29"/>
      <c r="V38" s="29"/>
      <c r="W38" s="29"/>
      <c r="X38" s="29"/>
    </row>
    <row r="39" spans="1:24" x14ac:dyDescent="0.3">
      <c r="A39" s="2" t="s">
        <v>284</v>
      </c>
      <c r="B39" s="7" t="s">
        <v>213</v>
      </c>
      <c r="C39" s="4">
        <v>4.5382306198128199E-2</v>
      </c>
      <c r="D39" s="4">
        <v>7.9222011385199201E-2</v>
      </c>
      <c r="E39" s="4">
        <v>8.0545903629589299E-2</v>
      </c>
      <c r="F39" s="4">
        <v>8.9652570566244802E-2</v>
      </c>
      <c r="G39" s="4">
        <v>0.183928463900765</v>
      </c>
      <c r="H39" s="17" t="b">
        <f>Table4[[#This Row],[RUCC ]]=$R$6</f>
        <v>0</v>
      </c>
      <c r="I39" s="3">
        <v>6</v>
      </c>
      <c r="J39" s="11">
        <f t="shared" si="1"/>
        <v>3.0528672804281412</v>
      </c>
      <c r="K39" s="21" t="b">
        <f>Table4[[#This Row],[RUCC ]]=$R$6</f>
        <v>0</v>
      </c>
      <c r="L39" s="19" t="s">
        <v>284</v>
      </c>
      <c r="M39" s="20">
        <f>(Table4[[#This Row],[2016-2020]]-Table4[[#This Row],[1970]])/Table4[[#This Row],[1970]]</f>
        <v>3.0528672804281412</v>
      </c>
      <c r="O39" s="27">
        <v>6</v>
      </c>
      <c r="P39" s="28" t="s">
        <v>340</v>
      </c>
      <c r="Q39" s="29" t="s">
        <v>346</v>
      </c>
      <c r="R39" s="29"/>
      <c r="S39" s="29"/>
      <c r="T39" s="29"/>
      <c r="U39" s="29"/>
      <c r="V39" s="29"/>
      <c r="W39" s="29"/>
      <c r="X39" s="29"/>
    </row>
    <row r="40" spans="1:24" x14ac:dyDescent="0.3">
      <c r="A40" s="2" t="s">
        <v>216</v>
      </c>
      <c r="B40" s="7" t="s">
        <v>213</v>
      </c>
      <c r="C40" s="4">
        <v>5.65382624395541E-2</v>
      </c>
      <c r="D40" s="4">
        <v>8.6812347667813802E-2</v>
      </c>
      <c r="E40" s="4">
        <v>0.108240435209132</v>
      </c>
      <c r="F40" s="4">
        <v>0.141638225255973</v>
      </c>
      <c r="G40" s="4">
        <v>0.22051837815387801</v>
      </c>
      <c r="H40" s="17" t="b">
        <f>Table4[[#This Row],[RUCC ]]=$R$6</f>
        <v>1</v>
      </c>
      <c r="I40" s="3">
        <v>1</v>
      </c>
      <c r="J40" s="11">
        <f t="shared" si="1"/>
        <v>2.9003387907372904</v>
      </c>
      <c r="K40" s="21" t="b">
        <f>Table4[[#This Row],[RUCC ]]=$R$6</f>
        <v>1</v>
      </c>
      <c r="L40" s="18" t="s">
        <v>216</v>
      </c>
      <c r="M40" s="20">
        <f>(Table4[[#This Row],[2016-2020]]-Table4[[#This Row],[1970]])/Table4[[#This Row],[1970]]</f>
        <v>2.9003387907372904</v>
      </c>
      <c r="O40" s="27">
        <v>7</v>
      </c>
      <c r="P40" s="28" t="s">
        <v>340</v>
      </c>
      <c r="Q40" s="29" t="s">
        <v>347</v>
      </c>
      <c r="R40" s="29"/>
      <c r="S40" s="29"/>
      <c r="T40" s="29"/>
      <c r="U40" s="29"/>
      <c r="V40" s="29"/>
      <c r="W40" s="29"/>
      <c r="X40" s="29"/>
    </row>
    <row r="41" spans="1:24" x14ac:dyDescent="0.3">
      <c r="A41" s="2" t="s">
        <v>297</v>
      </c>
      <c r="B41" s="7" t="s">
        <v>213</v>
      </c>
      <c r="C41" s="4">
        <v>6.11028315946349E-2</v>
      </c>
      <c r="D41" s="4">
        <v>9.4604316546762601E-2</v>
      </c>
      <c r="E41" s="4">
        <v>0.123783326280152</v>
      </c>
      <c r="F41" s="4">
        <v>0.145048930170841</v>
      </c>
      <c r="G41" s="4">
        <v>0.236571172784244</v>
      </c>
      <c r="H41" s="17" t="b">
        <f>Table4[[#This Row],[RUCC ]]=$R$6</f>
        <v>0</v>
      </c>
      <c r="I41" s="3">
        <v>8</v>
      </c>
      <c r="J41" s="11">
        <f t="shared" si="1"/>
        <v>2.8716891936153086</v>
      </c>
      <c r="K41" s="21" t="b">
        <f>Table4[[#This Row],[RUCC ]]=$R$6</f>
        <v>0</v>
      </c>
      <c r="L41" s="19" t="s">
        <v>297</v>
      </c>
      <c r="M41" s="20">
        <f>(Table4[[#This Row],[2016-2020]]-Table4[[#This Row],[1970]])/Table4[[#This Row],[1970]]</f>
        <v>2.8716891936153086</v>
      </c>
      <c r="O41" s="27">
        <v>8</v>
      </c>
      <c r="P41" s="28" t="s">
        <v>340</v>
      </c>
      <c r="Q41" s="29" t="s">
        <v>348</v>
      </c>
      <c r="R41" s="29"/>
      <c r="S41" s="29"/>
      <c r="T41" s="29"/>
      <c r="U41" s="29"/>
      <c r="V41" s="29"/>
      <c r="W41" s="29"/>
      <c r="X41" s="29"/>
    </row>
    <row r="42" spans="1:24" x14ac:dyDescent="0.3">
      <c r="A42" s="2" t="s">
        <v>271</v>
      </c>
      <c r="B42" s="7" t="s">
        <v>213</v>
      </c>
      <c r="C42" s="4">
        <v>4.8147639012990601E-2</v>
      </c>
      <c r="D42" s="4">
        <v>6.2677122025037793E-2</v>
      </c>
      <c r="E42" s="4">
        <v>9.3826803527540803E-2</v>
      </c>
      <c r="F42" s="4">
        <v>0.12044555061406</v>
      </c>
      <c r="G42" s="4">
        <v>0.17864782651359001</v>
      </c>
      <c r="H42" s="17" t="b">
        <f>Table4[[#This Row],[RUCC ]]=$R$6</f>
        <v>0</v>
      </c>
      <c r="I42" s="3">
        <v>4</v>
      </c>
      <c r="J42" s="11">
        <f t="shared" si="1"/>
        <v>2.7104171705156603</v>
      </c>
      <c r="K42" s="21" t="b">
        <f>Table4[[#This Row],[RUCC ]]=$R$6</f>
        <v>0</v>
      </c>
      <c r="L42" s="18" t="s">
        <v>271</v>
      </c>
      <c r="M42" s="20">
        <f>(Table4[[#This Row],[2016-2020]]-Table4[[#This Row],[1970]])/Table4[[#This Row],[1970]]</f>
        <v>2.7104171705156603</v>
      </c>
      <c r="O42" s="27">
        <v>9</v>
      </c>
      <c r="P42" s="28" t="s">
        <v>340</v>
      </c>
      <c r="Q42" s="29" t="s">
        <v>349</v>
      </c>
      <c r="R42" s="29"/>
      <c r="S42" s="29"/>
      <c r="T42" s="29"/>
      <c r="U42" s="29"/>
      <c r="V42" s="29"/>
      <c r="W42" s="29"/>
      <c r="X42" s="29"/>
    </row>
    <row r="43" spans="1:24" x14ac:dyDescent="0.3">
      <c r="A43" s="2" t="s">
        <v>233</v>
      </c>
      <c r="B43" s="7" t="s">
        <v>213</v>
      </c>
      <c r="C43" s="4">
        <v>5.1552117045519798E-2</v>
      </c>
      <c r="D43" s="4">
        <v>8.2762396602494903E-2</v>
      </c>
      <c r="E43" s="4">
        <v>9.9908045427946998E-2</v>
      </c>
      <c r="F43" s="4">
        <v>0.127576701821668</v>
      </c>
      <c r="G43" s="4">
        <v>0.18919770163864699</v>
      </c>
      <c r="H43" s="17" t="b">
        <f>Table4[[#This Row],[RUCC ]]=$R$6</f>
        <v>0</v>
      </c>
      <c r="I43" s="3">
        <v>2</v>
      </c>
      <c r="J43" s="11">
        <f t="shared" si="1"/>
        <v>2.6700277792973677</v>
      </c>
      <c r="K43" s="21" t="b">
        <f>Table4[[#This Row],[RUCC ]]=$R$6</f>
        <v>0</v>
      </c>
      <c r="L43" s="19" t="s">
        <v>233</v>
      </c>
      <c r="M43" s="20">
        <f>(Table4[[#This Row],[2016-2020]]-Table4[[#This Row],[1970]])/Table4[[#This Row],[1970]]</f>
        <v>2.6700277792973677</v>
      </c>
    </row>
    <row r="44" spans="1:24" x14ac:dyDescent="0.3">
      <c r="A44" s="2" t="s">
        <v>239</v>
      </c>
      <c r="B44" s="7" t="s">
        <v>213</v>
      </c>
      <c r="C44" s="4">
        <v>8.6540731995277495E-2</v>
      </c>
      <c r="D44" s="4">
        <v>0.15154620214918199</v>
      </c>
      <c r="E44" s="4">
        <v>0.195065458207452</v>
      </c>
      <c r="F44" s="4">
        <v>0.24133212380264099</v>
      </c>
      <c r="G44" s="4">
        <v>0.31530773398503698</v>
      </c>
      <c r="H44" s="17" t="b">
        <f>Table4[[#This Row],[RUCC ]]=$R$6</f>
        <v>0</v>
      </c>
      <c r="I44" s="3">
        <v>2</v>
      </c>
      <c r="J44" s="11">
        <f t="shared" si="1"/>
        <v>2.6434604459116802</v>
      </c>
      <c r="K44" s="21" t="b">
        <f>Table4[[#This Row],[RUCC ]]=$R$6</f>
        <v>0</v>
      </c>
      <c r="L44" s="18" t="s">
        <v>239</v>
      </c>
      <c r="M44" s="20">
        <f>(Table4[[#This Row],[2016-2020]]-Table4[[#This Row],[1970]])/Table4[[#This Row],[1970]]</f>
        <v>2.6434604459116802</v>
      </c>
    </row>
    <row r="45" spans="1:24" x14ac:dyDescent="0.3">
      <c r="A45" s="2" t="s">
        <v>270</v>
      </c>
      <c r="B45" s="7" t="s">
        <v>213</v>
      </c>
      <c r="C45" s="4">
        <v>5.29267567969098E-2</v>
      </c>
      <c r="D45" s="4">
        <v>8.2351149687833095E-2</v>
      </c>
      <c r="E45" s="4">
        <v>9.8419828346835603E-2</v>
      </c>
      <c r="F45" s="4">
        <v>0.124600713469654</v>
      </c>
      <c r="G45" s="4">
        <v>0.19202973792416</v>
      </c>
      <c r="H45" s="17" t="b">
        <f>Table4[[#This Row],[RUCC ]]=$R$6</f>
        <v>0</v>
      </c>
      <c r="I45" s="3">
        <v>4</v>
      </c>
      <c r="J45" s="11">
        <f t="shared" si="1"/>
        <v>2.6282166062246217</v>
      </c>
      <c r="K45" s="21" t="b">
        <f>Table4[[#This Row],[RUCC ]]=$R$6</f>
        <v>0</v>
      </c>
      <c r="L45" s="19" t="s">
        <v>270</v>
      </c>
      <c r="M45" s="20">
        <f>(Table4[[#This Row],[2016-2020]]-Table4[[#This Row],[1970]])/Table4[[#This Row],[1970]]</f>
        <v>2.6282166062246217</v>
      </c>
    </row>
    <row r="46" spans="1:24" x14ac:dyDescent="0.3">
      <c r="A46" s="2" t="s">
        <v>274</v>
      </c>
      <c r="B46" s="7" t="s">
        <v>213</v>
      </c>
      <c r="C46" s="4">
        <v>4.91414476804857E-2</v>
      </c>
      <c r="D46" s="4">
        <v>7.9819616685456604E-2</v>
      </c>
      <c r="E46" s="4">
        <v>7.8750441228379806E-2</v>
      </c>
      <c r="F46" s="4">
        <v>0.101372614663542</v>
      </c>
      <c r="G46" s="4">
        <v>0.17800961507015101</v>
      </c>
      <c r="H46" s="17" t="b">
        <f>Table4[[#This Row],[RUCC ]]=$R$6</f>
        <v>0</v>
      </c>
      <c r="I46" s="3">
        <v>5</v>
      </c>
      <c r="J46" s="11">
        <f t="shared" si="1"/>
        <v>2.6223925723059125</v>
      </c>
      <c r="K46" s="21" t="b">
        <f>Table4[[#This Row],[RUCC ]]=$R$6</f>
        <v>0</v>
      </c>
      <c r="L46" s="18" t="s">
        <v>274</v>
      </c>
      <c r="M46" s="20">
        <f>(Table4[[#This Row],[2016-2020]]-Table4[[#This Row],[1970]])/Table4[[#This Row],[1970]]</f>
        <v>2.6223925723059125</v>
      </c>
    </row>
    <row r="47" spans="1:24" x14ac:dyDescent="0.3">
      <c r="A47" s="2" t="s">
        <v>304</v>
      </c>
      <c r="B47" s="7" t="s">
        <v>213</v>
      </c>
      <c r="C47" s="4">
        <v>4.2446643615118601E-2</v>
      </c>
      <c r="D47" s="4">
        <v>6.3204005006257793E-2</v>
      </c>
      <c r="E47" s="4">
        <v>7.1385464264160703E-2</v>
      </c>
      <c r="F47" s="4">
        <v>0.11581733951025799</v>
      </c>
      <c r="G47" s="4">
        <v>0.153326439158911</v>
      </c>
      <c r="H47" s="17" t="b">
        <f>Table4[[#This Row],[RUCC ]]=$R$6</f>
        <v>0</v>
      </c>
      <c r="I47" s="3">
        <v>8</v>
      </c>
      <c r="J47" s="11">
        <f t="shared" si="1"/>
        <v>2.6122158573758081</v>
      </c>
      <c r="K47" s="21" t="b">
        <f>Table4[[#This Row],[RUCC ]]=$R$6</f>
        <v>0</v>
      </c>
      <c r="L47" s="19" t="s">
        <v>304</v>
      </c>
      <c r="M47" s="20">
        <f>(Table4[[#This Row],[2016-2020]]-Table4[[#This Row],[1970]])/Table4[[#This Row],[1970]]</f>
        <v>2.6122158573758081</v>
      </c>
    </row>
    <row r="48" spans="1:24" x14ac:dyDescent="0.3">
      <c r="A48" s="2" t="s">
        <v>285</v>
      </c>
      <c r="B48" s="7" t="s">
        <v>213</v>
      </c>
      <c r="C48" s="4">
        <v>4.2078044193700002E-2</v>
      </c>
      <c r="D48" s="4">
        <v>8.2906380996739595E-2</v>
      </c>
      <c r="E48" s="4">
        <v>9.5299938157081002E-2</v>
      </c>
      <c r="F48" s="4">
        <v>0.11619842482661299</v>
      </c>
      <c r="G48" s="4">
        <v>0.151147920345899</v>
      </c>
      <c r="H48" s="17" t="b">
        <f>Table4[[#This Row],[RUCC ]]=$R$6</f>
        <v>0</v>
      </c>
      <c r="I48" s="3">
        <v>6</v>
      </c>
      <c r="J48" s="11">
        <f t="shared" si="1"/>
        <v>2.5920852131366199</v>
      </c>
      <c r="K48" s="21" t="b">
        <f>Table4[[#This Row],[RUCC ]]=$R$6</f>
        <v>0</v>
      </c>
      <c r="L48" s="18" t="s">
        <v>285</v>
      </c>
      <c r="M48" s="20">
        <f>(Table4[[#This Row],[2016-2020]]-Table4[[#This Row],[1970]])/Table4[[#This Row],[1970]]</f>
        <v>2.5920852131366199</v>
      </c>
    </row>
    <row r="49" spans="1:13" x14ac:dyDescent="0.3">
      <c r="A49" s="2" t="s">
        <v>254</v>
      </c>
      <c r="B49" s="7" t="s">
        <v>213</v>
      </c>
      <c r="C49" s="4">
        <v>5.9423244975240298E-2</v>
      </c>
      <c r="D49" s="4">
        <v>0.110513087410191</v>
      </c>
      <c r="E49" s="4">
        <v>0.13712347735345501</v>
      </c>
      <c r="F49" s="4">
        <v>0.17233406348875199</v>
      </c>
      <c r="G49" s="4">
        <v>0.21175174777035</v>
      </c>
      <c r="H49" s="17" t="b">
        <f>Table4[[#This Row],[RUCC ]]=$R$6</f>
        <v>0</v>
      </c>
      <c r="I49" s="3">
        <v>3</v>
      </c>
      <c r="J49" s="11">
        <f t="shared" si="1"/>
        <v>2.5634497553706459</v>
      </c>
      <c r="K49" s="21" t="b">
        <f>Table4[[#This Row],[RUCC ]]=$R$6</f>
        <v>0</v>
      </c>
      <c r="L49" s="19" t="s">
        <v>254</v>
      </c>
      <c r="M49" s="20">
        <f>(Table4[[#This Row],[2016-2020]]-Table4[[#This Row],[1970]])/Table4[[#This Row],[1970]]</f>
        <v>2.5634497553706459</v>
      </c>
    </row>
    <row r="50" spans="1:13" x14ac:dyDescent="0.3">
      <c r="A50" s="2" t="s">
        <v>312</v>
      </c>
      <c r="B50" s="7" t="s">
        <v>213</v>
      </c>
      <c r="C50" s="4">
        <v>2.9779058597502399E-2</v>
      </c>
      <c r="D50" s="4">
        <v>6.2659846547314602E-2</v>
      </c>
      <c r="E50" s="4">
        <v>7.5763585878619602E-2</v>
      </c>
      <c r="F50" s="4">
        <v>0.106082036775106</v>
      </c>
      <c r="G50" s="4">
        <v>0.105573770491803</v>
      </c>
      <c r="H50" s="17" t="b">
        <f>Table4[[#This Row],[RUCC ]]=$R$6</f>
        <v>0</v>
      </c>
      <c r="I50" s="3">
        <v>9</v>
      </c>
      <c r="J50" s="11">
        <f t="shared" si="1"/>
        <v>2.5452353252247395</v>
      </c>
      <c r="K50" s="21" t="b">
        <f>Table4[[#This Row],[RUCC ]]=$R$6</f>
        <v>0</v>
      </c>
      <c r="L50" s="18" t="s">
        <v>312</v>
      </c>
      <c r="M50" s="20">
        <f>(Table4[[#This Row],[2016-2020]]-Table4[[#This Row],[1970]])/Table4[[#This Row],[1970]]</f>
        <v>2.5452353252247395</v>
      </c>
    </row>
    <row r="51" spans="1:13" x14ac:dyDescent="0.3">
      <c r="A51" s="2" t="s">
        <v>275</v>
      </c>
      <c r="B51" s="7" t="s">
        <v>213</v>
      </c>
      <c r="C51" s="4">
        <v>0.12112149532710299</v>
      </c>
      <c r="D51" s="4">
        <v>0.209194538394087</v>
      </c>
      <c r="E51" s="4">
        <v>0.273901029891987</v>
      </c>
      <c r="F51" s="4">
        <v>0.33242825514850199</v>
      </c>
      <c r="G51" s="4">
        <v>0.42731250573727902</v>
      </c>
      <c r="H51" s="17" t="b">
        <f>Table4[[#This Row],[RUCC ]]=$R$6</f>
        <v>0</v>
      </c>
      <c r="I51" s="3">
        <v>5</v>
      </c>
      <c r="J51" s="11">
        <f t="shared" si="1"/>
        <v>2.5279659038494433</v>
      </c>
      <c r="K51" s="21" t="b">
        <f>Table4[[#This Row],[RUCC ]]=$R$6</f>
        <v>0</v>
      </c>
      <c r="L51" s="19" t="s">
        <v>275</v>
      </c>
      <c r="M51" s="20">
        <f>(Table4[[#This Row],[2016-2020]]-Table4[[#This Row],[1970]])/Table4[[#This Row],[1970]]</f>
        <v>2.5279659038494433</v>
      </c>
    </row>
    <row r="52" spans="1:13" x14ac:dyDescent="0.3">
      <c r="A52" s="2" t="s">
        <v>245</v>
      </c>
      <c r="B52" s="7" t="s">
        <v>213</v>
      </c>
      <c r="C52" s="4">
        <v>4.4668066314341601E-2</v>
      </c>
      <c r="D52" s="4">
        <v>7.2414192949907197E-2</v>
      </c>
      <c r="E52" s="4">
        <v>7.5599660898618706E-2</v>
      </c>
      <c r="F52" s="4">
        <v>0.103174927471091</v>
      </c>
      <c r="G52" s="4">
        <v>0.15710952414622101</v>
      </c>
      <c r="H52" s="17" t="b">
        <f>Table4[[#This Row],[RUCC ]]=$R$6</f>
        <v>0</v>
      </c>
      <c r="I52" s="3">
        <v>2</v>
      </c>
      <c r="J52" s="11">
        <f t="shared" si="1"/>
        <v>2.5172671912994309</v>
      </c>
      <c r="K52" s="21" t="b">
        <f>Table4[[#This Row],[RUCC ]]=$R$6</f>
        <v>0</v>
      </c>
      <c r="L52" s="18" t="s">
        <v>245</v>
      </c>
      <c r="M52" s="20">
        <f>(Table4[[#This Row],[2016-2020]]-Table4[[#This Row],[1970]])/Table4[[#This Row],[1970]]</f>
        <v>2.5172671912994309</v>
      </c>
    </row>
    <row r="53" spans="1:13" x14ac:dyDescent="0.3">
      <c r="A53" s="2" t="s">
        <v>277</v>
      </c>
      <c r="B53" s="7" t="s">
        <v>213</v>
      </c>
      <c r="C53" s="4">
        <v>5.9125833206126299E-2</v>
      </c>
      <c r="D53" s="4">
        <v>8.5665357948375195E-2</v>
      </c>
      <c r="E53" s="4">
        <v>0.108491752614367</v>
      </c>
      <c r="F53" s="4">
        <v>0.160133471556304</v>
      </c>
      <c r="G53" s="4">
        <v>0.207086293233958</v>
      </c>
      <c r="H53" s="17" t="b">
        <f>Table4[[#This Row],[RUCC ]]=$R$6</f>
        <v>0</v>
      </c>
      <c r="I53" s="3">
        <v>6</v>
      </c>
      <c r="J53" s="11">
        <f t="shared" si="1"/>
        <v>2.5024672297134045</v>
      </c>
      <c r="K53" s="21" t="b">
        <f>Table4[[#This Row],[RUCC ]]=$R$6</f>
        <v>0</v>
      </c>
      <c r="L53" s="19" t="s">
        <v>277</v>
      </c>
      <c r="M53" s="20">
        <f>(Table4[[#This Row],[2016-2020]]-Table4[[#This Row],[1970]])/Table4[[#This Row],[1970]]</f>
        <v>2.5024672297134045</v>
      </c>
    </row>
    <row r="54" spans="1:13" ht="22.8" x14ac:dyDescent="0.3">
      <c r="A54" s="2" t="s">
        <v>290</v>
      </c>
      <c r="B54" s="7" t="s">
        <v>213</v>
      </c>
      <c r="C54" s="4">
        <v>9.7500239440666603E-2</v>
      </c>
      <c r="D54" s="4">
        <v>0.14101290963257199</v>
      </c>
      <c r="E54" s="4">
        <v>0.17937038745387501</v>
      </c>
      <c r="F54" s="4">
        <v>0.23720974586373</v>
      </c>
      <c r="G54" s="4">
        <v>0.33831208723698403</v>
      </c>
      <c r="H54" s="17" t="b">
        <f>Table4[[#This Row],[RUCC ]]=$R$6</f>
        <v>0</v>
      </c>
      <c r="I54" s="3">
        <v>6</v>
      </c>
      <c r="J54" s="11">
        <f t="shared" si="1"/>
        <v>2.4698590401192044</v>
      </c>
      <c r="K54" s="21" t="b">
        <f>Table4[[#This Row],[RUCC ]]=$R$6</f>
        <v>0</v>
      </c>
      <c r="L54" s="18" t="s">
        <v>290</v>
      </c>
      <c r="M54" s="20">
        <f>(Table4[[#This Row],[2016-2020]]-Table4[[#This Row],[1970]])/Table4[[#This Row],[1970]]</f>
        <v>2.4698590401192044</v>
      </c>
    </row>
    <row r="55" spans="1:13" x14ac:dyDescent="0.3">
      <c r="A55" s="2" t="s">
        <v>283</v>
      </c>
      <c r="B55" s="7" t="s">
        <v>213</v>
      </c>
      <c r="C55" s="4">
        <v>8.2808534636714004E-2</v>
      </c>
      <c r="D55" s="4">
        <v>0.15470091637203301</v>
      </c>
      <c r="E55" s="4">
        <v>0.19679633867276899</v>
      </c>
      <c r="F55" s="4">
        <v>0.25506441262391599</v>
      </c>
      <c r="G55" s="4">
        <v>0.284287141429999</v>
      </c>
      <c r="H55" s="17" t="b">
        <f>Table4[[#This Row],[RUCC ]]=$R$6</f>
        <v>0</v>
      </c>
      <c r="I55" s="3">
        <v>6</v>
      </c>
      <c r="J55" s="11">
        <f t="shared" si="1"/>
        <v>2.4330657181313944</v>
      </c>
      <c r="K55" s="21" t="b">
        <f>Table4[[#This Row],[RUCC ]]=$R$6</f>
        <v>0</v>
      </c>
      <c r="L55" s="19" t="s">
        <v>283</v>
      </c>
      <c r="M55" s="20">
        <f>(Table4[[#This Row],[2016-2020]]-Table4[[#This Row],[1970]])/Table4[[#This Row],[1970]]</f>
        <v>2.4330657181313944</v>
      </c>
    </row>
    <row r="56" spans="1:13" x14ac:dyDescent="0.3">
      <c r="A56" s="2" t="s">
        <v>246</v>
      </c>
      <c r="B56" s="7" t="s">
        <v>213</v>
      </c>
      <c r="C56" s="4">
        <v>4.7203170610152598E-2</v>
      </c>
      <c r="D56" s="4">
        <v>7.5694844470046097E-2</v>
      </c>
      <c r="E56" s="4">
        <v>9.1347933813687193E-2</v>
      </c>
      <c r="F56" s="4">
        <v>0.11070325900514601</v>
      </c>
      <c r="G56" s="4">
        <v>0.161188730529673</v>
      </c>
      <c r="H56" s="17" t="b">
        <f>Table4[[#This Row],[RUCC ]]=$R$6</f>
        <v>0</v>
      </c>
      <c r="I56" s="3">
        <v>2</v>
      </c>
      <c r="J56" s="11">
        <f t="shared" si="1"/>
        <v>2.4147860926741234</v>
      </c>
      <c r="K56" s="21" t="b">
        <f>Table4[[#This Row],[RUCC ]]=$R$6</f>
        <v>0</v>
      </c>
      <c r="L56" s="18" t="s">
        <v>246</v>
      </c>
      <c r="M56" s="20">
        <f>(Table4[[#This Row],[2016-2020]]-Table4[[#This Row],[1970]])/Table4[[#This Row],[1970]]</f>
        <v>2.4147860926741234</v>
      </c>
    </row>
    <row r="57" spans="1:13" ht="22.8" x14ac:dyDescent="0.3">
      <c r="A57" s="2" t="s">
        <v>286</v>
      </c>
      <c r="B57" s="7" t="s">
        <v>213</v>
      </c>
      <c r="C57" s="4">
        <v>4.8174197899604997E-2</v>
      </c>
      <c r="D57" s="4">
        <v>7.1385405650400399E-2</v>
      </c>
      <c r="E57" s="4">
        <v>7.7741352779821998E-2</v>
      </c>
      <c r="F57" s="4">
        <v>0.100378253260317</v>
      </c>
      <c r="G57" s="4">
        <v>0.16312391749330801</v>
      </c>
      <c r="H57" s="17" t="b">
        <f>Table4[[#This Row],[RUCC ]]=$R$6</f>
        <v>0</v>
      </c>
      <c r="I57" s="3">
        <v>6</v>
      </c>
      <c r="J57" s="11">
        <f t="shared" si="1"/>
        <v>2.3861262793260858</v>
      </c>
      <c r="K57" s="21" t="b">
        <f>Table4[[#This Row],[RUCC ]]=$R$6</f>
        <v>0</v>
      </c>
      <c r="L57" s="19" t="s">
        <v>286</v>
      </c>
      <c r="M57" s="20">
        <f>(Table4[[#This Row],[2016-2020]]-Table4[[#This Row],[1970]])/Table4[[#This Row],[1970]]</f>
        <v>2.3861262793260858</v>
      </c>
    </row>
    <row r="58" spans="1:13" ht="22.8" x14ac:dyDescent="0.3">
      <c r="A58" s="2" t="s">
        <v>247</v>
      </c>
      <c r="B58" s="7" t="s">
        <v>213</v>
      </c>
      <c r="C58" s="4">
        <v>4.56772405602019E-2</v>
      </c>
      <c r="D58" s="4">
        <v>7.9518937354155494E-2</v>
      </c>
      <c r="E58" s="4">
        <v>8.8357045952621102E-2</v>
      </c>
      <c r="F58" s="4">
        <v>0.108035292264062</v>
      </c>
      <c r="G58" s="4">
        <v>0.15223667416276701</v>
      </c>
      <c r="H58" s="17" t="b">
        <f>Table4[[#This Row],[RUCC ]]=$R$6</f>
        <v>0</v>
      </c>
      <c r="I58" s="3">
        <v>2</v>
      </c>
      <c r="J58" s="11">
        <f t="shared" si="1"/>
        <v>2.3328780875482491</v>
      </c>
      <c r="K58" s="21" t="b">
        <f>Table4[[#This Row],[RUCC ]]=$R$6</f>
        <v>0</v>
      </c>
      <c r="L58" s="18" t="s">
        <v>247</v>
      </c>
      <c r="M58" s="20">
        <f>(Table4[[#This Row],[2016-2020]]-Table4[[#This Row],[1970]])/Table4[[#This Row],[1970]]</f>
        <v>2.3328780875482491</v>
      </c>
    </row>
    <row r="59" spans="1:13" x14ac:dyDescent="0.3">
      <c r="A59" s="2" t="s">
        <v>309</v>
      </c>
      <c r="B59" s="7" t="s">
        <v>213</v>
      </c>
      <c r="C59" s="4">
        <v>4.0033361134278599E-2</v>
      </c>
      <c r="D59" s="4">
        <v>6.03607770582794E-2</v>
      </c>
      <c r="E59" s="4">
        <v>9.9979083873666594E-2</v>
      </c>
      <c r="F59" s="4">
        <v>0.11223763785129801</v>
      </c>
      <c r="G59" s="4">
        <v>0.13293296542769001</v>
      </c>
      <c r="H59" s="17" t="b">
        <f>Table4[[#This Row],[RUCC ]]=$R$6</f>
        <v>0</v>
      </c>
      <c r="I59" s="3">
        <v>9</v>
      </c>
      <c r="J59" s="11">
        <f t="shared" si="1"/>
        <v>2.3205546989125039</v>
      </c>
      <c r="K59" s="21" t="b">
        <f>Table4[[#This Row],[RUCC ]]=$R$6</f>
        <v>0</v>
      </c>
      <c r="L59" s="19" t="s">
        <v>309</v>
      </c>
      <c r="M59" s="20">
        <f>(Table4[[#This Row],[2016-2020]]-Table4[[#This Row],[1970]])/Table4[[#This Row],[1970]]</f>
        <v>2.3205546989125039</v>
      </c>
    </row>
    <row r="60" spans="1:13" ht="22.8" x14ac:dyDescent="0.3">
      <c r="A60" s="2" t="s">
        <v>301</v>
      </c>
      <c r="B60" s="7" t="s">
        <v>213</v>
      </c>
      <c r="C60" s="4">
        <v>5.9111205613438203E-2</v>
      </c>
      <c r="D60" s="4">
        <v>6.0747663551401897E-2</v>
      </c>
      <c r="E60" s="4">
        <v>8.7985264947577205E-2</v>
      </c>
      <c r="F60" s="4">
        <v>0.123337515683814</v>
      </c>
      <c r="G60" s="4">
        <v>0.195620151232446</v>
      </c>
      <c r="H60" s="17" t="b">
        <f>Table4[[#This Row],[RUCC ]]=$R$6</f>
        <v>0</v>
      </c>
      <c r="I60" s="3">
        <v>8</v>
      </c>
      <c r="J60" s="11">
        <f t="shared" si="1"/>
        <v>2.3093581699503378</v>
      </c>
      <c r="K60" s="21" t="b">
        <f>Table4[[#This Row],[RUCC ]]=$R$6</f>
        <v>0</v>
      </c>
      <c r="L60" s="18" t="s">
        <v>301</v>
      </c>
      <c r="M60" s="20">
        <f>(Table4[[#This Row],[2016-2020]]-Table4[[#This Row],[1970]])/Table4[[#This Row],[1970]]</f>
        <v>2.3093581699503378</v>
      </c>
    </row>
    <row r="61" spans="1:13" ht="22.8" x14ac:dyDescent="0.3">
      <c r="A61" s="2" t="s">
        <v>221</v>
      </c>
      <c r="B61" s="7" t="s">
        <v>213</v>
      </c>
      <c r="C61" s="4">
        <v>0.13874628406164799</v>
      </c>
      <c r="D61" s="4">
        <v>0.21213794149749901</v>
      </c>
      <c r="E61" s="4">
        <v>0.283218845564015</v>
      </c>
      <c r="F61" s="4">
        <v>0.37120108620428299</v>
      </c>
      <c r="G61" s="4">
        <v>0.45832763678154098</v>
      </c>
      <c r="H61" s="17" t="b">
        <f>Table4[[#This Row],[RUCC ]]=$R$6</f>
        <v>1</v>
      </c>
      <c r="I61" s="3">
        <v>1</v>
      </c>
      <c r="J61" s="11">
        <f t="shared" si="1"/>
        <v>2.3033507158858106</v>
      </c>
      <c r="K61" s="21" t="b">
        <f>Table4[[#This Row],[RUCC ]]=$R$6</f>
        <v>1</v>
      </c>
      <c r="L61" s="19" t="s">
        <v>221</v>
      </c>
      <c r="M61" s="20">
        <f>(Table4[[#This Row],[2016-2020]]-Table4[[#This Row],[1970]])/Table4[[#This Row],[1970]]</f>
        <v>2.3033507158858106</v>
      </c>
    </row>
    <row r="62" spans="1:13" x14ac:dyDescent="0.3">
      <c r="A62" s="2" t="s">
        <v>287</v>
      </c>
      <c r="B62" s="7" t="s">
        <v>213</v>
      </c>
      <c r="C62" s="4">
        <v>4.3875455726438403E-2</v>
      </c>
      <c r="D62" s="4">
        <v>7.0320543620015094E-2</v>
      </c>
      <c r="E62" s="4">
        <v>8.0633525708289605E-2</v>
      </c>
      <c r="F62" s="4">
        <v>0.11068151355809901</v>
      </c>
      <c r="G62" s="4">
        <v>0.144346884489537</v>
      </c>
      <c r="H62" s="17" t="b">
        <f>Table4[[#This Row],[RUCC ]]=$R$6</f>
        <v>0</v>
      </c>
      <c r="I62" s="3">
        <v>6</v>
      </c>
      <c r="J62" s="11">
        <f t="shared" si="1"/>
        <v>2.2899233090485414</v>
      </c>
      <c r="K62" s="21" t="b">
        <f>Table4[[#This Row],[RUCC ]]=$R$6</f>
        <v>0</v>
      </c>
      <c r="L62" s="18" t="s">
        <v>287</v>
      </c>
      <c r="M62" s="20">
        <f>(Table4[[#This Row],[2016-2020]]-Table4[[#This Row],[1970]])/Table4[[#This Row],[1970]]</f>
        <v>2.2899233090485414</v>
      </c>
    </row>
    <row r="63" spans="1:13" x14ac:dyDescent="0.3">
      <c r="A63" s="2" t="s">
        <v>303</v>
      </c>
      <c r="B63" s="7" t="s">
        <v>213</v>
      </c>
      <c r="C63" s="4">
        <v>6.3165044147611496E-2</v>
      </c>
      <c r="D63" s="4">
        <v>8.7971274685816905E-2</v>
      </c>
      <c r="E63" s="4">
        <v>9.9066179455948006E-2</v>
      </c>
      <c r="F63" s="4">
        <v>0.138803066712439</v>
      </c>
      <c r="G63" s="4">
        <v>0.20640278203948001</v>
      </c>
      <c r="H63" s="17" t="b">
        <f>Table4[[#This Row],[RUCC ]]=$R$6</f>
        <v>0</v>
      </c>
      <c r="I63" s="3">
        <v>8</v>
      </c>
      <c r="J63" s="11">
        <f t="shared" si="1"/>
        <v>2.2676741514995813</v>
      </c>
      <c r="K63" s="21" t="b">
        <f>Table4[[#This Row],[RUCC ]]=$R$6</f>
        <v>0</v>
      </c>
      <c r="L63" s="19" t="s">
        <v>303</v>
      </c>
      <c r="M63" s="20">
        <f>(Table4[[#This Row],[2016-2020]]-Table4[[#This Row],[1970]])/Table4[[#This Row],[1970]]</f>
        <v>2.2676741514995813</v>
      </c>
    </row>
    <row r="64" spans="1:13" x14ac:dyDescent="0.3">
      <c r="A64" s="2" t="s">
        <v>253</v>
      </c>
      <c r="B64" s="7" t="s">
        <v>213</v>
      </c>
      <c r="C64" s="4">
        <v>4.3478260869565202E-2</v>
      </c>
      <c r="D64" s="4">
        <v>5.7674923160368798E-2</v>
      </c>
      <c r="E64" s="4">
        <v>8.1315445026178004E-2</v>
      </c>
      <c r="F64" s="4">
        <v>9.5027150614461306E-2</v>
      </c>
      <c r="G64" s="4">
        <v>0.142058946780277</v>
      </c>
      <c r="H64" s="17" t="b">
        <f>Table4[[#This Row],[RUCC ]]=$R$6</f>
        <v>0</v>
      </c>
      <c r="I64" s="3">
        <v>3</v>
      </c>
      <c r="J64" s="11">
        <f t="shared" si="1"/>
        <v>2.2673557759463723</v>
      </c>
      <c r="K64" s="21" t="b">
        <f>Table4[[#This Row],[RUCC ]]=$R$6</f>
        <v>0</v>
      </c>
      <c r="L64" s="18" t="s">
        <v>253</v>
      </c>
      <c r="M64" s="20">
        <f>(Table4[[#This Row],[2016-2020]]-Table4[[#This Row],[1970]])/Table4[[#This Row],[1970]]</f>
        <v>2.2673557759463723</v>
      </c>
    </row>
    <row r="65" spans="1:13" x14ac:dyDescent="0.3">
      <c r="A65" s="2" t="s">
        <v>289</v>
      </c>
      <c r="B65" s="7" t="s">
        <v>213</v>
      </c>
      <c r="C65" s="4">
        <v>5.40440419839473E-2</v>
      </c>
      <c r="D65" s="4">
        <v>8.1962238705326998E-2</v>
      </c>
      <c r="E65" s="4">
        <v>9.3940831208869396E-2</v>
      </c>
      <c r="F65" s="4">
        <v>0.12748695157873</v>
      </c>
      <c r="G65" s="4">
        <v>0.176322013271796</v>
      </c>
      <c r="H65" s="17" t="b">
        <f>Table4[[#This Row],[RUCC ]]=$R$6</f>
        <v>0</v>
      </c>
      <c r="I65" s="3">
        <v>6</v>
      </c>
      <c r="J65" s="11">
        <f t="shared" si="1"/>
        <v>2.2625615479347183</v>
      </c>
      <c r="K65" s="21" t="b">
        <f>Table4[[#This Row],[RUCC ]]=$R$6</f>
        <v>0</v>
      </c>
      <c r="L65" s="19" t="s">
        <v>289</v>
      </c>
      <c r="M65" s="20">
        <f>(Table4[[#This Row],[2016-2020]]-Table4[[#This Row],[1970]])/Table4[[#This Row],[1970]]</f>
        <v>2.2625615479347183</v>
      </c>
    </row>
    <row r="66" spans="1:13" x14ac:dyDescent="0.3">
      <c r="A66" s="2" t="s">
        <v>260</v>
      </c>
      <c r="B66" s="7" t="s">
        <v>213</v>
      </c>
      <c r="C66" s="4">
        <v>6.0360855788619203E-2</v>
      </c>
      <c r="D66" s="4">
        <v>9.1522711419309802E-2</v>
      </c>
      <c r="E66" s="4">
        <v>0.111300593240326</v>
      </c>
      <c r="F66" s="4">
        <v>0.132547794813553</v>
      </c>
      <c r="G66" s="4">
        <v>0.19496519273871499</v>
      </c>
      <c r="H66" s="17" t="b">
        <f>Table4[[#This Row],[RUCC ]]=$R$6</f>
        <v>0</v>
      </c>
      <c r="I66" s="3">
        <v>4</v>
      </c>
      <c r="J66" s="11">
        <f t="shared" ref="J66:J101" si="2">(G66-C66)/C66</f>
        <v>2.2299938460361406</v>
      </c>
      <c r="K66" s="21" t="b">
        <f>Table4[[#This Row],[RUCC ]]=$R$6</f>
        <v>0</v>
      </c>
      <c r="L66" s="18" t="s">
        <v>260</v>
      </c>
      <c r="M66" s="20">
        <f>(Table4[[#This Row],[2016-2020]]-Table4[[#This Row],[1970]])/Table4[[#This Row],[1970]]</f>
        <v>2.2299938460361406</v>
      </c>
    </row>
    <row r="67" spans="1:13" x14ac:dyDescent="0.3">
      <c r="A67" s="2" t="s">
        <v>281</v>
      </c>
      <c r="B67" s="7" t="s">
        <v>213</v>
      </c>
      <c r="C67" s="4">
        <v>4.5224384432089003E-2</v>
      </c>
      <c r="D67" s="4">
        <v>6.8755512621277701E-2</v>
      </c>
      <c r="E67" s="4">
        <v>6.6194772868699403E-2</v>
      </c>
      <c r="F67" s="4">
        <v>0.10463722397476299</v>
      </c>
      <c r="G67" s="4">
        <v>0.145633247686282</v>
      </c>
      <c r="H67" s="17" t="b">
        <f>Table4[[#This Row],[RUCC ]]=$R$6</f>
        <v>0</v>
      </c>
      <c r="I67" s="3">
        <v>6</v>
      </c>
      <c r="J67" s="11">
        <f t="shared" si="2"/>
        <v>2.2202372572913958</v>
      </c>
      <c r="K67" s="21" t="b">
        <f>Table4[[#This Row],[RUCC ]]=$R$6</f>
        <v>0</v>
      </c>
      <c r="L67" s="19" t="s">
        <v>281</v>
      </c>
      <c r="M67" s="20">
        <f>(Table4[[#This Row],[2016-2020]]-Table4[[#This Row],[1970]])/Table4[[#This Row],[1970]]</f>
        <v>2.2202372572913958</v>
      </c>
    </row>
    <row r="68" spans="1:13" x14ac:dyDescent="0.3">
      <c r="A68" s="2" t="s">
        <v>235</v>
      </c>
      <c r="B68" s="7" t="s">
        <v>213</v>
      </c>
      <c r="C68" s="4">
        <v>0.15597875372457601</v>
      </c>
      <c r="D68" s="4">
        <v>0.24110975554651801</v>
      </c>
      <c r="E68" s="4">
        <v>0.33396561639014999</v>
      </c>
      <c r="F68" s="4">
        <v>0.40143528691830499</v>
      </c>
      <c r="G68" s="4">
        <v>0.49457329697290298</v>
      </c>
      <c r="H68" s="17" t="b">
        <f>Table4[[#This Row],[RUCC ]]=$R$6</f>
        <v>0</v>
      </c>
      <c r="I68" s="3">
        <v>2</v>
      </c>
      <c r="J68" s="11">
        <f t="shared" si="2"/>
        <v>2.1707734878187965</v>
      </c>
      <c r="K68" s="21" t="b">
        <f>Table4[[#This Row],[RUCC ]]=$R$6</f>
        <v>0</v>
      </c>
      <c r="L68" s="18" t="s">
        <v>235</v>
      </c>
      <c r="M68" s="20">
        <f>(Table4[[#This Row],[2016-2020]]-Table4[[#This Row],[1970]])/Table4[[#This Row],[1970]]</f>
        <v>2.1707734878187965</v>
      </c>
    </row>
    <row r="69" spans="1:13" x14ac:dyDescent="0.3">
      <c r="A69" s="2" t="s">
        <v>224</v>
      </c>
      <c r="B69" s="7" t="s">
        <v>213</v>
      </c>
      <c r="C69" s="4">
        <v>0.17116647288147199</v>
      </c>
      <c r="D69" s="4">
        <v>0.26583201231153702</v>
      </c>
      <c r="E69" s="4">
        <v>0.35282824895812998</v>
      </c>
      <c r="F69" s="4">
        <v>0.43875424121581902</v>
      </c>
      <c r="G69" s="4">
        <v>0.53992211452636496</v>
      </c>
      <c r="H69" s="17" t="b">
        <f>Table4[[#This Row],[RUCC ]]=$R$6</f>
        <v>1</v>
      </c>
      <c r="I69" s="3">
        <v>1</v>
      </c>
      <c r="J69" s="11">
        <f t="shared" si="2"/>
        <v>2.154368407767834</v>
      </c>
      <c r="K69" s="21" t="b">
        <f>Table4[[#This Row],[RUCC ]]=$R$6</f>
        <v>1</v>
      </c>
      <c r="L69" s="19" t="s">
        <v>224</v>
      </c>
      <c r="M69" s="20">
        <f>(Table4[[#This Row],[2016-2020]]-Table4[[#This Row],[1970]])/Table4[[#This Row],[1970]]</f>
        <v>2.154368407767834</v>
      </c>
    </row>
    <row r="70" spans="1:13" x14ac:dyDescent="0.3">
      <c r="A70" s="2" t="s">
        <v>302</v>
      </c>
      <c r="B70" s="7" t="s">
        <v>213</v>
      </c>
      <c r="C70" s="4">
        <v>0.104697226938314</v>
      </c>
      <c r="D70" s="4">
        <v>0.17142202360490399</v>
      </c>
      <c r="E70" s="4">
        <v>0.200662565073355</v>
      </c>
      <c r="F70" s="4">
        <v>0.25745257452574499</v>
      </c>
      <c r="G70" s="4">
        <v>0.32689680864274201</v>
      </c>
      <c r="H70" s="17" t="b">
        <f>Table4[[#This Row],[RUCC ]]=$R$6</f>
        <v>0</v>
      </c>
      <c r="I70" s="3">
        <v>8</v>
      </c>
      <c r="J70" s="11">
        <f t="shared" si="2"/>
        <v>2.1223062749822836</v>
      </c>
      <c r="K70" s="21" t="b">
        <f>Table4[[#This Row],[RUCC ]]=$R$6</f>
        <v>0</v>
      </c>
      <c r="L70" s="18" t="s">
        <v>302</v>
      </c>
      <c r="M70" s="20">
        <f>(Table4[[#This Row],[2016-2020]]-Table4[[#This Row],[1970]])/Table4[[#This Row],[1970]]</f>
        <v>2.1223062749822836</v>
      </c>
    </row>
    <row r="71" spans="1:13" x14ac:dyDescent="0.3">
      <c r="A71" s="2" t="s">
        <v>279</v>
      </c>
      <c r="B71" s="7" t="s">
        <v>213</v>
      </c>
      <c r="C71" s="4">
        <v>7.0855148342059304E-2</v>
      </c>
      <c r="D71" s="4">
        <v>7.8472679394338399E-2</v>
      </c>
      <c r="E71" s="4">
        <v>0.12245800176834699</v>
      </c>
      <c r="F71" s="4">
        <v>0.16445789418762399</v>
      </c>
      <c r="G71" s="4">
        <v>0.21692524682651601</v>
      </c>
      <c r="H71" s="17" t="b">
        <f>Table4[[#This Row],[RUCC ]]=$R$6</f>
        <v>0</v>
      </c>
      <c r="I71" s="3">
        <v>6</v>
      </c>
      <c r="J71" s="11">
        <f t="shared" si="2"/>
        <v>2.0615311928963975</v>
      </c>
      <c r="K71" s="21" t="b">
        <f>Table4[[#This Row],[RUCC ]]=$R$6</f>
        <v>0</v>
      </c>
      <c r="L71" s="19" t="s">
        <v>279</v>
      </c>
      <c r="M71" s="20">
        <f>(Table4[[#This Row],[2016-2020]]-Table4[[#This Row],[1970]])/Table4[[#This Row],[1970]]</f>
        <v>2.0615311928963975</v>
      </c>
    </row>
    <row r="72" spans="1:13" x14ac:dyDescent="0.3">
      <c r="A72" s="2" t="s">
        <v>229</v>
      </c>
      <c r="B72" s="7" t="s">
        <v>213</v>
      </c>
      <c r="C72" s="4">
        <v>5.1963951708893001E-2</v>
      </c>
      <c r="D72" s="4">
        <v>7.6808408499456804E-2</v>
      </c>
      <c r="E72" s="4">
        <v>8.8718157821319005E-2</v>
      </c>
      <c r="F72" s="4">
        <v>0.10388688619511</v>
      </c>
      <c r="G72" s="4">
        <v>0.15840730408318501</v>
      </c>
      <c r="H72" s="17" t="b">
        <f>Table4[[#This Row],[RUCC ]]=$R$6</f>
        <v>0</v>
      </c>
      <c r="I72" s="3">
        <v>2</v>
      </c>
      <c r="J72" s="11">
        <f t="shared" si="2"/>
        <v>2.0484075762866878</v>
      </c>
      <c r="K72" s="21" t="b">
        <f>Table4[[#This Row],[RUCC ]]=$R$6</f>
        <v>0</v>
      </c>
      <c r="L72" s="18" t="s">
        <v>229</v>
      </c>
      <c r="M72" s="20">
        <f>(Table4[[#This Row],[2016-2020]]-Table4[[#This Row],[1970]])/Table4[[#This Row],[1970]]</f>
        <v>2.0484075762866878</v>
      </c>
    </row>
    <row r="73" spans="1:13" x14ac:dyDescent="0.3">
      <c r="A73" s="2" t="s">
        <v>251</v>
      </c>
      <c r="B73" s="7" t="s">
        <v>213</v>
      </c>
      <c r="C73" s="4">
        <v>8.2529666941526594E-2</v>
      </c>
      <c r="D73" s="4">
        <v>0.116780107585904</v>
      </c>
      <c r="E73" s="4">
        <v>0.150961145194274</v>
      </c>
      <c r="F73" s="4">
        <v>0.19266312448489301</v>
      </c>
      <c r="G73" s="4">
        <v>0.24950170527528001</v>
      </c>
      <c r="H73" s="17" t="b">
        <f>Table4[[#This Row],[RUCC ]]=$R$6</f>
        <v>0</v>
      </c>
      <c r="I73" s="3">
        <v>3</v>
      </c>
      <c r="J73" s="11">
        <f t="shared" si="2"/>
        <v>2.0231759623125027</v>
      </c>
      <c r="K73" s="21" t="b">
        <f>Table4[[#This Row],[RUCC ]]=$R$6</f>
        <v>0</v>
      </c>
      <c r="L73" s="19" t="s">
        <v>251</v>
      </c>
      <c r="M73" s="20">
        <f>(Table4[[#This Row],[2016-2020]]-Table4[[#This Row],[1970]])/Table4[[#This Row],[1970]]</f>
        <v>2.0231759623125027</v>
      </c>
    </row>
    <row r="74" spans="1:13" x14ac:dyDescent="0.3">
      <c r="A74" s="2" t="s">
        <v>257</v>
      </c>
      <c r="B74" s="7" t="s">
        <v>213</v>
      </c>
      <c r="C74" s="4">
        <v>0.106154198123999</v>
      </c>
      <c r="D74" s="4">
        <v>0.17701486822793699</v>
      </c>
      <c r="E74" s="4">
        <v>0.21910950661853201</v>
      </c>
      <c r="F74" s="4">
        <v>0.26399291497975702</v>
      </c>
      <c r="G74" s="4">
        <v>0.32090236484953</v>
      </c>
      <c r="H74" s="17" t="b">
        <f>Table4[[#This Row],[RUCC ]]=$R$6</f>
        <v>0</v>
      </c>
      <c r="I74" s="3">
        <v>3</v>
      </c>
      <c r="J74" s="11">
        <f t="shared" si="2"/>
        <v>2.0229832688734843</v>
      </c>
      <c r="K74" s="21" t="b">
        <f>Table4[[#This Row],[RUCC ]]=$R$6</f>
        <v>0</v>
      </c>
      <c r="L74" s="18" t="s">
        <v>257</v>
      </c>
      <c r="M74" s="20">
        <f>(Table4[[#This Row],[2016-2020]]-Table4[[#This Row],[1970]])/Table4[[#This Row],[1970]]</f>
        <v>2.0229832688734843</v>
      </c>
    </row>
    <row r="75" spans="1:13" x14ac:dyDescent="0.3">
      <c r="A75" s="2" t="s">
        <v>222</v>
      </c>
      <c r="B75" s="7" t="s">
        <v>213</v>
      </c>
      <c r="C75" s="4">
        <v>6.5871619923845603E-2</v>
      </c>
      <c r="D75" s="4">
        <v>0.104518670443077</v>
      </c>
      <c r="E75" s="4">
        <v>0.117194101452831</v>
      </c>
      <c r="F75" s="4">
        <v>0.141780068330534</v>
      </c>
      <c r="G75" s="4">
        <v>0.19844397914357301</v>
      </c>
      <c r="H75" s="17" t="b">
        <f>Table4[[#This Row],[RUCC ]]=$R$6</f>
        <v>1</v>
      </c>
      <c r="I75" s="3">
        <v>1</v>
      </c>
      <c r="J75" s="11">
        <f t="shared" si="2"/>
        <v>2.0125868981663841</v>
      </c>
      <c r="K75" s="21" t="b">
        <f>Table4[[#This Row],[RUCC ]]=$R$6</f>
        <v>1</v>
      </c>
      <c r="L75" s="19" t="s">
        <v>222</v>
      </c>
      <c r="M75" s="20">
        <f>(Table4[[#This Row],[2016-2020]]-Table4[[#This Row],[1970]])/Table4[[#This Row],[1970]]</f>
        <v>2.0125868981663841</v>
      </c>
    </row>
    <row r="76" spans="1:13" x14ac:dyDescent="0.3">
      <c r="A76" s="2" t="s">
        <v>228</v>
      </c>
      <c r="B76" s="7" t="s">
        <v>213</v>
      </c>
      <c r="C76" s="4">
        <v>5.56037967482109E-2</v>
      </c>
      <c r="D76" s="4">
        <v>8.8348978464936501E-2</v>
      </c>
      <c r="E76" s="4">
        <v>0.106047030245107</v>
      </c>
      <c r="F76" s="4">
        <v>0.127716030840092</v>
      </c>
      <c r="G76" s="4">
        <v>0.16736928302802401</v>
      </c>
      <c r="H76" s="17" t="b">
        <f>Table4[[#This Row],[RUCC ]]=$R$6</f>
        <v>0</v>
      </c>
      <c r="I76" s="3">
        <v>2</v>
      </c>
      <c r="J76" s="11">
        <f t="shared" si="2"/>
        <v>2.0100333577204736</v>
      </c>
      <c r="K76" s="21" t="b">
        <f>Table4[[#This Row],[RUCC ]]=$R$6</f>
        <v>0</v>
      </c>
      <c r="L76" s="18" t="s">
        <v>228</v>
      </c>
      <c r="M76" s="20">
        <f>(Table4[[#This Row],[2016-2020]]-Table4[[#This Row],[1970]])/Table4[[#This Row],[1970]]</f>
        <v>2.0100333577204736</v>
      </c>
    </row>
    <row r="77" spans="1:13" x14ac:dyDescent="0.3">
      <c r="A77" s="2" t="s">
        <v>250</v>
      </c>
      <c r="B77" s="7" t="s">
        <v>213</v>
      </c>
      <c r="C77" s="4">
        <v>8.5439252691336495E-2</v>
      </c>
      <c r="D77" s="4">
        <v>0.117886112249078</v>
      </c>
      <c r="E77" s="4">
        <v>0.14595647130309899</v>
      </c>
      <c r="F77" s="4">
        <v>0.19194321001904499</v>
      </c>
      <c r="G77" s="4">
        <v>0.25338203826560302</v>
      </c>
      <c r="H77" s="17" t="b">
        <f>Table4[[#This Row],[RUCC ]]=$R$6</f>
        <v>0</v>
      </c>
      <c r="I77" s="3">
        <v>3</v>
      </c>
      <c r="J77" s="11">
        <f t="shared" si="2"/>
        <v>1.965639682980231</v>
      </c>
      <c r="K77" s="21" t="b">
        <f>Table4[[#This Row],[RUCC ]]=$R$6</f>
        <v>0</v>
      </c>
      <c r="L77" s="19" t="s">
        <v>250</v>
      </c>
      <c r="M77" s="20">
        <f>(Table4[[#This Row],[2016-2020]]-Table4[[#This Row],[1970]])/Table4[[#This Row],[1970]]</f>
        <v>1.965639682980231</v>
      </c>
    </row>
    <row r="78" spans="1:13" x14ac:dyDescent="0.3">
      <c r="A78" s="2" t="s">
        <v>236</v>
      </c>
      <c r="B78" s="7" t="s">
        <v>213</v>
      </c>
      <c r="C78" s="4">
        <v>0.11784103793589901</v>
      </c>
      <c r="D78" s="4">
        <v>0.18277597446878199</v>
      </c>
      <c r="E78" s="4">
        <v>0.24098877066548799</v>
      </c>
      <c r="F78" s="4">
        <v>0.28676848898231599</v>
      </c>
      <c r="G78" s="4">
        <v>0.33927336455942902</v>
      </c>
      <c r="H78" s="17" t="b">
        <f>Table4[[#This Row],[RUCC ]]=$R$6</f>
        <v>0</v>
      </c>
      <c r="I78" s="3">
        <v>2</v>
      </c>
      <c r="J78" s="11">
        <f t="shared" si="2"/>
        <v>1.8790765127508524</v>
      </c>
      <c r="K78" s="21" t="b">
        <f>Table4[[#This Row],[RUCC ]]=$R$6</f>
        <v>0</v>
      </c>
      <c r="L78" s="18" t="s">
        <v>236</v>
      </c>
      <c r="M78" s="20">
        <f>(Table4[[#This Row],[2016-2020]]-Table4[[#This Row],[1970]])/Table4[[#This Row],[1970]]</f>
        <v>1.8790765127508524</v>
      </c>
    </row>
    <row r="79" spans="1:13" x14ac:dyDescent="0.3">
      <c r="A79" s="2" t="s">
        <v>237</v>
      </c>
      <c r="B79" s="7" t="s">
        <v>213</v>
      </c>
      <c r="C79" s="4">
        <v>0.128031374397653</v>
      </c>
      <c r="D79" s="4">
        <v>0.196634952214396</v>
      </c>
      <c r="E79" s="4">
        <v>0.24778525750397701</v>
      </c>
      <c r="F79" s="4">
        <v>0.302888629153448</v>
      </c>
      <c r="G79" s="4">
        <v>0.366047536817869</v>
      </c>
      <c r="H79" s="17" t="b">
        <f>Table4[[#This Row],[RUCC ]]=$R$6</f>
        <v>0</v>
      </c>
      <c r="I79" s="3">
        <v>2</v>
      </c>
      <c r="J79" s="11">
        <f t="shared" si="2"/>
        <v>1.8590455936289565</v>
      </c>
      <c r="K79" s="21" t="b">
        <f>Table4[[#This Row],[RUCC ]]=$R$6</f>
        <v>0</v>
      </c>
      <c r="L79" s="19" t="s">
        <v>237</v>
      </c>
      <c r="M79" s="20">
        <f>(Table4[[#This Row],[2016-2020]]-Table4[[#This Row],[1970]])/Table4[[#This Row],[1970]]</f>
        <v>1.8590455936289565</v>
      </c>
    </row>
    <row r="80" spans="1:13" ht="22.8" x14ac:dyDescent="0.3">
      <c r="A80" s="2" t="s">
        <v>311</v>
      </c>
      <c r="B80" s="7" t="s">
        <v>213</v>
      </c>
      <c r="C80" s="4">
        <v>5.3120513470146097E-2</v>
      </c>
      <c r="D80" s="4">
        <v>6.0849772382397603E-2</v>
      </c>
      <c r="E80" s="4">
        <v>8.77562890795405E-2</v>
      </c>
      <c r="F80" s="4">
        <v>0.108165010855977</v>
      </c>
      <c r="G80" s="4">
        <v>0.15106809078771699</v>
      </c>
      <c r="H80" s="17" t="b">
        <f>Table4[[#This Row],[RUCC ]]=$R$6</f>
        <v>0</v>
      </c>
      <c r="I80" s="3">
        <v>9</v>
      </c>
      <c r="J80" s="11">
        <f t="shared" si="2"/>
        <v>1.8438748219671814</v>
      </c>
      <c r="K80" s="21" t="b">
        <f>Table4[[#This Row],[RUCC ]]=$R$6</f>
        <v>0</v>
      </c>
      <c r="L80" s="18" t="s">
        <v>311</v>
      </c>
      <c r="M80" s="20">
        <f>(Table4[[#This Row],[2016-2020]]-Table4[[#This Row],[1970]])/Table4[[#This Row],[1970]]</f>
        <v>1.8438748219671814</v>
      </c>
    </row>
    <row r="81" spans="1:13" x14ac:dyDescent="0.3">
      <c r="A81" s="2" t="s">
        <v>263</v>
      </c>
      <c r="B81" s="7" t="s">
        <v>213</v>
      </c>
      <c r="C81" s="4">
        <v>5.1902740810013698E-2</v>
      </c>
      <c r="D81" s="4">
        <v>7.7573737500786097E-2</v>
      </c>
      <c r="E81" s="4">
        <v>8.5588277137572902E-2</v>
      </c>
      <c r="F81" s="4">
        <v>0.110952040085898</v>
      </c>
      <c r="G81" s="4">
        <v>0.146776520195295</v>
      </c>
      <c r="H81" s="17" t="b">
        <f>Table4[[#This Row],[RUCC ]]=$R$6</f>
        <v>0</v>
      </c>
      <c r="I81" s="3">
        <v>4</v>
      </c>
      <c r="J81" s="11">
        <f t="shared" si="2"/>
        <v>1.8279146323420576</v>
      </c>
      <c r="K81" s="21" t="b">
        <f>Table4[[#This Row],[RUCC ]]=$R$6</f>
        <v>0</v>
      </c>
      <c r="L81" s="19" t="s">
        <v>263</v>
      </c>
      <c r="M81" s="20">
        <f>(Table4[[#This Row],[2016-2020]]-Table4[[#This Row],[1970]])/Table4[[#This Row],[1970]]</f>
        <v>1.8279146323420576</v>
      </c>
    </row>
    <row r="82" spans="1:13" ht="22.8" x14ac:dyDescent="0.3">
      <c r="A82" s="2" t="s">
        <v>252</v>
      </c>
      <c r="B82" s="7" t="s">
        <v>213</v>
      </c>
      <c r="C82" s="4">
        <v>5.7611438183347401E-2</v>
      </c>
      <c r="D82" s="4">
        <v>7.5443975980580003E-2</v>
      </c>
      <c r="E82" s="4">
        <v>8.0660256955670903E-2</v>
      </c>
      <c r="F82" s="4">
        <v>8.4955801723173296E-2</v>
      </c>
      <c r="G82" s="4">
        <v>0.16204073757614201</v>
      </c>
      <c r="H82" s="17" t="b">
        <f>Table4[[#This Row],[RUCC ]]=$R$6</f>
        <v>0</v>
      </c>
      <c r="I82" s="3">
        <v>3</v>
      </c>
      <c r="J82" s="11">
        <f t="shared" si="2"/>
        <v>1.8126487150077764</v>
      </c>
      <c r="K82" s="21" t="b">
        <f>Table4[[#This Row],[RUCC ]]=$R$6</f>
        <v>0</v>
      </c>
      <c r="L82" s="18" t="s">
        <v>252</v>
      </c>
      <c r="M82" s="20">
        <f>(Table4[[#This Row],[2016-2020]]-Table4[[#This Row],[1970]])/Table4[[#This Row],[1970]]</f>
        <v>1.8126487150077764</v>
      </c>
    </row>
    <row r="83" spans="1:13" x14ac:dyDescent="0.3">
      <c r="A83" s="2" t="s">
        <v>272</v>
      </c>
      <c r="B83" s="7" t="s">
        <v>213</v>
      </c>
      <c r="C83" s="4">
        <v>6.2376811594202899E-2</v>
      </c>
      <c r="D83" s="4">
        <v>7.7563108165279906E-2</v>
      </c>
      <c r="E83" s="4">
        <v>9.4952810832991397E-2</v>
      </c>
      <c r="F83" s="4">
        <v>0.10727339181286499</v>
      </c>
      <c r="G83" s="4">
        <v>0.17523860021208901</v>
      </c>
      <c r="H83" s="17" t="b">
        <f>Table4[[#This Row],[RUCC ]]=$R$6</f>
        <v>0</v>
      </c>
      <c r="I83" s="3">
        <v>4</v>
      </c>
      <c r="J83" s="11">
        <f t="shared" si="2"/>
        <v>1.8093548825822818</v>
      </c>
      <c r="K83" s="21" t="b">
        <f>Table4[[#This Row],[RUCC ]]=$R$6</f>
        <v>0</v>
      </c>
      <c r="L83" s="19" t="s">
        <v>272</v>
      </c>
      <c r="M83" s="20">
        <f>(Table4[[#This Row],[2016-2020]]-Table4[[#This Row],[1970]])/Table4[[#This Row],[1970]]</f>
        <v>1.8093548825822818</v>
      </c>
    </row>
    <row r="84" spans="1:13" x14ac:dyDescent="0.3">
      <c r="A84" s="2" t="s">
        <v>258</v>
      </c>
      <c r="B84" s="7" t="s">
        <v>213</v>
      </c>
      <c r="C84" s="4">
        <v>7.0642375936995905E-2</v>
      </c>
      <c r="D84" s="4">
        <v>0.108452681830946</v>
      </c>
      <c r="E84" s="4">
        <v>0.12739200096738101</v>
      </c>
      <c r="F84" s="4">
        <v>0.14987516119296501</v>
      </c>
      <c r="G84" s="4">
        <v>0.19816037277934201</v>
      </c>
      <c r="H84" s="17" t="b">
        <f>Table4[[#This Row],[RUCC ]]=$R$6</f>
        <v>0</v>
      </c>
      <c r="I84" s="3">
        <v>3</v>
      </c>
      <c r="J84" s="11">
        <f t="shared" si="2"/>
        <v>1.8051204415332249</v>
      </c>
      <c r="K84" s="21" t="b">
        <f>Table4[[#This Row],[RUCC ]]=$R$6</f>
        <v>0</v>
      </c>
      <c r="L84" s="18" t="s">
        <v>258</v>
      </c>
      <c r="M84" s="20">
        <f>(Table4[[#This Row],[2016-2020]]-Table4[[#This Row],[1970]])/Table4[[#This Row],[1970]]</f>
        <v>1.8051204415332249</v>
      </c>
    </row>
    <row r="85" spans="1:13" x14ac:dyDescent="0.3">
      <c r="A85" s="2" t="s">
        <v>276</v>
      </c>
      <c r="B85" s="7" t="s">
        <v>213</v>
      </c>
      <c r="C85" s="4">
        <v>3.9705644509138001E-2</v>
      </c>
      <c r="D85" s="4">
        <v>6.9453901675064697E-2</v>
      </c>
      <c r="E85" s="4">
        <v>7.3353895668499397E-2</v>
      </c>
      <c r="F85" s="4">
        <v>9.1951973371374202E-2</v>
      </c>
      <c r="G85" s="4">
        <v>0.110676418892102</v>
      </c>
      <c r="H85" s="17" t="b">
        <f>Table4[[#This Row],[RUCC ]]=$R$6</f>
        <v>0</v>
      </c>
      <c r="I85" s="3">
        <v>6</v>
      </c>
      <c r="J85" s="11">
        <f t="shared" si="2"/>
        <v>1.7874228024841792</v>
      </c>
      <c r="K85" s="21" t="b">
        <f>Table4[[#This Row],[RUCC ]]=$R$6</f>
        <v>0</v>
      </c>
      <c r="L85" s="19" t="s">
        <v>276</v>
      </c>
      <c r="M85" s="20">
        <f>(Table4[[#This Row],[2016-2020]]-Table4[[#This Row],[1970]])/Table4[[#This Row],[1970]]</f>
        <v>1.7874228024841792</v>
      </c>
    </row>
    <row r="86" spans="1:13" x14ac:dyDescent="0.3">
      <c r="A86" s="2" t="s">
        <v>293</v>
      </c>
      <c r="B86" s="7" t="s">
        <v>213</v>
      </c>
      <c r="C86" s="4">
        <v>5.2060737527115E-2</v>
      </c>
      <c r="D86" s="4">
        <v>6.5164176584789402E-2</v>
      </c>
      <c r="E86" s="4">
        <v>8.0479452054794495E-2</v>
      </c>
      <c r="F86" s="4">
        <v>8.8237533307955807E-2</v>
      </c>
      <c r="G86" s="4">
        <v>0.14509584441024201</v>
      </c>
      <c r="H86" s="17" t="b">
        <f>Table4[[#This Row],[RUCC ]]=$R$6</f>
        <v>0</v>
      </c>
      <c r="I86" s="3">
        <v>7</v>
      </c>
      <c r="J86" s="11">
        <f t="shared" si="2"/>
        <v>1.7870493447133968</v>
      </c>
      <c r="K86" s="21" t="b">
        <f>Table4[[#This Row],[RUCC ]]=$R$6</f>
        <v>0</v>
      </c>
      <c r="L86" s="18" t="s">
        <v>293</v>
      </c>
      <c r="M86" s="20">
        <f>(Table4[[#This Row],[2016-2020]]-Table4[[#This Row],[1970]])/Table4[[#This Row],[1970]]</f>
        <v>1.7870493447133968</v>
      </c>
    </row>
    <row r="87" spans="1:13" x14ac:dyDescent="0.3">
      <c r="A87" s="2" t="s">
        <v>230</v>
      </c>
      <c r="B87" s="7" t="s">
        <v>213</v>
      </c>
      <c r="C87" s="4">
        <v>8.4203628619404502E-2</v>
      </c>
      <c r="D87" s="4">
        <v>0.113438045375218</v>
      </c>
      <c r="E87" s="4">
        <v>0.14170634409985799</v>
      </c>
      <c r="F87" s="4">
        <v>0.17020063959808801</v>
      </c>
      <c r="G87" s="4">
        <v>0.23059804527122801</v>
      </c>
      <c r="H87" s="17" t="b">
        <f>Table4[[#This Row],[RUCC ]]=$R$6</f>
        <v>0</v>
      </c>
      <c r="I87" s="3">
        <v>2</v>
      </c>
      <c r="J87" s="11">
        <f t="shared" si="2"/>
        <v>1.7385761047604937</v>
      </c>
      <c r="K87" s="21" t="b">
        <f>Table4[[#This Row],[RUCC ]]=$R$6</f>
        <v>0</v>
      </c>
      <c r="L87" s="19" t="s">
        <v>230</v>
      </c>
      <c r="M87" s="20">
        <f>(Table4[[#This Row],[2016-2020]]-Table4[[#This Row],[1970]])/Table4[[#This Row],[1970]]</f>
        <v>1.7385761047604937</v>
      </c>
    </row>
    <row r="88" spans="1:13" ht="22.8" x14ac:dyDescent="0.3">
      <c r="A88" s="2" t="s">
        <v>268</v>
      </c>
      <c r="B88" s="7" t="s">
        <v>213</v>
      </c>
      <c r="C88" s="4">
        <v>8.5436325067661495E-2</v>
      </c>
      <c r="D88" s="4">
        <v>0.12866490499559599</v>
      </c>
      <c r="E88" s="4">
        <v>0.143910289689544</v>
      </c>
      <c r="F88" s="4">
        <v>0.163839265625703</v>
      </c>
      <c r="G88" s="4">
        <v>0.23299044819985301</v>
      </c>
      <c r="H88" s="17" t="b">
        <f>Table4[[#This Row],[RUCC ]]=$R$6</f>
        <v>0</v>
      </c>
      <c r="I88" s="3">
        <v>4</v>
      </c>
      <c r="J88" s="11">
        <f t="shared" si="2"/>
        <v>1.7270654258049569</v>
      </c>
      <c r="K88" s="21" t="b">
        <f>Table4[[#This Row],[RUCC ]]=$R$6</f>
        <v>0</v>
      </c>
      <c r="L88" s="18" t="s">
        <v>268</v>
      </c>
      <c r="M88" s="20">
        <f>(Table4[[#This Row],[2016-2020]]-Table4[[#This Row],[1970]])/Table4[[#This Row],[1970]]</f>
        <v>1.7270654258049569</v>
      </c>
    </row>
    <row r="89" spans="1:13" x14ac:dyDescent="0.3">
      <c r="A89" s="2" t="s">
        <v>265</v>
      </c>
      <c r="B89" s="7" t="s">
        <v>213</v>
      </c>
      <c r="C89" s="4">
        <v>7.5177743431220995E-2</v>
      </c>
      <c r="D89" s="4">
        <v>0.11476781480965</v>
      </c>
      <c r="E89" s="4">
        <v>0.142548837209302</v>
      </c>
      <c r="F89" s="4">
        <v>0.17217488999157399</v>
      </c>
      <c r="G89" s="4">
        <v>0.204908331119109</v>
      </c>
      <c r="H89" s="17" t="b">
        <f>Table4[[#This Row],[RUCC ]]=$R$6</f>
        <v>0</v>
      </c>
      <c r="I89" s="3">
        <v>4</v>
      </c>
      <c r="J89" s="11">
        <f t="shared" si="2"/>
        <v>1.7256515261937411</v>
      </c>
      <c r="K89" s="21" t="b">
        <f>Table4[[#This Row],[RUCC ]]=$R$6</f>
        <v>0</v>
      </c>
      <c r="L89" s="19" t="s">
        <v>265</v>
      </c>
      <c r="M89" s="20">
        <f>(Table4[[#This Row],[2016-2020]]-Table4[[#This Row],[1970]])/Table4[[#This Row],[1970]]</f>
        <v>1.7256515261937411</v>
      </c>
    </row>
    <row r="90" spans="1:13" ht="16.2" customHeight="1" x14ac:dyDescent="0.3">
      <c r="A90" s="2" t="s">
        <v>280</v>
      </c>
      <c r="B90" s="7" t="s">
        <v>213</v>
      </c>
      <c r="C90" s="4">
        <v>4.7558158719683198E-2</v>
      </c>
      <c r="D90" s="4">
        <v>8.05542348706106E-2</v>
      </c>
      <c r="E90" s="4">
        <v>9.0501426824296793E-2</v>
      </c>
      <c r="F90" s="4">
        <v>0.100888059909245</v>
      </c>
      <c r="G90" s="4">
        <v>0.12891737891737901</v>
      </c>
      <c r="H90" s="17" t="b">
        <f>Table4[[#This Row],[RUCC ]]=$R$6</f>
        <v>0</v>
      </c>
      <c r="I90" s="3">
        <v>6</v>
      </c>
      <c r="J90" s="11">
        <f t="shared" si="2"/>
        <v>1.7107310793347252</v>
      </c>
      <c r="K90" s="21" t="b">
        <f>Table4[[#This Row],[RUCC ]]=$R$6</f>
        <v>0</v>
      </c>
      <c r="L90" s="18" t="s">
        <v>280</v>
      </c>
      <c r="M90" s="20">
        <f>(Table4[[#This Row],[2016-2020]]-Table4[[#This Row],[1970]])/Table4[[#This Row],[1970]]</f>
        <v>1.7107310793347252</v>
      </c>
    </row>
    <row r="91" spans="1:13" x14ac:dyDescent="0.3">
      <c r="A91" s="2" t="s">
        <v>255</v>
      </c>
      <c r="B91" s="7" t="s">
        <v>213</v>
      </c>
      <c r="C91" s="4">
        <v>8.9525569932224297E-2</v>
      </c>
      <c r="D91" s="4">
        <v>0.113707732216812</v>
      </c>
      <c r="E91" s="4">
        <v>0.134241458859717</v>
      </c>
      <c r="F91" s="4">
        <v>0.147716706957469</v>
      </c>
      <c r="G91" s="4">
        <v>0.23576899969960899</v>
      </c>
      <c r="H91" s="17" t="b">
        <f>Table4[[#This Row],[RUCC ]]=$R$6</f>
        <v>0</v>
      </c>
      <c r="I91" s="3">
        <v>3</v>
      </c>
      <c r="J91" s="11">
        <f t="shared" si="2"/>
        <v>1.6335381040087082</v>
      </c>
      <c r="K91" s="21" t="b">
        <f>Table4[[#This Row],[RUCC ]]=$R$6</f>
        <v>0</v>
      </c>
      <c r="L91" s="19" t="s">
        <v>255</v>
      </c>
      <c r="M91" s="20">
        <f>(Table4[[#This Row],[2016-2020]]-Table4[[#This Row],[1970]])/Table4[[#This Row],[1970]]</f>
        <v>1.6335381040087082</v>
      </c>
    </row>
    <row r="92" spans="1:13" ht="15" customHeight="1" x14ac:dyDescent="0.3">
      <c r="A92" s="2" t="s">
        <v>273</v>
      </c>
      <c r="B92" s="7" t="s">
        <v>213</v>
      </c>
      <c r="C92" s="4">
        <v>7.76800811633412E-2</v>
      </c>
      <c r="D92" s="4">
        <v>0.113195504370751</v>
      </c>
      <c r="E92" s="4">
        <v>0.144171632896305</v>
      </c>
      <c r="F92" s="4">
        <v>0.15064189259482699</v>
      </c>
      <c r="G92" s="4">
        <v>0.200301691628057</v>
      </c>
      <c r="H92" s="17" t="b">
        <f>Table4[[#This Row],[RUCC ]]=$R$6</f>
        <v>0</v>
      </c>
      <c r="I92" s="3">
        <v>4</v>
      </c>
      <c r="J92" s="11">
        <f t="shared" si="2"/>
        <v>1.5785463741583141</v>
      </c>
      <c r="K92" s="21" t="b">
        <f>Table4[[#This Row],[RUCC ]]=$R$6</f>
        <v>0</v>
      </c>
      <c r="L92" s="18" t="s">
        <v>273</v>
      </c>
      <c r="M92" s="20">
        <f>(Table4[[#This Row],[2016-2020]]-Table4[[#This Row],[1970]])/Table4[[#This Row],[1970]]</f>
        <v>1.5785463741583141</v>
      </c>
    </row>
    <row r="93" spans="1:13" ht="22.8" x14ac:dyDescent="0.3">
      <c r="A93" s="2" t="s">
        <v>232</v>
      </c>
      <c r="B93" s="7" t="s">
        <v>213</v>
      </c>
      <c r="C93" s="4">
        <v>9.9815806693972497E-2</v>
      </c>
      <c r="D93" s="4">
        <v>0.14207187074567801</v>
      </c>
      <c r="E93" s="4">
        <v>0.16619558326289099</v>
      </c>
      <c r="F93" s="4">
        <v>0.19109408422648999</v>
      </c>
      <c r="G93" s="4">
        <v>0.25609256949694498</v>
      </c>
      <c r="H93" s="17" t="b">
        <f>Table4[[#This Row],[RUCC ]]=$R$6</f>
        <v>0</v>
      </c>
      <c r="I93" s="3">
        <v>2</v>
      </c>
      <c r="J93" s="11">
        <f t="shared" si="2"/>
        <v>1.5656514532022456</v>
      </c>
      <c r="K93" s="21" t="b">
        <f>Table4[[#This Row],[RUCC ]]=$R$6</f>
        <v>0</v>
      </c>
      <c r="L93" s="19" t="s">
        <v>232</v>
      </c>
      <c r="M93" s="20">
        <f>(Table4[[#This Row],[2016-2020]]-Table4[[#This Row],[1970]])/Table4[[#This Row],[1970]]</f>
        <v>1.5656514532022456</v>
      </c>
    </row>
    <row r="94" spans="1:13" x14ac:dyDescent="0.3">
      <c r="A94" s="2" t="s">
        <v>282</v>
      </c>
      <c r="B94" s="7" t="s">
        <v>213</v>
      </c>
      <c r="C94" s="4">
        <v>6.8376068376068397E-2</v>
      </c>
      <c r="D94" s="4">
        <v>0.10393964794635401</v>
      </c>
      <c r="E94" s="4">
        <v>0.10747961715703699</v>
      </c>
      <c r="F94" s="4">
        <v>0.111244658119658</v>
      </c>
      <c r="G94" s="4">
        <v>0.16004341795815</v>
      </c>
      <c r="H94" s="17" t="b">
        <f>Table4[[#This Row],[RUCC ]]=$R$6</f>
        <v>0</v>
      </c>
      <c r="I94" s="3">
        <v>6</v>
      </c>
      <c r="J94" s="11">
        <f t="shared" si="2"/>
        <v>1.3406349876379431</v>
      </c>
      <c r="K94" s="21" t="b">
        <f>Table4[[#This Row],[RUCC ]]=$R$6</f>
        <v>0</v>
      </c>
      <c r="L94" s="18" t="s">
        <v>282</v>
      </c>
      <c r="M94" s="20">
        <f>(Table4[[#This Row],[2016-2020]]-Table4[[#This Row],[1970]])/Table4[[#This Row],[1970]]</f>
        <v>1.3406349876379431</v>
      </c>
    </row>
    <row r="95" spans="1:13" x14ac:dyDescent="0.3">
      <c r="A95" s="2" t="s">
        <v>300</v>
      </c>
      <c r="B95" s="7" t="s">
        <v>213</v>
      </c>
      <c r="C95" s="4">
        <v>4.6949010866536599E-2</v>
      </c>
      <c r="D95" s="4">
        <v>6.06332809342017E-2</v>
      </c>
      <c r="E95" s="4">
        <v>8.8783194609591803E-2</v>
      </c>
      <c r="F95" s="4">
        <v>8.1502423263327906E-2</v>
      </c>
      <c r="G95" s="4">
        <v>0.103796794999668</v>
      </c>
      <c r="H95" s="17" t="b">
        <f>Table4[[#This Row],[RUCC ]]=$R$6</f>
        <v>0</v>
      </c>
      <c r="I95" s="3">
        <v>8</v>
      </c>
      <c r="J95" s="11">
        <f t="shared" si="2"/>
        <v>1.2108409332570254</v>
      </c>
      <c r="K95" s="21" t="b">
        <f>Table4[[#This Row],[RUCC ]]=$R$6</f>
        <v>0</v>
      </c>
      <c r="L95" s="19" t="s">
        <v>300</v>
      </c>
      <c r="M95" s="20">
        <f>(Table4[[#This Row],[2016-2020]]-Table4[[#This Row],[1970]])/Table4[[#This Row],[1970]]</f>
        <v>1.2108409332570254</v>
      </c>
    </row>
    <row r="96" spans="1:13" x14ac:dyDescent="0.3">
      <c r="A96" s="2" t="s">
        <v>269</v>
      </c>
      <c r="B96" s="7" t="s">
        <v>213</v>
      </c>
      <c r="C96" s="4">
        <v>6.4827797180513402E-2</v>
      </c>
      <c r="D96" s="4">
        <v>8.6833208114199895E-2</v>
      </c>
      <c r="E96" s="4">
        <v>0.109844913353058</v>
      </c>
      <c r="F96" s="4">
        <v>0.114480646807596</v>
      </c>
      <c r="G96" s="4">
        <v>0.14036445507633899</v>
      </c>
      <c r="H96" s="17" t="b">
        <f>Table4[[#This Row],[RUCC ]]=$R$6</f>
        <v>0</v>
      </c>
      <c r="I96" s="3">
        <v>4</v>
      </c>
      <c r="J96" s="11">
        <f t="shared" si="2"/>
        <v>1.1651893351472871</v>
      </c>
      <c r="K96" s="21" t="b">
        <f>Table4[[#This Row],[RUCC ]]=$R$6</f>
        <v>0</v>
      </c>
      <c r="L96" s="18" t="s">
        <v>269</v>
      </c>
      <c r="M96" s="20">
        <f>(Table4[[#This Row],[2016-2020]]-Table4[[#This Row],[1970]])/Table4[[#This Row],[1970]]</f>
        <v>1.1651893351472871</v>
      </c>
    </row>
    <row r="97" spans="1:15" ht="22.8" x14ac:dyDescent="0.3">
      <c r="A97" s="2" t="s">
        <v>296</v>
      </c>
      <c r="B97" s="7" t="s">
        <v>213</v>
      </c>
      <c r="C97" s="4">
        <v>6.0011458034947E-2</v>
      </c>
      <c r="D97" s="4">
        <v>8.5394079668656406E-2</v>
      </c>
      <c r="E97" s="4">
        <v>8.7458932819757598E-2</v>
      </c>
      <c r="F97" s="4">
        <v>0.115938840611594</v>
      </c>
      <c r="G97" s="4">
        <v>0.12839805825242701</v>
      </c>
      <c r="H97" s="17" t="b">
        <f>Table4[[#This Row],[RUCC ]]=$R$6</f>
        <v>0</v>
      </c>
      <c r="I97" s="3">
        <v>7</v>
      </c>
      <c r="J97" s="11">
        <f t="shared" si="2"/>
        <v>1.1395590518339986</v>
      </c>
      <c r="K97" s="21" t="b">
        <f>Table4[[#This Row],[RUCC ]]=$R$6</f>
        <v>0</v>
      </c>
      <c r="L97" s="19" t="s">
        <v>296</v>
      </c>
      <c r="M97" s="20">
        <f>(Table4[[#This Row],[2016-2020]]-Table4[[#This Row],[1970]])/Table4[[#This Row],[1970]]</f>
        <v>1.1395590518339986</v>
      </c>
      <c r="O97" t="s">
        <v>7</v>
      </c>
    </row>
    <row r="98" spans="1:15" ht="25.2" customHeight="1" x14ac:dyDescent="0.3">
      <c r="A98" s="2" t="s">
        <v>266</v>
      </c>
      <c r="B98" s="7" t="s">
        <v>213</v>
      </c>
      <c r="C98" s="4">
        <v>7.39031637825555E-2</v>
      </c>
      <c r="D98" s="4">
        <v>0.102938644320725</v>
      </c>
      <c r="E98" s="4">
        <v>0.114626096756017</v>
      </c>
      <c r="F98" s="4">
        <v>0.133155925991012</v>
      </c>
      <c r="G98" s="4">
        <v>0.15517943497073</v>
      </c>
      <c r="H98" s="17" t="b">
        <f>Table4[[#This Row],[RUCC ]]=$R$6</f>
        <v>0</v>
      </c>
      <c r="I98" s="3">
        <v>4</v>
      </c>
      <c r="J98" s="11">
        <f t="shared" si="2"/>
        <v>1.0997671415977917</v>
      </c>
      <c r="K98" s="21" t="b">
        <f>Table4[[#This Row],[RUCC ]]=$R$6</f>
        <v>0</v>
      </c>
      <c r="L98" s="18" t="s">
        <v>266</v>
      </c>
      <c r="M98" s="20">
        <f>(Table4[[#This Row],[2016-2020]]-Table4[[#This Row],[1970]])/Table4[[#This Row],[1970]]</f>
        <v>1.0997671415977917</v>
      </c>
    </row>
    <row r="99" spans="1:15" x14ac:dyDescent="0.3">
      <c r="A99" s="2" t="s">
        <v>243</v>
      </c>
      <c r="B99" s="7" t="s">
        <v>213</v>
      </c>
      <c r="C99" s="4">
        <v>0.31791102514506803</v>
      </c>
      <c r="D99" s="4">
        <v>0.41263073411752899</v>
      </c>
      <c r="E99" s="4">
        <v>0.46077876558535202</v>
      </c>
      <c r="F99" s="4">
        <v>0.51487127858478399</v>
      </c>
      <c r="G99" s="4">
        <v>0.608498937358954</v>
      </c>
      <c r="H99" s="17" t="b">
        <f>Table4[[#This Row],[RUCC ]]=$R$6</f>
        <v>0</v>
      </c>
      <c r="I99" s="3">
        <v>2</v>
      </c>
      <c r="J99" s="11">
        <f t="shared" si="2"/>
        <v>0.91405421400936293</v>
      </c>
      <c r="K99" s="21" t="b">
        <f>Table4[[#This Row],[RUCC ]]=$R$6</f>
        <v>0</v>
      </c>
      <c r="L99" s="19" t="s">
        <v>243</v>
      </c>
      <c r="M99" s="20">
        <f>(Table4[[#This Row],[2016-2020]]-Table4[[#This Row],[1970]])/Table4[[#This Row],[1970]]</f>
        <v>0.91405421400936293</v>
      </c>
    </row>
    <row r="100" spans="1:15" x14ac:dyDescent="0.3">
      <c r="A100" s="2" t="s">
        <v>310</v>
      </c>
      <c r="B100" s="7" t="s">
        <v>213</v>
      </c>
      <c r="C100" s="4">
        <v>5.4871965414033899E-2</v>
      </c>
      <c r="D100" s="4">
        <v>8.6358313817330196E-2</v>
      </c>
      <c r="E100" s="4">
        <v>7.7392510402219103E-2</v>
      </c>
      <c r="F100" s="4">
        <v>0.105727923627685</v>
      </c>
      <c r="G100" s="4">
        <v>0.10460577673692401</v>
      </c>
      <c r="H100" s="17" t="b">
        <f>Table4[[#This Row],[RUCC ]]=$R$6</f>
        <v>0</v>
      </c>
      <c r="I100" s="3">
        <v>9</v>
      </c>
      <c r="J100" s="11">
        <f t="shared" si="2"/>
        <v>0.90636103422988246</v>
      </c>
      <c r="K100" s="21" t="b">
        <f>Table4[[#This Row],[RUCC ]]=$R$6</f>
        <v>0</v>
      </c>
      <c r="L100" s="18" t="s">
        <v>310</v>
      </c>
      <c r="M100" s="20">
        <f>(Table4[[#This Row],[2016-2020]]-Table4[[#This Row],[1970]])/Table4[[#This Row],[1970]]</f>
        <v>0.90636103422988246</v>
      </c>
    </row>
    <row r="101" spans="1:15" x14ac:dyDescent="0.3">
      <c r="A101" s="2" t="s">
        <v>288</v>
      </c>
      <c r="B101" s="7" t="s">
        <v>213</v>
      </c>
      <c r="C101" s="4">
        <v>9.1801202912314001E-2</v>
      </c>
      <c r="D101" s="4">
        <v>0.111776562050101</v>
      </c>
      <c r="E101" s="4">
        <v>0.13645204727943699</v>
      </c>
      <c r="F101" s="4">
        <v>0.159375969507601</v>
      </c>
      <c r="G101" s="4">
        <v>0.15498139377537201</v>
      </c>
      <c r="H101" s="17" t="b">
        <f>Table4[[#This Row],[RUCC ]]=$R$6</f>
        <v>0</v>
      </c>
      <c r="I101" s="3">
        <v>6</v>
      </c>
      <c r="J101" s="11">
        <f t="shared" si="2"/>
        <v>0.68822835495310453</v>
      </c>
      <c r="K101" s="21" t="b">
        <f>Table4[[#This Row],[RUCC ]]=$R$6</f>
        <v>0</v>
      </c>
      <c r="L101" s="19" t="s">
        <v>288</v>
      </c>
      <c r="M101" s="20">
        <f>(Table4[[#This Row],[2016-2020]]-Table4[[#This Row],[1970]])/Table4[[#This Row],[1970]]</f>
        <v>0.68822835495310453</v>
      </c>
    </row>
    <row r="102" spans="1:15" x14ac:dyDescent="0.3">
      <c r="A102" t="s">
        <v>7</v>
      </c>
      <c r="B102" t="s">
        <v>315</v>
      </c>
      <c r="C102" s="6">
        <f>AVERAGE(C2:C101)</f>
        <v>6.3815440639100968E-2</v>
      </c>
      <c r="D102" s="6">
        <f t="shared" ref="D102:G102" si="3">AVERAGE(D2:D101)</f>
        <v>0.1011648839929065</v>
      </c>
      <c r="E102" s="6">
        <f t="shared" si="3"/>
        <v>0.12724522309230443</v>
      </c>
      <c r="F102" s="6">
        <f t="shared" si="3"/>
        <v>0.16174346300215159</v>
      </c>
      <c r="G102" s="6">
        <f t="shared" si="3"/>
        <v>0.23077366218432402</v>
      </c>
      <c r="I102">
        <v>0</v>
      </c>
      <c r="J102" s="11">
        <f t="shared" ref="J102" si="4">(G102-C102)/C102</f>
        <v>2.6162668450325559</v>
      </c>
    </row>
  </sheetData>
  <mergeCells count="10">
    <mergeCell ref="O33:X33"/>
    <mergeCell ref="Q34:X34"/>
    <mergeCell ref="Q35:X35"/>
    <mergeCell ref="Q42:X42"/>
    <mergeCell ref="Q36:X36"/>
    <mergeCell ref="Q37:X37"/>
    <mergeCell ref="Q38:X38"/>
    <mergeCell ref="Q39:X39"/>
    <mergeCell ref="Q40:X40"/>
    <mergeCell ref="Q41:X41"/>
  </mergeCells>
  <phoneticPr fontId="8" type="noConversion"/>
  <conditionalFormatting sqref="J2:J1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P6 R6" xr:uid="{1494670E-0876-458C-A044-88CFD27D9FFD}">
      <formula1>$R$9:$R$17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EducationReport</vt:lpstr>
      <vt:lpstr>Cleaned Data</vt:lpstr>
      <vt:lpstr>Work2</vt:lpstr>
      <vt:lpstr>MoreWork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Dillard</dc:creator>
  <cp:lastModifiedBy>Christopher Dillard</cp:lastModifiedBy>
  <dcterms:created xsi:type="dcterms:W3CDTF">2023-02-13T23:30:08Z</dcterms:created>
  <dcterms:modified xsi:type="dcterms:W3CDTF">2023-05-12T16:32:41Z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