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4.xml" ContentType="application/vnd.openxmlformats-officedocument.drawing+xml"/>
  <Override PartName="/xl/activeX/activeX1.xml" ContentType="application/vnd.ms-office.activeX+xml"/>
  <Override PartName="/xl/drawings/drawing5.xml" ContentType="application/vnd.openxmlformats-officedocument.drawing+xml"/>
  <Override PartName="/xl/tables/table2.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6.xml" ContentType="application/vnd.openxmlformats-officedocument.drawing+xml"/>
  <Override PartName="/xl/activeX/activeX2.xml" ContentType="application/vnd.ms-office.activeX+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G:\My Drive\Education\Baruch College\Past\2021 Fall\CIS 3367\Assignments\Mid-Term Video\Final\"/>
    </mc:Choice>
  </mc:AlternateContent>
  <xr:revisionPtr revIDLastSave="0" documentId="13_ncr:1_{E3CC6C7A-A79D-48B1-8E08-043EAC400743}" xr6:coauthVersionLast="47" xr6:coauthVersionMax="47" xr10:uidLastSave="{00000000-0000-0000-0000-000000000000}"/>
  <bookViews>
    <workbookView xWindow="-120" yWindow="-120" windowWidth="29040" windowHeight="15720" tabRatio="784" xr2:uid="{00000000-000D-0000-FFFF-FFFF00000000}"/>
  </bookViews>
  <sheets>
    <sheet name="Dashboard" sheetId="16" r:id="rId1"/>
    <sheet name="Pivot Tables" sheetId="15" r:id="rId2"/>
    <sheet name="Mortgage Calculator" sheetId="22" r:id="rId3"/>
    <sheet name="US Inflation" sheetId="23" r:id="rId4"/>
    <sheet name="US GDP" sheetId="9" r:id="rId5"/>
    <sheet name="US Population" sheetId="19" r:id="rId6"/>
    <sheet name="US Population Data" sheetId="17" r:id="rId7"/>
    <sheet name="NYC Population Map" sheetId="21" r:id="rId8"/>
    <sheet name="NYC Population Data" sheetId="20" r:id="rId9"/>
    <sheet name="Data" sheetId="4" r:id="rId10"/>
  </sheets>
  <definedNames>
    <definedName name="_xlcn.WorksheetConnection_MidTerm.xlsxTable1" hidden="1">Table1[]</definedName>
    <definedName name="_xlcn.WorksheetConnection_MidTerm.xlsxTable2" hidden="1">Table2[]</definedName>
    <definedName name="_xlnm.Print_Area" localSheetId="7">'NYC Population Map'!$Z$1001:$Z$1002</definedName>
    <definedName name="_xlnm.Print_Area" localSheetId="5">'US Population'!$Z$1001:$Z$1002</definedName>
    <definedName name="Slicer_Month">#N/A</definedName>
    <definedName name="Slicer_Yea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Mid-Term.xlsx!Table2"/>
          <x15:modelTable id="Table1" name="Table1" connection="WorksheetConnection_Mid-Term.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22" l="1"/>
  <c r="F22" i="22"/>
  <c r="F18" i="22"/>
  <c r="F17" i="22"/>
  <c r="F15" i="22"/>
  <c r="F16" i="22" s="1"/>
  <c r="C18" i="22"/>
  <c r="C23" i="22"/>
  <c r="C22" i="22"/>
  <c r="C17" i="22"/>
  <c r="C15" i="22"/>
  <c r="C16" i="22" s="1"/>
  <c r="C27" i="22" s="1"/>
  <c r="C3" i="9"/>
  <c r="D3" i="9"/>
  <c r="B3" i="9" s="1"/>
  <c r="E3" i="9"/>
  <c r="C4" i="9"/>
  <c r="D4" i="9"/>
  <c r="E4" i="9"/>
  <c r="B4" i="9" s="1"/>
  <c r="C5" i="9"/>
  <c r="D5" i="9"/>
  <c r="B5" i="9" s="1"/>
  <c r="E5" i="9"/>
  <c r="C6" i="9"/>
  <c r="D6" i="9"/>
  <c r="E6" i="9"/>
  <c r="B6" i="9" s="1"/>
  <c r="C7" i="9"/>
  <c r="D7" i="9"/>
  <c r="B7" i="9" s="1"/>
  <c r="E7" i="9"/>
  <c r="C8" i="9"/>
  <c r="D8" i="9"/>
  <c r="E8" i="9"/>
  <c r="B8" i="9" s="1"/>
  <c r="C9" i="9"/>
  <c r="D9" i="9"/>
  <c r="B9" i="9" s="1"/>
  <c r="E9" i="9"/>
  <c r="C10" i="9"/>
  <c r="D10" i="9"/>
  <c r="E10" i="9"/>
  <c r="B10" i="9" s="1"/>
  <c r="C11" i="9"/>
  <c r="D11" i="9"/>
  <c r="B11" i="9" s="1"/>
  <c r="E11" i="9"/>
  <c r="C12" i="9"/>
  <c r="D12" i="9"/>
  <c r="E12" i="9"/>
  <c r="B12" i="9" s="1"/>
  <c r="C13" i="9"/>
  <c r="D13" i="9"/>
  <c r="B13" i="9" s="1"/>
  <c r="E13" i="9"/>
  <c r="C14" i="9"/>
  <c r="D14" i="9"/>
  <c r="E14" i="9"/>
  <c r="B14" i="9" s="1"/>
  <c r="C15" i="9"/>
  <c r="D15" i="9"/>
  <c r="E15" i="9"/>
  <c r="B15" i="9" s="1"/>
  <c r="C16" i="9"/>
  <c r="D16" i="9"/>
  <c r="E16" i="9"/>
  <c r="B16" i="9" s="1"/>
  <c r="C17" i="9"/>
  <c r="D17" i="9"/>
  <c r="E17" i="9"/>
  <c r="B17" i="9" s="1"/>
  <c r="C18" i="9"/>
  <c r="D18" i="9"/>
  <c r="E18" i="9"/>
  <c r="B18" i="9" s="1"/>
  <c r="C19" i="9"/>
  <c r="D19" i="9"/>
  <c r="E19" i="9"/>
  <c r="B19" i="9" s="1"/>
  <c r="C20" i="9"/>
  <c r="D20" i="9"/>
  <c r="E20" i="9"/>
  <c r="B20" i="9" s="1"/>
  <c r="C21" i="9"/>
  <c r="D21" i="9"/>
  <c r="E21" i="9"/>
  <c r="B21" i="9" s="1"/>
  <c r="C22" i="9"/>
  <c r="D22" i="9"/>
  <c r="E22" i="9"/>
  <c r="B22" i="9" s="1"/>
  <c r="C23" i="9"/>
  <c r="D23" i="9"/>
  <c r="E23" i="9"/>
  <c r="B23" i="9" s="1"/>
  <c r="C24" i="9"/>
  <c r="D24" i="9"/>
  <c r="E24" i="9"/>
  <c r="B24" i="9" s="1"/>
  <c r="C25" i="9"/>
  <c r="D25" i="9"/>
  <c r="E25" i="9"/>
  <c r="B25" i="9" s="1"/>
  <c r="C26" i="9"/>
  <c r="D26" i="9"/>
  <c r="E26" i="9"/>
  <c r="B26" i="9" s="1"/>
  <c r="C27" i="9"/>
  <c r="D27" i="9"/>
  <c r="E27" i="9"/>
  <c r="B27" i="9" s="1"/>
  <c r="C28" i="9"/>
  <c r="D28" i="9"/>
  <c r="E28" i="9"/>
  <c r="B28" i="9" s="1"/>
  <c r="C29" i="9"/>
  <c r="D29" i="9"/>
  <c r="E29" i="9"/>
  <c r="B29" i="9" s="1"/>
  <c r="C30" i="9"/>
  <c r="D30" i="9"/>
  <c r="E30" i="9"/>
  <c r="B30" i="9" s="1"/>
  <c r="C31" i="9"/>
  <c r="D31" i="9"/>
  <c r="E31" i="9"/>
  <c r="B31" i="9" s="1"/>
  <c r="C32" i="9"/>
  <c r="D32" i="9"/>
  <c r="E32" i="9"/>
  <c r="B32" i="9" s="1"/>
  <c r="C33" i="9"/>
  <c r="D33" i="9"/>
  <c r="E33" i="9"/>
  <c r="B33" i="9" s="1"/>
  <c r="C34" i="9"/>
  <c r="D34" i="9"/>
  <c r="E34" i="9"/>
  <c r="B34" i="9" s="1"/>
  <c r="C35" i="9"/>
  <c r="D35" i="9"/>
  <c r="E35" i="9"/>
  <c r="B35" i="9" s="1"/>
  <c r="C36" i="9"/>
  <c r="D36" i="9"/>
  <c r="E36" i="9"/>
  <c r="B36" i="9" s="1"/>
  <c r="C37" i="9"/>
  <c r="D37" i="9"/>
  <c r="E37" i="9"/>
  <c r="B37" i="9" s="1"/>
  <c r="C38" i="9"/>
  <c r="D38" i="9"/>
  <c r="E38" i="9"/>
  <c r="B38" i="9" s="1"/>
  <c r="C39" i="9"/>
  <c r="D39" i="9"/>
  <c r="E39" i="9"/>
  <c r="B39" i="9" s="1"/>
  <c r="C40" i="9"/>
  <c r="D40" i="9"/>
  <c r="E40" i="9"/>
  <c r="B40" i="9" s="1"/>
  <c r="C41" i="9"/>
  <c r="D41" i="9"/>
  <c r="E41" i="9"/>
  <c r="B41" i="9" s="1"/>
  <c r="C42" i="9"/>
  <c r="D42" i="9"/>
  <c r="E42" i="9"/>
  <c r="B42" i="9" s="1"/>
  <c r="C43" i="9"/>
  <c r="D43" i="9"/>
  <c r="E43" i="9"/>
  <c r="B43" i="9" s="1"/>
  <c r="C44" i="9"/>
  <c r="D44" i="9"/>
  <c r="E44" i="9"/>
  <c r="B44" i="9" s="1"/>
  <c r="C45" i="9"/>
  <c r="D45" i="9"/>
  <c r="E45" i="9"/>
  <c r="B45" i="9" s="1"/>
  <c r="C46" i="9"/>
  <c r="D46" i="9"/>
  <c r="E46" i="9"/>
  <c r="B46" i="9" s="1"/>
  <c r="C47" i="9"/>
  <c r="D47" i="9"/>
  <c r="E47" i="9"/>
  <c r="B47" i="9" s="1"/>
  <c r="C48" i="9"/>
  <c r="D48" i="9"/>
  <c r="E48" i="9"/>
  <c r="B48" i="9" s="1"/>
  <c r="C49" i="9"/>
  <c r="D49" i="9"/>
  <c r="E49" i="9"/>
  <c r="B49" i="9" s="1"/>
  <c r="C50" i="9"/>
  <c r="D50" i="9"/>
  <c r="E50" i="9"/>
  <c r="B50" i="9" s="1"/>
  <c r="C51" i="9"/>
  <c r="D51" i="9"/>
  <c r="E51" i="9"/>
  <c r="B51" i="9" s="1"/>
  <c r="C52" i="9"/>
  <c r="D52" i="9"/>
  <c r="E52" i="9"/>
  <c r="B52" i="9" s="1"/>
  <c r="C53" i="9"/>
  <c r="D53" i="9"/>
  <c r="E53" i="9"/>
  <c r="B53" i="9" s="1"/>
  <c r="C54" i="9"/>
  <c r="D54" i="9"/>
  <c r="E54" i="9"/>
  <c r="B54" i="9" s="1"/>
  <c r="C55" i="9"/>
  <c r="D55" i="9"/>
  <c r="E55" i="9"/>
  <c r="B55" i="9" s="1"/>
  <c r="C56" i="9"/>
  <c r="D56" i="9"/>
  <c r="E56" i="9"/>
  <c r="B56" i="9" s="1"/>
  <c r="C57" i="9"/>
  <c r="D57" i="9"/>
  <c r="E57" i="9"/>
  <c r="B57" i="9" s="1"/>
  <c r="C58" i="9"/>
  <c r="D58" i="9"/>
  <c r="E58" i="9"/>
  <c r="B58" i="9" s="1"/>
  <c r="C59" i="9"/>
  <c r="D59" i="9"/>
  <c r="E59" i="9"/>
  <c r="B59" i="9" s="1"/>
  <c r="C60" i="9"/>
  <c r="D60" i="9"/>
  <c r="E60" i="9"/>
  <c r="B60" i="9" s="1"/>
  <c r="C61" i="9"/>
  <c r="D61" i="9"/>
  <c r="E61" i="9"/>
  <c r="B61" i="9" s="1"/>
  <c r="C62" i="9"/>
  <c r="D62" i="9"/>
  <c r="E62" i="9"/>
  <c r="B62" i="9" s="1"/>
  <c r="C63" i="9"/>
  <c r="D63" i="9"/>
  <c r="E63" i="9"/>
  <c r="B63" i="9" s="1"/>
  <c r="C64" i="9"/>
  <c r="D64" i="9"/>
  <c r="E64" i="9"/>
  <c r="B64" i="9" s="1"/>
  <c r="C65" i="9"/>
  <c r="D65" i="9"/>
  <c r="E65" i="9"/>
  <c r="B65" i="9" s="1"/>
  <c r="C66" i="9"/>
  <c r="D66" i="9"/>
  <c r="E66" i="9"/>
  <c r="B66" i="9" s="1"/>
  <c r="C67" i="9"/>
  <c r="D67" i="9"/>
  <c r="E67" i="9"/>
  <c r="B67" i="9" s="1"/>
  <c r="C68" i="9"/>
  <c r="D68" i="9"/>
  <c r="E68" i="9"/>
  <c r="B68" i="9" s="1"/>
  <c r="C69" i="9"/>
  <c r="D69" i="9"/>
  <c r="E69" i="9"/>
  <c r="B69" i="9" s="1"/>
  <c r="C70" i="9"/>
  <c r="D70" i="9"/>
  <c r="E70" i="9"/>
  <c r="B70" i="9" s="1"/>
  <c r="C71" i="9"/>
  <c r="D71" i="9"/>
  <c r="E71" i="9"/>
  <c r="B71" i="9" s="1"/>
  <c r="C72" i="9"/>
  <c r="D72" i="9"/>
  <c r="E72" i="9"/>
  <c r="B72" i="9" s="1"/>
  <c r="C73" i="9"/>
  <c r="D73" i="9"/>
  <c r="E73" i="9"/>
  <c r="B73" i="9" s="1"/>
  <c r="C74" i="9"/>
  <c r="D74" i="9"/>
  <c r="E74" i="9"/>
  <c r="B74" i="9" s="1"/>
  <c r="C75" i="9"/>
  <c r="D75" i="9"/>
  <c r="E75" i="9"/>
  <c r="B75" i="9" s="1"/>
  <c r="C76" i="9"/>
  <c r="D76" i="9"/>
  <c r="E76" i="9"/>
  <c r="B76" i="9" s="1"/>
  <c r="C77" i="9"/>
  <c r="D77" i="9"/>
  <c r="E77" i="9"/>
  <c r="B77" i="9" s="1"/>
  <c r="C78" i="9"/>
  <c r="D78" i="9"/>
  <c r="E78" i="9"/>
  <c r="B78" i="9" s="1"/>
  <c r="C79" i="9"/>
  <c r="D79" i="9"/>
  <c r="E79" i="9"/>
  <c r="B79" i="9" s="1"/>
  <c r="C80" i="9"/>
  <c r="D80" i="9"/>
  <c r="E80" i="9"/>
  <c r="B80" i="9" s="1"/>
  <c r="C81" i="9"/>
  <c r="D81" i="9"/>
  <c r="E81" i="9"/>
  <c r="B81" i="9" s="1"/>
  <c r="C82" i="9"/>
  <c r="D82" i="9"/>
  <c r="E82" i="9"/>
  <c r="B82" i="9" s="1"/>
  <c r="C83" i="9"/>
  <c r="D83" i="9"/>
  <c r="E83" i="9"/>
  <c r="B83" i="9" s="1"/>
  <c r="C84" i="9"/>
  <c r="D84" i="9"/>
  <c r="E84" i="9"/>
  <c r="B84" i="9" s="1"/>
  <c r="C85" i="9"/>
  <c r="D85" i="9"/>
  <c r="E85" i="9"/>
  <c r="B85" i="9" s="1"/>
  <c r="C86" i="9"/>
  <c r="D86" i="9"/>
  <c r="E86" i="9"/>
  <c r="B86" i="9" s="1"/>
  <c r="C87" i="9"/>
  <c r="D87" i="9"/>
  <c r="E87" i="9"/>
  <c r="B87" i="9" s="1"/>
  <c r="B2" i="9"/>
  <c r="E2" i="9"/>
  <c r="D2" i="9"/>
  <c r="C2" i="9"/>
  <c r="B4" i="4"/>
  <c r="B9" i="4"/>
  <c r="B12" i="4"/>
  <c r="B17" i="4"/>
  <c r="B20" i="4"/>
  <c r="B25" i="4"/>
  <c r="B28" i="4"/>
  <c r="B33" i="4"/>
  <c r="B36" i="4"/>
  <c r="B41" i="4"/>
  <c r="B44"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2" i="4"/>
  <c r="E3" i="4"/>
  <c r="B3" i="4" s="1"/>
  <c r="E4" i="4"/>
  <c r="E5" i="4"/>
  <c r="B5" i="4" s="1"/>
  <c r="E6" i="4"/>
  <c r="B6" i="4" s="1"/>
  <c r="E7" i="4"/>
  <c r="B7" i="4" s="1"/>
  <c r="E8" i="4"/>
  <c r="B8" i="4" s="1"/>
  <c r="E9" i="4"/>
  <c r="E10" i="4"/>
  <c r="B10" i="4" s="1"/>
  <c r="E11" i="4"/>
  <c r="B11" i="4" s="1"/>
  <c r="E12" i="4"/>
  <c r="E13" i="4"/>
  <c r="B13" i="4" s="1"/>
  <c r="E14" i="4"/>
  <c r="B14" i="4" s="1"/>
  <c r="E15" i="4"/>
  <c r="B15" i="4" s="1"/>
  <c r="E16" i="4"/>
  <c r="B16" i="4" s="1"/>
  <c r="E17" i="4"/>
  <c r="E18" i="4"/>
  <c r="B18" i="4" s="1"/>
  <c r="E19" i="4"/>
  <c r="B19" i="4" s="1"/>
  <c r="E20" i="4"/>
  <c r="E21" i="4"/>
  <c r="B21" i="4" s="1"/>
  <c r="E22" i="4"/>
  <c r="B22" i="4" s="1"/>
  <c r="E23" i="4"/>
  <c r="B23" i="4" s="1"/>
  <c r="E24" i="4"/>
  <c r="B24" i="4" s="1"/>
  <c r="E25" i="4"/>
  <c r="E26" i="4"/>
  <c r="B26" i="4" s="1"/>
  <c r="E27" i="4"/>
  <c r="B27" i="4" s="1"/>
  <c r="E28" i="4"/>
  <c r="E29" i="4"/>
  <c r="B29" i="4" s="1"/>
  <c r="E30" i="4"/>
  <c r="B30" i="4" s="1"/>
  <c r="E31" i="4"/>
  <c r="B31" i="4" s="1"/>
  <c r="E32" i="4"/>
  <c r="B32" i="4" s="1"/>
  <c r="E33" i="4"/>
  <c r="E34" i="4"/>
  <c r="B34" i="4" s="1"/>
  <c r="E35" i="4"/>
  <c r="B35" i="4" s="1"/>
  <c r="E36" i="4"/>
  <c r="E37" i="4"/>
  <c r="B37" i="4" s="1"/>
  <c r="E38" i="4"/>
  <c r="B38" i="4" s="1"/>
  <c r="E39" i="4"/>
  <c r="B39" i="4" s="1"/>
  <c r="E40" i="4"/>
  <c r="B40" i="4" s="1"/>
  <c r="E41" i="4"/>
  <c r="E42" i="4"/>
  <c r="B42" i="4" s="1"/>
  <c r="E43" i="4"/>
  <c r="B43" i="4" s="1"/>
  <c r="E44" i="4"/>
  <c r="E2" i="4"/>
  <c r="B2" i="4" s="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2" i="4"/>
  <c r="F19" i="22" l="1"/>
  <c r="F27" i="22"/>
  <c r="C19" i="22"/>
  <c r="C24" i="22" s="1"/>
  <c r="F24" i="22" l="1"/>
  <c r="F28" i="22"/>
  <c r="C28"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4EE31D-1CB4-47D8-9B7D-DD1C79C17B3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67F0E0-E790-4C1C-8D23-05A786B4ABFF}" name="WorksheetConnection_Mid-Term.xlsx!Table1" type="102" refreshedVersion="7" minRefreshableVersion="5">
    <extLst>
      <ext xmlns:x15="http://schemas.microsoft.com/office/spreadsheetml/2010/11/main" uri="{DE250136-89BD-433C-8126-D09CA5730AF9}">
        <x15:connection id="Table1" usedByAddin="1">
          <x15:rangePr sourceName="_xlcn.WorksheetConnection_MidTerm.xlsxTable1"/>
        </x15:connection>
      </ext>
    </extLst>
  </connection>
  <connection id="3" xr16:uid="{DC019F14-28C3-4695-ABF9-F93B9F020626}" name="WorksheetConnection_Mid-Term.xlsx!Table2" type="102" refreshedVersion="7" minRefreshableVersion="5">
    <extLst>
      <ext xmlns:x15="http://schemas.microsoft.com/office/spreadsheetml/2010/11/main" uri="{DE250136-89BD-433C-8126-D09CA5730AF9}">
        <x15:connection id="Table2" usedByAddin="1">
          <x15:rangePr sourceName="_xlcn.WorksheetConnection_MidTerm.xlsxTable2"/>
        </x15:connection>
      </ext>
    </extLst>
  </connection>
</connections>
</file>

<file path=xl/sharedStrings.xml><?xml version="1.0" encoding="utf-8"?>
<sst xmlns="http://schemas.openxmlformats.org/spreadsheetml/2006/main" count="579" uniqueCount="75">
  <si>
    <t>Date</t>
  </si>
  <si>
    <t>Available Inventory</t>
  </si>
  <si>
    <t>Month</t>
  </si>
  <si>
    <t>Year</t>
  </si>
  <si>
    <t>Sales Prices</t>
  </si>
  <si>
    <t>Sales Count</t>
  </si>
  <si>
    <t xml:space="preserve">Date </t>
  </si>
  <si>
    <t>Date2</t>
  </si>
  <si>
    <t>Mortgage Rate</t>
  </si>
  <si>
    <t>DATE2</t>
  </si>
  <si>
    <t>Row Labels</t>
  </si>
  <si>
    <t>Grand Total</t>
  </si>
  <si>
    <t>Day</t>
  </si>
  <si>
    <t>2018</t>
  </si>
  <si>
    <t>Jan</t>
  </si>
  <si>
    <t>Feb</t>
  </si>
  <si>
    <t>Mar</t>
  </si>
  <si>
    <t>Apr</t>
  </si>
  <si>
    <t>May</t>
  </si>
  <si>
    <t>Jun</t>
  </si>
  <si>
    <t>Jul</t>
  </si>
  <si>
    <t>Aug</t>
  </si>
  <si>
    <t>Sep</t>
  </si>
  <si>
    <t>Oct</t>
  </si>
  <si>
    <t>Nov</t>
  </si>
  <si>
    <t>Dec</t>
  </si>
  <si>
    <t>2019</t>
  </si>
  <si>
    <t>2020</t>
  </si>
  <si>
    <t>2021</t>
  </si>
  <si>
    <t>Average of Sales Prices</t>
  </si>
  <si>
    <t>Average of Available Inventory</t>
  </si>
  <si>
    <t>Average of Sales Count</t>
  </si>
  <si>
    <t>Average of Mortgage Rate</t>
  </si>
  <si>
    <t>Shiller Data</t>
  </si>
  <si>
    <t>SPY Data</t>
  </si>
  <si>
    <t>Shiller Index</t>
  </si>
  <si>
    <t>SPY Price</t>
  </si>
  <si>
    <t>GDP in Billions ($)</t>
  </si>
  <si>
    <t>United States</t>
  </si>
  <si>
    <t>Power View can only print one sheet at a time.</t>
  </si>
  <si>
    <t>Please switch to the desired sheet and try again.</t>
  </si>
  <si>
    <t>Borough</t>
  </si>
  <si>
    <t>Manhattan</t>
  </si>
  <si>
    <t>Staten Island</t>
  </si>
  <si>
    <t>Bronx</t>
  </si>
  <si>
    <t>Queens</t>
  </si>
  <si>
    <t>Brooklyn</t>
  </si>
  <si>
    <t>Zip Codes</t>
  </si>
  <si>
    <t>Population</t>
  </si>
  <si>
    <t>Purchase Price (Value)</t>
  </si>
  <si>
    <t>Down Payment</t>
  </si>
  <si>
    <t>Length of Mortgage (years)</t>
  </si>
  <si>
    <t>Yearly Mortgage Interest Rate</t>
  </si>
  <si>
    <t>Yearly Property Tax</t>
  </si>
  <si>
    <t>Yearly Homeowners Insurance</t>
  </si>
  <si>
    <t>Monthly Private Mortgage Insurance (PMI)</t>
  </si>
  <si>
    <t>Yearly Maintenance</t>
  </si>
  <si>
    <t>Yearly Improvements</t>
  </si>
  <si>
    <t>Federal Income Tax Rate</t>
  </si>
  <si>
    <t>Monthly Housing Payment</t>
  </si>
  <si>
    <t>Loan Amount</t>
  </si>
  <si>
    <t>Mortgage Payment (PI)</t>
  </si>
  <si>
    <t>Property Tax (T)</t>
  </si>
  <si>
    <t>Insurance (I)</t>
  </si>
  <si>
    <t>Monthly Housing Payment (PITI)</t>
  </si>
  <si>
    <t>Maintenance and Improvements</t>
  </si>
  <si>
    <t>Maintenance</t>
  </si>
  <si>
    <t>Improvements</t>
  </si>
  <si>
    <t>Monthly Home Ownership Expense</t>
  </si>
  <si>
    <t>Estimated Tax Savings</t>
  </si>
  <si>
    <t>Estimated Monthly Tax Savings:</t>
  </si>
  <si>
    <t>Monthly Expenses (after tax benefits)</t>
  </si>
  <si>
    <t>Mortgage Information and Assumptions - less than 20% down</t>
  </si>
  <si>
    <t>Mortgage Information and Assumptions - 20% or more down</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</si>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</sst>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8" formatCode="&quot;$&quot;#,##0.00_);[Red]\(&quot;$&quot;#,##0.00\)"/>
    <numFmt numFmtId="44" formatCode="_(&quot;$&quot;* #,##0.00_);_(&quot;$&quot;* \(#,##0.00\);_(&quot;$&quot;* &quot;-&quot;??_);_(@_)"/>
    <numFmt numFmtId="43" formatCode="_(* #,##0.00_);_(* \(#,##0.00\);_(* &quot;-&quot;??_);_(@_)"/>
    <numFmt numFmtId="164" formatCode="_(* #,##0_);_(* \(#,##0\);_(* &quot;-&quot;??_);_(@_)"/>
    <numFmt numFmtId="165" formatCode="0_);\(0\)"/>
    <numFmt numFmtId="166" formatCode="00000"/>
    <numFmt numFmtId="167" formatCode="_(&quot;$&quot;* #,##0_);_(&quot;$&quot;* \(#,##0\);_(&quot;$&quot;* &quot;-&quot;??_);_(@_)"/>
    <numFmt numFmtId="168" formatCode="0.0%"/>
    <numFmt numFmtId="169" formatCode="dd\.mm\.yy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Helv"/>
    </font>
    <font>
      <b/>
      <sz val="12"/>
      <color indexed="9"/>
      <name val="Calibri"/>
      <family val="2"/>
      <scheme val="minor"/>
    </font>
    <font>
      <b/>
      <sz val="12"/>
      <name val="Calibri"/>
      <family val="2"/>
      <scheme val="minor"/>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46"/>
        <bgColor indexed="64"/>
      </patternFill>
    </fill>
    <fill>
      <patternFill patternType="solid">
        <fgColor theme="4" tint="-0.249977111117893"/>
        <bgColor indexed="64"/>
      </patternFill>
    </fill>
    <fill>
      <patternFill patternType="solid">
        <fgColor theme="7" tint="0.79998168889431442"/>
        <bgColor indexed="64"/>
      </patternFill>
    </fill>
  </fills>
  <borders count="8">
    <border>
      <left/>
      <right/>
      <top/>
      <bottom/>
      <diagonal/>
    </border>
    <border>
      <left/>
      <right style="thick">
        <color indexed="64"/>
      </right>
      <top style="thick">
        <color indexed="64"/>
      </top>
      <bottom style="medium">
        <color indexed="55"/>
      </bottom>
      <diagonal/>
    </border>
    <border>
      <left/>
      <right style="thick">
        <color indexed="64"/>
      </right>
      <top/>
      <bottom/>
      <diagonal/>
    </border>
    <border>
      <left/>
      <right style="thick">
        <color indexed="64"/>
      </right>
      <top/>
      <bottom style="medium">
        <color indexed="55"/>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right/>
      <top style="thick">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8">
    <xf numFmtId="0" fontId="0" fillId="0" borderId="0" xfId="0"/>
    <xf numFmtId="14" fontId="0" fillId="0" borderId="0" xfId="0" applyNumberFormat="1"/>
    <xf numFmtId="164" fontId="0" fillId="0" borderId="0" xfId="1" applyNumberFormat="1" applyFont="1"/>
    <xf numFmtId="165" fontId="0" fillId="0" borderId="0" xfId="1" applyNumberFormat="1" applyFont="1"/>
    <xf numFmtId="0" fontId="2" fillId="0" borderId="0" xfId="0" applyFont="1"/>
    <xf numFmtId="0" fontId="0" fillId="0" borderId="0" xfId="0" applyAlignment="1">
      <alignment horizontal="left"/>
    </xf>
    <xf numFmtId="43" fontId="0" fillId="0" borderId="0" xfId="1" applyFont="1"/>
    <xf numFmtId="0" fontId="0" fillId="0" borderId="0" xfId="0" pivotButton="1"/>
    <xf numFmtId="0" fontId="0" fillId="0" borderId="0" xfId="0" applyAlignment="1">
      <alignment horizontal="left" indent="1"/>
    </xf>
    <xf numFmtId="39" fontId="0" fillId="0" borderId="0" xfId="0" applyNumberFormat="1"/>
    <xf numFmtId="0" fontId="0" fillId="2" borderId="0" xfId="0" applyFill="1"/>
    <xf numFmtId="37" fontId="0" fillId="0" borderId="0" xfId="0" applyNumberFormat="1"/>
    <xf numFmtId="164" fontId="2" fillId="0" borderId="0" xfId="1" applyNumberFormat="1" applyFont="1"/>
    <xf numFmtId="14" fontId="0" fillId="0" borderId="0" xfId="0" applyNumberFormat="1" applyAlignment="1">
      <alignment horizontal="left" indent="1"/>
    </xf>
    <xf numFmtId="2" fontId="2" fillId="0" borderId="0" xfId="0" applyNumberFormat="1" applyFont="1"/>
    <xf numFmtId="2" fontId="0" fillId="0" borderId="0" xfId="0" applyNumberFormat="1"/>
    <xf numFmtId="10" fontId="0" fillId="0" borderId="0" xfId="0" applyNumberFormat="1"/>
    <xf numFmtId="10" fontId="3" fillId="0" borderId="0" xfId="0" applyNumberFormat="1" applyFont="1"/>
    <xf numFmtId="14" fontId="0" fillId="2" borderId="0" xfId="0" applyNumberFormat="1" applyFill="1" applyAlignment="1">
      <alignment horizontal="left"/>
    </xf>
    <xf numFmtId="1" fontId="0" fillId="2" borderId="0" xfId="0" applyNumberFormat="1" applyFill="1" applyAlignment="1">
      <alignment horizontal="left"/>
    </xf>
    <xf numFmtId="43" fontId="0" fillId="2" borderId="0" xfId="1" applyFont="1" applyFill="1" applyAlignment="1">
      <alignment horizontal="left"/>
    </xf>
    <xf numFmtId="14" fontId="0" fillId="2" borderId="0" xfId="0" applyNumberFormat="1" applyFill="1"/>
    <xf numFmtId="164" fontId="0" fillId="2" borderId="0" xfId="1" applyNumberFormat="1" applyFont="1" applyFill="1"/>
    <xf numFmtId="1" fontId="0" fillId="2" borderId="0" xfId="1" applyNumberFormat="1" applyFont="1" applyFill="1"/>
    <xf numFmtId="43" fontId="0" fillId="2" borderId="0" xfId="1" applyFont="1" applyFill="1"/>
    <xf numFmtId="1" fontId="0" fillId="2" borderId="0" xfId="0" applyNumberFormat="1" applyFill="1"/>
    <xf numFmtId="0" fontId="0" fillId="0" borderId="0" xfId="0" applyNumberFormat="1"/>
    <xf numFmtId="166" fontId="0" fillId="0" borderId="0" xfId="0" applyNumberFormat="1"/>
    <xf numFmtId="0" fontId="4" fillId="4" borderId="1" xfId="0" applyFont="1" applyFill="1" applyBorder="1" applyAlignment="1">
      <alignment horizontal="left"/>
    </xf>
    <xf numFmtId="0" fontId="7" fillId="0" borderId="2" xfId="0" applyFont="1" applyBorder="1"/>
    <xf numFmtId="0" fontId="4" fillId="4" borderId="3" xfId="0" applyFont="1" applyFill="1" applyBorder="1" applyAlignment="1">
      <alignment horizontal="left"/>
    </xf>
    <xf numFmtId="8" fontId="6" fillId="0" borderId="2" xfId="0" applyNumberFormat="1" applyFont="1" applyBorder="1"/>
    <xf numFmtId="8" fontId="6" fillId="3" borderId="2" xfId="0" applyNumberFormat="1" applyFont="1" applyFill="1" applyBorder="1"/>
    <xf numFmtId="8" fontId="7" fillId="0" borderId="2" xfId="0" applyNumberFormat="1" applyFont="1" applyBorder="1"/>
    <xf numFmtId="8" fontId="6" fillId="3" borderId="5" xfId="0" applyNumberFormat="1" applyFont="1" applyFill="1" applyBorder="1"/>
    <xf numFmtId="165" fontId="0" fillId="2" borderId="0" xfId="1" applyNumberFormat="1" applyFont="1" applyFill="1"/>
    <xf numFmtId="169" fontId="0" fillId="2" borderId="0" xfId="0" applyNumberFormat="1" applyFill="1"/>
    <xf numFmtId="8" fontId="6" fillId="5" borderId="2" xfId="0" applyNumberFormat="1" applyFont="1" applyFill="1" applyBorder="1"/>
    <xf numFmtId="0" fontId="2" fillId="2" borderId="0" xfId="0" applyFont="1" applyFill="1"/>
    <xf numFmtId="0" fontId="4" fillId="4" borderId="7" xfId="0" applyFont="1" applyFill="1" applyBorder="1" applyAlignment="1">
      <alignment horizontal="left" indent="1"/>
    </xf>
    <xf numFmtId="0" fontId="4" fillId="4" borderId="0" xfId="0" applyFont="1" applyFill="1" applyBorder="1" applyAlignment="1">
      <alignment horizontal="left" indent="1"/>
    </xf>
    <xf numFmtId="0" fontId="0" fillId="2" borderId="6" xfId="0" applyFill="1" applyBorder="1"/>
    <xf numFmtId="0" fontId="2" fillId="2" borderId="4" xfId="0" applyFont="1" applyFill="1" applyBorder="1"/>
    <xf numFmtId="0" fontId="0" fillId="2" borderId="2" xfId="0" applyFill="1" applyBorder="1"/>
    <xf numFmtId="167" fontId="5" fillId="5" borderId="2" xfId="2" applyNumberFormat="1" applyFont="1" applyFill="1" applyBorder="1"/>
    <xf numFmtId="0" fontId="5" fillId="5" borderId="2" xfId="0" applyFont="1" applyFill="1" applyBorder="1"/>
    <xf numFmtId="10" fontId="5" fillId="5" borderId="2" xfId="3" applyNumberFormat="1" applyFont="1" applyFill="1" applyBorder="1"/>
    <xf numFmtId="168" fontId="5" fillId="5" borderId="2" xfId="3" applyNumberFormat="1" applyFont="1" applyFill="1" applyBorder="1"/>
  </cellXfs>
  <cellStyles count="4">
    <cellStyle name="Comma" xfId="1" builtinId="3"/>
    <cellStyle name="Currency" xfId="2" builtinId="4"/>
    <cellStyle name="Normal" xfId="0" builtinId="0"/>
    <cellStyle name="Percent" xfId="3" builtinId="5"/>
  </cellStyles>
  <dxfs count="8">
    <dxf>
      <font>
        <b val="0"/>
        <i val="0"/>
        <strike val="0"/>
        <condense val="0"/>
        <extend val="0"/>
        <outline val="0"/>
        <shadow val="0"/>
        <u val="none"/>
        <vertAlign val="baseline"/>
        <sz val="11"/>
        <color theme="1"/>
        <name val="Calibri"/>
        <family val="2"/>
        <scheme val="minor"/>
      </font>
    </dxf>
    <dxf>
      <numFmt numFmtId="166" formatCode="00000"/>
    </dxf>
    <dxf>
      <font>
        <b val="0"/>
        <i val="0"/>
        <strike val="0"/>
        <condense val="0"/>
        <extend val="0"/>
        <outline val="0"/>
        <shadow val="0"/>
        <u val="none"/>
        <vertAlign val="baseline"/>
        <sz val="11"/>
        <color theme="1"/>
        <name val="Calibri"/>
        <family val="2"/>
        <scheme val="minor"/>
      </font>
      <numFmt numFmtId="164" formatCode="_(* #,##0_);_(* \(#,##0\);_(* &quot;-&quot;??_);_(@_)"/>
    </dxf>
    <dxf>
      <numFmt numFmtId="0" formatCode="General"/>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5" formatCode="0_);\(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_(* \(#,##0\);_(* &quot;-&quot;??_);_(@_)"/>
    </dxf>
  </dxfs>
  <tableStyles count="1" defaultTableStyle="TableStyleMedium2" defaultPivotStyle="PivotStyleLight16">
    <tableStyle name="Invisible" pivot="0" table="0" count="0" xr9:uid="{ACBFD25C-BFAB-46F8-8AF6-C462C041AF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worksheet" Target="worksheets/sheet10.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Presentation File.xlsx]Pivot Tables!PivotTable8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baseline="0">
                <a:effectLst/>
              </a:rPr>
              <a:t>Average Sale Price Per Home - USA</a:t>
            </a:r>
            <a:endParaRPr lang="en-US" sz="14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rgbClr val="FFFF00">
                    <a:alpha val="50000"/>
                  </a:srgbClr>
                </a:solidFill>
              </a:ln>
              <a:effectLst/>
            </c:spPr>
            <c:trendlineType val="linear"/>
            <c:forward val="2"/>
            <c:dispRSqr val="0"/>
            <c:dispEq val="0"/>
          </c:trendline>
          <c:cat>
            <c:multiLvlStrRef>
              <c:f>'Pivot Tables'!$A$2:$A$49</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2018</c:v>
                  </c:pt>
                  <c:pt idx="12">
                    <c:v>2019</c:v>
                  </c:pt>
                  <c:pt idx="24">
                    <c:v>2020</c:v>
                  </c:pt>
                  <c:pt idx="36">
                    <c:v>2021</c:v>
                  </c:pt>
                </c:lvl>
              </c:multiLvlStrCache>
            </c:multiLvlStrRef>
          </c:cat>
          <c:val>
            <c:numRef>
              <c:f>'Pivot Tables'!$B$2:$B$49</c:f>
              <c:numCache>
                <c:formatCode>#,##0_);\(#,##0\)</c:formatCode>
                <c:ptCount val="43"/>
                <c:pt idx="0">
                  <c:v>271600</c:v>
                </c:pt>
                <c:pt idx="1">
                  <c:v>272967</c:v>
                </c:pt>
                <c:pt idx="2">
                  <c:v>279333</c:v>
                </c:pt>
                <c:pt idx="3">
                  <c:v>288667</c:v>
                </c:pt>
                <c:pt idx="4">
                  <c:v>295633</c:v>
                </c:pt>
                <c:pt idx="5">
                  <c:v>299267</c:v>
                </c:pt>
                <c:pt idx="6">
                  <c:v>299900</c:v>
                </c:pt>
                <c:pt idx="7">
                  <c:v>299600</c:v>
                </c:pt>
                <c:pt idx="8">
                  <c:v>299133</c:v>
                </c:pt>
                <c:pt idx="9">
                  <c:v>298467</c:v>
                </c:pt>
                <c:pt idx="10">
                  <c:v>297100</c:v>
                </c:pt>
                <c:pt idx="11">
                  <c:v>294233</c:v>
                </c:pt>
                <c:pt idx="12">
                  <c:v>291567</c:v>
                </c:pt>
                <c:pt idx="13">
                  <c:v>292933</c:v>
                </c:pt>
                <c:pt idx="14">
                  <c:v>297967</c:v>
                </c:pt>
                <c:pt idx="15">
                  <c:v>306333</c:v>
                </c:pt>
                <c:pt idx="16">
                  <c:v>314167</c:v>
                </c:pt>
                <c:pt idx="17">
                  <c:v>320542</c:v>
                </c:pt>
                <c:pt idx="18">
                  <c:v>322176</c:v>
                </c:pt>
                <c:pt idx="19">
                  <c:v>319676</c:v>
                </c:pt>
                <c:pt idx="20">
                  <c:v>315297</c:v>
                </c:pt>
                <c:pt idx="21">
                  <c:v>311963</c:v>
                </c:pt>
                <c:pt idx="22">
                  <c:v>306963</c:v>
                </c:pt>
                <c:pt idx="23">
                  <c:v>303267</c:v>
                </c:pt>
                <c:pt idx="24">
                  <c:v>299800</c:v>
                </c:pt>
                <c:pt idx="25">
                  <c:v>301467</c:v>
                </c:pt>
                <c:pt idx="26">
                  <c:v>306500</c:v>
                </c:pt>
                <c:pt idx="27">
                  <c:v>313000</c:v>
                </c:pt>
                <c:pt idx="28">
                  <c:v>320500</c:v>
                </c:pt>
                <c:pt idx="29">
                  <c:v>328167</c:v>
                </c:pt>
                <c:pt idx="30">
                  <c:v>335167</c:v>
                </c:pt>
                <c:pt idx="31">
                  <c:v>340167</c:v>
                </c:pt>
                <c:pt idx="32">
                  <c:v>342333</c:v>
                </c:pt>
                <c:pt idx="33">
                  <c:v>343667</c:v>
                </c:pt>
                <c:pt idx="34">
                  <c:v>342500</c:v>
                </c:pt>
                <c:pt idx="35">
                  <c:v>338160</c:v>
                </c:pt>
                <c:pt idx="36">
                  <c:v>333460</c:v>
                </c:pt>
                <c:pt idx="37">
                  <c:v>333790</c:v>
                </c:pt>
                <c:pt idx="38">
                  <c:v>340480</c:v>
                </c:pt>
                <c:pt idx="39">
                  <c:v>353846</c:v>
                </c:pt>
                <c:pt idx="40">
                  <c:v>367150</c:v>
                </c:pt>
                <c:pt idx="41">
                  <c:v>378296</c:v>
                </c:pt>
                <c:pt idx="42">
                  <c:v>381596</c:v>
                </c:pt>
              </c:numCache>
            </c:numRef>
          </c:val>
          <c:smooth val="0"/>
          <c:extLst>
            <c:ext xmlns:c16="http://schemas.microsoft.com/office/drawing/2014/chart" uri="{C3380CC4-5D6E-409C-BE32-E72D297353CC}">
              <c16:uniqueId val="{00000000-AE29-48FD-AC4E-A7F9CFE284CA}"/>
            </c:ext>
          </c:extLst>
        </c:ser>
        <c:dLbls>
          <c:showLegendKey val="0"/>
          <c:showVal val="0"/>
          <c:showCatName val="0"/>
          <c:showSerName val="0"/>
          <c:showPercent val="0"/>
          <c:showBubbleSize val="0"/>
        </c:dLbls>
        <c:marker val="1"/>
        <c:smooth val="0"/>
        <c:axId val="2075021887"/>
        <c:axId val="2075028543"/>
      </c:lineChart>
      <c:catAx>
        <c:axId val="2075021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5028543"/>
        <c:crosses val="autoZero"/>
        <c:auto val="1"/>
        <c:lblAlgn val="ctr"/>
        <c:lblOffset val="100"/>
        <c:noMultiLvlLbl val="0"/>
      </c:catAx>
      <c:valAx>
        <c:axId val="2075028543"/>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502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Presentation File.xlsx]Pivot Tables!PivotTable9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400" b="1" i="0" baseline="0">
                <a:effectLst/>
              </a:rPr>
              <a:t>Average Available Home Inventory- USA</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rgbClr val="FFFF00"/>
                </a:solidFill>
              </a:ln>
              <a:effectLst/>
            </c:spPr>
            <c:trendlineType val="linear"/>
            <c:forward val="2"/>
            <c:dispRSqr val="0"/>
            <c:dispEq val="0"/>
          </c:trendline>
          <c:cat>
            <c:multiLvlStrRef>
              <c:f>'Pivot Tables'!$D$2:$D$49</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2018</c:v>
                  </c:pt>
                  <c:pt idx="12">
                    <c:v>2019</c:v>
                  </c:pt>
                  <c:pt idx="24">
                    <c:v>2020</c:v>
                  </c:pt>
                  <c:pt idx="36">
                    <c:v>2021</c:v>
                  </c:pt>
                </c:lvl>
              </c:multiLvlStrCache>
            </c:multiLvlStrRef>
          </c:cat>
          <c:val>
            <c:numRef>
              <c:f>'Pivot Tables'!$E$2:$E$49</c:f>
              <c:numCache>
                <c:formatCode>#,##0_);\(#,##0\)</c:formatCode>
                <c:ptCount val="43"/>
                <c:pt idx="0">
                  <c:v>1428484</c:v>
                </c:pt>
                <c:pt idx="1">
                  <c:v>1385893</c:v>
                </c:pt>
                <c:pt idx="2">
                  <c:v>1443120</c:v>
                </c:pt>
                <c:pt idx="3">
                  <c:v>1530357</c:v>
                </c:pt>
                <c:pt idx="4">
                  <c:v>1632224</c:v>
                </c:pt>
                <c:pt idx="5">
                  <c:v>1705908</c:v>
                </c:pt>
                <c:pt idx="6">
                  <c:v>1757034</c:v>
                </c:pt>
                <c:pt idx="7">
                  <c:v>1781573</c:v>
                </c:pt>
                <c:pt idx="8">
                  <c:v>1770432</c:v>
                </c:pt>
                <c:pt idx="9">
                  <c:v>1750001</c:v>
                </c:pt>
                <c:pt idx="10">
                  <c:v>1693117</c:v>
                </c:pt>
                <c:pt idx="11">
                  <c:v>1596282</c:v>
                </c:pt>
                <c:pt idx="12">
                  <c:v>1508313</c:v>
                </c:pt>
                <c:pt idx="13">
                  <c:v>1459884</c:v>
                </c:pt>
                <c:pt idx="14">
                  <c:v>1506474</c:v>
                </c:pt>
                <c:pt idx="15">
                  <c:v>1572934</c:v>
                </c:pt>
                <c:pt idx="16">
                  <c:v>1665218</c:v>
                </c:pt>
                <c:pt idx="17">
                  <c:v>1736891</c:v>
                </c:pt>
                <c:pt idx="18">
                  <c:v>1781519</c:v>
                </c:pt>
                <c:pt idx="19">
                  <c:v>1792079</c:v>
                </c:pt>
                <c:pt idx="20">
                  <c:v>1773135</c:v>
                </c:pt>
                <c:pt idx="21">
                  <c:v>1742971</c:v>
                </c:pt>
                <c:pt idx="22">
                  <c:v>1669188</c:v>
                </c:pt>
                <c:pt idx="23">
                  <c:v>1552712</c:v>
                </c:pt>
                <c:pt idx="24">
                  <c:v>1448819</c:v>
                </c:pt>
                <c:pt idx="25">
                  <c:v>1398572</c:v>
                </c:pt>
                <c:pt idx="26">
                  <c:v>1423959</c:v>
                </c:pt>
                <c:pt idx="27">
                  <c:v>1411098</c:v>
                </c:pt>
                <c:pt idx="28">
                  <c:v>1432116</c:v>
                </c:pt>
                <c:pt idx="29">
                  <c:v>1430645</c:v>
                </c:pt>
                <c:pt idx="30">
                  <c:v>1454547</c:v>
                </c:pt>
                <c:pt idx="31">
                  <c:v>1424222</c:v>
                </c:pt>
                <c:pt idx="32">
                  <c:v>1378485</c:v>
                </c:pt>
                <c:pt idx="33">
                  <c:v>1337423</c:v>
                </c:pt>
                <c:pt idx="34">
                  <c:v>1259065</c:v>
                </c:pt>
                <c:pt idx="35">
                  <c:v>1149480</c:v>
                </c:pt>
                <c:pt idx="36">
                  <c:v>1055297</c:v>
                </c:pt>
                <c:pt idx="37">
                  <c:v>975369</c:v>
                </c:pt>
                <c:pt idx="38">
                  <c:v>963809</c:v>
                </c:pt>
                <c:pt idx="39">
                  <c:v>946074</c:v>
                </c:pt>
                <c:pt idx="40">
                  <c:v>981814</c:v>
                </c:pt>
                <c:pt idx="41">
                  <c:v>1011975</c:v>
                </c:pt>
                <c:pt idx="42">
                  <c:v>1057193</c:v>
                </c:pt>
              </c:numCache>
            </c:numRef>
          </c:val>
          <c:smooth val="0"/>
          <c:extLst>
            <c:ext xmlns:c16="http://schemas.microsoft.com/office/drawing/2014/chart" uri="{C3380CC4-5D6E-409C-BE32-E72D297353CC}">
              <c16:uniqueId val="{00000000-A8E7-47EF-B293-39071AAA248F}"/>
            </c:ext>
          </c:extLst>
        </c:ser>
        <c:dLbls>
          <c:showLegendKey val="0"/>
          <c:showVal val="0"/>
          <c:showCatName val="0"/>
          <c:showSerName val="0"/>
          <c:showPercent val="0"/>
          <c:showBubbleSize val="0"/>
        </c:dLbls>
        <c:marker val="1"/>
        <c:smooth val="0"/>
        <c:axId val="2073911791"/>
        <c:axId val="2073913871"/>
      </c:lineChart>
      <c:catAx>
        <c:axId val="2073911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913871"/>
        <c:crosses val="autoZero"/>
        <c:auto val="1"/>
        <c:lblAlgn val="ctr"/>
        <c:lblOffset val="100"/>
        <c:noMultiLvlLbl val="0"/>
      </c:catAx>
      <c:valAx>
        <c:axId val="2073913871"/>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91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Presentation File.xlsx]Pivot Tables!PivotTable10</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Home Sales Count - USA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rgbClr val="FFFF00">
                    <a:alpha val="50000"/>
                  </a:srgbClr>
                </a:solidFill>
              </a:ln>
              <a:effectLst/>
            </c:spPr>
            <c:trendlineType val="linear"/>
            <c:forward val="2"/>
            <c:dispRSqr val="0"/>
            <c:dispEq val="0"/>
          </c:trendline>
          <c:cat>
            <c:multiLvlStrRef>
              <c:f>'Pivot Tables'!$G$2:$G$49</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2018</c:v>
                  </c:pt>
                  <c:pt idx="12">
                    <c:v>2019</c:v>
                  </c:pt>
                  <c:pt idx="24">
                    <c:v>2020</c:v>
                  </c:pt>
                  <c:pt idx="36">
                    <c:v>2021</c:v>
                  </c:pt>
                </c:lvl>
              </c:multiLvlStrCache>
            </c:multiLvlStrRef>
          </c:cat>
          <c:val>
            <c:numRef>
              <c:f>'Pivot Tables'!$H$2:$H$49</c:f>
              <c:numCache>
                <c:formatCode>#,##0_);\(#,##0\)</c:formatCode>
                <c:ptCount val="43"/>
                <c:pt idx="0">
                  <c:v>293642</c:v>
                </c:pt>
                <c:pt idx="1">
                  <c:v>279111</c:v>
                </c:pt>
                <c:pt idx="2">
                  <c:v>385653</c:v>
                </c:pt>
                <c:pt idx="3">
                  <c:v>408816</c:v>
                </c:pt>
                <c:pt idx="4">
                  <c:v>474514</c:v>
                </c:pt>
                <c:pt idx="5">
                  <c:v>500101</c:v>
                </c:pt>
                <c:pt idx="6">
                  <c:v>474042</c:v>
                </c:pt>
                <c:pt idx="7">
                  <c:v>489024</c:v>
                </c:pt>
                <c:pt idx="8">
                  <c:v>387468</c:v>
                </c:pt>
                <c:pt idx="9">
                  <c:v>417898</c:v>
                </c:pt>
                <c:pt idx="10">
                  <c:v>365935</c:v>
                </c:pt>
                <c:pt idx="11">
                  <c:v>344640</c:v>
                </c:pt>
                <c:pt idx="12">
                  <c:v>273498</c:v>
                </c:pt>
                <c:pt idx="13">
                  <c:v>284034</c:v>
                </c:pt>
                <c:pt idx="14">
                  <c:v>364291</c:v>
                </c:pt>
                <c:pt idx="15">
                  <c:v>408269</c:v>
                </c:pt>
                <c:pt idx="16">
                  <c:v>476044</c:v>
                </c:pt>
                <c:pt idx="17">
                  <c:v>462269</c:v>
                </c:pt>
                <c:pt idx="18">
                  <c:v>481083</c:v>
                </c:pt>
                <c:pt idx="19">
                  <c:v>471893</c:v>
                </c:pt>
                <c:pt idx="20">
                  <c:v>408414</c:v>
                </c:pt>
                <c:pt idx="21">
                  <c:v>425599</c:v>
                </c:pt>
                <c:pt idx="22">
                  <c:v>362359</c:v>
                </c:pt>
                <c:pt idx="23">
                  <c:v>386819</c:v>
                </c:pt>
                <c:pt idx="24">
                  <c:v>302525</c:v>
                </c:pt>
                <c:pt idx="25">
                  <c:v>296586</c:v>
                </c:pt>
                <c:pt idx="26">
                  <c:v>378781</c:v>
                </c:pt>
                <c:pt idx="27">
                  <c:v>334723</c:v>
                </c:pt>
                <c:pt idx="28">
                  <c:v>321752</c:v>
                </c:pt>
                <c:pt idx="29">
                  <c:v>436201</c:v>
                </c:pt>
                <c:pt idx="30">
                  <c:v>515713</c:v>
                </c:pt>
                <c:pt idx="31">
                  <c:v>498114</c:v>
                </c:pt>
                <c:pt idx="32">
                  <c:v>498383</c:v>
                </c:pt>
                <c:pt idx="33">
                  <c:v>508396</c:v>
                </c:pt>
                <c:pt idx="34">
                  <c:v>437050</c:v>
                </c:pt>
                <c:pt idx="35">
                  <c:v>475282</c:v>
                </c:pt>
                <c:pt idx="36">
                  <c:v>340896</c:v>
                </c:pt>
                <c:pt idx="37">
                  <c:v>327272</c:v>
                </c:pt>
                <c:pt idx="38">
                  <c:v>441107</c:v>
                </c:pt>
                <c:pt idx="39">
                  <c:v>454196</c:v>
                </c:pt>
                <c:pt idx="40">
                  <c:v>455524</c:v>
                </c:pt>
                <c:pt idx="41">
                  <c:v>531380</c:v>
                </c:pt>
                <c:pt idx="42">
                  <c:v>500007</c:v>
                </c:pt>
              </c:numCache>
            </c:numRef>
          </c:val>
          <c:smooth val="0"/>
          <c:extLst>
            <c:ext xmlns:c16="http://schemas.microsoft.com/office/drawing/2014/chart" uri="{C3380CC4-5D6E-409C-BE32-E72D297353CC}">
              <c16:uniqueId val="{00000000-BF55-44BD-B002-6ADF41BC64B0}"/>
            </c:ext>
          </c:extLst>
        </c:ser>
        <c:dLbls>
          <c:showLegendKey val="0"/>
          <c:showVal val="0"/>
          <c:showCatName val="0"/>
          <c:showSerName val="0"/>
          <c:showPercent val="0"/>
          <c:showBubbleSize val="0"/>
        </c:dLbls>
        <c:marker val="1"/>
        <c:smooth val="0"/>
        <c:axId val="2065747807"/>
        <c:axId val="2065756959"/>
      </c:lineChart>
      <c:catAx>
        <c:axId val="2065747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5756959"/>
        <c:crosses val="autoZero"/>
        <c:auto val="1"/>
        <c:lblAlgn val="ctr"/>
        <c:lblOffset val="100"/>
        <c:noMultiLvlLbl val="0"/>
      </c:catAx>
      <c:valAx>
        <c:axId val="2065756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5747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Presentation File.xlsx]Pivot Tables!PivotTable12</c:name>
    <c:fmtId val="2"/>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US" b="1"/>
              <a:t>Shiller Index</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trendline>
            <c:spPr>
              <a:ln w="9525" cap="rnd">
                <a:solidFill>
                  <a:schemeClr val="accent1"/>
                </a:solidFill>
              </a:ln>
              <a:effectLst/>
            </c:spPr>
            <c:trendlineType val="linear"/>
            <c:forward val="2"/>
            <c:dispRSqr val="0"/>
            <c:dispEq val="0"/>
          </c:trendline>
          <c:cat>
            <c:multiLvlStrRef>
              <c:f>'Pivot Tables'!$J$2:$J$49</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2018</c:v>
                  </c:pt>
                  <c:pt idx="12">
                    <c:v>2019</c:v>
                  </c:pt>
                  <c:pt idx="24">
                    <c:v>2020</c:v>
                  </c:pt>
                  <c:pt idx="36">
                    <c:v>2021</c:v>
                  </c:pt>
                </c:lvl>
              </c:multiLvlStrCache>
            </c:multiLvlStrRef>
          </c:cat>
          <c:val>
            <c:numRef>
              <c:f>'Pivot Tables'!$K$2:$K$49</c:f>
              <c:numCache>
                <c:formatCode>#,##0.00_);\(#,##0.00\)</c:formatCode>
                <c:ptCount val="43"/>
                <c:pt idx="0">
                  <c:v>198.172</c:v>
                </c:pt>
                <c:pt idx="1">
                  <c:v>199.13299999999899</c:v>
                </c:pt>
                <c:pt idx="2">
                  <c:v>200.03</c:v>
                </c:pt>
                <c:pt idx="3">
                  <c:v>200.86799999999999</c:v>
                </c:pt>
                <c:pt idx="4">
                  <c:v>201.68199999999999</c:v>
                </c:pt>
                <c:pt idx="5">
                  <c:v>202.48500000000001</c:v>
                </c:pt>
                <c:pt idx="6">
                  <c:v>203.09700000000001</c:v>
                </c:pt>
                <c:pt idx="7">
                  <c:v>203.86500000000001</c:v>
                </c:pt>
                <c:pt idx="8">
                  <c:v>204.42099999999999</c:v>
                </c:pt>
                <c:pt idx="9">
                  <c:v>205.02500000000001</c:v>
                </c:pt>
                <c:pt idx="10">
                  <c:v>205.453</c:v>
                </c:pt>
                <c:pt idx="11">
                  <c:v>205.83</c:v>
                </c:pt>
                <c:pt idx="12">
                  <c:v>206.21299999999999</c:v>
                </c:pt>
                <c:pt idx="13">
                  <c:v>206.649</c:v>
                </c:pt>
                <c:pt idx="14">
                  <c:v>207.209</c:v>
                </c:pt>
                <c:pt idx="15">
                  <c:v>207.928</c:v>
                </c:pt>
                <c:pt idx="16">
                  <c:v>208.62599999999901</c:v>
                </c:pt>
                <c:pt idx="17">
                  <c:v>209.11199999999999</c:v>
                </c:pt>
                <c:pt idx="18">
                  <c:v>209.63299999999899</c:v>
                </c:pt>
                <c:pt idx="19">
                  <c:v>210.357</c:v>
                </c:pt>
                <c:pt idx="20">
                  <c:v>210.99799999999999</c:v>
                </c:pt>
                <c:pt idx="21">
                  <c:v>211.60599999999999</c:v>
                </c:pt>
                <c:pt idx="22">
                  <c:v>212.43</c:v>
                </c:pt>
                <c:pt idx="23">
                  <c:v>213.37200000000001</c:v>
                </c:pt>
                <c:pt idx="24">
                  <c:v>214.41</c:v>
                </c:pt>
                <c:pt idx="25">
                  <c:v>215.47399999999999</c:v>
                </c:pt>
                <c:pt idx="26">
                  <c:v>216.63200000000001</c:v>
                </c:pt>
                <c:pt idx="27">
                  <c:v>217.495</c:v>
                </c:pt>
                <c:pt idx="28">
                  <c:v>217.80099999999999</c:v>
                </c:pt>
                <c:pt idx="29">
                  <c:v>218.36</c:v>
                </c:pt>
                <c:pt idx="30">
                  <c:v>219.91499999999999</c:v>
                </c:pt>
                <c:pt idx="31">
                  <c:v>222.70400000000001</c:v>
                </c:pt>
                <c:pt idx="32">
                  <c:v>225.90799999999999</c:v>
                </c:pt>
                <c:pt idx="33">
                  <c:v>229.41</c:v>
                </c:pt>
                <c:pt idx="34">
                  <c:v>232.643</c:v>
                </c:pt>
                <c:pt idx="35">
                  <c:v>235.60400000000001</c:v>
                </c:pt>
                <c:pt idx="36">
                  <c:v>238.57299999999901</c:v>
                </c:pt>
                <c:pt idx="37">
                  <c:v>241.649</c:v>
                </c:pt>
                <c:pt idx="38">
                  <c:v>245.72799999999901</c:v>
                </c:pt>
                <c:pt idx="39">
                  <c:v>250.04499999999999</c:v>
                </c:pt>
                <c:pt idx="40">
                  <c:v>254.62599999999901</c:v>
                </c:pt>
                <c:pt idx="41">
                  <c:v>259.298</c:v>
                </c:pt>
                <c:pt idx="42">
                  <c:v>263.30500000000001</c:v>
                </c:pt>
              </c:numCache>
            </c:numRef>
          </c:val>
          <c:smooth val="0"/>
          <c:extLst>
            <c:ext xmlns:c16="http://schemas.microsoft.com/office/drawing/2014/chart" uri="{C3380CC4-5D6E-409C-BE32-E72D297353CC}">
              <c16:uniqueId val="{00000004-5DDF-4566-A686-9318B5E58FE2}"/>
            </c:ext>
          </c:extLst>
        </c:ser>
        <c:dLbls>
          <c:showLegendKey val="0"/>
          <c:showVal val="0"/>
          <c:showCatName val="0"/>
          <c:showSerName val="0"/>
          <c:showPercent val="0"/>
          <c:showBubbleSize val="0"/>
        </c:dLbls>
        <c:marker val="1"/>
        <c:smooth val="0"/>
        <c:axId val="463556303"/>
        <c:axId val="463551311"/>
      </c:lineChart>
      <c:catAx>
        <c:axId val="4635563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463551311"/>
        <c:crosses val="autoZero"/>
        <c:auto val="1"/>
        <c:lblAlgn val="ctr"/>
        <c:lblOffset val="100"/>
        <c:noMultiLvlLbl val="0"/>
      </c:catAx>
      <c:valAx>
        <c:axId val="463551311"/>
        <c:scaling>
          <c:orientation val="minMax"/>
        </c:scaling>
        <c:delete val="0"/>
        <c:axPos val="l"/>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4635563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Presentation File.xlsx]Pivot Tables!PivotTable14</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SPY ETF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Tables'!$N$1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forward val="2"/>
            <c:dispRSqr val="0"/>
            <c:dispEq val="0"/>
          </c:trendline>
          <c:cat>
            <c:multiLvlStrRef>
              <c:f>'Pivot Tables'!$M$2:$M$49</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2018</c:v>
                  </c:pt>
                  <c:pt idx="12">
                    <c:v>2019</c:v>
                  </c:pt>
                  <c:pt idx="24">
                    <c:v>2020</c:v>
                  </c:pt>
                  <c:pt idx="36">
                    <c:v>2021</c:v>
                  </c:pt>
                </c:lvl>
              </c:multiLvlStrCache>
            </c:multiLvlStrRef>
          </c:cat>
          <c:val>
            <c:numRef>
              <c:f>'Pivot Tables'!$N$2:$N$49</c:f>
              <c:numCache>
                <c:formatCode>#,##0.00_);\(#,##0.00\)</c:formatCode>
                <c:ptCount val="43"/>
                <c:pt idx="0">
                  <c:v>278.30476161904761</c:v>
                </c:pt>
                <c:pt idx="1">
                  <c:v>270.23683889473688</c:v>
                </c:pt>
                <c:pt idx="2">
                  <c:v>269.98190304761908</c:v>
                </c:pt>
                <c:pt idx="3">
                  <c:v>264.86285847619041</c:v>
                </c:pt>
                <c:pt idx="4">
                  <c:v>270.07045250000004</c:v>
                </c:pt>
                <c:pt idx="5">
                  <c:v>275.19333466666666</c:v>
                </c:pt>
                <c:pt idx="6">
                  <c:v>278.87237828571432</c:v>
                </c:pt>
                <c:pt idx="7">
                  <c:v>285.6926110869565</c:v>
                </c:pt>
                <c:pt idx="8">
                  <c:v>290.14105068421054</c:v>
                </c:pt>
                <c:pt idx="9">
                  <c:v>277.974781826087</c:v>
                </c:pt>
                <c:pt idx="10">
                  <c:v>272.20762133333335</c:v>
                </c:pt>
                <c:pt idx="11">
                  <c:v>256.75210405263158</c:v>
                </c:pt>
                <c:pt idx="12">
                  <c:v>260.10428442857148</c:v>
                </c:pt>
                <c:pt idx="13">
                  <c:v>275.23526478947372</c:v>
                </c:pt>
                <c:pt idx="14">
                  <c:v>280.03047399999997</c:v>
                </c:pt>
                <c:pt idx="15">
                  <c:v>289.76476185714284</c:v>
                </c:pt>
                <c:pt idx="16">
                  <c:v>285.30227254545463</c:v>
                </c:pt>
                <c:pt idx="17">
                  <c:v>288.98349919999998</c:v>
                </c:pt>
                <c:pt idx="18">
                  <c:v>298.96317913636364</c:v>
                </c:pt>
                <c:pt idx="19">
                  <c:v>289.5990891363636</c:v>
                </c:pt>
                <c:pt idx="20">
                  <c:v>298.10099945000002</c:v>
                </c:pt>
                <c:pt idx="21">
                  <c:v>297.12086821739121</c:v>
                </c:pt>
                <c:pt idx="22">
                  <c:v>310.28699804999997</c:v>
                </c:pt>
                <c:pt idx="23">
                  <c:v>317.49047552380949</c:v>
                </c:pt>
                <c:pt idx="24">
                  <c:v>326.97476480952378</c:v>
                </c:pt>
                <c:pt idx="25">
                  <c:v>327.37263568421054</c:v>
                </c:pt>
                <c:pt idx="26">
                  <c:v>264.79181659090915</c:v>
                </c:pt>
                <c:pt idx="27">
                  <c:v>275.40904966666659</c:v>
                </c:pt>
                <c:pt idx="28">
                  <c:v>291.65300135000007</c:v>
                </c:pt>
                <c:pt idx="29">
                  <c:v>310.15408599999995</c:v>
                </c:pt>
                <c:pt idx="30">
                  <c:v>319.99409059090908</c:v>
                </c:pt>
                <c:pt idx="31">
                  <c:v>338.7480949047619</c:v>
                </c:pt>
                <c:pt idx="32">
                  <c:v>336.03524195238094</c:v>
                </c:pt>
                <c:pt idx="33">
                  <c:v>340.97909422727275</c:v>
                </c:pt>
                <c:pt idx="34">
                  <c:v>354.42000124999998</c:v>
                </c:pt>
                <c:pt idx="35">
                  <c:v>368.88636350000002</c:v>
                </c:pt>
                <c:pt idx="36">
                  <c:v>378.17842352631584</c:v>
                </c:pt>
                <c:pt idx="37">
                  <c:v>387.48157705263162</c:v>
                </c:pt>
                <c:pt idx="38">
                  <c:v>390.28695952173911</c:v>
                </c:pt>
                <c:pt idx="39">
                  <c:v>412.91047147619054</c:v>
                </c:pt>
                <c:pt idx="40">
                  <c:v>415.9764998500001</c:v>
                </c:pt>
                <c:pt idx="41">
                  <c:v>422.98454413636358</c:v>
                </c:pt>
                <c:pt idx="42">
                  <c:v>435.09428185714273</c:v>
                </c:pt>
              </c:numCache>
            </c:numRef>
          </c:val>
          <c:smooth val="0"/>
          <c:extLst>
            <c:ext xmlns:c16="http://schemas.microsoft.com/office/drawing/2014/chart" uri="{C3380CC4-5D6E-409C-BE32-E72D297353CC}">
              <c16:uniqueId val="{00000003-4AEF-4395-B77D-B24C2C895116}"/>
            </c:ext>
          </c:extLst>
        </c:ser>
        <c:dLbls>
          <c:showLegendKey val="0"/>
          <c:showVal val="0"/>
          <c:showCatName val="0"/>
          <c:showSerName val="0"/>
          <c:showPercent val="0"/>
          <c:showBubbleSize val="0"/>
        </c:dLbls>
        <c:smooth val="0"/>
        <c:axId val="2073694607"/>
        <c:axId val="2073692111"/>
      </c:lineChart>
      <c:catAx>
        <c:axId val="207369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3692111"/>
        <c:crosses val="autoZero"/>
        <c:auto val="1"/>
        <c:lblAlgn val="ctr"/>
        <c:lblOffset val="100"/>
        <c:noMultiLvlLbl val="0"/>
      </c:catAx>
      <c:valAx>
        <c:axId val="2073692111"/>
        <c:scaling>
          <c:orientation val="minMax"/>
        </c:scaling>
        <c:delete val="0"/>
        <c:axPos val="l"/>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3694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Presentation File.xlsx]Pivot Tables!PivotTable15</c:name>
    <c:fmtId val="2"/>
  </c:pivotSource>
  <c:chart>
    <c:title>
      <c:tx>
        <c:rich>
          <a:bodyPr rot="0" spcFirstLastPara="1" vertOverflow="ellipsis" vert="horz" wrap="square" anchor="ctr" anchorCtr="1"/>
          <a:lstStyle/>
          <a:p>
            <a:pPr>
              <a:defRPr b="0" i="0" u="none" strike="noStrike" kern="1200" baseline="0">
                <a:solidFill>
                  <a:schemeClr val="dk1"/>
                </a:solidFill>
                <a:effectLst/>
                <a:latin typeface="+mn-lt"/>
                <a:ea typeface="+mn-ea"/>
                <a:cs typeface="+mn-cs"/>
              </a:defRPr>
            </a:pPr>
            <a:r>
              <a:rPr lang="en-US" sz="1400" b="1"/>
              <a:t>Average Mortgage Interest Rate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cat>
            <c:multiLvlStrRef>
              <c:f>'Pivot Tables'!$P$2:$P$49</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2018</c:v>
                  </c:pt>
                  <c:pt idx="12">
                    <c:v>2019</c:v>
                  </c:pt>
                  <c:pt idx="24">
                    <c:v>2020</c:v>
                  </c:pt>
                  <c:pt idx="36">
                    <c:v>2021</c:v>
                  </c:pt>
                </c:lvl>
              </c:multiLvlStrCache>
            </c:multiLvlStrRef>
          </c:cat>
          <c:val>
            <c:numRef>
              <c:f>'Pivot Tables'!$Q$2:$Q$49</c:f>
              <c:numCache>
                <c:formatCode>0.00%</c:formatCode>
                <c:ptCount val="43"/>
                <c:pt idx="0">
                  <c:v>4.0300000000000002E-2</c:v>
                </c:pt>
                <c:pt idx="1">
                  <c:v>4.3299999999999998E-2</c:v>
                </c:pt>
                <c:pt idx="2">
                  <c:v>4.4400000000000002E-2</c:v>
                </c:pt>
                <c:pt idx="3">
                  <c:v>4.4699999999999997E-2</c:v>
                </c:pt>
                <c:pt idx="4">
                  <c:v>4.5860000000000005E-2</c:v>
                </c:pt>
                <c:pt idx="5">
                  <c:v>4.5700000000000005E-2</c:v>
                </c:pt>
                <c:pt idx="6">
                  <c:v>4.53E-2</c:v>
                </c:pt>
                <c:pt idx="7">
                  <c:v>4.5499999999999999E-2</c:v>
                </c:pt>
                <c:pt idx="8">
                  <c:v>4.6300000000000001E-2</c:v>
                </c:pt>
                <c:pt idx="9">
                  <c:v>4.8300000000000003E-2</c:v>
                </c:pt>
                <c:pt idx="10">
                  <c:v>4.87E-2</c:v>
                </c:pt>
                <c:pt idx="11">
                  <c:v>4.6399999999999997E-2</c:v>
                </c:pt>
                <c:pt idx="12">
                  <c:v>4.4600000000000001E-2</c:v>
                </c:pt>
                <c:pt idx="13">
                  <c:v>4.3700000000000003E-2</c:v>
                </c:pt>
                <c:pt idx="14">
                  <c:v>4.2699999999999995E-2</c:v>
                </c:pt>
                <c:pt idx="15">
                  <c:v>4.1399999999999999E-2</c:v>
                </c:pt>
                <c:pt idx="16">
                  <c:v>4.07E-2</c:v>
                </c:pt>
                <c:pt idx="17">
                  <c:v>3.7999999999999999E-2</c:v>
                </c:pt>
                <c:pt idx="18">
                  <c:v>3.7699999999999997E-2</c:v>
                </c:pt>
                <c:pt idx="19">
                  <c:v>3.6200000000000003E-2</c:v>
                </c:pt>
                <c:pt idx="20">
                  <c:v>3.61E-2</c:v>
                </c:pt>
                <c:pt idx="21">
                  <c:v>3.6900000000000002E-2</c:v>
                </c:pt>
                <c:pt idx="22">
                  <c:v>3.7000000000000005E-2</c:v>
                </c:pt>
                <c:pt idx="23">
                  <c:v>3.7200000000000004E-2</c:v>
                </c:pt>
                <c:pt idx="24">
                  <c:v>3.6239999999999994E-2</c:v>
                </c:pt>
                <c:pt idx="25">
                  <c:v>3.4700000000000002E-2</c:v>
                </c:pt>
                <c:pt idx="26">
                  <c:v>3.4500000000000003E-2</c:v>
                </c:pt>
                <c:pt idx="27">
                  <c:v>3.3099999999999997E-2</c:v>
                </c:pt>
                <c:pt idx="28">
                  <c:v>3.2300000000000002E-2</c:v>
                </c:pt>
                <c:pt idx="29">
                  <c:v>3.1600000000000003E-2</c:v>
                </c:pt>
                <c:pt idx="30">
                  <c:v>3.0200000000000001E-2</c:v>
                </c:pt>
                <c:pt idx="31">
                  <c:v>2.9399999999999999E-2</c:v>
                </c:pt>
                <c:pt idx="32">
                  <c:v>2.8900000000000002E-2</c:v>
                </c:pt>
                <c:pt idx="33">
                  <c:v>2.8300000000000002E-2</c:v>
                </c:pt>
                <c:pt idx="34">
                  <c:v>2.7699999999999999E-2</c:v>
                </c:pt>
                <c:pt idx="35">
                  <c:v>2.6800000000000001E-2</c:v>
                </c:pt>
                <c:pt idx="36">
                  <c:v>2.7400000000000001E-2</c:v>
                </c:pt>
                <c:pt idx="37">
                  <c:v>2.81E-2</c:v>
                </c:pt>
                <c:pt idx="38">
                  <c:v>3.0800000000000001E-2</c:v>
                </c:pt>
                <c:pt idx="39">
                  <c:v>3.0600000000000002E-2</c:v>
                </c:pt>
                <c:pt idx="40">
                  <c:v>2.9600000000000001E-2</c:v>
                </c:pt>
                <c:pt idx="41">
                  <c:v>2.98E-2</c:v>
                </c:pt>
                <c:pt idx="42">
                  <c:v>2.87E-2</c:v>
                </c:pt>
              </c:numCache>
            </c:numRef>
          </c:val>
          <c:extLst>
            <c:ext xmlns:c16="http://schemas.microsoft.com/office/drawing/2014/chart" uri="{C3380CC4-5D6E-409C-BE32-E72D297353CC}">
              <c16:uniqueId val="{00000000-B43E-4734-B00A-223F25941FB9}"/>
            </c:ext>
          </c:extLst>
        </c:ser>
        <c:dLbls>
          <c:showLegendKey val="0"/>
          <c:showVal val="0"/>
          <c:showCatName val="0"/>
          <c:showSerName val="0"/>
          <c:showPercent val="0"/>
          <c:showBubbleSize val="0"/>
        </c:dLbls>
        <c:gapWidth val="75"/>
        <c:overlap val="-25"/>
        <c:axId val="47913183"/>
        <c:axId val="47914015"/>
      </c:barChart>
      <c:catAx>
        <c:axId val="47913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effectLst/>
                <a:latin typeface="+mn-lt"/>
                <a:ea typeface="+mn-ea"/>
                <a:cs typeface="+mn-cs"/>
              </a:defRPr>
            </a:pPr>
            <a:endParaRPr lang="en-US"/>
          </a:p>
        </c:txPr>
        <c:crossAx val="47914015"/>
        <c:crosses val="autoZero"/>
        <c:auto val="1"/>
        <c:lblAlgn val="ctr"/>
        <c:lblOffset val="100"/>
        <c:noMultiLvlLbl val="0"/>
      </c:catAx>
      <c:valAx>
        <c:axId val="47914015"/>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91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US Consumer</a:t>
            </a:r>
            <a:r>
              <a:rPr lang="en-US" b="1" baseline="0"/>
              <a:t> Price Index</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'US Inflation'!$B$1</c:f>
              <c:strCache>
                <c:ptCount val="1"/>
                <c:pt idx="0">
                  <c:v> Index </c:v>
                </c:pt>
              </c:strCache>
            </c:strRef>
          </c:tx>
          <c:spPr>
            <a:ln w="28575" cap="rnd">
              <a:solidFill>
                <a:schemeClr val="accent1"/>
              </a:solidFill>
              <a:round/>
            </a:ln>
            <a:effectLst/>
          </c:spPr>
          <c:marker>
            <c:symbol val="none"/>
          </c:marker>
          <c:cat>
            <c:numRef>
              <c:f>'US Inflation'!$A$2:$A$41</c:f>
              <c:numCache>
                <c:formatCode>0_);\(0\)</c:formatCode>
                <c:ptCount val="40"/>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pt idx="38">
                  <c:v>2020</c:v>
                </c:pt>
                <c:pt idx="39">
                  <c:v>2021</c:v>
                </c:pt>
              </c:numCache>
            </c:numRef>
          </c:cat>
          <c:val>
            <c:numRef>
              <c:f>'US Inflation'!$B$2:$B$41</c:f>
              <c:numCache>
                <c:formatCode>_(* #,##0_);_(* \(#,##0\);_(* "-"??_);_(@_)</c:formatCode>
                <c:ptCount val="40"/>
                <c:pt idx="0">
                  <c:v>96.5</c:v>
                </c:pt>
                <c:pt idx="1">
                  <c:v>99.6</c:v>
                </c:pt>
                <c:pt idx="2">
                  <c:v>103.9</c:v>
                </c:pt>
                <c:pt idx="3">
                  <c:v>107.6</c:v>
                </c:pt>
                <c:pt idx="4">
                  <c:v>109.6</c:v>
                </c:pt>
                <c:pt idx="5">
                  <c:v>113.6</c:v>
                </c:pt>
                <c:pt idx="6">
                  <c:v>118.3</c:v>
                </c:pt>
                <c:pt idx="7">
                  <c:v>124</c:v>
                </c:pt>
                <c:pt idx="8">
                  <c:v>130.69999999999999</c:v>
                </c:pt>
                <c:pt idx="9">
                  <c:v>136.19999999999999</c:v>
                </c:pt>
                <c:pt idx="10">
                  <c:v>140.30000000000001</c:v>
                </c:pt>
                <c:pt idx="11">
                  <c:v>144.5</c:v>
                </c:pt>
                <c:pt idx="12">
                  <c:v>148.19999999999999</c:v>
                </c:pt>
                <c:pt idx="13">
                  <c:v>152.4</c:v>
                </c:pt>
                <c:pt idx="14">
                  <c:v>156.9</c:v>
                </c:pt>
                <c:pt idx="15">
                  <c:v>160.5</c:v>
                </c:pt>
                <c:pt idx="16">
                  <c:v>163</c:v>
                </c:pt>
                <c:pt idx="17">
                  <c:v>166.6</c:v>
                </c:pt>
                <c:pt idx="18">
                  <c:v>172.2</c:v>
                </c:pt>
                <c:pt idx="19">
                  <c:v>177.1</c:v>
                </c:pt>
                <c:pt idx="20">
                  <c:v>179.9</c:v>
                </c:pt>
                <c:pt idx="21">
                  <c:v>184</c:v>
                </c:pt>
                <c:pt idx="22">
                  <c:v>188.9</c:v>
                </c:pt>
                <c:pt idx="23">
                  <c:v>195.3</c:v>
                </c:pt>
                <c:pt idx="24">
                  <c:v>201.6</c:v>
                </c:pt>
                <c:pt idx="25">
                  <c:v>207.34200000000001</c:v>
                </c:pt>
                <c:pt idx="26">
                  <c:v>215.303</c:v>
                </c:pt>
                <c:pt idx="27">
                  <c:v>214.53700000000001</c:v>
                </c:pt>
                <c:pt idx="28">
                  <c:v>218.05600000000001</c:v>
                </c:pt>
                <c:pt idx="29">
                  <c:v>224.93899999999999</c:v>
                </c:pt>
                <c:pt idx="30">
                  <c:v>229.59399999999999</c:v>
                </c:pt>
                <c:pt idx="31">
                  <c:v>232.95699999999999</c:v>
                </c:pt>
                <c:pt idx="32">
                  <c:v>236.73599999999999</c:v>
                </c:pt>
                <c:pt idx="33">
                  <c:v>237.017</c:v>
                </c:pt>
                <c:pt idx="34">
                  <c:v>240.00700000000001</c:v>
                </c:pt>
                <c:pt idx="35">
                  <c:v>245.12</c:v>
                </c:pt>
                <c:pt idx="36">
                  <c:v>251.107</c:v>
                </c:pt>
                <c:pt idx="37">
                  <c:v>255.65700000000001</c:v>
                </c:pt>
                <c:pt idx="38">
                  <c:v>258.81099999999998</c:v>
                </c:pt>
                <c:pt idx="39">
                  <c:v>271.69600000000003</c:v>
                </c:pt>
              </c:numCache>
            </c:numRef>
          </c:val>
          <c:smooth val="0"/>
          <c:extLst>
            <c:ext xmlns:c16="http://schemas.microsoft.com/office/drawing/2014/chart" uri="{C3380CC4-5D6E-409C-BE32-E72D297353CC}">
              <c16:uniqueId val="{00000000-9F9D-4EB2-9C52-30CC1BF44731}"/>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843959520"/>
        <c:axId val="843939136"/>
      </c:lineChart>
      <c:catAx>
        <c:axId val="843959520"/>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39136"/>
        <c:crosses val="autoZero"/>
        <c:auto val="1"/>
        <c:lblAlgn val="ctr"/>
        <c:lblOffset val="100"/>
        <c:noMultiLvlLbl val="0"/>
      </c:catAx>
      <c:valAx>
        <c:axId val="8439391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5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US GDP (In Billions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3"/>
          <c:order val="3"/>
          <c:tx>
            <c:strRef>
              <c:f>'US GDP'!$F$1</c:f>
              <c:strCache>
                <c:ptCount val="1"/>
                <c:pt idx="0">
                  <c:v> GDP in Billions ($) </c:v>
                </c:pt>
              </c:strCache>
            </c:strRef>
          </c:tx>
          <c:spPr>
            <a:ln w="22225" cap="rnd">
              <a:solidFill>
                <a:schemeClr val="accent4"/>
              </a:solidFill>
            </a:ln>
            <a:effectLst>
              <a:glow rad="139700">
                <a:schemeClr val="accent4">
                  <a:satMod val="175000"/>
                  <a:alpha val="14000"/>
                </a:schemeClr>
              </a:glow>
            </a:effectLst>
          </c:spPr>
          <c:marker>
            <c:symbol val="none"/>
          </c:marker>
          <c:trendline>
            <c:spPr>
              <a:ln w="25400" cap="rnd">
                <a:solidFill>
                  <a:srgbClr val="00B050">
                    <a:alpha val="50000"/>
                  </a:srgbClr>
                </a:solidFill>
              </a:ln>
              <a:effectLst/>
            </c:spPr>
            <c:trendlineType val="linear"/>
            <c:forward val="2"/>
            <c:dispRSqr val="0"/>
            <c:dispEq val="0"/>
          </c:trendline>
          <c:cat>
            <c:numRef>
              <c:f>'US GDP'!$B$2:$B$87</c:f>
              <c:numCache>
                <c:formatCode>m/d/yyyy</c:formatCode>
                <c:ptCount val="86"/>
                <c:pt idx="0">
                  <c:v>36526</c:v>
                </c:pt>
                <c:pt idx="1">
                  <c:v>36617</c:v>
                </c:pt>
                <c:pt idx="2">
                  <c:v>36708</c:v>
                </c:pt>
                <c:pt idx="3">
                  <c:v>36800</c:v>
                </c:pt>
                <c:pt idx="4">
                  <c:v>36892</c:v>
                </c:pt>
                <c:pt idx="5">
                  <c:v>36982</c:v>
                </c:pt>
                <c:pt idx="6">
                  <c:v>37073</c:v>
                </c:pt>
                <c:pt idx="7">
                  <c:v>37165</c:v>
                </c:pt>
                <c:pt idx="8">
                  <c:v>37257</c:v>
                </c:pt>
                <c:pt idx="9">
                  <c:v>37347</c:v>
                </c:pt>
                <c:pt idx="10">
                  <c:v>37438</c:v>
                </c:pt>
                <c:pt idx="11">
                  <c:v>37530</c:v>
                </c:pt>
                <c:pt idx="12">
                  <c:v>37622</c:v>
                </c:pt>
                <c:pt idx="13">
                  <c:v>37712</c:v>
                </c:pt>
                <c:pt idx="14">
                  <c:v>37803</c:v>
                </c:pt>
                <c:pt idx="15">
                  <c:v>37895</c:v>
                </c:pt>
                <c:pt idx="16">
                  <c:v>37987</c:v>
                </c:pt>
                <c:pt idx="17">
                  <c:v>38078</c:v>
                </c:pt>
                <c:pt idx="18">
                  <c:v>38169</c:v>
                </c:pt>
                <c:pt idx="19">
                  <c:v>38261</c:v>
                </c:pt>
                <c:pt idx="20">
                  <c:v>38353</c:v>
                </c:pt>
                <c:pt idx="21">
                  <c:v>38443</c:v>
                </c:pt>
                <c:pt idx="22">
                  <c:v>38534</c:v>
                </c:pt>
                <c:pt idx="23">
                  <c:v>38626</c:v>
                </c:pt>
                <c:pt idx="24">
                  <c:v>38718</c:v>
                </c:pt>
                <c:pt idx="25">
                  <c:v>38808</c:v>
                </c:pt>
                <c:pt idx="26">
                  <c:v>38899</c:v>
                </c:pt>
                <c:pt idx="27">
                  <c:v>38991</c:v>
                </c:pt>
                <c:pt idx="28">
                  <c:v>39083</c:v>
                </c:pt>
                <c:pt idx="29">
                  <c:v>39173</c:v>
                </c:pt>
                <c:pt idx="30">
                  <c:v>39264</c:v>
                </c:pt>
                <c:pt idx="31">
                  <c:v>39356</c:v>
                </c:pt>
                <c:pt idx="32">
                  <c:v>39448</c:v>
                </c:pt>
                <c:pt idx="33">
                  <c:v>39539</c:v>
                </c:pt>
                <c:pt idx="34">
                  <c:v>39630</c:v>
                </c:pt>
                <c:pt idx="35">
                  <c:v>39722</c:v>
                </c:pt>
                <c:pt idx="36">
                  <c:v>39814</c:v>
                </c:pt>
                <c:pt idx="37">
                  <c:v>39904</c:v>
                </c:pt>
                <c:pt idx="38">
                  <c:v>39995</c:v>
                </c:pt>
                <c:pt idx="39">
                  <c:v>40087</c:v>
                </c:pt>
                <c:pt idx="40">
                  <c:v>40179</c:v>
                </c:pt>
                <c:pt idx="41">
                  <c:v>40269</c:v>
                </c:pt>
                <c:pt idx="42">
                  <c:v>40360</c:v>
                </c:pt>
                <c:pt idx="43">
                  <c:v>40452</c:v>
                </c:pt>
                <c:pt idx="44">
                  <c:v>40544</c:v>
                </c:pt>
                <c:pt idx="45">
                  <c:v>40634</c:v>
                </c:pt>
                <c:pt idx="46">
                  <c:v>40725</c:v>
                </c:pt>
                <c:pt idx="47">
                  <c:v>40817</c:v>
                </c:pt>
                <c:pt idx="48">
                  <c:v>40909</c:v>
                </c:pt>
                <c:pt idx="49">
                  <c:v>41000</c:v>
                </c:pt>
                <c:pt idx="50">
                  <c:v>41091</c:v>
                </c:pt>
                <c:pt idx="51">
                  <c:v>41183</c:v>
                </c:pt>
                <c:pt idx="52">
                  <c:v>41275</c:v>
                </c:pt>
                <c:pt idx="53">
                  <c:v>41365</c:v>
                </c:pt>
                <c:pt idx="54">
                  <c:v>41456</c:v>
                </c:pt>
                <c:pt idx="55">
                  <c:v>41548</c:v>
                </c:pt>
                <c:pt idx="56">
                  <c:v>41640</c:v>
                </c:pt>
                <c:pt idx="57">
                  <c:v>41730</c:v>
                </c:pt>
                <c:pt idx="58">
                  <c:v>41821</c:v>
                </c:pt>
                <c:pt idx="59">
                  <c:v>41913</c:v>
                </c:pt>
                <c:pt idx="60">
                  <c:v>42005</c:v>
                </c:pt>
                <c:pt idx="61">
                  <c:v>42095</c:v>
                </c:pt>
                <c:pt idx="62">
                  <c:v>42186</c:v>
                </c:pt>
                <c:pt idx="63">
                  <c:v>42278</c:v>
                </c:pt>
                <c:pt idx="64">
                  <c:v>42370</c:v>
                </c:pt>
                <c:pt idx="65">
                  <c:v>42461</c:v>
                </c:pt>
                <c:pt idx="66">
                  <c:v>42552</c:v>
                </c:pt>
                <c:pt idx="67">
                  <c:v>42644</c:v>
                </c:pt>
                <c:pt idx="68">
                  <c:v>42736</c:v>
                </c:pt>
                <c:pt idx="69">
                  <c:v>42826</c:v>
                </c:pt>
                <c:pt idx="70">
                  <c:v>42917</c:v>
                </c:pt>
                <c:pt idx="71">
                  <c:v>43009</c:v>
                </c:pt>
                <c:pt idx="72">
                  <c:v>43101</c:v>
                </c:pt>
                <c:pt idx="73">
                  <c:v>43191</c:v>
                </c:pt>
                <c:pt idx="74">
                  <c:v>43282</c:v>
                </c:pt>
                <c:pt idx="75">
                  <c:v>43374</c:v>
                </c:pt>
                <c:pt idx="76">
                  <c:v>43466</c:v>
                </c:pt>
                <c:pt idx="77">
                  <c:v>43556</c:v>
                </c:pt>
                <c:pt idx="78">
                  <c:v>43647</c:v>
                </c:pt>
                <c:pt idx="79">
                  <c:v>43739</c:v>
                </c:pt>
                <c:pt idx="80">
                  <c:v>43831</c:v>
                </c:pt>
                <c:pt idx="81">
                  <c:v>43922</c:v>
                </c:pt>
                <c:pt idx="82">
                  <c:v>44013</c:v>
                </c:pt>
                <c:pt idx="83">
                  <c:v>44105</c:v>
                </c:pt>
                <c:pt idx="84">
                  <c:v>44197</c:v>
                </c:pt>
                <c:pt idx="85">
                  <c:v>44287</c:v>
                </c:pt>
              </c:numCache>
            </c:numRef>
          </c:cat>
          <c:val>
            <c:numRef>
              <c:f>'US GDP'!$F$2:$F$87</c:f>
              <c:numCache>
                <c:formatCode>_(* #,##0.00_);_(* \(#,##0.00\);_(* "-"??_);_(@_)</c:formatCode>
                <c:ptCount val="86"/>
                <c:pt idx="0">
                  <c:v>10002.179</c:v>
                </c:pt>
                <c:pt idx="1">
                  <c:v>10247.719999999999</c:v>
                </c:pt>
                <c:pt idx="2">
                  <c:v>10318.165000000001</c:v>
                </c:pt>
                <c:pt idx="3">
                  <c:v>10435.744000000001</c:v>
                </c:pt>
                <c:pt idx="4">
                  <c:v>10470.231</c:v>
                </c:pt>
                <c:pt idx="5">
                  <c:v>10599</c:v>
                </c:pt>
                <c:pt idx="6">
                  <c:v>10598.02</c:v>
                </c:pt>
                <c:pt idx="7">
                  <c:v>10660.465</c:v>
                </c:pt>
                <c:pt idx="8">
                  <c:v>10783.5</c:v>
                </c:pt>
                <c:pt idx="9">
                  <c:v>10887.46</c:v>
                </c:pt>
                <c:pt idx="10">
                  <c:v>10984.04</c:v>
                </c:pt>
                <c:pt idx="11">
                  <c:v>11061.433000000001</c:v>
                </c:pt>
                <c:pt idx="12">
                  <c:v>11174.129000000001</c:v>
                </c:pt>
                <c:pt idx="13">
                  <c:v>11312.766</c:v>
                </c:pt>
                <c:pt idx="14">
                  <c:v>11566.669</c:v>
                </c:pt>
                <c:pt idx="15">
                  <c:v>11772.234</c:v>
                </c:pt>
                <c:pt idx="16">
                  <c:v>11923.447</c:v>
                </c:pt>
                <c:pt idx="17">
                  <c:v>12112.815000000001</c:v>
                </c:pt>
                <c:pt idx="18">
                  <c:v>12305.307000000001</c:v>
                </c:pt>
                <c:pt idx="19">
                  <c:v>12527.214</c:v>
                </c:pt>
                <c:pt idx="20">
                  <c:v>12767.286</c:v>
                </c:pt>
                <c:pt idx="21">
                  <c:v>12922.656000000001</c:v>
                </c:pt>
                <c:pt idx="22">
                  <c:v>13142.642</c:v>
                </c:pt>
                <c:pt idx="23">
                  <c:v>13324.204</c:v>
                </c:pt>
                <c:pt idx="24">
                  <c:v>13599.16</c:v>
                </c:pt>
                <c:pt idx="25">
                  <c:v>13753.424000000001</c:v>
                </c:pt>
                <c:pt idx="26">
                  <c:v>13870.188</c:v>
                </c:pt>
                <c:pt idx="27">
                  <c:v>14039.56</c:v>
                </c:pt>
                <c:pt idx="28">
                  <c:v>14215.651</c:v>
                </c:pt>
                <c:pt idx="29">
                  <c:v>14402.082</c:v>
                </c:pt>
                <c:pt idx="30">
                  <c:v>14564.117</c:v>
                </c:pt>
                <c:pt idx="31">
                  <c:v>14715.058000000001</c:v>
                </c:pt>
                <c:pt idx="32">
                  <c:v>14706.538</c:v>
                </c:pt>
                <c:pt idx="33">
                  <c:v>14865.700999999999</c:v>
                </c:pt>
                <c:pt idx="34">
                  <c:v>14898.999</c:v>
                </c:pt>
                <c:pt idx="35">
                  <c:v>14608.208000000001</c:v>
                </c:pt>
                <c:pt idx="36">
                  <c:v>14430.901</c:v>
                </c:pt>
                <c:pt idx="37">
                  <c:v>14381.236000000001</c:v>
                </c:pt>
                <c:pt idx="38">
                  <c:v>14448.882</c:v>
                </c:pt>
                <c:pt idx="39">
                  <c:v>14651.248</c:v>
                </c:pt>
                <c:pt idx="40">
                  <c:v>14764.611000000001</c:v>
                </c:pt>
                <c:pt idx="41">
                  <c:v>14980.192999999999</c:v>
                </c:pt>
                <c:pt idx="42">
                  <c:v>15141.605</c:v>
                </c:pt>
                <c:pt idx="43">
                  <c:v>15309.471</c:v>
                </c:pt>
                <c:pt idx="44">
                  <c:v>15351.444</c:v>
                </c:pt>
                <c:pt idx="45">
                  <c:v>15557.535</c:v>
                </c:pt>
                <c:pt idx="46">
                  <c:v>15647.681</c:v>
                </c:pt>
                <c:pt idx="47">
                  <c:v>15842.267</c:v>
                </c:pt>
                <c:pt idx="48">
                  <c:v>16068.824000000001</c:v>
                </c:pt>
                <c:pt idx="49">
                  <c:v>16207.13</c:v>
                </c:pt>
                <c:pt idx="50">
                  <c:v>16319.54</c:v>
                </c:pt>
                <c:pt idx="51">
                  <c:v>16420.385999999999</c:v>
                </c:pt>
                <c:pt idx="52">
                  <c:v>16629.05</c:v>
                </c:pt>
                <c:pt idx="53">
                  <c:v>16699.550999999999</c:v>
                </c:pt>
                <c:pt idx="54">
                  <c:v>16911.067999999999</c:v>
                </c:pt>
                <c:pt idx="55">
                  <c:v>17133.114000000001</c:v>
                </c:pt>
                <c:pt idx="56">
                  <c:v>17144.280999999999</c:v>
                </c:pt>
                <c:pt idx="57">
                  <c:v>17462.703000000001</c:v>
                </c:pt>
                <c:pt idx="58">
                  <c:v>17743.226999999999</c:v>
                </c:pt>
                <c:pt idx="59">
                  <c:v>17852.54</c:v>
                </c:pt>
                <c:pt idx="60">
                  <c:v>17991.348000000002</c:v>
                </c:pt>
                <c:pt idx="61">
                  <c:v>18193.706999999999</c:v>
                </c:pt>
                <c:pt idx="62">
                  <c:v>18306.96</c:v>
                </c:pt>
                <c:pt idx="63">
                  <c:v>18332.079000000002</c:v>
                </c:pt>
                <c:pt idx="64">
                  <c:v>18425.306</c:v>
                </c:pt>
                <c:pt idx="65">
                  <c:v>18611.616999999998</c:v>
                </c:pt>
                <c:pt idx="66">
                  <c:v>18775.458999999999</c:v>
                </c:pt>
                <c:pt idx="67">
                  <c:v>18968.041000000001</c:v>
                </c:pt>
                <c:pt idx="68">
                  <c:v>19153.912</c:v>
                </c:pt>
                <c:pt idx="69">
                  <c:v>19322.919999999998</c:v>
                </c:pt>
                <c:pt idx="70">
                  <c:v>19558.692999999999</c:v>
                </c:pt>
                <c:pt idx="71">
                  <c:v>19882.965</c:v>
                </c:pt>
                <c:pt idx="72">
                  <c:v>20143.716</c:v>
                </c:pt>
                <c:pt idx="73">
                  <c:v>20492.491999999998</c:v>
                </c:pt>
                <c:pt idx="74">
                  <c:v>20659.101999999999</c:v>
                </c:pt>
                <c:pt idx="75">
                  <c:v>20813.325000000001</c:v>
                </c:pt>
                <c:pt idx="76">
                  <c:v>21001.591</c:v>
                </c:pt>
                <c:pt idx="77">
                  <c:v>21289.268</c:v>
                </c:pt>
                <c:pt idx="78">
                  <c:v>21505.011999999999</c:v>
                </c:pt>
                <c:pt idx="79">
                  <c:v>21694.457999999999</c:v>
                </c:pt>
                <c:pt idx="80">
                  <c:v>21481.366999999998</c:v>
                </c:pt>
                <c:pt idx="81">
                  <c:v>19477.444</c:v>
                </c:pt>
                <c:pt idx="82">
                  <c:v>21138.574000000001</c:v>
                </c:pt>
                <c:pt idx="83">
                  <c:v>21477.597000000002</c:v>
                </c:pt>
                <c:pt idx="84">
                  <c:v>22038.225999999999</c:v>
                </c:pt>
                <c:pt idx="85">
                  <c:v>22740.958999999999</c:v>
                </c:pt>
              </c:numCache>
            </c:numRef>
          </c:val>
          <c:smooth val="0"/>
          <c:extLst>
            <c:ext xmlns:c16="http://schemas.microsoft.com/office/drawing/2014/chart" uri="{C3380CC4-5D6E-409C-BE32-E72D297353CC}">
              <c16:uniqueId val="{00000003-4972-4F6D-9DB5-23A901A6A15A}"/>
            </c:ext>
          </c:extLst>
        </c:ser>
        <c:dLbls>
          <c:showLegendKey val="0"/>
          <c:showVal val="0"/>
          <c:showCatName val="0"/>
          <c:showSerName val="0"/>
          <c:showPercent val="0"/>
          <c:showBubbleSize val="0"/>
        </c:dLbls>
        <c:smooth val="0"/>
        <c:axId val="231712655"/>
        <c:axId val="231715567"/>
        <c:extLst>
          <c:ext xmlns:c15="http://schemas.microsoft.com/office/drawing/2012/chart" uri="{02D57815-91ED-43cb-92C2-25804820EDAC}">
            <c15:filteredLineSeries>
              <c15:ser>
                <c:idx val="0"/>
                <c:order val="0"/>
                <c:tx>
                  <c:strRef>
                    <c:extLst>
                      <c:ext uri="{02D57815-91ED-43cb-92C2-25804820EDAC}">
                        <c15:formulaRef>
                          <c15:sqref>'US GDP'!$C$1</c15:sqref>
                        </c15:formulaRef>
                      </c:ext>
                    </c:extLst>
                    <c:strCache>
                      <c:ptCount val="1"/>
                      <c:pt idx="0">
                        <c:v>Day</c:v>
                      </c:pt>
                    </c:strCache>
                  </c:strRef>
                </c:tx>
                <c:spPr>
                  <a:ln w="22225" cap="rnd">
                    <a:solidFill>
                      <a:schemeClr val="accent1"/>
                    </a:solidFill>
                  </a:ln>
                  <a:effectLst>
                    <a:glow rad="139700">
                      <a:schemeClr val="accent1">
                        <a:satMod val="175000"/>
                        <a:alpha val="14000"/>
                      </a:schemeClr>
                    </a:glow>
                  </a:effectLst>
                </c:spPr>
                <c:marker>
                  <c:symbol val="none"/>
                </c:marker>
                <c:cat>
                  <c:numRef>
                    <c:extLst>
                      <c:ext uri="{02D57815-91ED-43cb-92C2-25804820EDAC}">
                        <c15:formulaRef>
                          <c15:sqref>'US GDP'!$B$2:$B$87</c15:sqref>
                        </c15:formulaRef>
                      </c:ext>
                    </c:extLst>
                    <c:numCache>
                      <c:formatCode>m/d/yyyy</c:formatCode>
                      <c:ptCount val="86"/>
                      <c:pt idx="0">
                        <c:v>36526</c:v>
                      </c:pt>
                      <c:pt idx="1">
                        <c:v>36617</c:v>
                      </c:pt>
                      <c:pt idx="2">
                        <c:v>36708</c:v>
                      </c:pt>
                      <c:pt idx="3">
                        <c:v>36800</c:v>
                      </c:pt>
                      <c:pt idx="4">
                        <c:v>36892</c:v>
                      </c:pt>
                      <c:pt idx="5">
                        <c:v>36982</c:v>
                      </c:pt>
                      <c:pt idx="6">
                        <c:v>37073</c:v>
                      </c:pt>
                      <c:pt idx="7">
                        <c:v>37165</c:v>
                      </c:pt>
                      <c:pt idx="8">
                        <c:v>37257</c:v>
                      </c:pt>
                      <c:pt idx="9">
                        <c:v>37347</c:v>
                      </c:pt>
                      <c:pt idx="10">
                        <c:v>37438</c:v>
                      </c:pt>
                      <c:pt idx="11">
                        <c:v>37530</c:v>
                      </c:pt>
                      <c:pt idx="12">
                        <c:v>37622</c:v>
                      </c:pt>
                      <c:pt idx="13">
                        <c:v>37712</c:v>
                      </c:pt>
                      <c:pt idx="14">
                        <c:v>37803</c:v>
                      </c:pt>
                      <c:pt idx="15">
                        <c:v>37895</c:v>
                      </c:pt>
                      <c:pt idx="16">
                        <c:v>37987</c:v>
                      </c:pt>
                      <c:pt idx="17">
                        <c:v>38078</c:v>
                      </c:pt>
                      <c:pt idx="18">
                        <c:v>38169</c:v>
                      </c:pt>
                      <c:pt idx="19">
                        <c:v>38261</c:v>
                      </c:pt>
                      <c:pt idx="20">
                        <c:v>38353</c:v>
                      </c:pt>
                      <c:pt idx="21">
                        <c:v>38443</c:v>
                      </c:pt>
                      <c:pt idx="22">
                        <c:v>38534</c:v>
                      </c:pt>
                      <c:pt idx="23">
                        <c:v>38626</c:v>
                      </c:pt>
                      <c:pt idx="24">
                        <c:v>38718</c:v>
                      </c:pt>
                      <c:pt idx="25">
                        <c:v>38808</c:v>
                      </c:pt>
                      <c:pt idx="26">
                        <c:v>38899</c:v>
                      </c:pt>
                      <c:pt idx="27">
                        <c:v>38991</c:v>
                      </c:pt>
                      <c:pt idx="28">
                        <c:v>39083</c:v>
                      </c:pt>
                      <c:pt idx="29">
                        <c:v>39173</c:v>
                      </c:pt>
                      <c:pt idx="30">
                        <c:v>39264</c:v>
                      </c:pt>
                      <c:pt idx="31">
                        <c:v>39356</c:v>
                      </c:pt>
                      <c:pt idx="32">
                        <c:v>39448</c:v>
                      </c:pt>
                      <c:pt idx="33">
                        <c:v>39539</c:v>
                      </c:pt>
                      <c:pt idx="34">
                        <c:v>39630</c:v>
                      </c:pt>
                      <c:pt idx="35">
                        <c:v>39722</c:v>
                      </c:pt>
                      <c:pt idx="36">
                        <c:v>39814</c:v>
                      </c:pt>
                      <c:pt idx="37">
                        <c:v>39904</c:v>
                      </c:pt>
                      <c:pt idx="38">
                        <c:v>39995</c:v>
                      </c:pt>
                      <c:pt idx="39">
                        <c:v>40087</c:v>
                      </c:pt>
                      <c:pt idx="40">
                        <c:v>40179</c:v>
                      </c:pt>
                      <c:pt idx="41">
                        <c:v>40269</c:v>
                      </c:pt>
                      <c:pt idx="42">
                        <c:v>40360</c:v>
                      </c:pt>
                      <c:pt idx="43">
                        <c:v>40452</c:v>
                      </c:pt>
                      <c:pt idx="44">
                        <c:v>40544</c:v>
                      </c:pt>
                      <c:pt idx="45">
                        <c:v>40634</c:v>
                      </c:pt>
                      <c:pt idx="46">
                        <c:v>40725</c:v>
                      </c:pt>
                      <c:pt idx="47">
                        <c:v>40817</c:v>
                      </c:pt>
                      <c:pt idx="48">
                        <c:v>40909</c:v>
                      </c:pt>
                      <c:pt idx="49">
                        <c:v>41000</c:v>
                      </c:pt>
                      <c:pt idx="50">
                        <c:v>41091</c:v>
                      </c:pt>
                      <c:pt idx="51">
                        <c:v>41183</c:v>
                      </c:pt>
                      <c:pt idx="52">
                        <c:v>41275</c:v>
                      </c:pt>
                      <c:pt idx="53">
                        <c:v>41365</c:v>
                      </c:pt>
                      <c:pt idx="54">
                        <c:v>41456</c:v>
                      </c:pt>
                      <c:pt idx="55">
                        <c:v>41548</c:v>
                      </c:pt>
                      <c:pt idx="56">
                        <c:v>41640</c:v>
                      </c:pt>
                      <c:pt idx="57">
                        <c:v>41730</c:v>
                      </c:pt>
                      <c:pt idx="58">
                        <c:v>41821</c:v>
                      </c:pt>
                      <c:pt idx="59">
                        <c:v>41913</c:v>
                      </c:pt>
                      <c:pt idx="60">
                        <c:v>42005</c:v>
                      </c:pt>
                      <c:pt idx="61">
                        <c:v>42095</c:v>
                      </c:pt>
                      <c:pt idx="62">
                        <c:v>42186</c:v>
                      </c:pt>
                      <c:pt idx="63">
                        <c:v>42278</c:v>
                      </c:pt>
                      <c:pt idx="64">
                        <c:v>42370</c:v>
                      </c:pt>
                      <c:pt idx="65">
                        <c:v>42461</c:v>
                      </c:pt>
                      <c:pt idx="66">
                        <c:v>42552</c:v>
                      </c:pt>
                      <c:pt idx="67">
                        <c:v>42644</c:v>
                      </c:pt>
                      <c:pt idx="68">
                        <c:v>42736</c:v>
                      </c:pt>
                      <c:pt idx="69">
                        <c:v>42826</c:v>
                      </c:pt>
                      <c:pt idx="70">
                        <c:v>42917</c:v>
                      </c:pt>
                      <c:pt idx="71">
                        <c:v>43009</c:v>
                      </c:pt>
                      <c:pt idx="72">
                        <c:v>43101</c:v>
                      </c:pt>
                      <c:pt idx="73">
                        <c:v>43191</c:v>
                      </c:pt>
                      <c:pt idx="74">
                        <c:v>43282</c:v>
                      </c:pt>
                      <c:pt idx="75">
                        <c:v>43374</c:v>
                      </c:pt>
                      <c:pt idx="76">
                        <c:v>43466</c:v>
                      </c:pt>
                      <c:pt idx="77">
                        <c:v>43556</c:v>
                      </c:pt>
                      <c:pt idx="78">
                        <c:v>43647</c:v>
                      </c:pt>
                      <c:pt idx="79">
                        <c:v>43739</c:v>
                      </c:pt>
                      <c:pt idx="80">
                        <c:v>43831</c:v>
                      </c:pt>
                      <c:pt idx="81">
                        <c:v>43922</c:v>
                      </c:pt>
                      <c:pt idx="82">
                        <c:v>44013</c:v>
                      </c:pt>
                      <c:pt idx="83">
                        <c:v>44105</c:v>
                      </c:pt>
                      <c:pt idx="84">
                        <c:v>44197</c:v>
                      </c:pt>
                      <c:pt idx="85">
                        <c:v>44287</c:v>
                      </c:pt>
                    </c:numCache>
                  </c:numRef>
                </c:cat>
                <c:val>
                  <c:numRef>
                    <c:extLst>
                      <c:ext uri="{02D57815-91ED-43cb-92C2-25804820EDAC}">
                        <c15:formulaRef>
                          <c15:sqref>'US GDP'!$C$2:$C$87</c15:sqref>
                        </c15:formulaRef>
                      </c:ext>
                    </c:extLst>
                    <c:numCache>
                      <c:formatCode>_(* #,##0_);_(* \(#,##0\);_(* "-"??_);_(@_)</c:formatCode>
                      <c:ptCount val="8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numCache>
                  </c:numRef>
                </c:val>
                <c:smooth val="0"/>
                <c:extLst>
                  <c:ext xmlns:c16="http://schemas.microsoft.com/office/drawing/2014/chart" uri="{C3380CC4-5D6E-409C-BE32-E72D297353CC}">
                    <c16:uniqueId val="{00000000-4972-4F6D-9DB5-23A901A6A15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'US GDP'!$D$1</c15:sqref>
                        </c15:formulaRef>
                      </c:ext>
                    </c:extLst>
                    <c:strCache>
                      <c:ptCount val="1"/>
                      <c:pt idx="0">
                        <c:v>Month</c:v>
                      </c:pt>
                    </c:strCache>
                  </c:strRef>
                </c:tx>
                <c:spPr>
                  <a:ln w="22225" cap="rnd">
                    <a:solidFill>
                      <a:schemeClr val="accent2"/>
                    </a:solidFill>
                  </a:ln>
                  <a:effectLst>
                    <a:glow rad="139700">
                      <a:schemeClr val="accent2">
                        <a:satMod val="175000"/>
                        <a:alpha val="14000"/>
                      </a:schemeClr>
                    </a:glow>
                  </a:effectLst>
                </c:spPr>
                <c:marker>
                  <c:symbol val="none"/>
                </c:marker>
                <c:cat>
                  <c:numRef>
                    <c:extLst xmlns:c15="http://schemas.microsoft.com/office/drawing/2012/chart">
                      <c:ext xmlns:c15="http://schemas.microsoft.com/office/drawing/2012/chart" uri="{02D57815-91ED-43cb-92C2-25804820EDAC}">
                        <c15:formulaRef>
                          <c15:sqref>'US GDP'!$B$2:$B$87</c15:sqref>
                        </c15:formulaRef>
                      </c:ext>
                    </c:extLst>
                    <c:numCache>
                      <c:formatCode>m/d/yyyy</c:formatCode>
                      <c:ptCount val="86"/>
                      <c:pt idx="0">
                        <c:v>36526</c:v>
                      </c:pt>
                      <c:pt idx="1">
                        <c:v>36617</c:v>
                      </c:pt>
                      <c:pt idx="2">
                        <c:v>36708</c:v>
                      </c:pt>
                      <c:pt idx="3">
                        <c:v>36800</c:v>
                      </c:pt>
                      <c:pt idx="4">
                        <c:v>36892</c:v>
                      </c:pt>
                      <c:pt idx="5">
                        <c:v>36982</c:v>
                      </c:pt>
                      <c:pt idx="6">
                        <c:v>37073</c:v>
                      </c:pt>
                      <c:pt idx="7">
                        <c:v>37165</c:v>
                      </c:pt>
                      <c:pt idx="8">
                        <c:v>37257</c:v>
                      </c:pt>
                      <c:pt idx="9">
                        <c:v>37347</c:v>
                      </c:pt>
                      <c:pt idx="10">
                        <c:v>37438</c:v>
                      </c:pt>
                      <c:pt idx="11">
                        <c:v>37530</c:v>
                      </c:pt>
                      <c:pt idx="12">
                        <c:v>37622</c:v>
                      </c:pt>
                      <c:pt idx="13">
                        <c:v>37712</c:v>
                      </c:pt>
                      <c:pt idx="14">
                        <c:v>37803</c:v>
                      </c:pt>
                      <c:pt idx="15">
                        <c:v>37895</c:v>
                      </c:pt>
                      <c:pt idx="16">
                        <c:v>37987</c:v>
                      </c:pt>
                      <c:pt idx="17">
                        <c:v>38078</c:v>
                      </c:pt>
                      <c:pt idx="18">
                        <c:v>38169</c:v>
                      </c:pt>
                      <c:pt idx="19">
                        <c:v>38261</c:v>
                      </c:pt>
                      <c:pt idx="20">
                        <c:v>38353</c:v>
                      </c:pt>
                      <c:pt idx="21">
                        <c:v>38443</c:v>
                      </c:pt>
                      <c:pt idx="22">
                        <c:v>38534</c:v>
                      </c:pt>
                      <c:pt idx="23">
                        <c:v>38626</c:v>
                      </c:pt>
                      <c:pt idx="24">
                        <c:v>38718</c:v>
                      </c:pt>
                      <c:pt idx="25">
                        <c:v>38808</c:v>
                      </c:pt>
                      <c:pt idx="26">
                        <c:v>38899</c:v>
                      </c:pt>
                      <c:pt idx="27">
                        <c:v>38991</c:v>
                      </c:pt>
                      <c:pt idx="28">
                        <c:v>39083</c:v>
                      </c:pt>
                      <c:pt idx="29">
                        <c:v>39173</c:v>
                      </c:pt>
                      <c:pt idx="30">
                        <c:v>39264</c:v>
                      </c:pt>
                      <c:pt idx="31">
                        <c:v>39356</c:v>
                      </c:pt>
                      <c:pt idx="32">
                        <c:v>39448</c:v>
                      </c:pt>
                      <c:pt idx="33">
                        <c:v>39539</c:v>
                      </c:pt>
                      <c:pt idx="34">
                        <c:v>39630</c:v>
                      </c:pt>
                      <c:pt idx="35">
                        <c:v>39722</c:v>
                      </c:pt>
                      <c:pt idx="36">
                        <c:v>39814</c:v>
                      </c:pt>
                      <c:pt idx="37">
                        <c:v>39904</c:v>
                      </c:pt>
                      <c:pt idx="38">
                        <c:v>39995</c:v>
                      </c:pt>
                      <c:pt idx="39">
                        <c:v>40087</c:v>
                      </c:pt>
                      <c:pt idx="40">
                        <c:v>40179</c:v>
                      </c:pt>
                      <c:pt idx="41">
                        <c:v>40269</c:v>
                      </c:pt>
                      <c:pt idx="42">
                        <c:v>40360</c:v>
                      </c:pt>
                      <c:pt idx="43">
                        <c:v>40452</c:v>
                      </c:pt>
                      <c:pt idx="44">
                        <c:v>40544</c:v>
                      </c:pt>
                      <c:pt idx="45">
                        <c:v>40634</c:v>
                      </c:pt>
                      <c:pt idx="46">
                        <c:v>40725</c:v>
                      </c:pt>
                      <c:pt idx="47">
                        <c:v>40817</c:v>
                      </c:pt>
                      <c:pt idx="48">
                        <c:v>40909</c:v>
                      </c:pt>
                      <c:pt idx="49">
                        <c:v>41000</c:v>
                      </c:pt>
                      <c:pt idx="50">
                        <c:v>41091</c:v>
                      </c:pt>
                      <c:pt idx="51">
                        <c:v>41183</c:v>
                      </c:pt>
                      <c:pt idx="52">
                        <c:v>41275</c:v>
                      </c:pt>
                      <c:pt idx="53">
                        <c:v>41365</c:v>
                      </c:pt>
                      <c:pt idx="54">
                        <c:v>41456</c:v>
                      </c:pt>
                      <c:pt idx="55">
                        <c:v>41548</c:v>
                      </c:pt>
                      <c:pt idx="56">
                        <c:v>41640</c:v>
                      </c:pt>
                      <c:pt idx="57">
                        <c:v>41730</c:v>
                      </c:pt>
                      <c:pt idx="58">
                        <c:v>41821</c:v>
                      </c:pt>
                      <c:pt idx="59">
                        <c:v>41913</c:v>
                      </c:pt>
                      <c:pt idx="60">
                        <c:v>42005</c:v>
                      </c:pt>
                      <c:pt idx="61">
                        <c:v>42095</c:v>
                      </c:pt>
                      <c:pt idx="62">
                        <c:v>42186</c:v>
                      </c:pt>
                      <c:pt idx="63">
                        <c:v>42278</c:v>
                      </c:pt>
                      <c:pt idx="64">
                        <c:v>42370</c:v>
                      </c:pt>
                      <c:pt idx="65">
                        <c:v>42461</c:v>
                      </c:pt>
                      <c:pt idx="66">
                        <c:v>42552</c:v>
                      </c:pt>
                      <c:pt idx="67">
                        <c:v>42644</c:v>
                      </c:pt>
                      <c:pt idx="68">
                        <c:v>42736</c:v>
                      </c:pt>
                      <c:pt idx="69">
                        <c:v>42826</c:v>
                      </c:pt>
                      <c:pt idx="70">
                        <c:v>42917</c:v>
                      </c:pt>
                      <c:pt idx="71">
                        <c:v>43009</c:v>
                      </c:pt>
                      <c:pt idx="72">
                        <c:v>43101</c:v>
                      </c:pt>
                      <c:pt idx="73">
                        <c:v>43191</c:v>
                      </c:pt>
                      <c:pt idx="74">
                        <c:v>43282</c:v>
                      </c:pt>
                      <c:pt idx="75">
                        <c:v>43374</c:v>
                      </c:pt>
                      <c:pt idx="76">
                        <c:v>43466</c:v>
                      </c:pt>
                      <c:pt idx="77">
                        <c:v>43556</c:v>
                      </c:pt>
                      <c:pt idx="78">
                        <c:v>43647</c:v>
                      </c:pt>
                      <c:pt idx="79">
                        <c:v>43739</c:v>
                      </c:pt>
                      <c:pt idx="80">
                        <c:v>43831</c:v>
                      </c:pt>
                      <c:pt idx="81">
                        <c:v>43922</c:v>
                      </c:pt>
                      <c:pt idx="82">
                        <c:v>44013</c:v>
                      </c:pt>
                      <c:pt idx="83">
                        <c:v>44105</c:v>
                      </c:pt>
                      <c:pt idx="84">
                        <c:v>44197</c:v>
                      </c:pt>
                      <c:pt idx="85">
                        <c:v>44287</c:v>
                      </c:pt>
                    </c:numCache>
                  </c:numRef>
                </c:cat>
                <c:val>
                  <c:numRef>
                    <c:extLst xmlns:c15="http://schemas.microsoft.com/office/drawing/2012/chart">
                      <c:ext xmlns:c15="http://schemas.microsoft.com/office/drawing/2012/chart" uri="{02D57815-91ED-43cb-92C2-25804820EDAC}">
                        <c15:formulaRef>
                          <c15:sqref>'US GDP'!$D$2:$D$87</c15:sqref>
                        </c15:formulaRef>
                      </c:ext>
                    </c:extLst>
                    <c:numCache>
                      <c:formatCode>_(* #,##0_);_(* \(#,##0\);_(* "-"??_);_(@_)</c:formatCode>
                      <c:ptCount val="86"/>
                      <c:pt idx="0">
                        <c:v>1</c:v>
                      </c:pt>
                      <c:pt idx="1">
                        <c:v>4</c:v>
                      </c:pt>
                      <c:pt idx="2">
                        <c:v>7</c:v>
                      </c:pt>
                      <c:pt idx="3">
                        <c:v>10</c:v>
                      </c:pt>
                      <c:pt idx="4">
                        <c:v>1</c:v>
                      </c:pt>
                      <c:pt idx="5">
                        <c:v>4</c:v>
                      </c:pt>
                      <c:pt idx="6">
                        <c:v>7</c:v>
                      </c:pt>
                      <c:pt idx="7">
                        <c:v>10</c:v>
                      </c:pt>
                      <c:pt idx="8">
                        <c:v>1</c:v>
                      </c:pt>
                      <c:pt idx="9">
                        <c:v>4</c:v>
                      </c:pt>
                      <c:pt idx="10">
                        <c:v>7</c:v>
                      </c:pt>
                      <c:pt idx="11">
                        <c:v>10</c:v>
                      </c:pt>
                      <c:pt idx="12">
                        <c:v>1</c:v>
                      </c:pt>
                      <c:pt idx="13">
                        <c:v>4</c:v>
                      </c:pt>
                      <c:pt idx="14">
                        <c:v>7</c:v>
                      </c:pt>
                      <c:pt idx="15">
                        <c:v>10</c:v>
                      </c:pt>
                      <c:pt idx="16">
                        <c:v>1</c:v>
                      </c:pt>
                      <c:pt idx="17">
                        <c:v>4</c:v>
                      </c:pt>
                      <c:pt idx="18">
                        <c:v>7</c:v>
                      </c:pt>
                      <c:pt idx="19">
                        <c:v>10</c:v>
                      </c:pt>
                      <c:pt idx="20">
                        <c:v>1</c:v>
                      </c:pt>
                      <c:pt idx="21">
                        <c:v>4</c:v>
                      </c:pt>
                      <c:pt idx="22">
                        <c:v>7</c:v>
                      </c:pt>
                      <c:pt idx="23">
                        <c:v>10</c:v>
                      </c:pt>
                      <c:pt idx="24">
                        <c:v>1</c:v>
                      </c:pt>
                      <c:pt idx="25">
                        <c:v>4</c:v>
                      </c:pt>
                      <c:pt idx="26">
                        <c:v>7</c:v>
                      </c:pt>
                      <c:pt idx="27">
                        <c:v>10</c:v>
                      </c:pt>
                      <c:pt idx="28">
                        <c:v>1</c:v>
                      </c:pt>
                      <c:pt idx="29">
                        <c:v>4</c:v>
                      </c:pt>
                      <c:pt idx="30">
                        <c:v>7</c:v>
                      </c:pt>
                      <c:pt idx="31">
                        <c:v>10</c:v>
                      </c:pt>
                      <c:pt idx="32">
                        <c:v>1</c:v>
                      </c:pt>
                      <c:pt idx="33">
                        <c:v>4</c:v>
                      </c:pt>
                      <c:pt idx="34">
                        <c:v>7</c:v>
                      </c:pt>
                      <c:pt idx="35">
                        <c:v>10</c:v>
                      </c:pt>
                      <c:pt idx="36">
                        <c:v>1</c:v>
                      </c:pt>
                      <c:pt idx="37">
                        <c:v>4</c:v>
                      </c:pt>
                      <c:pt idx="38">
                        <c:v>7</c:v>
                      </c:pt>
                      <c:pt idx="39">
                        <c:v>10</c:v>
                      </c:pt>
                      <c:pt idx="40">
                        <c:v>1</c:v>
                      </c:pt>
                      <c:pt idx="41">
                        <c:v>4</c:v>
                      </c:pt>
                      <c:pt idx="42">
                        <c:v>7</c:v>
                      </c:pt>
                      <c:pt idx="43">
                        <c:v>10</c:v>
                      </c:pt>
                      <c:pt idx="44">
                        <c:v>1</c:v>
                      </c:pt>
                      <c:pt idx="45">
                        <c:v>4</c:v>
                      </c:pt>
                      <c:pt idx="46">
                        <c:v>7</c:v>
                      </c:pt>
                      <c:pt idx="47">
                        <c:v>10</c:v>
                      </c:pt>
                      <c:pt idx="48">
                        <c:v>1</c:v>
                      </c:pt>
                      <c:pt idx="49">
                        <c:v>4</c:v>
                      </c:pt>
                      <c:pt idx="50">
                        <c:v>7</c:v>
                      </c:pt>
                      <c:pt idx="51">
                        <c:v>10</c:v>
                      </c:pt>
                      <c:pt idx="52">
                        <c:v>1</c:v>
                      </c:pt>
                      <c:pt idx="53">
                        <c:v>4</c:v>
                      </c:pt>
                      <c:pt idx="54">
                        <c:v>7</c:v>
                      </c:pt>
                      <c:pt idx="55">
                        <c:v>10</c:v>
                      </c:pt>
                      <c:pt idx="56">
                        <c:v>1</c:v>
                      </c:pt>
                      <c:pt idx="57">
                        <c:v>4</c:v>
                      </c:pt>
                      <c:pt idx="58">
                        <c:v>7</c:v>
                      </c:pt>
                      <c:pt idx="59">
                        <c:v>10</c:v>
                      </c:pt>
                      <c:pt idx="60">
                        <c:v>1</c:v>
                      </c:pt>
                      <c:pt idx="61">
                        <c:v>4</c:v>
                      </c:pt>
                      <c:pt idx="62">
                        <c:v>7</c:v>
                      </c:pt>
                      <c:pt idx="63">
                        <c:v>10</c:v>
                      </c:pt>
                      <c:pt idx="64">
                        <c:v>1</c:v>
                      </c:pt>
                      <c:pt idx="65">
                        <c:v>4</c:v>
                      </c:pt>
                      <c:pt idx="66">
                        <c:v>7</c:v>
                      </c:pt>
                      <c:pt idx="67">
                        <c:v>10</c:v>
                      </c:pt>
                      <c:pt idx="68">
                        <c:v>1</c:v>
                      </c:pt>
                      <c:pt idx="69">
                        <c:v>4</c:v>
                      </c:pt>
                      <c:pt idx="70">
                        <c:v>7</c:v>
                      </c:pt>
                      <c:pt idx="71">
                        <c:v>10</c:v>
                      </c:pt>
                      <c:pt idx="72">
                        <c:v>1</c:v>
                      </c:pt>
                      <c:pt idx="73">
                        <c:v>4</c:v>
                      </c:pt>
                      <c:pt idx="74">
                        <c:v>7</c:v>
                      </c:pt>
                      <c:pt idx="75">
                        <c:v>10</c:v>
                      </c:pt>
                      <c:pt idx="76">
                        <c:v>1</c:v>
                      </c:pt>
                      <c:pt idx="77">
                        <c:v>4</c:v>
                      </c:pt>
                      <c:pt idx="78">
                        <c:v>7</c:v>
                      </c:pt>
                      <c:pt idx="79">
                        <c:v>10</c:v>
                      </c:pt>
                      <c:pt idx="80">
                        <c:v>1</c:v>
                      </c:pt>
                      <c:pt idx="81">
                        <c:v>4</c:v>
                      </c:pt>
                      <c:pt idx="82">
                        <c:v>7</c:v>
                      </c:pt>
                      <c:pt idx="83">
                        <c:v>10</c:v>
                      </c:pt>
                      <c:pt idx="84">
                        <c:v>1</c:v>
                      </c:pt>
                      <c:pt idx="85">
                        <c:v>4</c:v>
                      </c:pt>
                    </c:numCache>
                  </c:numRef>
                </c:val>
                <c:smooth val="0"/>
                <c:extLst xmlns:c15="http://schemas.microsoft.com/office/drawing/2012/chart">
                  <c:ext xmlns:c16="http://schemas.microsoft.com/office/drawing/2014/chart" uri="{C3380CC4-5D6E-409C-BE32-E72D297353CC}">
                    <c16:uniqueId val="{00000001-4972-4F6D-9DB5-23A901A6A15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'US GDP'!$E$1</c15:sqref>
                        </c15:formulaRef>
                      </c:ext>
                    </c:extLst>
                    <c:strCache>
                      <c:ptCount val="1"/>
                      <c:pt idx="0">
                        <c:v>Year</c:v>
                      </c:pt>
                    </c:strCache>
                  </c:strRef>
                </c:tx>
                <c:spPr>
                  <a:ln w="22225" cap="rnd">
                    <a:solidFill>
                      <a:schemeClr val="accent3"/>
                    </a:solidFill>
                  </a:ln>
                  <a:effectLst>
                    <a:glow rad="139700">
                      <a:schemeClr val="accent3">
                        <a:satMod val="175000"/>
                        <a:alpha val="14000"/>
                      </a:schemeClr>
                    </a:glow>
                  </a:effectLst>
                </c:spPr>
                <c:marker>
                  <c:symbol val="none"/>
                </c:marker>
                <c:cat>
                  <c:numRef>
                    <c:extLst xmlns:c15="http://schemas.microsoft.com/office/drawing/2012/chart">
                      <c:ext xmlns:c15="http://schemas.microsoft.com/office/drawing/2012/chart" uri="{02D57815-91ED-43cb-92C2-25804820EDAC}">
                        <c15:formulaRef>
                          <c15:sqref>'US GDP'!$B$2:$B$87</c15:sqref>
                        </c15:formulaRef>
                      </c:ext>
                    </c:extLst>
                    <c:numCache>
                      <c:formatCode>m/d/yyyy</c:formatCode>
                      <c:ptCount val="86"/>
                      <c:pt idx="0">
                        <c:v>36526</c:v>
                      </c:pt>
                      <c:pt idx="1">
                        <c:v>36617</c:v>
                      </c:pt>
                      <c:pt idx="2">
                        <c:v>36708</c:v>
                      </c:pt>
                      <c:pt idx="3">
                        <c:v>36800</c:v>
                      </c:pt>
                      <c:pt idx="4">
                        <c:v>36892</c:v>
                      </c:pt>
                      <c:pt idx="5">
                        <c:v>36982</c:v>
                      </c:pt>
                      <c:pt idx="6">
                        <c:v>37073</c:v>
                      </c:pt>
                      <c:pt idx="7">
                        <c:v>37165</c:v>
                      </c:pt>
                      <c:pt idx="8">
                        <c:v>37257</c:v>
                      </c:pt>
                      <c:pt idx="9">
                        <c:v>37347</c:v>
                      </c:pt>
                      <c:pt idx="10">
                        <c:v>37438</c:v>
                      </c:pt>
                      <c:pt idx="11">
                        <c:v>37530</c:v>
                      </c:pt>
                      <c:pt idx="12">
                        <c:v>37622</c:v>
                      </c:pt>
                      <c:pt idx="13">
                        <c:v>37712</c:v>
                      </c:pt>
                      <c:pt idx="14">
                        <c:v>37803</c:v>
                      </c:pt>
                      <c:pt idx="15">
                        <c:v>37895</c:v>
                      </c:pt>
                      <c:pt idx="16">
                        <c:v>37987</c:v>
                      </c:pt>
                      <c:pt idx="17">
                        <c:v>38078</c:v>
                      </c:pt>
                      <c:pt idx="18">
                        <c:v>38169</c:v>
                      </c:pt>
                      <c:pt idx="19">
                        <c:v>38261</c:v>
                      </c:pt>
                      <c:pt idx="20">
                        <c:v>38353</c:v>
                      </c:pt>
                      <c:pt idx="21">
                        <c:v>38443</c:v>
                      </c:pt>
                      <c:pt idx="22">
                        <c:v>38534</c:v>
                      </c:pt>
                      <c:pt idx="23">
                        <c:v>38626</c:v>
                      </c:pt>
                      <c:pt idx="24">
                        <c:v>38718</c:v>
                      </c:pt>
                      <c:pt idx="25">
                        <c:v>38808</c:v>
                      </c:pt>
                      <c:pt idx="26">
                        <c:v>38899</c:v>
                      </c:pt>
                      <c:pt idx="27">
                        <c:v>38991</c:v>
                      </c:pt>
                      <c:pt idx="28">
                        <c:v>39083</c:v>
                      </c:pt>
                      <c:pt idx="29">
                        <c:v>39173</c:v>
                      </c:pt>
                      <c:pt idx="30">
                        <c:v>39264</c:v>
                      </c:pt>
                      <c:pt idx="31">
                        <c:v>39356</c:v>
                      </c:pt>
                      <c:pt idx="32">
                        <c:v>39448</c:v>
                      </c:pt>
                      <c:pt idx="33">
                        <c:v>39539</c:v>
                      </c:pt>
                      <c:pt idx="34">
                        <c:v>39630</c:v>
                      </c:pt>
                      <c:pt idx="35">
                        <c:v>39722</c:v>
                      </c:pt>
                      <c:pt idx="36">
                        <c:v>39814</c:v>
                      </c:pt>
                      <c:pt idx="37">
                        <c:v>39904</c:v>
                      </c:pt>
                      <c:pt idx="38">
                        <c:v>39995</c:v>
                      </c:pt>
                      <c:pt idx="39">
                        <c:v>40087</c:v>
                      </c:pt>
                      <c:pt idx="40">
                        <c:v>40179</c:v>
                      </c:pt>
                      <c:pt idx="41">
                        <c:v>40269</c:v>
                      </c:pt>
                      <c:pt idx="42">
                        <c:v>40360</c:v>
                      </c:pt>
                      <c:pt idx="43">
                        <c:v>40452</c:v>
                      </c:pt>
                      <c:pt idx="44">
                        <c:v>40544</c:v>
                      </c:pt>
                      <c:pt idx="45">
                        <c:v>40634</c:v>
                      </c:pt>
                      <c:pt idx="46">
                        <c:v>40725</c:v>
                      </c:pt>
                      <c:pt idx="47">
                        <c:v>40817</c:v>
                      </c:pt>
                      <c:pt idx="48">
                        <c:v>40909</c:v>
                      </c:pt>
                      <c:pt idx="49">
                        <c:v>41000</c:v>
                      </c:pt>
                      <c:pt idx="50">
                        <c:v>41091</c:v>
                      </c:pt>
                      <c:pt idx="51">
                        <c:v>41183</c:v>
                      </c:pt>
                      <c:pt idx="52">
                        <c:v>41275</c:v>
                      </c:pt>
                      <c:pt idx="53">
                        <c:v>41365</c:v>
                      </c:pt>
                      <c:pt idx="54">
                        <c:v>41456</c:v>
                      </c:pt>
                      <c:pt idx="55">
                        <c:v>41548</c:v>
                      </c:pt>
                      <c:pt idx="56">
                        <c:v>41640</c:v>
                      </c:pt>
                      <c:pt idx="57">
                        <c:v>41730</c:v>
                      </c:pt>
                      <c:pt idx="58">
                        <c:v>41821</c:v>
                      </c:pt>
                      <c:pt idx="59">
                        <c:v>41913</c:v>
                      </c:pt>
                      <c:pt idx="60">
                        <c:v>42005</c:v>
                      </c:pt>
                      <c:pt idx="61">
                        <c:v>42095</c:v>
                      </c:pt>
                      <c:pt idx="62">
                        <c:v>42186</c:v>
                      </c:pt>
                      <c:pt idx="63">
                        <c:v>42278</c:v>
                      </c:pt>
                      <c:pt idx="64">
                        <c:v>42370</c:v>
                      </c:pt>
                      <c:pt idx="65">
                        <c:v>42461</c:v>
                      </c:pt>
                      <c:pt idx="66">
                        <c:v>42552</c:v>
                      </c:pt>
                      <c:pt idx="67">
                        <c:v>42644</c:v>
                      </c:pt>
                      <c:pt idx="68">
                        <c:v>42736</c:v>
                      </c:pt>
                      <c:pt idx="69">
                        <c:v>42826</c:v>
                      </c:pt>
                      <c:pt idx="70">
                        <c:v>42917</c:v>
                      </c:pt>
                      <c:pt idx="71">
                        <c:v>43009</c:v>
                      </c:pt>
                      <c:pt idx="72">
                        <c:v>43101</c:v>
                      </c:pt>
                      <c:pt idx="73">
                        <c:v>43191</c:v>
                      </c:pt>
                      <c:pt idx="74">
                        <c:v>43282</c:v>
                      </c:pt>
                      <c:pt idx="75">
                        <c:v>43374</c:v>
                      </c:pt>
                      <c:pt idx="76">
                        <c:v>43466</c:v>
                      </c:pt>
                      <c:pt idx="77">
                        <c:v>43556</c:v>
                      </c:pt>
                      <c:pt idx="78">
                        <c:v>43647</c:v>
                      </c:pt>
                      <c:pt idx="79">
                        <c:v>43739</c:v>
                      </c:pt>
                      <c:pt idx="80">
                        <c:v>43831</c:v>
                      </c:pt>
                      <c:pt idx="81">
                        <c:v>43922</c:v>
                      </c:pt>
                      <c:pt idx="82">
                        <c:v>44013</c:v>
                      </c:pt>
                      <c:pt idx="83">
                        <c:v>44105</c:v>
                      </c:pt>
                      <c:pt idx="84">
                        <c:v>44197</c:v>
                      </c:pt>
                      <c:pt idx="85">
                        <c:v>44287</c:v>
                      </c:pt>
                    </c:numCache>
                  </c:numRef>
                </c:cat>
                <c:val>
                  <c:numRef>
                    <c:extLst xmlns:c15="http://schemas.microsoft.com/office/drawing/2012/chart">
                      <c:ext xmlns:c15="http://schemas.microsoft.com/office/drawing/2012/chart" uri="{02D57815-91ED-43cb-92C2-25804820EDAC}">
                        <c15:formulaRef>
                          <c15:sqref>'US GDP'!$E$2:$E$87</c15:sqref>
                        </c15:formulaRef>
                      </c:ext>
                    </c:extLst>
                    <c:numCache>
                      <c:formatCode>0</c:formatCode>
                      <c:ptCount val="86"/>
                      <c:pt idx="0">
                        <c:v>2000</c:v>
                      </c:pt>
                      <c:pt idx="1">
                        <c:v>2000</c:v>
                      </c:pt>
                      <c:pt idx="2">
                        <c:v>2000</c:v>
                      </c:pt>
                      <c:pt idx="3">
                        <c:v>2000</c:v>
                      </c:pt>
                      <c:pt idx="4">
                        <c:v>2001</c:v>
                      </c:pt>
                      <c:pt idx="5">
                        <c:v>2001</c:v>
                      </c:pt>
                      <c:pt idx="6">
                        <c:v>2001</c:v>
                      </c:pt>
                      <c:pt idx="7">
                        <c:v>2001</c:v>
                      </c:pt>
                      <c:pt idx="8">
                        <c:v>2002</c:v>
                      </c:pt>
                      <c:pt idx="9">
                        <c:v>2002</c:v>
                      </c:pt>
                      <c:pt idx="10">
                        <c:v>2002</c:v>
                      </c:pt>
                      <c:pt idx="11">
                        <c:v>2002</c:v>
                      </c:pt>
                      <c:pt idx="12">
                        <c:v>2003</c:v>
                      </c:pt>
                      <c:pt idx="13">
                        <c:v>2003</c:v>
                      </c:pt>
                      <c:pt idx="14">
                        <c:v>2003</c:v>
                      </c:pt>
                      <c:pt idx="15">
                        <c:v>2003</c:v>
                      </c:pt>
                      <c:pt idx="16">
                        <c:v>2004</c:v>
                      </c:pt>
                      <c:pt idx="17">
                        <c:v>2004</c:v>
                      </c:pt>
                      <c:pt idx="18">
                        <c:v>2004</c:v>
                      </c:pt>
                      <c:pt idx="19">
                        <c:v>2004</c:v>
                      </c:pt>
                      <c:pt idx="20">
                        <c:v>2005</c:v>
                      </c:pt>
                      <c:pt idx="21">
                        <c:v>2005</c:v>
                      </c:pt>
                      <c:pt idx="22">
                        <c:v>2005</c:v>
                      </c:pt>
                      <c:pt idx="23">
                        <c:v>2005</c:v>
                      </c:pt>
                      <c:pt idx="24">
                        <c:v>2006</c:v>
                      </c:pt>
                      <c:pt idx="25">
                        <c:v>2006</c:v>
                      </c:pt>
                      <c:pt idx="26">
                        <c:v>2006</c:v>
                      </c:pt>
                      <c:pt idx="27">
                        <c:v>2006</c:v>
                      </c:pt>
                      <c:pt idx="28">
                        <c:v>2007</c:v>
                      </c:pt>
                      <c:pt idx="29">
                        <c:v>2007</c:v>
                      </c:pt>
                      <c:pt idx="30">
                        <c:v>2007</c:v>
                      </c:pt>
                      <c:pt idx="31">
                        <c:v>2007</c:v>
                      </c:pt>
                      <c:pt idx="32">
                        <c:v>2008</c:v>
                      </c:pt>
                      <c:pt idx="33">
                        <c:v>2008</c:v>
                      </c:pt>
                      <c:pt idx="34">
                        <c:v>2008</c:v>
                      </c:pt>
                      <c:pt idx="35">
                        <c:v>2008</c:v>
                      </c:pt>
                      <c:pt idx="36">
                        <c:v>2009</c:v>
                      </c:pt>
                      <c:pt idx="37">
                        <c:v>2009</c:v>
                      </c:pt>
                      <c:pt idx="38">
                        <c:v>2009</c:v>
                      </c:pt>
                      <c:pt idx="39">
                        <c:v>2009</c:v>
                      </c:pt>
                      <c:pt idx="40">
                        <c:v>2010</c:v>
                      </c:pt>
                      <c:pt idx="41">
                        <c:v>2010</c:v>
                      </c:pt>
                      <c:pt idx="42">
                        <c:v>2010</c:v>
                      </c:pt>
                      <c:pt idx="43">
                        <c:v>2010</c:v>
                      </c:pt>
                      <c:pt idx="44">
                        <c:v>2011</c:v>
                      </c:pt>
                      <c:pt idx="45">
                        <c:v>2011</c:v>
                      </c:pt>
                      <c:pt idx="46">
                        <c:v>2011</c:v>
                      </c:pt>
                      <c:pt idx="47">
                        <c:v>2011</c:v>
                      </c:pt>
                      <c:pt idx="48">
                        <c:v>2012</c:v>
                      </c:pt>
                      <c:pt idx="49">
                        <c:v>2012</c:v>
                      </c:pt>
                      <c:pt idx="50">
                        <c:v>2012</c:v>
                      </c:pt>
                      <c:pt idx="51">
                        <c:v>2012</c:v>
                      </c:pt>
                      <c:pt idx="52">
                        <c:v>2013</c:v>
                      </c:pt>
                      <c:pt idx="53">
                        <c:v>2013</c:v>
                      </c:pt>
                      <c:pt idx="54">
                        <c:v>2013</c:v>
                      </c:pt>
                      <c:pt idx="55">
                        <c:v>2013</c:v>
                      </c:pt>
                      <c:pt idx="56">
                        <c:v>2014</c:v>
                      </c:pt>
                      <c:pt idx="57">
                        <c:v>2014</c:v>
                      </c:pt>
                      <c:pt idx="58">
                        <c:v>2014</c:v>
                      </c:pt>
                      <c:pt idx="59">
                        <c:v>2014</c:v>
                      </c:pt>
                      <c:pt idx="60">
                        <c:v>2015</c:v>
                      </c:pt>
                      <c:pt idx="61">
                        <c:v>2015</c:v>
                      </c:pt>
                      <c:pt idx="62">
                        <c:v>2015</c:v>
                      </c:pt>
                      <c:pt idx="63">
                        <c:v>2015</c:v>
                      </c:pt>
                      <c:pt idx="64">
                        <c:v>2016</c:v>
                      </c:pt>
                      <c:pt idx="65">
                        <c:v>2016</c:v>
                      </c:pt>
                      <c:pt idx="66">
                        <c:v>2016</c:v>
                      </c:pt>
                      <c:pt idx="67">
                        <c:v>2016</c:v>
                      </c:pt>
                      <c:pt idx="68">
                        <c:v>2017</c:v>
                      </c:pt>
                      <c:pt idx="69">
                        <c:v>2017</c:v>
                      </c:pt>
                      <c:pt idx="70">
                        <c:v>2017</c:v>
                      </c:pt>
                      <c:pt idx="71">
                        <c:v>2017</c:v>
                      </c:pt>
                      <c:pt idx="72">
                        <c:v>2018</c:v>
                      </c:pt>
                      <c:pt idx="73">
                        <c:v>2018</c:v>
                      </c:pt>
                      <c:pt idx="74">
                        <c:v>2018</c:v>
                      </c:pt>
                      <c:pt idx="75">
                        <c:v>2018</c:v>
                      </c:pt>
                      <c:pt idx="76">
                        <c:v>2019</c:v>
                      </c:pt>
                      <c:pt idx="77">
                        <c:v>2019</c:v>
                      </c:pt>
                      <c:pt idx="78">
                        <c:v>2019</c:v>
                      </c:pt>
                      <c:pt idx="79">
                        <c:v>2019</c:v>
                      </c:pt>
                      <c:pt idx="80">
                        <c:v>2020</c:v>
                      </c:pt>
                      <c:pt idx="81">
                        <c:v>2020</c:v>
                      </c:pt>
                      <c:pt idx="82">
                        <c:v>2020</c:v>
                      </c:pt>
                      <c:pt idx="83">
                        <c:v>2020</c:v>
                      </c:pt>
                      <c:pt idx="84">
                        <c:v>2021</c:v>
                      </c:pt>
                      <c:pt idx="85">
                        <c:v>2021</c:v>
                      </c:pt>
                    </c:numCache>
                  </c:numRef>
                </c:val>
                <c:smooth val="0"/>
                <c:extLst xmlns:c15="http://schemas.microsoft.com/office/drawing/2012/chart">
                  <c:ext xmlns:c16="http://schemas.microsoft.com/office/drawing/2014/chart" uri="{C3380CC4-5D6E-409C-BE32-E72D297353CC}">
                    <c16:uniqueId val="{00000002-4972-4F6D-9DB5-23A901A6A15A}"/>
                  </c:ext>
                </c:extLst>
              </c15:ser>
            </c15:filteredLineSeries>
          </c:ext>
        </c:extLst>
      </c:lineChart>
      <c:dateAx>
        <c:axId val="231712655"/>
        <c:scaling>
          <c:orientation val="minMax"/>
        </c:scaling>
        <c:delete val="0"/>
        <c:axPos val="b"/>
        <c:numFmt formatCode="m/d/yy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1715567"/>
        <c:crosses val="autoZero"/>
        <c:auto val="1"/>
        <c:lblOffset val="100"/>
        <c:baseTimeUnit val="months"/>
      </c:dateAx>
      <c:valAx>
        <c:axId val="231715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1712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 United States Population Chart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'US Population Data'!$B$1</c:f>
              <c:strCache>
                <c:ptCount val="1"/>
                <c:pt idx="0">
                  <c:v> United States </c:v>
                </c:pt>
              </c:strCache>
            </c:strRef>
          </c:tx>
          <c:spPr>
            <a:ln w="22225" cap="rnd" cmpd="sng" algn="ctr">
              <a:solidFill>
                <a:schemeClr val="accent1"/>
              </a:solidFill>
              <a:round/>
            </a:ln>
            <a:effectLst/>
          </c:spPr>
          <c:marker>
            <c:symbol val="none"/>
          </c:marker>
          <c:trendline>
            <c:spPr>
              <a:ln w="9525" cap="rnd">
                <a:solidFill>
                  <a:schemeClr val="tx1"/>
                </a:solidFill>
              </a:ln>
              <a:effectLst/>
            </c:spPr>
            <c:trendlineType val="linear"/>
            <c:forward val="2"/>
            <c:dispRSqr val="0"/>
            <c:dispEq val="0"/>
          </c:trendline>
          <c:cat>
            <c:numRef>
              <c:f>'US Population Data'!$A$2:$A$62</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'US Population Data'!$B$2:$B$62</c:f>
              <c:numCache>
                <c:formatCode>_(* #,##0_);_(* \(#,##0\);_(* "-"??_);_(@_)</c:formatCode>
                <c:ptCount val="61"/>
                <c:pt idx="0">
                  <c:v>180671000</c:v>
                </c:pt>
                <c:pt idx="1">
                  <c:v>183691000</c:v>
                </c:pt>
                <c:pt idx="2">
                  <c:v>186538000</c:v>
                </c:pt>
                <c:pt idx="3">
                  <c:v>189242000</c:v>
                </c:pt>
                <c:pt idx="4">
                  <c:v>191889000</c:v>
                </c:pt>
                <c:pt idx="5">
                  <c:v>194303000</c:v>
                </c:pt>
                <c:pt idx="6">
                  <c:v>196560000</c:v>
                </c:pt>
                <c:pt idx="7">
                  <c:v>198712000</c:v>
                </c:pt>
                <c:pt idx="8">
                  <c:v>200706000</c:v>
                </c:pt>
                <c:pt idx="9">
                  <c:v>202677000</c:v>
                </c:pt>
                <c:pt idx="10">
                  <c:v>205052000</c:v>
                </c:pt>
                <c:pt idx="11">
                  <c:v>207661000</c:v>
                </c:pt>
                <c:pt idx="12">
                  <c:v>209896000</c:v>
                </c:pt>
                <c:pt idx="13">
                  <c:v>211909000</c:v>
                </c:pt>
                <c:pt idx="14">
                  <c:v>213854000</c:v>
                </c:pt>
                <c:pt idx="15">
                  <c:v>215973000</c:v>
                </c:pt>
                <c:pt idx="16">
                  <c:v>218035000</c:v>
                </c:pt>
                <c:pt idx="17">
                  <c:v>220239000</c:v>
                </c:pt>
                <c:pt idx="18">
                  <c:v>222585000</c:v>
                </c:pt>
                <c:pt idx="19">
                  <c:v>225055000</c:v>
                </c:pt>
                <c:pt idx="20">
                  <c:v>227225000</c:v>
                </c:pt>
                <c:pt idx="21">
                  <c:v>229466000</c:v>
                </c:pt>
                <c:pt idx="22">
                  <c:v>231664000</c:v>
                </c:pt>
                <c:pt idx="23">
                  <c:v>233792000</c:v>
                </c:pt>
                <c:pt idx="24">
                  <c:v>235825000</c:v>
                </c:pt>
                <c:pt idx="25">
                  <c:v>237924000</c:v>
                </c:pt>
                <c:pt idx="26">
                  <c:v>240133000</c:v>
                </c:pt>
                <c:pt idx="27">
                  <c:v>242289000</c:v>
                </c:pt>
                <c:pt idx="28">
                  <c:v>244499000</c:v>
                </c:pt>
                <c:pt idx="29">
                  <c:v>246819000</c:v>
                </c:pt>
                <c:pt idx="30">
                  <c:v>249623000</c:v>
                </c:pt>
                <c:pt idx="31">
                  <c:v>252981000</c:v>
                </c:pt>
                <c:pt idx="32">
                  <c:v>256514000</c:v>
                </c:pt>
                <c:pt idx="33">
                  <c:v>259919000</c:v>
                </c:pt>
                <c:pt idx="34">
                  <c:v>263126000</c:v>
                </c:pt>
                <c:pt idx="35">
                  <c:v>266278000</c:v>
                </c:pt>
                <c:pt idx="36">
                  <c:v>269394000</c:v>
                </c:pt>
                <c:pt idx="37">
                  <c:v>272657000</c:v>
                </c:pt>
                <c:pt idx="38">
                  <c:v>275854000</c:v>
                </c:pt>
                <c:pt idx="39">
                  <c:v>279040000</c:v>
                </c:pt>
                <c:pt idx="40">
                  <c:v>282162411</c:v>
                </c:pt>
                <c:pt idx="41">
                  <c:v>284968955</c:v>
                </c:pt>
                <c:pt idx="42">
                  <c:v>287625193</c:v>
                </c:pt>
                <c:pt idx="43">
                  <c:v>290107933</c:v>
                </c:pt>
                <c:pt idx="44">
                  <c:v>292805298</c:v>
                </c:pt>
                <c:pt idx="45">
                  <c:v>295516599</c:v>
                </c:pt>
                <c:pt idx="46">
                  <c:v>298379912</c:v>
                </c:pt>
                <c:pt idx="47">
                  <c:v>301231207</c:v>
                </c:pt>
                <c:pt idx="48">
                  <c:v>304093966</c:v>
                </c:pt>
                <c:pt idx="49">
                  <c:v>306771529</c:v>
                </c:pt>
                <c:pt idx="50">
                  <c:v>309327143</c:v>
                </c:pt>
                <c:pt idx="51">
                  <c:v>311583481</c:v>
                </c:pt>
                <c:pt idx="52">
                  <c:v>313877662</c:v>
                </c:pt>
                <c:pt idx="53">
                  <c:v>316059947</c:v>
                </c:pt>
                <c:pt idx="54">
                  <c:v>318386329</c:v>
                </c:pt>
                <c:pt idx="55">
                  <c:v>320738994</c:v>
                </c:pt>
                <c:pt idx="56">
                  <c:v>323071755</c:v>
                </c:pt>
                <c:pt idx="57">
                  <c:v>325122128</c:v>
                </c:pt>
                <c:pt idx="58">
                  <c:v>326838199</c:v>
                </c:pt>
                <c:pt idx="59">
                  <c:v>328329953</c:v>
                </c:pt>
                <c:pt idx="60">
                  <c:v>329484123</c:v>
                </c:pt>
              </c:numCache>
            </c:numRef>
          </c:val>
          <c:smooth val="0"/>
          <c:extLst>
            <c:ext xmlns:c16="http://schemas.microsoft.com/office/drawing/2014/chart" uri="{C3380CC4-5D6E-409C-BE32-E72D297353CC}">
              <c16:uniqueId val="{00000000-0F52-471E-B273-1C944C2C21A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110271823"/>
        <c:axId val="1110273071"/>
      </c:lineChart>
      <c:catAx>
        <c:axId val="11102718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0273071"/>
        <c:crosses val="autoZero"/>
        <c:auto val="1"/>
        <c:lblAlgn val="ctr"/>
        <c:lblOffset val="100"/>
        <c:noMultiLvlLbl val="0"/>
      </c:catAx>
      <c:valAx>
        <c:axId val="111027307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02718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xdr:col>
      <xdr:colOff>47624</xdr:colOff>
      <xdr:row>0</xdr:row>
      <xdr:rowOff>38101</xdr:rowOff>
    </xdr:from>
    <xdr:to>
      <xdr:col>11</xdr:col>
      <xdr:colOff>371475</xdr:colOff>
      <xdr:row>18</xdr:row>
      <xdr:rowOff>133351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409575</xdr:colOff>
      <xdr:row>0</xdr:row>
      <xdr:rowOff>47624</xdr:rowOff>
    </xdr:from>
    <xdr:to>
      <xdr:col>19</xdr:col>
      <xdr:colOff>457201</xdr:colOff>
      <xdr:row>18</xdr:row>
      <xdr:rowOff>161925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485775</xdr:colOff>
      <xdr:row>0</xdr:row>
      <xdr:rowOff>38100</xdr:rowOff>
    </xdr:from>
    <xdr:to>
      <xdr:col>27</xdr:col>
      <xdr:colOff>428625</xdr:colOff>
      <xdr:row>18</xdr:row>
      <xdr:rowOff>152400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57149</xdr:colOff>
      <xdr:row>18</xdr:row>
      <xdr:rowOff>180975</xdr:rowOff>
    </xdr:from>
    <xdr:to>
      <xdr:col>11</xdr:col>
      <xdr:colOff>352425</xdr:colOff>
      <xdr:row>37</xdr:row>
      <xdr:rowOff>180975</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400049</xdr:colOff>
      <xdr:row>19</xdr:row>
      <xdr:rowOff>9525</xdr:rowOff>
    </xdr:from>
    <xdr:to>
      <xdr:col>19</xdr:col>
      <xdr:colOff>447674</xdr:colOff>
      <xdr:row>38</xdr:row>
      <xdr:rowOff>9525</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504825</xdr:colOff>
      <xdr:row>18</xdr:row>
      <xdr:rowOff>180975</xdr:rowOff>
    </xdr:from>
    <xdr:to>
      <xdr:col>27</xdr:col>
      <xdr:colOff>428625</xdr:colOff>
      <xdr:row>37</xdr:row>
      <xdr:rowOff>180975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9525</xdr:colOff>
      <xdr:row>11</xdr:row>
      <xdr:rowOff>57149</xdr:rowOff>
    </xdr:from>
    <xdr:to>
      <xdr:col>3</xdr:col>
      <xdr:colOff>9525</xdr:colOff>
      <xdr:row>18</xdr:row>
      <xdr:rowOff>133350</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25" y="2152649"/>
              <a:ext cx="1828800" cy="1409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171450</xdr:rowOff>
    </xdr:from>
    <xdr:to>
      <xdr:col>3</xdr:col>
      <xdr:colOff>0</xdr:colOff>
      <xdr:row>37</xdr:row>
      <xdr:rowOff>171451</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600450"/>
              <a:ext cx="1828800" cy="3619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0</xdr:row>
      <xdr:rowOff>57150</xdr:rowOff>
    </xdr:from>
    <xdr:to>
      <xdr:col>3</xdr:col>
      <xdr:colOff>28575</xdr:colOff>
      <xdr:row>6</xdr:row>
      <xdr:rowOff>28575</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7625" y="57150"/>
          <a:ext cx="1809750" cy="1114425"/>
        </a:xfrm>
        <a:prstGeom prst="rect">
          <a:avLst/>
        </a:prstGeom>
      </xdr:spPr>
    </xdr:pic>
    <xdr:clientData/>
  </xdr:twoCellAnchor>
  <xdr:twoCellAnchor editAs="oneCell">
    <xdr:from>
      <xdr:col>0</xdr:col>
      <xdr:colOff>57149</xdr:colOff>
      <xdr:row>6</xdr:row>
      <xdr:rowOff>66675</xdr:rowOff>
    </xdr:from>
    <xdr:to>
      <xdr:col>3</xdr:col>
      <xdr:colOff>9524</xdr:colOff>
      <xdr:row>10</xdr:row>
      <xdr:rowOff>189442</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149" y="1209675"/>
          <a:ext cx="1781175" cy="8847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0</xdr:row>
      <xdr:rowOff>66675</xdr:rowOff>
    </xdr:from>
    <xdr:to>
      <xdr:col>27</xdr:col>
      <xdr:colOff>381000</xdr:colOff>
      <xdr:row>37</xdr:row>
      <xdr:rowOff>9525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47625</xdr:colOff>
      <xdr:row>0</xdr:row>
      <xdr:rowOff>9524</xdr:rowOff>
    </xdr:from>
    <xdr:to>
      <xdr:col>26</xdr:col>
      <xdr:colOff>409575</xdr:colOff>
      <xdr:row>37</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2857500</xdr:colOff>
          <xdr:row>71</xdr:row>
          <xdr:rowOff>47625</xdr:rowOff>
        </xdr:to>
        <xdr:sp macro="" textlink="">
          <xdr:nvSpPr>
            <xdr:cNvPr id="7171" name="AroAxControlShim1" descr="Power View" hidden="1">
              <a:extLst>
                <a:ext uri="{63B3BB69-23CF-44E3-9099-C40C66FF867C}">
                  <a14:compatExt spid="_x0000_s7171"/>
                </a:ext>
                <a:ext uri="{FF2B5EF4-FFF2-40B4-BE49-F238E27FC236}">
                  <a16:creationId xmlns:a16="http://schemas.microsoft.com/office/drawing/2014/main" id="{00000000-0008-0000-0500-0000031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3" name="Picture 2" descr="Power View">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76201</xdr:colOff>
      <xdr:row>0</xdr:row>
      <xdr:rowOff>85725</xdr:rowOff>
    </xdr:from>
    <xdr:to>
      <xdr:col>26</xdr:col>
      <xdr:colOff>466725</xdr:colOff>
      <xdr:row>37</xdr:row>
      <xdr:rowOff>133350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2857500</xdr:colOff>
          <xdr:row>71</xdr:row>
          <xdr:rowOff>47625</xdr:rowOff>
        </xdr:to>
        <xdr:sp macro="" textlink="">
          <xdr:nvSpPr>
            <xdr:cNvPr id="9220" name="AroAxControlShim1" descr="Power View" hidden="1">
              <a:extLst>
                <a:ext uri="{63B3BB69-23CF-44E3-9099-C40C66FF867C}">
                  <a14:compatExt spid="_x0000_s9220"/>
                </a:ext>
                <a:ext uri="{FF2B5EF4-FFF2-40B4-BE49-F238E27FC236}">
                  <a16:creationId xmlns:a16="http://schemas.microsoft.com/office/drawing/2014/main" id="{00000000-0008-0000-0700-000004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3" name="Picture 2" descr="Power View">
          <a:extLst>
            <a:ext uri="{FF2B5EF4-FFF2-40B4-BE49-F238E27FC236}">
              <a16:creationId xmlns:a16="http://schemas.microsoft.com/office/drawing/2014/main" id="{00000000-0008-0000-0700-000003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Ghansam" refreshedDate="44491.967744791669" createdVersion="7" refreshedVersion="7" minRefreshableVersion="3" recordCount="43" xr:uid="{5EF55504-470D-447D-AB66-68EE11E17FD8}">
  <cacheSource type="worksheet">
    <worksheetSource ref="B1:K44" sheet="Data"/>
  </cacheSource>
  <cacheFields count="12">
    <cacheField name="Date " numFmtId="14">
      <sharedItems containsSemiMixedTypes="0" containsNonDate="0" containsDate="1" containsString="0" minDate="2018-01-31T00:00:00" maxDate="2021-08-01T00:00:00" count="43">
        <d v="2018-01-31T00:00:00"/>
        <d v="2018-02-28T00:00:00"/>
        <d v="2018-03-31T00:00:00"/>
        <d v="2018-04-30T00:00:00"/>
        <d v="2018-05-31T00:00:00"/>
        <d v="2018-06-30T00:00:00"/>
        <d v="2018-07-31T00:00:00"/>
        <d v="2018-08-31T00:00:00"/>
        <d v="2018-09-30T00:00:00"/>
        <d v="2018-10-31T00:00:00"/>
        <d v="2018-11-30T00:00:00"/>
        <d v="2018-12-31T00:00:00"/>
        <d v="2019-01-31T00:00:00"/>
        <d v="2019-02-28T00:00:00"/>
        <d v="2019-03-31T00:00:00"/>
        <d v="2019-04-30T00:00:00"/>
        <d v="2019-05-31T00:00:00"/>
        <d v="2019-06-30T00:00:00"/>
        <d v="2019-07-31T00:00:00"/>
        <d v="2019-08-31T00:00:00"/>
        <d v="2019-09-30T00:00:00"/>
        <d v="2019-10-31T00:00:00"/>
        <d v="2019-11-30T00:00:00"/>
        <d v="2019-12-31T00:00:00"/>
        <d v="2020-01-31T00:00:00"/>
        <d v="2020-02-29T00:00:00"/>
        <d v="2020-03-31T00:00:00"/>
        <d v="2020-04-30T00:00:00"/>
        <d v="2020-05-31T00:00:00"/>
        <d v="2020-06-30T00:00:00"/>
        <d v="2020-07-31T00:00:00"/>
        <d v="2020-08-31T00:00:00"/>
        <d v="2020-09-30T00:00:00"/>
        <d v="2020-10-31T00:00:00"/>
        <d v="2020-11-30T00:00:00"/>
        <d v="2020-12-31T00:00:00"/>
        <d v="2021-01-31T00:00:00"/>
        <d v="2021-02-28T00:00:00"/>
        <d v="2021-03-31T00:00:00"/>
        <d v="2021-04-30T00:00:00"/>
        <d v="2021-05-31T00:00:00"/>
        <d v="2021-06-30T00:00:00"/>
        <d v="2021-07-31T00:00:00"/>
      </sharedItems>
      <fieldGroup par="11" base="0">
        <rangePr groupBy="months" startDate="2018-01-31T00:00:00" endDate="2021-08-01T00:00:00"/>
        <groupItems count="14">
          <s v="&lt;1/31/2018"/>
          <s v="Jan"/>
          <s v="Feb"/>
          <s v="Mar"/>
          <s v="Apr"/>
          <s v="May"/>
          <s v="Jun"/>
          <s v="Jul"/>
          <s v="Aug"/>
          <s v="Sep"/>
          <s v="Oct"/>
          <s v="Nov"/>
          <s v="Dec"/>
          <s v="&gt;8/1/2021"/>
        </groupItems>
      </fieldGroup>
    </cacheField>
    <cacheField name="Day" numFmtId="164">
      <sharedItems containsSemiMixedTypes="0" containsString="0" containsNumber="1" containsInteger="1" minValue="28" maxValue="31"/>
    </cacheField>
    <cacheField name="Month" numFmtId="164">
      <sharedItems containsSemiMixedTypes="0" containsString="0" containsNumber="1" containsInteger="1" minValue="1" maxValue="12" count="12">
        <n v="1"/>
        <n v="2"/>
        <n v="3"/>
        <n v="4"/>
        <n v="5"/>
        <n v="6"/>
        <n v="7"/>
        <n v="8"/>
        <n v="9"/>
        <n v="10"/>
        <n v="11"/>
        <n v="12"/>
      </sharedItems>
    </cacheField>
    <cacheField name="Year" numFmtId="165">
      <sharedItems containsSemiMixedTypes="0" containsString="0" containsNumber="1" containsInteger="1" minValue="2018" maxValue="2021" count="4">
        <n v="2018"/>
        <n v="2019"/>
        <n v="2020"/>
        <n v="2021"/>
      </sharedItems>
    </cacheField>
    <cacheField name="Sales Prices" numFmtId="164">
      <sharedItems containsSemiMixedTypes="0" containsString="0" containsNumber="1" containsInteger="1" minValue="271600" maxValue="381596"/>
    </cacheField>
    <cacheField name="Available Inventory" numFmtId="164">
      <sharedItems containsSemiMixedTypes="0" containsString="0" containsNumber="1" containsInteger="1" minValue="946074" maxValue="1792079"/>
    </cacheField>
    <cacheField name="Sales Count" numFmtId="164">
      <sharedItems containsSemiMixedTypes="0" containsString="0" containsNumber="1" containsInteger="1" minValue="273498" maxValue="531380"/>
    </cacheField>
    <cacheField name="Shiller Data" numFmtId="0">
      <sharedItems containsSemiMixedTypes="0" containsString="0" containsNumber="1" minValue="198.172" maxValue="263.30500000000001"/>
    </cacheField>
    <cacheField name="Mortgage Rate" numFmtId="10">
      <sharedItems containsSemiMixedTypes="0" containsString="0" containsNumber="1" minValue="2.6800000000000001E-2" maxValue="4.87E-2"/>
    </cacheField>
    <cacheField name="SPY Data" numFmtId="43">
      <sharedItems containsSemiMixedTypes="0" containsString="0" containsNumber="1" minValue="256.75210405263158" maxValue="435.09428185714273"/>
    </cacheField>
    <cacheField name="Quarters" numFmtId="0" databaseField="0">
      <fieldGroup base="0">
        <rangePr groupBy="quarters" startDate="2018-01-31T00:00:00" endDate="2021-08-01T00:00:00"/>
        <groupItems count="6">
          <s v="&lt;1/31/2018"/>
          <s v="Qtr1"/>
          <s v="Qtr2"/>
          <s v="Qtr3"/>
          <s v="Qtr4"/>
          <s v="&gt;8/1/2021"/>
        </groupItems>
      </fieldGroup>
    </cacheField>
    <cacheField name="Years" numFmtId="0" databaseField="0">
      <fieldGroup base="0">
        <rangePr groupBy="years" startDate="2018-01-31T00:00:00" endDate="2021-08-01T00:00:00"/>
        <groupItems count="6">
          <s v="&lt;1/31/2018"/>
          <s v="2018"/>
          <s v="2019"/>
          <s v="2020"/>
          <s v="2021"/>
          <s v="&gt;8/1/2021"/>
        </groupItems>
      </fieldGroup>
    </cacheField>
  </cacheFields>
  <extLst>
    <ext xmlns:x14="http://schemas.microsoft.com/office/spreadsheetml/2009/9/main" uri="{725AE2AE-9491-48be-B2B4-4EB974FC3084}">
      <x14:pivotCacheDefinition pivotCacheId="1002548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31"/>
    <x v="0"/>
    <x v="0"/>
    <n v="271600"/>
    <n v="1428484"/>
    <n v="293642"/>
    <n v="198.172"/>
    <n v="4.0300000000000002E-2"/>
    <n v="278.30476161904761"/>
  </r>
  <r>
    <x v="1"/>
    <n v="28"/>
    <x v="1"/>
    <x v="0"/>
    <n v="272967"/>
    <n v="1385893"/>
    <n v="279111"/>
    <n v="199.13299999999899"/>
    <n v="4.3299999999999998E-2"/>
    <n v="270.23683889473688"/>
  </r>
  <r>
    <x v="2"/>
    <n v="31"/>
    <x v="2"/>
    <x v="0"/>
    <n v="279333"/>
    <n v="1443120"/>
    <n v="385653"/>
    <n v="200.03"/>
    <n v="4.4400000000000002E-2"/>
    <n v="269.98190304761908"/>
  </r>
  <r>
    <x v="3"/>
    <n v="30"/>
    <x v="3"/>
    <x v="0"/>
    <n v="288667"/>
    <n v="1530357"/>
    <n v="408816"/>
    <n v="200.86799999999999"/>
    <n v="4.4699999999999997E-2"/>
    <n v="264.86285847619041"/>
  </r>
  <r>
    <x v="4"/>
    <n v="31"/>
    <x v="4"/>
    <x v="0"/>
    <n v="295633"/>
    <n v="1632224"/>
    <n v="474514"/>
    <n v="201.68199999999999"/>
    <n v="4.5860000000000005E-2"/>
    <n v="270.07045250000004"/>
  </r>
  <r>
    <x v="5"/>
    <n v="30"/>
    <x v="5"/>
    <x v="0"/>
    <n v="299267"/>
    <n v="1705908"/>
    <n v="500101"/>
    <n v="202.48500000000001"/>
    <n v="4.5700000000000005E-2"/>
    <n v="275.19333466666666"/>
  </r>
  <r>
    <x v="6"/>
    <n v="31"/>
    <x v="6"/>
    <x v="0"/>
    <n v="299900"/>
    <n v="1757034"/>
    <n v="474042"/>
    <n v="203.09700000000001"/>
    <n v="4.53E-2"/>
    <n v="278.87237828571432"/>
  </r>
  <r>
    <x v="7"/>
    <n v="31"/>
    <x v="7"/>
    <x v="0"/>
    <n v="299600"/>
    <n v="1781573"/>
    <n v="489024"/>
    <n v="203.86500000000001"/>
    <n v="4.5499999999999999E-2"/>
    <n v="285.6926110869565"/>
  </r>
  <r>
    <x v="8"/>
    <n v="30"/>
    <x v="8"/>
    <x v="0"/>
    <n v="299133"/>
    <n v="1770432"/>
    <n v="387468"/>
    <n v="204.42099999999999"/>
    <n v="4.6300000000000001E-2"/>
    <n v="290.14105068421054"/>
  </r>
  <r>
    <x v="9"/>
    <n v="31"/>
    <x v="9"/>
    <x v="0"/>
    <n v="298467"/>
    <n v="1750001"/>
    <n v="417898"/>
    <n v="205.02500000000001"/>
    <n v="4.8300000000000003E-2"/>
    <n v="277.974781826087"/>
  </r>
  <r>
    <x v="10"/>
    <n v="30"/>
    <x v="10"/>
    <x v="0"/>
    <n v="297100"/>
    <n v="1693117"/>
    <n v="365935"/>
    <n v="205.453"/>
    <n v="4.87E-2"/>
    <n v="272.20762133333335"/>
  </r>
  <r>
    <x v="11"/>
    <n v="31"/>
    <x v="11"/>
    <x v="0"/>
    <n v="294233"/>
    <n v="1596282"/>
    <n v="344640"/>
    <n v="205.83"/>
    <n v="4.6399999999999997E-2"/>
    <n v="256.75210405263158"/>
  </r>
  <r>
    <x v="12"/>
    <n v="31"/>
    <x v="0"/>
    <x v="1"/>
    <n v="291567"/>
    <n v="1508313"/>
    <n v="273498"/>
    <n v="206.21299999999999"/>
    <n v="4.4600000000000001E-2"/>
    <n v="260.10428442857148"/>
  </r>
  <r>
    <x v="13"/>
    <n v="28"/>
    <x v="1"/>
    <x v="1"/>
    <n v="292933"/>
    <n v="1459884"/>
    <n v="284034"/>
    <n v="206.649"/>
    <n v="4.3700000000000003E-2"/>
    <n v="275.23526478947372"/>
  </r>
  <r>
    <x v="14"/>
    <n v="31"/>
    <x v="2"/>
    <x v="1"/>
    <n v="297967"/>
    <n v="1506474"/>
    <n v="364291"/>
    <n v="207.209"/>
    <n v="4.2699999999999995E-2"/>
    <n v="280.03047399999997"/>
  </r>
  <r>
    <x v="15"/>
    <n v="30"/>
    <x v="3"/>
    <x v="1"/>
    <n v="306333"/>
    <n v="1572934"/>
    <n v="408269"/>
    <n v="207.928"/>
    <n v="4.1399999999999999E-2"/>
    <n v="289.76476185714284"/>
  </r>
  <r>
    <x v="16"/>
    <n v="31"/>
    <x v="4"/>
    <x v="1"/>
    <n v="314167"/>
    <n v="1665218"/>
    <n v="476044"/>
    <n v="208.62599999999901"/>
    <n v="4.07E-2"/>
    <n v="285.30227254545463"/>
  </r>
  <r>
    <x v="17"/>
    <n v="30"/>
    <x v="5"/>
    <x v="1"/>
    <n v="320542"/>
    <n v="1736891"/>
    <n v="462269"/>
    <n v="209.11199999999999"/>
    <n v="3.7999999999999999E-2"/>
    <n v="288.98349919999998"/>
  </r>
  <r>
    <x v="18"/>
    <n v="31"/>
    <x v="6"/>
    <x v="1"/>
    <n v="322176"/>
    <n v="1781519"/>
    <n v="481083"/>
    <n v="209.63299999999899"/>
    <n v="3.7699999999999997E-2"/>
    <n v="298.96317913636364"/>
  </r>
  <r>
    <x v="19"/>
    <n v="31"/>
    <x v="7"/>
    <x v="1"/>
    <n v="319676"/>
    <n v="1792079"/>
    <n v="471893"/>
    <n v="210.357"/>
    <n v="3.6200000000000003E-2"/>
    <n v="289.5990891363636"/>
  </r>
  <r>
    <x v="20"/>
    <n v="30"/>
    <x v="8"/>
    <x v="1"/>
    <n v="315297"/>
    <n v="1773135"/>
    <n v="408414"/>
    <n v="210.99799999999999"/>
    <n v="3.61E-2"/>
    <n v="298.10099945000002"/>
  </r>
  <r>
    <x v="21"/>
    <n v="31"/>
    <x v="9"/>
    <x v="1"/>
    <n v="311963"/>
    <n v="1742971"/>
    <n v="425599"/>
    <n v="211.60599999999999"/>
    <n v="3.6900000000000002E-2"/>
    <n v="297.12086821739121"/>
  </r>
  <r>
    <x v="22"/>
    <n v="30"/>
    <x v="10"/>
    <x v="1"/>
    <n v="306963"/>
    <n v="1669188"/>
    <n v="362359"/>
    <n v="212.43"/>
    <n v="3.7000000000000005E-2"/>
    <n v="310.28699804999997"/>
  </r>
  <r>
    <x v="23"/>
    <n v="31"/>
    <x v="11"/>
    <x v="1"/>
    <n v="303267"/>
    <n v="1552712"/>
    <n v="386819"/>
    <n v="213.37200000000001"/>
    <n v="3.7200000000000004E-2"/>
    <n v="317.49047552380949"/>
  </r>
  <r>
    <x v="24"/>
    <n v="31"/>
    <x v="0"/>
    <x v="2"/>
    <n v="299800"/>
    <n v="1448819"/>
    <n v="302525"/>
    <n v="214.41"/>
    <n v="3.6239999999999994E-2"/>
    <n v="326.97476480952378"/>
  </r>
  <r>
    <x v="25"/>
    <n v="29"/>
    <x v="1"/>
    <x v="2"/>
    <n v="301467"/>
    <n v="1398572"/>
    <n v="296586"/>
    <n v="215.47399999999999"/>
    <n v="3.4700000000000002E-2"/>
    <n v="327.37263568421054"/>
  </r>
  <r>
    <x v="26"/>
    <n v="31"/>
    <x v="2"/>
    <x v="2"/>
    <n v="306500"/>
    <n v="1423959"/>
    <n v="378781"/>
    <n v="216.63200000000001"/>
    <n v="3.4500000000000003E-2"/>
    <n v="264.79181659090915"/>
  </r>
  <r>
    <x v="27"/>
    <n v="30"/>
    <x v="3"/>
    <x v="2"/>
    <n v="313000"/>
    <n v="1411098"/>
    <n v="334723"/>
    <n v="217.495"/>
    <n v="3.3099999999999997E-2"/>
    <n v="275.40904966666659"/>
  </r>
  <r>
    <x v="28"/>
    <n v="31"/>
    <x v="4"/>
    <x v="2"/>
    <n v="320500"/>
    <n v="1432116"/>
    <n v="321752"/>
    <n v="217.80099999999999"/>
    <n v="3.2300000000000002E-2"/>
    <n v="291.65300135000007"/>
  </r>
  <r>
    <x v="29"/>
    <n v="30"/>
    <x v="5"/>
    <x v="2"/>
    <n v="328167"/>
    <n v="1430645"/>
    <n v="436201"/>
    <n v="218.36"/>
    <n v="3.1600000000000003E-2"/>
    <n v="310.15408599999995"/>
  </r>
  <r>
    <x v="30"/>
    <n v="31"/>
    <x v="6"/>
    <x v="2"/>
    <n v="335167"/>
    <n v="1454547"/>
    <n v="515713"/>
    <n v="219.91499999999999"/>
    <n v="3.0200000000000001E-2"/>
    <n v="319.99409059090908"/>
  </r>
  <r>
    <x v="31"/>
    <n v="31"/>
    <x v="7"/>
    <x v="2"/>
    <n v="340167"/>
    <n v="1424222"/>
    <n v="498114"/>
    <n v="222.70400000000001"/>
    <n v="2.9399999999999999E-2"/>
    <n v="338.7480949047619"/>
  </r>
  <r>
    <x v="32"/>
    <n v="30"/>
    <x v="8"/>
    <x v="2"/>
    <n v="342333"/>
    <n v="1378485"/>
    <n v="498383"/>
    <n v="225.90799999999999"/>
    <n v="2.8900000000000002E-2"/>
    <n v="336.03524195238094"/>
  </r>
  <r>
    <x v="33"/>
    <n v="31"/>
    <x v="9"/>
    <x v="2"/>
    <n v="343667"/>
    <n v="1337423"/>
    <n v="508396"/>
    <n v="229.41"/>
    <n v="2.8300000000000002E-2"/>
    <n v="340.97909422727275"/>
  </r>
  <r>
    <x v="34"/>
    <n v="30"/>
    <x v="10"/>
    <x v="2"/>
    <n v="342500"/>
    <n v="1259065"/>
    <n v="437050"/>
    <n v="232.643"/>
    <n v="2.7699999999999999E-2"/>
    <n v="354.42000124999998"/>
  </r>
  <r>
    <x v="35"/>
    <n v="31"/>
    <x v="11"/>
    <x v="2"/>
    <n v="338160"/>
    <n v="1149480"/>
    <n v="475282"/>
    <n v="235.60400000000001"/>
    <n v="2.6800000000000001E-2"/>
    <n v="368.88636350000002"/>
  </r>
  <r>
    <x v="36"/>
    <n v="31"/>
    <x v="0"/>
    <x v="3"/>
    <n v="333460"/>
    <n v="1055297"/>
    <n v="340896"/>
    <n v="238.57299999999901"/>
    <n v="2.7400000000000001E-2"/>
    <n v="378.17842352631584"/>
  </r>
  <r>
    <x v="37"/>
    <n v="28"/>
    <x v="1"/>
    <x v="3"/>
    <n v="333790"/>
    <n v="975369"/>
    <n v="327272"/>
    <n v="241.649"/>
    <n v="2.81E-2"/>
    <n v="387.48157705263162"/>
  </r>
  <r>
    <x v="38"/>
    <n v="31"/>
    <x v="2"/>
    <x v="3"/>
    <n v="340480"/>
    <n v="963809"/>
    <n v="441107"/>
    <n v="245.72799999999901"/>
    <n v="3.0800000000000001E-2"/>
    <n v="390.28695952173911"/>
  </r>
  <r>
    <x v="39"/>
    <n v="30"/>
    <x v="3"/>
    <x v="3"/>
    <n v="353846"/>
    <n v="946074"/>
    <n v="454196"/>
    <n v="250.04499999999999"/>
    <n v="3.0600000000000002E-2"/>
    <n v="412.91047147619054"/>
  </r>
  <r>
    <x v="40"/>
    <n v="31"/>
    <x v="4"/>
    <x v="3"/>
    <n v="367150"/>
    <n v="981814"/>
    <n v="455524"/>
    <n v="254.62599999999901"/>
    <n v="2.9600000000000001E-2"/>
    <n v="415.9764998500001"/>
  </r>
  <r>
    <x v="41"/>
    <n v="30"/>
    <x v="5"/>
    <x v="3"/>
    <n v="378296"/>
    <n v="1011975"/>
    <n v="531380"/>
    <n v="259.298"/>
    <n v="2.98E-2"/>
    <n v="422.98454413636358"/>
  </r>
  <r>
    <x v="42"/>
    <n v="31"/>
    <x v="6"/>
    <x v="3"/>
    <n v="381596"/>
    <n v="1057193"/>
    <n v="500007"/>
    <n v="263.30500000000001"/>
    <n v="2.87E-2"/>
    <n v="435.09428185714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46B560-617A-4048-958B-807AE46AE171}"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K49" firstHeaderRow="1" firstDataRow="1" firstDataCol="1"/>
  <pivotFields count="12">
    <pivotField axis="axisRow" showAll="0">
      <items count="15">
        <item x="0"/>
        <item x="1"/>
        <item x="2"/>
        <item x="3"/>
        <item x="4"/>
        <item x="5"/>
        <item x="6"/>
        <item x="7"/>
        <item x="8"/>
        <item x="9"/>
        <item x="10"/>
        <item x="11"/>
        <item x="12"/>
        <item x="13"/>
        <item t="default"/>
      </items>
    </pivotField>
    <pivotField numFmtId="164" showAll="0"/>
    <pivotField numFmtId="164" showAll="0">
      <items count="13">
        <item x="0"/>
        <item x="1"/>
        <item x="2"/>
        <item x="3"/>
        <item x="4"/>
        <item x="5"/>
        <item x="6"/>
        <item x="7"/>
        <item x="8"/>
        <item x="9"/>
        <item x="10"/>
        <item x="11"/>
        <item t="default"/>
      </items>
    </pivotField>
    <pivotField numFmtId="165" showAll="0">
      <items count="5">
        <item x="0"/>
        <item x="1"/>
        <item x="2"/>
        <item x="3"/>
        <item t="default"/>
      </items>
    </pivotField>
    <pivotField showAll="0"/>
    <pivotField showAll="0"/>
    <pivotField showAll="0"/>
    <pivotField dataField="1" showAll="0"/>
    <pivotField showAll="0"/>
    <pivotField showAll="0"/>
    <pivotField showAll="0">
      <items count="7">
        <item sd="0" x="0"/>
        <item sd="0" x="1"/>
        <item sd="0" x="2"/>
        <item sd="0" x="3"/>
        <item sd="0" x="4"/>
        <item x="5"/>
        <item t="default"/>
      </items>
    </pivotField>
    <pivotField axis="axisRow" showAll="0">
      <items count="7">
        <item x="0"/>
        <item x="1"/>
        <item x="2"/>
        <item x="3"/>
        <item x="4"/>
        <item x="5"/>
        <item t="default"/>
      </items>
    </pivotField>
  </pivotFields>
  <rowFields count="2">
    <field x="11"/>
    <field x="0"/>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t="grand">
      <x/>
    </i>
  </rowItems>
  <colItems count="1">
    <i/>
  </colItems>
  <dataFields count="1">
    <dataField name="Shiller Index" fld="7" subtotal="average" baseField="11" baseItem="3" numFmtId="39"/>
  </dataField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3"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71535F-9E82-4176-BDEB-3770EA6D987A}"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1:H49"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numFmtId="164" showAll="0"/>
    <pivotField numFmtId="164" showAll="0">
      <items count="13">
        <item x="0"/>
        <item x="1"/>
        <item x="2"/>
        <item x="3"/>
        <item x="4"/>
        <item x="5"/>
        <item x="6"/>
        <item x="7"/>
        <item x="8"/>
        <item x="9"/>
        <item x="10"/>
        <item x="11"/>
        <item t="default"/>
      </items>
    </pivotField>
    <pivotField numFmtId="165" showAll="0">
      <items count="5">
        <item x="0"/>
        <item x="1"/>
        <item x="2"/>
        <item x="3"/>
        <item t="default"/>
      </items>
    </pivotField>
    <pivotField numFmtId="164" showAll="0"/>
    <pivotField numFmtId="164" showAll="0"/>
    <pivotField dataField="1" numFmtId="164" showAll="0"/>
    <pivotField showAll="0"/>
    <pivotField numFmtId="10" showAll="0"/>
    <pivotField numFmtId="43" showAll="0"/>
    <pivotField showAll="0">
      <items count="7">
        <item sd="0" x="0"/>
        <item sd="0" x="1"/>
        <item sd="0" x="2"/>
        <item sd="0" x="3"/>
        <item sd="0" x="4"/>
        <item x="5"/>
        <item t="default"/>
      </items>
    </pivotField>
    <pivotField axis="axisRow" showAll="0">
      <items count="7">
        <item x="0"/>
        <item x="1"/>
        <item x="2"/>
        <item x="3"/>
        <item x="4"/>
        <item x="5"/>
        <item t="default"/>
      </items>
    </pivotField>
  </pivotFields>
  <rowFields count="2">
    <field x="11"/>
    <field x="0"/>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t="grand">
      <x/>
    </i>
  </rowItems>
  <colItems count="1">
    <i/>
  </colItems>
  <dataFields count="1">
    <dataField name="Average of Sales Count" fld="6" subtotal="average" baseField="9" baseItem="1" numFmtId="37"/>
  </dataField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chartFormats count="1">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B8BB8-25AA-4E63-8203-DA9A437D664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1:E49"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numFmtId="164" showAll="0"/>
    <pivotField numFmtId="164" showAll="0">
      <items count="13">
        <item x="0"/>
        <item x="1"/>
        <item x="2"/>
        <item x="3"/>
        <item x="4"/>
        <item x="5"/>
        <item x="6"/>
        <item x="7"/>
        <item x="8"/>
        <item x="9"/>
        <item x="10"/>
        <item x="11"/>
        <item t="default"/>
      </items>
    </pivotField>
    <pivotField numFmtId="165" showAll="0">
      <items count="5">
        <item x="0"/>
        <item x="1"/>
        <item x="2"/>
        <item x="3"/>
        <item t="default"/>
      </items>
    </pivotField>
    <pivotField numFmtId="164" showAll="0"/>
    <pivotField dataField="1" numFmtId="164" showAll="0"/>
    <pivotField numFmtId="164" showAll="0"/>
    <pivotField showAll="0"/>
    <pivotField numFmtId="10" showAll="0"/>
    <pivotField numFmtId="43" showAll="0"/>
    <pivotField showAll="0">
      <items count="7">
        <item sd="0" x="0"/>
        <item sd="0" x="1"/>
        <item sd="0" x="2"/>
        <item sd="0" x="3"/>
        <item sd="0" x="4"/>
        <item x="5"/>
        <item t="default"/>
      </items>
    </pivotField>
    <pivotField axis="axisRow" showAll="0">
      <items count="7">
        <item x="0"/>
        <item x="1"/>
        <item x="2"/>
        <item x="3"/>
        <item x="4"/>
        <item x="5"/>
        <item t="default"/>
      </items>
    </pivotField>
  </pivotFields>
  <rowFields count="2">
    <field x="11"/>
    <field x="0"/>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t="grand">
      <x/>
    </i>
  </rowItems>
  <colItems count="1">
    <i/>
  </colItems>
  <dataFields count="1">
    <dataField name="Average of Available Inventory" fld="5" subtotal="average" baseField="9" baseItem="1" numFmtId="37"/>
  </dataField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5DD2DE-047D-4C78-A40A-101BA486E55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9"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numFmtId="164" showAll="0"/>
    <pivotField numFmtId="164" showAll="0">
      <items count="13">
        <item x="0"/>
        <item x="1"/>
        <item x="2"/>
        <item x="3"/>
        <item x="4"/>
        <item x="5"/>
        <item x="6"/>
        <item x="7"/>
        <item x="8"/>
        <item x="9"/>
        <item x="10"/>
        <item x="11"/>
        <item t="default"/>
      </items>
    </pivotField>
    <pivotField numFmtId="165" showAll="0">
      <items count="5">
        <item x="0"/>
        <item x="1"/>
        <item x="2"/>
        <item x="3"/>
        <item t="default"/>
      </items>
    </pivotField>
    <pivotField dataField="1" numFmtId="164" showAll="0"/>
    <pivotField numFmtId="164" showAll="0"/>
    <pivotField numFmtId="164" showAll="0"/>
    <pivotField showAll="0"/>
    <pivotField numFmtId="10" showAll="0"/>
    <pivotField numFmtId="43" showAll="0"/>
    <pivotField showAll="0">
      <items count="7">
        <item sd="0" x="0"/>
        <item sd="0" x="1"/>
        <item sd="0" x="2"/>
        <item sd="0" x="3"/>
        <item sd="0" x="4"/>
        <item x="5"/>
        <item t="default"/>
      </items>
    </pivotField>
    <pivotField axis="axisRow" showAll="0">
      <items count="7">
        <item x="0"/>
        <item x="1"/>
        <item x="2"/>
        <item x="3"/>
        <item x="4"/>
        <item x="5"/>
        <item t="default"/>
      </items>
    </pivotField>
  </pivotFields>
  <rowFields count="2">
    <field x="11"/>
    <field x="0"/>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t="grand">
      <x/>
    </i>
  </rowItems>
  <colItems count="1">
    <i/>
  </colItems>
  <dataFields count="1">
    <dataField name="Average of Sales Prices" fld="4" subtotal="average" baseField="9" baseItem="1" numFmtId="37"/>
  </dataFields>
  <conditionalFormats count="1">
    <conditionalFormat priority="6">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458A26-57A0-420F-A06C-B5E0856A2F62}"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P1:Q49"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numFmtId="164" showAll="0"/>
    <pivotField numFmtId="164" showAll="0">
      <items count="13">
        <item x="0"/>
        <item x="1"/>
        <item x="2"/>
        <item x="3"/>
        <item x="4"/>
        <item x="5"/>
        <item x="6"/>
        <item x="7"/>
        <item x="8"/>
        <item x="9"/>
        <item x="10"/>
        <item x="11"/>
        <item t="default"/>
      </items>
    </pivotField>
    <pivotField numFmtId="165" showAll="0">
      <items count="5">
        <item x="0"/>
        <item x="1"/>
        <item x="2"/>
        <item x="3"/>
        <item t="default"/>
      </items>
    </pivotField>
    <pivotField numFmtId="164" showAll="0"/>
    <pivotField numFmtId="164" showAll="0"/>
    <pivotField numFmtId="164" showAll="0"/>
    <pivotField showAll="0"/>
    <pivotField dataField="1" numFmtId="2" showAll="0"/>
    <pivotField numFmtId="43" showAll="0"/>
    <pivotField showAll="0">
      <items count="7">
        <item sd="0" x="0"/>
        <item sd="0" x="1"/>
        <item sd="0" x="2"/>
        <item sd="0" x="3"/>
        <item sd="0" x="4"/>
        <item x="5"/>
        <item t="default"/>
      </items>
    </pivotField>
    <pivotField axis="axisRow" showAll="0">
      <items count="7">
        <item x="0"/>
        <item x="1"/>
        <item x="2"/>
        <item x="3"/>
        <item x="4"/>
        <item x="5"/>
        <item t="default"/>
      </items>
    </pivotField>
  </pivotFields>
  <rowFields count="2">
    <field x="11"/>
    <field x="0"/>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t="grand">
      <x/>
    </i>
  </rowItems>
  <colItems count="1">
    <i/>
  </colItems>
  <dataFields count="1">
    <dataField name="Average of Mortgage Rate" fld="8" subtotal="average" baseField="6" baseItem="1"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D6C462-DEFF-45DB-AD2C-E2F40908E5F1}"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1:N49"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numFmtId="164" showAll="0"/>
    <pivotField numFmtId="164" showAll="0">
      <items count="13">
        <item x="0"/>
        <item x="1"/>
        <item x="2"/>
        <item x="3"/>
        <item x="4"/>
        <item x="5"/>
        <item x="6"/>
        <item x="7"/>
        <item x="8"/>
        <item x="9"/>
        <item x="10"/>
        <item x="11"/>
        <item t="default"/>
      </items>
    </pivotField>
    <pivotField numFmtId="165" showAll="0">
      <items count="5">
        <item x="0"/>
        <item x="1"/>
        <item x="2"/>
        <item x="3"/>
        <item t="default"/>
      </items>
    </pivotField>
    <pivotField numFmtId="164" showAll="0"/>
    <pivotField numFmtId="164" showAll="0"/>
    <pivotField numFmtId="164" showAll="0"/>
    <pivotField showAll="0"/>
    <pivotField numFmtId="10" showAll="0"/>
    <pivotField dataField="1" numFmtId="43" showAll="0"/>
    <pivotField showAll="0">
      <items count="7">
        <item sd="0" x="1"/>
        <item sd="0" x="2"/>
        <item sd="0" x="3"/>
        <item sd="0" x="4"/>
        <item sd="0" x="0"/>
        <item x="5"/>
        <item t="default"/>
      </items>
    </pivotField>
    <pivotField axis="axisRow" showAll="0">
      <items count="7">
        <item x="1"/>
        <item x="2"/>
        <item x="3"/>
        <item x="4"/>
        <item x="0"/>
        <item x="5"/>
        <item t="default"/>
      </items>
    </pivotField>
  </pivotFields>
  <rowFields count="2">
    <field x="11"/>
    <field x="0"/>
  </rowFields>
  <rowItems count="48">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t="grand">
      <x/>
    </i>
  </rowItems>
  <colItems count="1">
    <i/>
  </colItems>
  <dataFields count="1">
    <dataField name="SPY Price" fld="9" subtotal="average" baseField="11" baseItem="0" numFmtId="39"/>
  </dataField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1">
    <chartFormat chart="4" format="3"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9DD466-F1DD-4E3C-9F7C-91A944478772}" sourceName="Year">
  <pivotTables>
    <pivotTable tabId="15" name="PivotTable10"/>
    <pivotTable tabId="15" name="PivotTable12"/>
    <pivotTable tabId="15" name="PivotTable14"/>
    <pivotTable tabId="15" name="PivotTable15"/>
    <pivotTable tabId="15" name="PivotTable8"/>
    <pivotTable tabId="15" name="PivotTable9"/>
  </pivotTables>
  <data>
    <tabular pivotCacheId="100254894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C43964B-2814-4A00-9610-5BA6F1E620E0}" sourceName="Month">
  <pivotTables>
    <pivotTable tabId="15" name="PivotTable8"/>
    <pivotTable tabId="15" name="PivotTable10"/>
    <pivotTable tabId="15" name="PivotTable12"/>
    <pivotTable tabId="15" name="PivotTable14"/>
    <pivotTable tabId="15" name="PivotTable15"/>
    <pivotTable tabId="15" name="PivotTable9"/>
  </pivotTables>
  <data>
    <tabular pivotCacheId="100254894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06BC3E5-B423-4D26-9438-D5B9217C42B5}" cache="Slicer_Year" caption="Year" style="SlicerStyleOther2" rowHeight="241300"/>
  <slicer name="Month" xr10:uid="{87AA12AE-4C21-4AB1-AE38-93F0144E35EC}" cache="Slicer_Month" caption="Month"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F6147F-4821-4F80-A38C-A62F7442962D}" name="Table3" displayName="Table3" ref="A1:B41" totalsRowShown="0" headerRowDxfId="7" dataDxfId="6" headerRowCellStyle="Comma" dataCellStyle="Comma">
  <autoFilter ref="A1:B41" xr:uid="{DCF6147F-4821-4F80-A38C-A62F7442962D}"/>
  <tableColumns count="2">
    <tableColumn id="1" xr3:uid="{C4E35FC7-7FB4-42B9-84DE-55F20BCBAF53}" name="Year" dataDxfId="5" dataCellStyle="Comma"/>
    <tableColumn id="2" xr3:uid="{5ECC1995-A2AE-4568-8D38-8BA5008E9D19}" name="Index" dataDxfId="4"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D8FA09-8929-406C-901A-C6078B950D73}" name="Table1" displayName="Table1" ref="A1:B62" totalsRowShown="0">
  <autoFilter ref="A1:B62" xr:uid="{A4D8FA09-8929-406C-901A-C6078B950D73}"/>
  <tableColumns count="2">
    <tableColumn id="1" xr3:uid="{F76A1F49-ACA0-45AA-82ED-86C9491AA7B7}" name="Year" dataDxfId="3"/>
    <tableColumn id="2" xr3:uid="{62ED02BC-8AC5-4457-BCDA-759C5FFCD460}" name="United States" dataDxfId="2"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168E3A-7A49-402D-B185-D1C0C2DB94F4}" name="Table2" displayName="Table2" ref="A1:C204" totalsRowShown="0">
  <autoFilter ref="A1:C204" xr:uid="{CD168E3A-7A49-402D-B185-D1C0C2DB94F4}"/>
  <tableColumns count="3">
    <tableColumn id="1" xr3:uid="{0B2A2F3A-52D9-4A62-9493-50A8869D822E}" name="Borough"/>
    <tableColumn id="2" xr3:uid="{E32666A2-8330-448B-8FE4-38E212687F3D}" name="Zip Codes" dataDxfId="1"/>
    <tableColumn id="3" xr3:uid="{35420EFB-9EE3-445D-968E-FAEB55F1218D}" name="Population"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4.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3.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4.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3.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6E783-970B-45D9-AF61-FE23B259FA75}">
  <sheetPr>
    <tabColor rgb="FF7030A0"/>
  </sheetPr>
  <dimension ref="Z11"/>
  <sheetViews>
    <sheetView tabSelected="1" workbookViewId="0">
      <selection activeCell="AC3" sqref="AC3"/>
    </sheetView>
  </sheetViews>
  <sheetFormatPr defaultRowHeight="15" x14ac:dyDescent="0.25"/>
  <cols>
    <col min="1" max="16384" width="9.140625" style="10"/>
  </cols>
  <sheetData>
    <row r="11" spans="26:26" x14ac:dyDescent="0.25">
      <c r="Z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DBE3-1860-41DA-809C-5C653586B781}">
  <dimension ref="A1:K87"/>
  <sheetViews>
    <sheetView workbookViewId="0">
      <selection activeCell="L5" sqref="L5"/>
    </sheetView>
  </sheetViews>
  <sheetFormatPr defaultRowHeight="15" x14ac:dyDescent="0.25"/>
  <cols>
    <col min="1" max="1" width="10.7109375" style="1" bestFit="1" customWidth="1"/>
    <col min="2" max="5" width="10.7109375" style="1" customWidth="1"/>
    <col min="6" max="6" width="11.7109375" style="2" bestFit="1" customWidth="1"/>
    <col min="7" max="7" width="18.7109375" style="2" bestFit="1" customWidth="1"/>
    <col min="8" max="8" width="12.7109375" style="2" bestFit="1" customWidth="1"/>
    <col min="9" max="9" width="12.5703125" bestFit="1" customWidth="1"/>
    <col min="10" max="10" width="20.5703125" style="15" customWidth="1"/>
    <col min="11" max="11" width="10.140625" bestFit="1" customWidth="1"/>
    <col min="12" max="12" width="15.5703125" customWidth="1"/>
  </cols>
  <sheetData>
    <row r="1" spans="1:11" x14ac:dyDescent="0.25">
      <c r="A1" s="4" t="s">
        <v>7</v>
      </c>
      <c r="B1" s="4" t="s">
        <v>6</v>
      </c>
      <c r="C1" s="4" t="s">
        <v>12</v>
      </c>
      <c r="D1" s="4" t="s">
        <v>2</v>
      </c>
      <c r="E1" s="4" t="s">
        <v>3</v>
      </c>
      <c r="F1" s="12" t="s">
        <v>4</v>
      </c>
      <c r="G1" s="12" t="s">
        <v>1</v>
      </c>
      <c r="H1" s="12" t="s">
        <v>5</v>
      </c>
      <c r="I1" s="12" t="s">
        <v>33</v>
      </c>
      <c r="J1" s="14" t="s">
        <v>8</v>
      </c>
      <c r="K1" s="12" t="s">
        <v>34</v>
      </c>
    </row>
    <row r="2" spans="1:11" x14ac:dyDescent="0.25">
      <c r="A2" s="1">
        <v>43131</v>
      </c>
      <c r="B2" s="1">
        <f>DATE(E2,D2,C2)</f>
        <v>43131</v>
      </c>
      <c r="C2" s="2">
        <f>DAY(A2)</f>
        <v>31</v>
      </c>
      <c r="D2" s="2">
        <f>MONTH(A2)</f>
        <v>1</v>
      </c>
      <c r="E2" s="3">
        <f>YEAR(A2)</f>
        <v>2018</v>
      </c>
      <c r="F2" s="2">
        <v>271600</v>
      </c>
      <c r="G2" s="2">
        <v>1428484</v>
      </c>
      <c r="H2" s="2">
        <v>293642</v>
      </c>
      <c r="I2">
        <v>198.172</v>
      </c>
      <c r="J2" s="17">
        <v>4.0300000000000002E-2</v>
      </c>
      <c r="K2" s="6">
        <v>278.30476161904761</v>
      </c>
    </row>
    <row r="3" spans="1:11" x14ac:dyDescent="0.25">
      <c r="A3" s="1">
        <v>43159</v>
      </c>
      <c r="B3" s="1">
        <f t="shared" ref="B3:B44" si="0">DATE(E3,D3,C3)</f>
        <v>43159</v>
      </c>
      <c r="C3" s="2">
        <f t="shared" ref="C3:C44" si="1">DAY(A3)</f>
        <v>28</v>
      </c>
      <c r="D3" s="2">
        <f t="shared" ref="D3:D44" si="2">MONTH(A3)</f>
        <v>2</v>
      </c>
      <c r="E3" s="3">
        <f t="shared" ref="E3:E44" si="3">YEAR(A3)</f>
        <v>2018</v>
      </c>
      <c r="F3" s="2">
        <v>272967</v>
      </c>
      <c r="G3" s="2">
        <v>1385893</v>
      </c>
      <c r="H3" s="2">
        <v>279111</v>
      </c>
      <c r="I3">
        <v>199.13299999999899</v>
      </c>
      <c r="J3" s="17">
        <v>4.3299999999999998E-2</v>
      </c>
      <c r="K3" s="6">
        <v>270.23683889473688</v>
      </c>
    </row>
    <row r="4" spans="1:11" x14ac:dyDescent="0.25">
      <c r="A4" s="1">
        <v>43190</v>
      </c>
      <c r="B4" s="1">
        <f t="shared" si="0"/>
        <v>43190</v>
      </c>
      <c r="C4" s="2">
        <f t="shared" si="1"/>
        <v>31</v>
      </c>
      <c r="D4" s="2">
        <f t="shared" si="2"/>
        <v>3</v>
      </c>
      <c r="E4" s="3">
        <f t="shared" si="3"/>
        <v>2018</v>
      </c>
      <c r="F4" s="2">
        <v>279333</v>
      </c>
      <c r="G4" s="2">
        <v>1443120</v>
      </c>
      <c r="H4" s="2">
        <v>385653</v>
      </c>
      <c r="I4">
        <v>200.03</v>
      </c>
      <c r="J4" s="17">
        <v>4.4400000000000002E-2</v>
      </c>
      <c r="K4" s="6">
        <v>269.98190304761908</v>
      </c>
    </row>
    <row r="5" spans="1:11" x14ac:dyDescent="0.25">
      <c r="A5" s="1">
        <v>43220</v>
      </c>
      <c r="B5" s="1">
        <f t="shared" si="0"/>
        <v>43220</v>
      </c>
      <c r="C5" s="2">
        <f t="shared" si="1"/>
        <v>30</v>
      </c>
      <c r="D5" s="2">
        <f t="shared" si="2"/>
        <v>4</v>
      </c>
      <c r="E5" s="3">
        <f t="shared" si="3"/>
        <v>2018</v>
      </c>
      <c r="F5" s="2">
        <v>288667</v>
      </c>
      <c r="G5" s="2">
        <v>1530357</v>
      </c>
      <c r="H5" s="2">
        <v>408816</v>
      </c>
      <c r="I5">
        <v>200.86799999999999</v>
      </c>
      <c r="J5" s="17">
        <v>4.4699999999999997E-2</v>
      </c>
      <c r="K5" s="6">
        <v>264.86285847619041</v>
      </c>
    </row>
    <row r="6" spans="1:11" x14ac:dyDescent="0.25">
      <c r="A6" s="1">
        <v>43251</v>
      </c>
      <c r="B6" s="1">
        <f t="shared" si="0"/>
        <v>43251</v>
      </c>
      <c r="C6" s="2">
        <f t="shared" si="1"/>
        <v>31</v>
      </c>
      <c r="D6" s="2">
        <f t="shared" si="2"/>
        <v>5</v>
      </c>
      <c r="E6" s="3">
        <f t="shared" si="3"/>
        <v>2018</v>
      </c>
      <c r="F6" s="2">
        <v>295633</v>
      </c>
      <c r="G6" s="2">
        <v>1632224</v>
      </c>
      <c r="H6" s="2">
        <v>474514</v>
      </c>
      <c r="I6">
        <v>201.68199999999999</v>
      </c>
      <c r="J6" s="17">
        <v>4.5860000000000005E-2</v>
      </c>
      <c r="K6" s="6">
        <v>270.07045250000004</v>
      </c>
    </row>
    <row r="7" spans="1:11" x14ac:dyDescent="0.25">
      <c r="A7" s="1">
        <v>43281</v>
      </c>
      <c r="B7" s="1">
        <f t="shared" si="0"/>
        <v>43281</v>
      </c>
      <c r="C7" s="2">
        <f t="shared" si="1"/>
        <v>30</v>
      </c>
      <c r="D7" s="2">
        <f t="shared" si="2"/>
        <v>6</v>
      </c>
      <c r="E7" s="3">
        <f t="shared" si="3"/>
        <v>2018</v>
      </c>
      <c r="F7" s="2">
        <v>299267</v>
      </c>
      <c r="G7" s="2">
        <v>1705908</v>
      </c>
      <c r="H7" s="2">
        <v>500101</v>
      </c>
      <c r="I7">
        <v>202.48500000000001</v>
      </c>
      <c r="J7" s="17">
        <v>4.5700000000000005E-2</v>
      </c>
      <c r="K7" s="6">
        <v>275.19333466666666</v>
      </c>
    </row>
    <row r="8" spans="1:11" x14ac:dyDescent="0.25">
      <c r="A8" s="1">
        <v>43312</v>
      </c>
      <c r="B8" s="1">
        <f t="shared" si="0"/>
        <v>43312</v>
      </c>
      <c r="C8" s="2">
        <f t="shared" si="1"/>
        <v>31</v>
      </c>
      <c r="D8" s="2">
        <f t="shared" si="2"/>
        <v>7</v>
      </c>
      <c r="E8" s="3">
        <f t="shared" si="3"/>
        <v>2018</v>
      </c>
      <c r="F8" s="2">
        <v>299900</v>
      </c>
      <c r="G8" s="2">
        <v>1757034</v>
      </c>
      <c r="H8" s="2">
        <v>474042</v>
      </c>
      <c r="I8">
        <v>203.09700000000001</v>
      </c>
      <c r="J8" s="17">
        <v>4.53E-2</v>
      </c>
      <c r="K8" s="6">
        <v>278.87237828571432</v>
      </c>
    </row>
    <row r="9" spans="1:11" x14ac:dyDescent="0.25">
      <c r="A9" s="1">
        <v>43343</v>
      </c>
      <c r="B9" s="1">
        <f t="shared" si="0"/>
        <v>43343</v>
      </c>
      <c r="C9" s="2">
        <f t="shared" si="1"/>
        <v>31</v>
      </c>
      <c r="D9" s="2">
        <f t="shared" si="2"/>
        <v>8</v>
      </c>
      <c r="E9" s="3">
        <f t="shared" si="3"/>
        <v>2018</v>
      </c>
      <c r="F9" s="2">
        <v>299600</v>
      </c>
      <c r="G9" s="2">
        <v>1781573</v>
      </c>
      <c r="H9" s="2">
        <v>489024</v>
      </c>
      <c r="I9">
        <v>203.86500000000001</v>
      </c>
      <c r="J9" s="17">
        <v>4.5499999999999999E-2</v>
      </c>
      <c r="K9" s="6">
        <v>285.6926110869565</v>
      </c>
    </row>
    <row r="10" spans="1:11" x14ac:dyDescent="0.25">
      <c r="A10" s="1">
        <v>43373</v>
      </c>
      <c r="B10" s="1">
        <f t="shared" si="0"/>
        <v>43373</v>
      </c>
      <c r="C10" s="2">
        <f t="shared" si="1"/>
        <v>30</v>
      </c>
      <c r="D10" s="2">
        <f t="shared" si="2"/>
        <v>9</v>
      </c>
      <c r="E10" s="3">
        <f t="shared" si="3"/>
        <v>2018</v>
      </c>
      <c r="F10" s="2">
        <v>299133</v>
      </c>
      <c r="G10" s="2">
        <v>1770432</v>
      </c>
      <c r="H10" s="2">
        <v>387468</v>
      </c>
      <c r="I10">
        <v>204.42099999999999</v>
      </c>
      <c r="J10" s="17">
        <v>4.6300000000000001E-2</v>
      </c>
      <c r="K10" s="6">
        <v>290.14105068421054</v>
      </c>
    </row>
    <row r="11" spans="1:11" x14ac:dyDescent="0.25">
      <c r="A11" s="1">
        <v>43404</v>
      </c>
      <c r="B11" s="1">
        <f t="shared" si="0"/>
        <v>43404</v>
      </c>
      <c r="C11" s="2">
        <f t="shared" si="1"/>
        <v>31</v>
      </c>
      <c r="D11" s="2">
        <f t="shared" si="2"/>
        <v>10</v>
      </c>
      <c r="E11" s="3">
        <f t="shared" si="3"/>
        <v>2018</v>
      </c>
      <c r="F11" s="2">
        <v>298467</v>
      </c>
      <c r="G11" s="2">
        <v>1750001</v>
      </c>
      <c r="H11" s="2">
        <v>417898</v>
      </c>
      <c r="I11">
        <v>205.02500000000001</v>
      </c>
      <c r="J11" s="17">
        <v>4.8300000000000003E-2</v>
      </c>
      <c r="K11" s="6">
        <v>277.974781826087</v>
      </c>
    </row>
    <row r="12" spans="1:11" x14ac:dyDescent="0.25">
      <c r="A12" s="1">
        <v>43434</v>
      </c>
      <c r="B12" s="1">
        <f t="shared" si="0"/>
        <v>43434</v>
      </c>
      <c r="C12" s="2">
        <f t="shared" si="1"/>
        <v>30</v>
      </c>
      <c r="D12" s="2">
        <f t="shared" si="2"/>
        <v>11</v>
      </c>
      <c r="E12" s="3">
        <f t="shared" si="3"/>
        <v>2018</v>
      </c>
      <c r="F12" s="2">
        <v>297100</v>
      </c>
      <c r="G12" s="2">
        <v>1693117</v>
      </c>
      <c r="H12" s="2">
        <v>365935</v>
      </c>
      <c r="I12">
        <v>205.453</v>
      </c>
      <c r="J12" s="17">
        <v>4.87E-2</v>
      </c>
      <c r="K12" s="6">
        <v>272.20762133333335</v>
      </c>
    </row>
    <row r="13" spans="1:11" x14ac:dyDescent="0.25">
      <c r="A13" s="1">
        <v>43465</v>
      </c>
      <c r="B13" s="1">
        <f t="shared" si="0"/>
        <v>43465</v>
      </c>
      <c r="C13" s="2">
        <f t="shared" si="1"/>
        <v>31</v>
      </c>
      <c r="D13" s="2">
        <f t="shared" si="2"/>
        <v>12</v>
      </c>
      <c r="E13" s="3">
        <f t="shared" si="3"/>
        <v>2018</v>
      </c>
      <c r="F13" s="2">
        <v>294233</v>
      </c>
      <c r="G13" s="2">
        <v>1596282</v>
      </c>
      <c r="H13" s="2">
        <v>344640</v>
      </c>
      <c r="I13">
        <v>205.83</v>
      </c>
      <c r="J13" s="17">
        <v>4.6399999999999997E-2</v>
      </c>
      <c r="K13" s="6">
        <v>256.75210405263158</v>
      </c>
    </row>
    <row r="14" spans="1:11" x14ac:dyDescent="0.25">
      <c r="A14" s="1">
        <v>43496</v>
      </c>
      <c r="B14" s="1">
        <f t="shared" si="0"/>
        <v>43496</v>
      </c>
      <c r="C14" s="2">
        <f t="shared" si="1"/>
        <v>31</v>
      </c>
      <c r="D14" s="2">
        <f t="shared" si="2"/>
        <v>1</v>
      </c>
      <c r="E14" s="3">
        <f t="shared" si="3"/>
        <v>2019</v>
      </c>
      <c r="F14" s="2">
        <v>291567</v>
      </c>
      <c r="G14" s="2">
        <v>1508313</v>
      </c>
      <c r="H14" s="2">
        <v>273498</v>
      </c>
      <c r="I14">
        <v>206.21299999999999</v>
      </c>
      <c r="J14" s="17">
        <v>4.4600000000000001E-2</v>
      </c>
      <c r="K14" s="6">
        <v>260.10428442857148</v>
      </c>
    </row>
    <row r="15" spans="1:11" x14ac:dyDescent="0.25">
      <c r="A15" s="1">
        <v>43524</v>
      </c>
      <c r="B15" s="1">
        <f t="shared" si="0"/>
        <v>43524</v>
      </c>
      <c r="C15" s="2">
        <f t="shared" si="1"/>
        <v>28</v>
      </c>
      <c r="D15" s="2">
        <f t="shared" si="2"/>
        <v>2</v>
      </c>
      <c r="E15" s="3">
        <f t="shared" si="3"/>
        <v>2019</v>
      </c>
      <c r="F15" s="2">
        <v>292933</v>
      </c>
      <c r="G15" s="2">
        <v>1459884</v>
      </c>
      <c r="H15" s="2">
        <v>284034</v>
      </c>
      <c r="I15">
        <v>206.649</v>
      </c>
      <c r="J15" s="17">
        <v>4.3700000000000003E-2</v>
      </c>
      <c r="K15" s="6">
        <v>275.23526478947372</v>
      </c>
    </row>
    <row r="16" spans="1:11" x14ac:dyDescent="0.25">
      <c r="A16" s="1">
        <v>43555</v>
      </c>
      <c r="B16" s="1">
        <f t="shared" si="0"/>
        <v>43555</v>
      </c>
      <c r="C16" s="2">
        <f t="shared" si="1"/>
        <v>31</v>
      </c>
      <c r="D16" s="2">
        <f t="shared" si="2"/>
        <v>3</v>
      </c>
      <c r="E16" s="3">
        <f t="shared" si="3"/>
        <v>2019</v>
      </c>
      <c r="F16" s="2">
        <v>297967</v>
      </c>
      <c r="G16" s="2">
        <v>1506474</v>
      </c>
      <c r="H16" s="2">
        <v>364291</v>
      </c>
      <c r="I16">
        <v>207.209</v>
      </c>
      <c r="J16" s="17">
        <v>4.2699999999999995E-2</v>
      </c>
      <c r="K16" s="6">
        <v>280.03047399999997</v>
      </c>
    </row>
    <row r="17" spans="1:11" x14ac:dyDescent="0.25">
      <c r="A17" s="1">
        <v>43585</v>
      </c>
      <c r="B17" s="1">
        <f t="shared" si="0"/>
        <v>43585</v>
      </c>
      <c r="C17" s="2">
        <f t="shared" si="1"/>
        <v>30</v>
      </c>
      <c r="D17" s="2">
        <f t="shared" si="2"/>
        <v>4</v>
      </c>
      <c r="E17" s="3">
        <f t="shared" si="3"/>
        <v>2019</v>
      </c>
      <c r="F17" s="2">
        <v>306333</v>
      </c>
      <c r="G17" s="2">
        <v>1572934</v>
      </c>
      <c r="H17" s="2">
        <v>408269</v>
      </c>
      <c r="I17">
        <v>207.928</v>
      </c>
      <c r="J17" s="17">
        <v>4.1399999999999999E-2</v>
      </c>
      <c r="K17" s="6">
        <v>289.76476185714284</v>
      </c>
    </row>
    <row r="18" spans="1:11" x14ac:dyDescent="0.25">
      <c r="A18" s="1">
        <v>43616</v>
      </c>
      <c r="B18" s="1">
        <f t="shared" si="0"/>
        <v>43616</v>
      </c>
      <c r="C18" s="2">
        <f t="shared" si="1"/>
        <v>31</v>
      </c>
      <c r="D18" s="2">
        <f t="shared" si="2"/>
        <v>5</v>
      </c>
      <c r="E18" s="3">
        <f t="shared" si="3"/>
        <v>2019</v>
      </c>
      <c r="F18" s="2">
        <v>314167</v>
      </c>
      <c r="G18" s="2">
        <v>1665218</v>
      </c>
      <c r="H18" s="2">
        <v>476044</v>
      </c>
      <c r="I18">
        <v>208.62599999999901</v>
      </c>
      <c r="J18" s="17">
        <v>4.07E-2</v>
      </c>
      <c r="K18" s="6">
        <v>285.30227254545463</v>
      </c>
    </row>
    <row r="19" spans="1:11" x14ac:dyDescent="0.25">
      <c r="A19" s="1">
        <v>43646</v>
      </c>
      <c r="B19" s="1">
        <f t="shared" si="0"/>
        <v>43646</v>
      </c>
      <c r="C19" s="2">
        <f t="shared" si="1"/>
        <v>30</v>
      </c>
      <c r="D19" s="2">
        <f t="shared" si="2"/>
        <v>6</v>
      </c>
      <c r="E19" s="3">
        <f t="shared" si="3"/>
        <v>2019</v>
      </c>
      <c r="F19" s="2">
        <v>320542</v>
      </c>
      <c r="G19" s="2">
        <v>1736891</v>
      </c>
      <c r="H19" s="2">
        <v>462269</v>
      </c>
      <c r="I19">
        <v>209.11199999999999</v>
      </c>
      <c r="J19" s="17">
        <v>3.7999999999999999E-2</v>
      </c>
      <c r="K19" s="6">
        <v>288.98349919999998</v>
      </c>
    </row>
    <row r="20" spans="1:11" x14ac:dyDescent="0.25">
      <c r="A20" s="1">
        <v>43677</v>
      </c>
      <c r="B20" s="1">
        <f t="shared" si="0"/>
        <v>43677</v>
      </c>
      <c r="C20" s="2">
        <f t="shared" si="1"/>
        <v>31</v>
      </c>
      <c r="D20" s="2">
        <f t="shared" si="2"/>
        <v>7</v>
      </c>
      <c r="E20" s="3">
        <f t="shared" si="3"/>
        <v>2019</v>
      </c>
      <c r="F20" s="2">
        <v>322176</v>
      </c>
      <c r="G20" s="2">
        <v>1781519</v>
      </c>
      <c r="H20" s="2">
        <v>481083</v>
      </c>
      <c r="I20">
        <v>209.63299999999899</v>
      </c>
      <c r="J20" s="17">
        <v>3.7699999999999997E-2</v>
      </c>
      <c r="K20" s="6">
        <v>298.96317913636364</v>
      </c>
    </row>
    <row r="21" spans="1:11" x14ac:dyDescent="0.25">
      <c r="A21" s="1">
        <v>43708</v>
      </c>
      <c r="B21" s="1">
        <f t="shared" si="0"/>
        <v>43708</v>
      </c>
      <c r="C21" s="2">
        <f t="shared" si="1"/>
        <v>31</v>
      </c>
      <c r="D21" s="2">
        <f t="shared" si="2"/>
        <v>8</v>
      </c>
      <c r="E21" s="3">
        <f t="shared" si="3"/>
        <v>2019</v>
      </c>
      <c r="F21" s="2">
        <v>319676</v>
      </c>
      <c r="G21" s="2">
        <v>1792079</v>
      </c>
      <c r="H21" s="2">
        <v>471893</v>
      </c>
      <c r="I21">
        <v>210.357</v>
      </c>
      <c r="J21" s="17">
        <v>3.6200000000000003E-2</v>
      </c>
      <c r="K21" s="6">
        <v>289.5990891363636</v>
      </c>
    </row>
    <row r="22" spans="1:11" x14ac:dyDescent="0.25">
      <c r="A22" s="1">
        <v>43738</v>
      </c>
      <c r="B22" s="1">
        <f t="shared" si="0"/>
        <v>43738</v>
      </c>
      <c r="C22" s="2">
        <f t="shared" si="1"/>
        <v>30</v>
      </c>
      <c r="D22" s="2">
        <f t="shared" si="2"/>
        <v>9</v>
      </c>
      <c r="E22" s="3">
        <f t="shared" si="3"/>
        <v>2019</v>
      </c>
      <c r="F22" s="2">
        <v>315297</v>
      </c>
      <c r="G22" s="2">
        <v>1773135</v>
      </c>
      <c r="H22" s="2">
        <v>408414</v>
      </c>
      <c r="I22">
        <v>210.99799999999999</v>
      </c>
      <c r="J22" s="17">
        <v>3.61E-2</v>
      </c>
      <c r="K22" s="6">
        <v>298.10099945000002</v>
      </c>
    </row>
    <row r="23" spans="1:11" x14ac:dyDescent="0.25">
      <c r="A23" s="1">
        <v>43769</v>
      </c>
      <c r="B23" s="1">
        <f t="shared" si="0"/>
        <v>43769</v>
      </c>
      <c r="C23" s="2">
        <f t="shared" si="1"/>
        <v>31</v>
      </c>
      <c r="D23" s="2">
        <f t="shared" si="2"/>
        <v>10</v>
      </c>
      <c r="E23" s="3">
        <f t="shared" si="3"/>
        <v>2019</v>
      </c>
      <c r="F23" s="2">
        <v>311963</v>
      </c>
      <c r="G23" s="2">
        <v>1742971</v>
      </c>
      <c r="H23" s="2">
        <v>425599</v>
      </c>
      <c r="I23">
        <v>211.60599999999999</v>
      </c>
      <c r="J23" s="17">
        <v>3.6900000000000002E-2</v>
      </c>
      <c r="K23" s="6">
        <v>297.12086821739121</v>
      </c>
    </row>
    <row r="24" spans="1:11" x14ac:dyDescent="0.25">
      <c r="A24" s="1">
        <v>43799</v>
      </c>
      <c r="B24" s="1">
        <f t="shared" si="0"/>
        <v>43799</v>
      </c>
      <c r="C24" s="2">
        <f t="shared" si="1"/>
        <v>30</v>
      </c>
      <c r="D24" s="2">
        <f t="shared" si="2"/>
        <v>11</v>
      </c>
      <c r="E24" s="3">
        <f t="shared" si="3"/>
        <v>2019</v>
      </c>
      <c r="F24" s="2">
        <v>306963</v>
      </c>
      <c r="G24" s="2">
        <v>1669188</v>
      </c>
      <c r="H24" s="2">
        <v>362359</v>
      </c>
      <c r="I24">
        <v>212.43</v>
      </c>
      <c r="J24" s="17">
        <v>3.7000000000000005E-2</v>
      </c>
      <c r="K24" s="6">
        <v>310.28699804999997</v>
      </c>
    </row>
    <row r="25" spans="1:11" x14ac:dyDescent="0.25">
      <c r="A25" s="1">
        <v>43830</v>
      </c>
      <c r="B25" s="1">
        <f t="shared" si="0"/>
        <v>43830</v>
      </c>
      <c r="C25" s="2">
        <f t="shared" si="1"/>
        <v>31</v>
      </c>
      <c r="D25" s="2">
        <f t="shared" si="2"/>
        <v>12</v>
      </c>
      <c r="E25" s="3">
        <f t="shared" si="3"/>
        <v>2019</v>
      </c>
      <c r="F25" s="2">
        <v>303267</v>
      </c>
      <c r="G25" s="2">
        <v>1552712</v>
      </c>
      <c r="H25" s="2">
        <v>386819</v>
      </c>
      <c r="I25">
        <v>213.37200000000001</v>
      </c>
      <c r="J25" s="17">
        <v>3.7200000000000004E-2</v>
      </c>
      <c r="K25" s="6">
        <v>317.49047552380949</v>
      </c>
    </row>
    <row r="26" spans="1:11" x14ac:dyDescent="0.25">
      <c r="A26" s="1">
        <v>43861</v>
      </c>
      <c r="B26" s="1">
        <f t="shared" si="0"/>
        <v>43861</v>
      </c>
      <c r="C26" s="2">
        <f t="shared" si="1"/>
        <v>31</v>
      </c>
      <c r="D26" s="2">
        <f t="shared" si="2"/>
        <v>1</v>
      </c>
      <c r="E26" s="3">
        <f t="shared" si="3"/>
        <v>2020</v>
      </c>
      <c r="F26" s="2">
        <v>299800</v>
      </c>
      <c r="G26" s="2">
        <v>1448819</v>
      </c>
      <c r="H26" s="2">
        <v>302525</v>
      </c>
      <c r="I26">
        <v>214.41</v>
      </c>
      <c r="J26" s="17">
        <v>3.6239999999999994E-2</v>
      </c>
      <c r="K26" s="6">
        <v>326.97476480952378</v>
      </c>
    </row>
    <row r="27" spans="1:11" x14ac:dyDescent="0.25">
      <c r="A27" s="1">
        <v>43890</v>
      </c>
      <c r="B27" s="1">
        <f t="shared" si="0"/>
        <v>43890</v>
      </c>
      <c r="C27" s="2">
        <f t="shared" si="1"/>
        <v>29</v>
      </c>
      <c r="D27" s="2">
        <f t="shared" si="2"/>
        <v>2</v>
      </c>
      <c r="E27" s="3">
        <f t="shared" si="3"/>
        <v>2020</v>
      </c>
      <c r="F27" s="2">
        <v>301467</v>
      </c>
      <c r="G27" s="2">
        <v>1398572</v>
      </c>
      <c r="H27" s="2">
        <v>296586</v>
      </c>
      <c r="I27">
        <v>215.47399999999999</v>
      </c>
      <c r="J27" s="17">
        <v>3.4700000000000002E-2</v>
      </c>
      <c r="K27" s="6">
        <v>327.37263568421054</v>
      </c>
    </row>
    <row r="28" spans="1:11" x14ac:dyDescent="0.25">
      <c r="A28" s="1">
        <v>43921</v>
      </c>
      <c r="B28" s="1">
        <f t="shared" si="0"/>
        <v>43921</v>
      </c>
      <c r="C28" s="2">
        <f t="shared" si="1"/>
        <v>31</v>
      </c>
      <c r="D28" s="2">
        <f t="shared" si="2"/>
        <v>3</v>
      </c>
      <c r="E28" s="3">
        <f t="shared" si="3"/>
        <v>2020</v>
      </c>
      <c r="F28" s="2">
        <v>306500</v>
      </c>
      <c r="G28" s="2">
        <v>1423959</v>
      </c>
      <c r="H28" s="2">
        <v>378781</v>
      </c>
      <c r="I28">
        <v>216.63200000000001</v>
      </c>
      <c r="J28" s="17">
        <v>3.4500000000000003E-2</v>
      </c>
      <c r="K28" s="6">
        <v>264.79181659090915</v>
      </c>
    </row>
    <row r="29" spans="1:11" x14ac:dyDescent="0.25">
      <c r="A29" s="1">
        <v>43951</v>
      </c>
      <c r="B29" s="1">
        <f t="shared" si="0"/>
        <v>43951</v>
      </c>
      <c r="C29" s="2">
        <f t="shared" si="1"/>
        <v>30</v>
      </c>
      <c r="D29" s="2">
        <f t="shared" si="2"/>
        <v>4</v>
      </c>
      <c r="E29" s="3">
        <f t="shared" si="3"/>
        <v>2020</v>
      </c>
      <c r="F29" s="2">
        <v>313000</v>
      </c>
      <c r="G29" s="2">
        <v>1411098</v>
      </c>
      <c r="H29" s="2">
        <v>334723</v>
      </c>
      <c r="I29">
        <v>217.495</v>
      </c>
      <c r="J29" s="17">
        <v>3.3099999999999997E-2</v>
      </c>
      <c r="K29" s="6">
        <v>275.40904966666659</v>
      </c>
    </row>
    <row r="30" spans="1:11" x14ac:dyDescent="0.25">
      <c r="A30" s="1">
        <v>43982</v>
      </c>
      <c r="B30" s="1">
        <f t="shared" si="0"/>
        <v>43982</v>
      </c>
      <c r="C30" s="2">
        <f t="shared" si="1"/>
        <v>31</v>
      </c>
      <c r="D30" s="2">
        <f t="shared" si="2"/>
        <v>5</v>
      </c>
      <c r="E30" s="3">
        <f t="shared" si="3"/>
        <v>2020</v>
      </c>
      <c r="F30" s="2">
        <v>320500</v>
      </c>
      <c r="G30" s="2">
        <v>1432116</v>
      </c>
      <c r="H30" s="2">
        <v>321752</v>
      </c>
      <c r="I30">
        <v>217.80099999999999</v>
      </c>
      <c r="J30" s="17">
        <v>3.2300000000000002E-2</v>
      </c>
      <c r="K30" s="6">
        <v>291.65300135000007</v>
      </c>
    </row>
    <row r="31" spans="1:11" x14ac:dyDescent="0.25">
      <c r="A31" s="1">
        <v>44012</v>
      </c>
      <c r="B31" s="1">
        <f t="shared" si="0"/>
        <v>44012</v>
      </c>
      <c r="C31" s="2">
        <f t="shared" si="1"/>
        <v>30</v>
      </c>
      <c r="D31" s="2">
        <f t="shared" si="2"/>
        <v>6</v>
      </c>
      <c r="E31" s="3">
        <f t="shared" si="3"/>
        <v>2020</v>
      </c>
      <c r="F31" s="2">
        <v>328167</v>
      </c>
      <c r="G31" s="2">
        <v>1430645</v>
      </c>
      <c r="H31" s="2">
        <v>436201</v>
      </c>
      <c r="I31">
        <v>218.36</v>
      </c>
      <c r="J31" s="17">
        <v>3.1600000000000003E-2</v>
      </c>
      <c r="K31" s="6">
        <v>310.15408599999995</v>
      </c>
    </row>
    <row r="32" spans="1:11" x14ac:dyDescent="0.25">
      <c r="A32" s="1">
        <v>44043</v>
      </c>
      <c r="B32" s="1">
        <f t="shared" si="0"/>
        <v>44043</v>
      </c>
      <c r="C32" s="2">
        <f t="shared" si="1"/>
        <v>31</v>
      </c>
      <c r="D32" s="2">
        <f t="shared" si="2"/>
        <v>7</v>
      </c>
      <c r="E32" s="3">
        <f t="shared" si="3"/>
        <v>2020</v>
      </c>
      <c r="F32" s="2">
        <v>335167</v>
      </c>
      <c r="G32" s="2">
        <v>1454547</v>
      </c>
      <c r="H32" s="2">
        <v>515713</v>
      </c>
      <c r="I32">
        <v>219.91499999999999</v>
      </c>
      <c r="J32" s="17">
        <v>3.0200000000000001E-2</v>
      </c>
      <c r="K32" s="6">
        <v>319.99409059090908</v>
      </c>
    </row>
    <row r="33" spans="1:11" x14ac:dyDescent="0.25">
      <c r="A33" s="1">
        <v>44074</v>
      </c>
      <c r="B33" s="1">
        <f t="shared" si="0"/>
        <v>44074</v>
      </c>
      <c r="C33" s="2">
        <f t="shared" si="1"/>
        <v>31</v>
      </c>
      <c r="D33" s="2">
        <f t="shared" si="2"/>
        <v>8</v>
      </c>
      <c r="E33" s="3">
        <f t="shared" si="3"/>
        <v>2020</v>
      </c>
      <c r="F33" s="2">
        <v>340167</v>
      </c>
      <c r="G33" s="2">
        <v>1424222</v>
      </c>
      <c r="H33" s="2">
        <v>498114</v>
      </c>
      <c r="I33">
        <v>222.70400000000001</v>
      </c>
      <c r="J33" s="17">
        <v>2.9399999999999999E-2</v>
      </c>
      <c r="K33" s="6">
        <v>338.7480949047619</v>
      </c>
    </row>
    <row r="34" spans="1:11" x14ac:dyDescent="0.25">
      <c r="A34" s="1">
        <v>44104</v>
      </c>
      <c r="B34" s="1">
        <f t="shared" si="0"/>
        <v>44104</v>
      </c>
      <c r="C34" s="2">
        <f t="shared" si="1"/>
        <v>30</v>
      </c>
      <c r="D34" s="2">
        <f t="shared" si="2"/>
        <v>9</v>
      </c>
      <c r="E34" s="3">
        <f t="shared" si="3"/>
        <v>2020</v>
      </c>
      <c r="F34" s="2">
        <v>342333</v>
      </c>
      <c r="G34" s="2">
        <v>1378485</v>
      </c>
      <c r="H34" s="2">
        <v>498383</v>
      </c>
      <c r="I34">
        <v>225.90799999999999</v>
      </c>
      <c r="J34" s="17">
        <v>2.8900000000000002E-2</v>
      </c>
      <c r="K34" s="6">
        <v>336.03524195238094</v>
      </c>
    </row>
    <row r="35" spans="1:11" x14ac:dyDescent="0.25">
      <c r="A35" s="1">
        <v>44135</v>
      </c>
      <c r="B35" s="1">
        <f t="shared" si="0"/>
        <v>44135</v>
      </c>
      <c r="C35" s="2">
        <f t="shared" si="1"/>
        <v>31</v>
      </c>
      <c r="D35" s="2">
        <f t="shared" si="2"/>
        <v>10</v>
      </c>
      <c r="E35" s="3">
        <f t="shared" si="3"/>
        <v>2020</v>
      </c>
      <c r="F35" s="2">
        <v>343667</v>
      </c>
      <c r="G35" s="2">
        <v>1337423</v>
      </c>
      <c r="H35" s="2">
        <v>508396</v>
      </c>
      <c r="I35">
        <v>229.41</v>
      </c>
      <c r="J35" s="17">
        <v>2.8300000000000002E-2</v>
      </c>
      <c r="K35" s="6">
        <v>340.97909422727275</v>
      </c>
    </row>
    <row r="36" spans="1:11" x14ac:dyDescent="0.25">
      <c r="A36" s="1">
        <v>44165</v>
      </c>
      <c r="B36" s="1">
        <f t="shared" si="0"/>
        <v>44165</v>
      </c>
      <c r="C36" s="2">
        <f t="shared" si="1"/>
        <v>30</v>
      </c>
      <c r="D36" s="2">
        <f t="shared" si="2"/>
        <v>11</v>
      </c>
      <c r="E36" s="3">
        <f t="shared" si="3"/>
        <v>2020</v>
      </c>
      <c r="F36" s="2">
        <v>342500</v>
      </c>
      <c r="G36" s="2">
        <v>1259065</v>
      </c>
      <c r="H36" s="2">
        <v>437050</v>
      </c>
      <c r="I36">
        <v>232.643</v>
      </c>
      <c r="J36" s="17">
        <v>2.7699999999999999E-2</v>
      </c>
      <c r="K36" s="6">
        <v>354.42000124999998</v>
      </c>
    </row>
    <row r="37" spans="1:11" x14ac:dyDescent="0.25">
      <c r="A37" s="1">
        <v>44196</v>
      </c>
      <c r="B37" s="1">
        <f t="shared" si="0"/>
        <v>44196</v>
      </c>
      <c r="C37" s="2">
        <f t="shared" si="1"/>
        <v>31</v>
      </c>
      <c r="D37" s="2">
        <f t="shared" si="2"/>
        <v>12</v>
      </c>
      <c r="E37" s="3">
        <f t="shared" si="3"/>
        <v>2020</v>
      </c>
      <c r="F37" s="2">
        <v>338160</v>
      </c>
      <c r="G37" s="2">
        <v>1149480</v>
      </c>
      <c r="H37" s="2">
        <v>475282</v>
      </c>
      <c r="I37">
        <v>235.60400000000001</v>
      </c>
      <c r="J37" s="17">
        <v>2.6800000000000001E-2</v>
      </c>
      <c r="K37" s="6">
        <v>368.88636350000002</v>
      </c>
    </row>
    <row r="38" spans="1:11" x14ac:dyDescent="0.25">
      <c r="A38" s="1">
        <v>44227</v>
      </c>
      <c r="B38" s="1">
        <f t="shared" si="0"/>
        <v>44227</v>
      </c>
      <c r="C38" s="2">
        <f t="shared" si="1"/>
        <v>31</v>
      </c>
      <c r="D38" s="2">
        <f t="shared" si="2"/>
        <v>1</v>
      </c>
      <c r="E38" s="3">
        <f t="shared" si="3"/>
        <v>2021</v>
      </c>
      <c r="F38" s="2">
        <v>333460</v>
      </c>
      <c r="G38" s="2">
        <v>1055297</v>
      </c>
      <c r="H38" s="2">
        <v>340896</v>
      </c>
      <c r="I38">
        <v>238.57299999999901</v>
      </c>
      <c r="J38" s="17">
        <v>2.7400000000000001E-2</v>
      </c>
      <c r="K38" s="6">
        <v>378.17842352631584</v>
      </c>
    </row>
    <row r="39" spans="1:11" x14ac:dyDescent="0.25">
      <c r="A39" s="1">
        <v>44255</v>
      </c>
      <c r="B39" s="1">
        <f t="shared" si="0"/>
        <v>44255</v>
      </c>
      <c r="C39" s="2">
        <f t="shared" si="1"/>
        <v>28</v>
      </c>
      <c r="D39" s="2">
        <f t="shared" si="2"/>
        <v>2</v>
      </c>
      <c r="E39" s="3">
        <f t="shared" si="3"/>
        <v>2021</v>
      </c>
      <c r="F39" s="2">
        <v>333790</v>
      </c>
      <c r="G39" s="2">
        <v>975369</v>
      </c>
      <c r="H39" s="2">
        <v>327272</v>
      </c>
      <c r="I39">
        <v>241.649</v>
      </c>
      <c r="J39" s="17">
        <v>2.81E-2</v>
      </c>
      <c r="K39" s="6">
        <v>387.48157705263162</v>
      </c>
    </row>
    <row r="40" spans="1:11" x14ac:dyDescent="0.25">
      <c r="A40" s="1">
        <v>44286</v>
      </c>
      <c r="B40" s="1">
        <f t="shared" si="0"/>
        <v>44286</v>
      </c>
      <c r="C40" s="2">
        <f t="shared" si="1"/>
        <v>31</v>
      </c>
      <c r="D40" s="2">
        <f t="shared" si="2"/>
        <v>3</v>
      </c>
      <c r="E40" s="3">
        <f t="shared" si="3"/>
        <v>2021</v>
      </c>
      <c r="F40" s="2">
        <v>340480</v>
      </c>
      <c r="G40" s="2">
        <v>963809</v>
      </c>
      <c r="H40" s="2">
        <v>441107</v>
      </c>
      <c r="I40">
        <v>245.72799999999901</v>
      </c>
      <c r="J40" s="17">
        <v>3.0800000000000001E-2</v>
      </c>
      <c r="K40" s="6">
        <v>390.28695952173911</v>
      </c>
    </row>
    <row r="41" spans="1:11" x14ac:dyDescent="0.25">
      <c r="A41" s="1">
        <v>44316</v>
      </c>
      <c r="B41" s="1">
        <f t="shared" si="0"/>
        <v>44316</v>
      </c>
      <c r="C41" s="2">
        <f t="shared" si="1"/>
        <v>30</v>
      </c>
      <c r="D41" s="2">
        <f t="shared" si="2"/>
        <v>4</v>
      </c>
      <c r="E41" s="3">
        <f t="shared" si="3"/>
        <v>2021</v>
      </c>
      <c r="F41" s="2">
        <v>353846</v>
      </c>
      <c r="G41" s="2">
        <v>946074</v>
      </c>
      <c r="H41" s="2">
        <v>454196</v>
      </c>
      <c r="I41">
        <v>250.04499999999999</v>
      </c>
      <c r="J41" s="17">
        <v>3.0600000000000002E-2</v>
      </c>
      <c r="K41" s="6">
        <v>412.91047147619054</v>
      </c>
    </row>
    <row r="42" spans="1:11" x14ac:dyDescent="0.25">
      <c r="A42" s="1">
        <v>44347</v>
      </c>
      <c r="B42" s="1">
        <f t="shared" si="0"/>
        <v>44347</v>
      </c>
      <c r="C42" s="2">
        <f t="shared" si="1"/>
        <v>31</v>
      </c>
      <c r="D42" s="2">
        <f t="shared" si="2"/>
        <v>5</v>
      </c>
      <c r="E42" s="3">
        <f t="shared" si="3"/>
        <v>2021</v>
      </c>
      <c r="F42" s="2">
        <v>367150</v>
      </c>
      <c r="G42" s="2">
        <v>981814</v>
      </c>
      <c r="H42" s="2">
        <v>455524</v>
      </c>
      <c r="I42">
        <v>254.62599999999901</v>
      </c>
      <c r="J42" s="17">
        <v>2.9600000000000001E-2</v>
      </c>
      <c r="K42" s="6">
        <v>415.9764998500001</v>
      </c>
    </row>
    <row r="43" spans="1:11" x14ac:dyDescent="0.25">
      <c r="A43" s="1">
        <v>44377</v>
      </c>
      <c r="B43" s="1">
        <f t="shared" si="0"/>
        <v>44377</v>
      </c>
      <c r="C43" s="2">
        <f t="shared" si="1"/>
        <v>30</v>
      </c>
      <c r="D43" s="2">
        <f t="shared" si="2"/>
        <v>6</v>
      </c>
      <c r="E43" s="3">
        <f t="shared" si="3"/>
        <v>2021</v>
      </c>
      <c r="F43" s="2">
        <v>378296</v>
      </c>
      <c r="G43" s="2">
        <v>1011975</v>
      </c>
      <c r="H43" s="2">
        <v>531380</v>
      </c>
      <c r="I43">
        <v>259.298</v>
      </c>
      <c r="J43" s="17">
        <v>2.98E-2</v>
      </c>
      <c r="K43" s="6">
        <v>422.98454413636358</v>
      </c>
    </row>
    <row r="44" spans="1:11" x14ac:dyDescent="0.25">
      <c r="A44" s="1">
        <v>44408</v>
      </c>
      <c r="B44" s="1">
        <f t="shared" si="0"/>
        <v>44408</v>
      </c>
      <c r="C44" s="2">
        <f t="shared" si="1"/>
        <v>31</v>
      </c>
      <c r="D44" s="2">
        <f t="shared" si="2"/>
        <v>7</v>
      </c>
      <c r="E44" s="3">
        <f t="shared" si="3"/>
        <v>2021</v>
      </c>
      <c r="F44" s="2">
        <v>381596</v>
      </c>
      <c r="G44" s="2">
        <v>1057193</v>
      </c>
      <c r="H44" s="2">
        <v>500007</v>
      </c>
      <c r="I44">
        <v>263.30500000000001</v>
      </c>
      <c r="J44" s="17">
        <v>2.87E-2</v>
      </c>
      <c r="K44" s="6">
        <v>435.09428185714273</v>
      </c>
    </row>
    <row r="45" spans="1:11" x14ac:dyDescent="0.25">
      <c r="J45" s="17"/>
    </row>
    <row r="46" spans="1:11" x14ac:dyDescent="0.25">
      <c r="J46" s="17"/>
    </row>
    <row r="47" spans="1:11" x14ac:dyDescent="0.25">
      <c r="J47" s="17"/>
    </row>
    <row r="48" spans="1:11" x14ac:dyDescent="0.25">
      <c r="J48" s="17"/>
    </row>
    <row r="49" spans="10:10" x14ac:dyDescent="0.25">
      <c r="J49" s="17"/>
    </row>
    <row r="50" spans="10:10" x14ac:dyDescent="0.25">
      <c r="J50" s="17"/>
    </row>
    <row r="51" spans="10:10" x14ac:dyDescent="0.25">
      <c r="J51" s="17"/>
    </row>
    <row r="52" spans="10:10" x14ac:dyDescent="0.25">
      <c r="J52" s="17"/>
    </row>
    <row r="53" spans="10:10" x14ac:dyDescent="0.25">
      <c r="J53" s="17"/>
    </row>
    <row r="54" spans="10:10" x14ac:dyDescent="0.25">
      <c r="J54" s="17"/>
    </row>
    <row r="55" spans="10:10" x14ac:dyDescent="0.25">
      <c r="J55" s="17"/>
    </row>
    <row r="56" spans="10:10" x14ac:dyDescent="0.25">
      <c r="J56" s="17"/>
    </row>
    <row r="57" spans="10:10" x14ac:dyDescent="0.25">
      <c r="J57" s="17"/>
    </row>
    <row r="58" spans="10:10" x14ac:dyDescent="0.25">
      <c r="J58" s="17"/>
    </row>
    <row r="59" spans="10:10" x14ac:dyDescent="0.25">
      <c r="J59" s="17"/>
    </row>
    <row r="60" spans="10:10" x14ac:dyDescent="0.25">
      <c r="J60" s="17"/>
    </row>
    <row r="61" spans="10:10" x14ac:dyDescent="0.25">
      <c r="J61" s="17"/>
    </row>
    <row r="62" spans="10:10" x14ac:dyDescent="0.25">
      <c r="J62" s="17"/>
    </row>
    <row r="63" spans="10:10" x14ac:dyDescent="0.25">
      <c r="J63" s="17"/>
    </row>
    <row r="64" spans="10:10" x14ac:dyDescent="0.25">
      <c r="J64" s="17"/>
    </row>
    <row r="65" spans="10:10" x14ac:dyDescent="0.25">
      <c r="J65" s="17"/>
    </row>
    <row r="66" spans="10:10" x14ac:dyDescent="0.25">
      <c r="J66" s="17"/>
    </row>
    <row r="67" spans="10:10" x14ac:dyDescent="0.25">
      <c r="J67" s="17"/>
    </row>
    <row r="68" spans="10:10" x14ac:dyDescent="0.25">
      <c r="J68" s="17"/>
    </row>
    <row r="69" spans="10:10" x14ac:dyDescent="0.25">
      <c r="J69" s="17"/>
    </row>
    <row r="70" spans="10:10" x14ac:dyDescent="0.25">
      <c r="J70" s="17"/>
    </row>
    <row r="71" spans="10:10" x14ac:dyDescent="0.25">
      <c r="J71" s="17"/>
    </row>
    <row r="72" spans="10:10" x14ac:dyDescent="0.25">
      <c r="J72" s="17"/>
    </row>
    <row r="73" spans="10:10" x14ac:dyDescent="0.25">
      <c r="J73" s="17"/>
    </row>
    <row r="74" spans="10:10" x14ac:dyDescent="0.25">
      <c r="J74" s="17"/>
    </row>
    <row r="75" spans="10:10" x14ac:dyDescent="0.25">
      <c r="J75" s="17"/>
    </row>
    <row r="76" spans="10:10" x14ac:dyDescent="0.25">
      <c r="J76" s="17"/>
    </row>
    <row r="77" spans="10:10" x14ac:dyDescent="0.25">
      <c r="J77" s="17"/>
    </row>
    <row r="78" spans="10:10" x14ac:dyDescent="0.25">
      <c r="J78" s="17"/>
    </row>
    <row r="79" spans="10:10" x14ac:dyDescent="0.25">
      <c r="J79" s="17"/>
    </row>
    <row r="80" spans="10:10" x14ac:dyDescent="0.25">
      <c r="J80" s="17"/>
    </row>
    <row r="81" spans="10:10" x14ac:dyDescent="0.25">
      <c r="J81" s="17"/>
    </row>
    <row r="82" spans="10:10" x14ac:dyDescent="0.25">
      <c r="J82" s="17"/>
    </row>
    <row r="83" spans="10:10" x14ac:dyDescent="0.25">
      <c r="J83" s="17"/>
    </row>
    <row r="84" spans="10:10" x14ac:dyDescent="0.25">
      <c r="J84" s="17"/>
    </row>
    <row r="85" spans="10:10" x14ac:dyDescent="0.25">
      <c r="J85" s="17"/>
    </row>
    <row r="86" spans="10:10" x14ac:dyDescent="0.25">
      <c r="J86" s="17"/>
    </row>
    <row r="87" spans="10:10" x14ac:dyDescent="0.25">
      <c r="J87"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B139D-2078-428C-A481-DD3EB9F83176}">
  <sheetPr>
    <tabColor rgb="FF92D050"/>
  </sheetPr>
  <dimension ref="A1:Q49"/>
  <sheetViews>
    <sheetView workbookViewId="0">
      <selection activeCell="T12" sqref="T12"/>
    </sheetView>
  </sheetViews>
  <sheetFormatPr defaultRowHeight="15" x14ac:dyDescent="0.25"/>
  <cols>
    <col min="1" max="1" width="13.140625" style="10" bestFit="1" customWidth="1"/>
    <col min="2" max="2" width="21.7109375" style="10" bestFit="1" customWidth="1"/>
    <col min="3" max="3" width="2.5703125" style="10" customWidth="1"/>
    <col min="4" max="4" width="13.140625" style="10" bestFit="1" customWidth="1"/>
    <col min="5" max="5" width="28.85546875" style="10" bestFit="1" customWidth="1"/>
    <col min="6" max="6" width="2.5703125" style="10" customWidth="1"/>
    <col min="7" max="7" width="13.140625" style="10" bestFit="1" customWidth="1"/>
    <col min="8" max="8" width="21.7109375" style="10" bestFit="1" customWidth="1"/>
    <col min="9" max="9" width="2.5703125" style="10" customWidth="1"/>
    <col min="10" max="10" width="13.140625" style="10" bestFit="1" customWidth="1"/>
    <col min="11" max="11" width="12.140625" style="10" bestFit="1" customWidth="1"/>
    <col min="12" max="12" width="2.5703125" style="10" customWidth="1"/>
    <col min="13" max="13" width="13.140625" style="10" bestFit="1" customWidth="1"/>
    <col min="14" max="14" width="9.140625" style="10" bestFit="1" customWidth="1"/>
    <col min="15" max="15" width="2.5703125" style="10" customWidth="1"/>
    <col min="16" max="16" width="13.140625" style="10" bestFit="1" customWidth="1"/>
    <col min="17" max="17" width="24.42578125" style="10" bestFit="1" customWidth="1"/>
    <col min="18" max="18" width="2.5703125" style="10" customWidth="1"/>
    <col min="19" max="16384" width="9.140625" style="10"/>
  </cols>
  <sheetData>
    <row r="1" spans="1:17" x14ac:dyDescent="0.25">
      <c r="A1" s="7" t="s">
        <v>10</v>
      </c>
      <c r="B1" t="s">
        <v>29</v>
      </c>
      <c r="D1" s="7" t="s">
        <v>10</v>
      </c>
      <c r="E1" t="s">
        <v>30</v>
      </c>
      <c r="G1" s="7" t="s">
        <v>10</v>
      </c>
      <c r="H1" t="s">
        <v>31</v>
      </c>
      <c r="J1" s="7" t="s">
        <v>10</v>
      </c>
      <c r="K1" t="s">
        <v>35</v>
      </c>
      <c r="M1" s="7" t="s">
        <v>10</v>
      </c>
      <c r="N1" t="s">
        <v>36</v>
      </c>
      <c r="P1" s="7" t="s">
        <v>10</v>
      </c>
      <c r="Q1" t="s">
        <v>32</v>
      </c>
    </row>
    <row r="2" spans="1:17" x14ac:dyDescent="0.25">
      <c r="A2" s="5" t="s">
        <v>13</v>
      </c>
      <c r="B2" s="11">
        <v>291325</v>
      </c>
      <c r="D2" s="5" t="s">
        <v>13</v>
      </c>
      <c r="E2" s="11">
        <v>1622868.75</v>
      </c>
      <c r="G2" s="5" t="s">
        <v>13</v>
      </c>
      <c r="H2" s="11">
        <v>401737</v>
      </c>
      <c r="J2" s="5" t="s">
        <v>13</v>
      </c>
      <c r="K2" s="9">
        <v>202.50508333333326</v>
      </c>
      <c r="M2" s="5" t="s">
        <v>13</v>
      </c>
      <c r="N2" s="9">
        <v>274.1908913727662</v>
      </c>
      <c r="P2" s="5" t="s">
        <v>13</v>
      </c>
      <c r="Q2" s="16">
        <v>4.5396666666666668E-2</v>
      </c>
    </row>
    <row r="3" spans="1:17" x14ac:dyDescent="0.25">
      <c r="A3" s="13" t="s">
        <v>14</v>
      </c>
      <c r="B3" s="11">
        <v>271600</v>
      </c>
      <c r="D3" s="13" t="s">
        <v>14</v>
      </c>
      <c r="E3" s="11">
        <v>1428484</v>
      </c>
      <c r="G3" s="13" t="s">
        <v>14</v>
      </c>
      <c r="H3" s="11">
        <v>293642</v>
      </c>
      <c r="J3" s="8" t="s">
        <v>14</v>
      </c>
      <c r="K3" s="9">
        <v>198.172</v>
      </c>
      <c r="M3" s="13" t="s">
        <v>14</v>
      </c>
      <c r="N3" s="9">
        <v>278.30476161904761</v>
      </c>
      <c r="P3" s="13" t="s">
        <v>14</v>
      </c>
      <c r="Q3" s="16">
        <v>4.0300000000000002E-2</v>
      </c>
    </row>
    <row r="4" spans="1:17" x14ac:dyDescent="0.25">
      <c r="A4" s="13" t="s">
        <v>15</v>
      </c>
      <c r="B4" s="11">
        <v>272967</v>
      </c>
      <c r="D4" s="13" t="s">
        <v>15</v>
      </c>
      <c r="E4" s="11">
        <v>1385893</v>
      </c>
      <c r="G4" s="13" t="s">
        <v>15</v>
      </c>
      <c r="H4" s="11">
        <v>279111</v>
      </c>
      <c r="J4" s="8" t="s">
        <v>15</v>
      </c>
      <c r="K4" s="9">
        <v>199.13299999999899</v>
      </c>
      <c r="M4" s="13" t="s">
        <v>15</v>
      </c>
      <c r="N4" s="9">
        <v>270.23683889473688</v>
      </c>
      <c r="P4" s="13" t="s">
        <v>15</v>
      </c>
      <c r="Q4" s="16">
        <v>4.3299999999999998E-2</v>
      </c>
    </row>
    <row r="5" spans="1:17" x14ac:dyDescent="0.25">
      <c r="A5" s="13" t="s">
        <v>16</v>
      </c>
      <c r="B5" s="11">
        <v>279333</v>
      </c>
      <c r="D5" s="13" t="s">
        <v>16</v>
      </c>
      <c r="E5" s="11">
        <v>1443120</v>
      </c>
      <c r="G5" s="13" t="s">
        <v>16</v>
      </c>
      <c r="H5" s="11">
        <v>385653</v>
      </c>
      <c r="J5" s="8" t="s">
        <v>16</v>
      </c>
      <c r="K5" s="9">
        <v>200.03</v>
      </c>
      <c r="M5" s="13" t="s">
        <v>16</v>
      </c>
      <c r="N5" s="9">
        <v>269.98190304761908</v>
      </c>
      <c r="P5" s="13" t="s">
        <v>16</v>
      </c>
      <c r="Q5" s="16">
        <v>4.4400000000000002E-2</v>
      </c>
    </row>
    <row r="6" spans="1:17" x14ac:dyDescent="0.25">
      <c r="A6" s="13" t="s">
        <v>17</v>
      </c>
      <c r="B6" s="11">
        <v>288667</v>
      </c>
      <c r="D6" s="13" t="s">
        <v>17</v>
      </c>
      <c r="E6" s="11">
        <v>1530357</v>
      </c>
      <c r="G6" s="13" t="s">
        <v>17</v>
      </c>
      <c r="H6" s="11">
        <v>408816</v>
      </c>
      <c r="J6" s="8" t="s">
        <v>17</v>
      </c>
      <c r="K6" s="9">
        <v>200.86799999999999</v>
      </c>
      <c r="M6" s="13" t="s">
        <v>17</v>
      </c>
      <c r="N6" s="9">
        <v>264.86285847619041</v>
      </c>
      <c r="P6" s="13" t="s">
        <v>17</v>
      </c>
      <c r="Q6" s="16">
        <v>4.4699999999999997E-2</v>
      </c>
    </row>
    <row r="7" spans="1:17" x14ac:dyDescent="0.25">
      <c r="A7" s="13" t="s">
        <v>18</v>
      </c>
      <c r="B7" s="11">
        <v>295633</v>
      </c>
      <c r="D7" s="13" t="s">
        <v>18</v>
      </c>
      <c r="E7" s="11">
        <v>1632224</v>
      </c>
      <c r="G7" s="13" t="s">
        <v>18</v>
      </c>
      <c r="H7" s="11">
        <v>474514</v>
      </c>
      <c r="J7" s="8" t="s">
        <v>18</v>
      </c>
      <c r="K7" s="9">
        <v>201.68199999999999</v>
      </c>
      <c r="M7" s="13" t="s">
        <v>18</v>
      </c>
      <c r="N7" s="9">
        <v>270.07045250000004</v>
      </c>
      <c r="P7" s="13" t="s">
        <v>18</v>
      </c>
      <c r="Q7" s="16">
        <v>4.5860000000000005E-2</v>
      </c>
    </row>
    <row r="8" spans="1:17" x14ac:dyDescent="0.25">
      <c r="A8" s="13" t="s">
        <v>19</v>
      </c>
      <c r="B8" s="11">
        <v>299267</v>
      </c>
      <c r="D8" s="13" t="s">
        <v>19</v>
      </c>
      <c r="E8" s="11">
        <v>1705908</v>
      </c>
      <c r="G8" s="13" t="s">
        <v>19</v>
      </c>
      <c r="H8" s="11">
        <v>500101</v>
      </c>
      <c r="J8" s="8" t="s">
        <v>19</v>
      </c>
      <c r="K8" s="9">
        <v>202.48500000000001</v>
      </c>
      <c r="M8" s="13" t="s">
        <v>19</v>
      </c>
      <c r="N8" s="9">
        <v>275.19333466666666</v>
      </c>
      <c r="P8" s="13" t="s">
        <v>19</v>
      </c>
      <c r="Q8" s="16">
        <v>4.5700000000000005E-2</v>
      </c>
    </row>
    <row r="9" spans="1:17" x14ac:dyDescent="0.25">
      <c r="A9" s="13" t="s">
        <v>20</v>
      </c>
      <c r="B9" s="11">
        <v>299900</v>
      </c>
      <c r="D9" s="13" t="s">
        <v>20</v>
      </c>
      <c r="E9" s="11">
        <v>1757034</v>
      </c>
      <c r="G9" s="13" t="s">
        <v>20</v>
      </c>
      <c r="H9" s="11">
        <v>474042</v>
      </c>
      <c r="J9" s="8" t="s">
        <v>20</v>
      </c>
      <c r="K9" s="9">
        <v>203.09700000000001</v>
      </c>
      <c r="M9" s="13" t="s">
        <v>20</v>
      </c>
      <c r="N9" s="9">
        <v>278.87237828571432</v>
      </c>
      <c r="P9" s="13" t="s">
        <v>20</v>
      </c>
      <c r="Q9" s="16">
        <v>4.53E-2</v>
      </c>
    </row>
    <row r="10" spans="1:17" x14ac:dyDescent="0.25">
      <c r="A10" s="13" t="s">
        <v>21</v>
      </c>
      <c r="B10" s="11">
        <v>299600</v>
      </c>
      <c r="D10" s="13" t="s">
        <v>21</v>
      </c>
      <c r="E10" s="11">
        <v>1781573</v>
      </c>
      <c r="G10" s="13" t="s">
        <v>21</v>
      </c>
      <c r="H10" s="11">
        <v>489024</v>
      </c>
      <c r="J10" s="8" t="s">
        <v>21</v>
      </c>
      <c r="K10" s="9">
        <v>203.86500000000001</v>
      </c>
      <c r="M10" s="13" t="s">
        <v>21</v>
      </c>
      <c r="N10" s="9">
        <v>285.6926110869565</v>
      </c>
      <c r="P10" s="13" t="s">
        <v>21</v>
      </c>
      <c r="Q10" s="16">
        <v>4.5499999999999999E-2</v>
      </c>
    </row>
    <row r="11" spans="1:17" x14ac:dyDescent="0.25">
      <c r="A11" s="13" t="s">
        <v>22</v>
      </c>
      <c r="B11" s="11">
        <v>299133</v>
      </c>
      <c r="D11" s="13" t="s">
        <v>22</v>
      </c>
      <c r="E11" s="11">
        <v>1770432</v>
      </c>
      <c r="G11" s="13" t="s">
        <v>22</v>
      </c>
      <c r="H11" s="11">
        <v>387468</v>
      </c>
      <c r="J11" s="8" t="s">
        <v>22</v>
      </c>
      <c r="K11" s="9">
        <v>204.42099999999999</v>
      </c>
      <c r="M11" s="13" t="s">
        <v>22</v>
      </c>
      <c r="N11" s="9">
        <v>290.14105068421054</v>
      </c>
      <c r="P11" s="13" t="s">
        <v>22</v>
      </c>
      <c r="Q11" s="16">
        <v>4.6300000000000001E-2</v>
      </c>
    </row>
    <row r="12" spans="1:17" x14ac:dyDescent="0.25">
      <c r="A12" s="13" t="s">
        <v>23</v>
      </c>
      <c r="B12" s="11">
        <v>298467</v>
      </c>
      <c r="D12" s="13" t="s">
        <v>23</v>
      </c>
      <c r="E12" s="11">
        <v>1750001</v>
      </c>
      <c r="G12" s="13" t="s">
        <v>23</v>
      </c>
      <c r="H12" s="11">
        <v>417898</v>
      </c>
      <c r="J12" s="8" t="s">
        <v>23</v>
      </c>
      <c r="K12" s="9">
        <v>205.02500000000001</v>
      </c>
      <c r="M12" s="13" t="s">
        <v>23</v>
      </c>
      <c r="N12" s="9">
        <v>277.974781826087</v>
      </c>
      <c r="P12" s="13" t="s">
        <v>23</v>
      </c>
      <c r="Q12" s="16">
        <v>4.8300000000000003E-2</v>
      </c>
    </row>
    <row r="13" spans="1:17" x14ac:dyDescent="0.25">
      <c r="A13" s="13" t="s">
        <v>24</v>
      </c>
      <c r="B13" s="11">
        <v>297100</v>
      </c>
      <c r="D13" s="13" t="s">
        <v>24</v>
      </c>
      <c r="E13" s="11">
        <v>1693117</v>
      </c>
      <c r="G13" s="13" t="s">
        <v>24</v>
      </c>
      <c r="H13" s="11">
        <v>365935</v>
      </c>
      <c r="J13" s="8" t="s">
        <v>24</v>
      </c>
      <c r="K13" s="9">
        <v>205.453</v>
      </c>
      <c r="M13" s="13" t="s">
        <v>24</v>
      </c>
      <c r="N13" s="9">
        <v>272.20762133333335</v>
      </c>
      <c r="P13" s="13" t="s">
        <v>24</v>
      </c>
      <c r="Q13" s="16">
        <v>4.87E-2</v>
      </c>
    </row>
    <row r="14" spans="1:17" x14ac:dyDescent="0.25">
      <c r="A14" s="13" t="s">
        <v>25</v>
      </c>
      <c r="B14" s="11">
        <v>294233</v>
      </c>
      <c r="D14" s="13" t="s">
        <v>25</v>
      </c>
      <c r="E14" s="11">
        <v>1596282</v>
      </c>
      <c r="G14" s="13" t="s">
        <v>25</v>
      </c>
      <c r="H14" s="11">
        <v>344640</v>
      </c>
      <c r="J14" s="8" t="s">
        <v>25</v>
      </c>
      <c r="K14" s="9">
        <v>205.83</v>
      </c>
      <c r="M14" s="13" t="s">
        <v>25</v>
      </c>
      <c r="N14" s="9">
        <v>256.75210405263158</v>
      </c>
      <c r="P14" s="13" t="s">
        <v>25</v>
      </c>
      <c r="Q14" s="16">
        <v>4.6399999999999997E-2</v>
      </c>
    </row>
    <row r="15" spans="1:17" x14ac:dyDescent="0.25">
      <c r="A15" s="5" t="s">
        <v>26</v>
      </c>
      <c r="B15" s="11">
        <v>308570.91666666669</v>
      </c>
      <c r="D15" s="5" t="s">
        <v>26</v>
      </c>
      <c r="E15" s="11">
        <v>1646776.5</v>
      </c>
      <c r="G15" s="5" t="s">
        <v>26</v>
      </c>
      <c r="H15" s="11">
        <v>400381</v>
      </c>
      <c r="J15" s="5" t="s">
        <v>26</v>
      </c>
      <c r="K15" s="9">
        <v>209.51108333333312</v>
      </c>
      <c r="M15" s="5" t="s">
        <v>26</v>
      </c>
      <c r="N15" s="9">
        <v>290.91518052788086</v>
      </c>
      <c r="P15" s="5" t="s">
        <v>26</v>
      </c>
      <c r="Q15" s="16">
        <v>3.9350000000000003E-2</v>
      </c>
    </row>
    <row r="16" spans="1:17" x14ac:dyDescent="0.25">
      <c r="A16" s="13" t="s">
        <v>14</v>
      </c>
      <c r="B16" s="11">
        <v>291567</v>
      </c>
      <c r="D16" s="13" t="s">
        <v>14</v>
      </c>
      <c r="E16" s="11">
        <v>1508313</v>
      </c>
      <c r="G16" s="13" t="s">
        <v>14</v>
      </c>
      <c r="H16" s="11">
        <v>273498</v>
      </c>
      <c r="J16" s="8" t="s">
        <v>14</v>
      </c>
      <c r="K16" s="9">
        <v>206.21299999999999</v>
      </c>
      <c r="M16" s="13" t="s">
        <v>14</v>
      </c>
      <c r="N16" s="9">
        <v>260.10428442857148</v>
      </c>
      <c r="P16" s="13" t="s">
        <v>14</v>
      </c>
      <c r="Q16" s="16">
        <v>4.4600000000000001E-2</v>
      </c>
    </row>
    <row r="17" spans="1:17" x14ac:dyDescent="0.25">
      <c r="A17" s="13" t="s">
        <v>15</v>
      </c>
      <c r="B17" s="11">
        <v>292933</v>
      </c>
      <c r="D17" s="13" t="s">
        <v>15</v>
      </c>
      <c r="E17" s="11">
        <v>1459884</v>
      </c>
      <c r="G17" s="13" t="s">
        <v>15</v>
      </c>
      <c r="H17" s="11">
        <v>284034</v>
      </c>
      <c r="J17" s="8" t="s">
        <v>15</v>
      </c>
      <c r="K17" s="9">
        <v>206.649</v>
      </c>
      <c r="M17" s="13" t="s">
        <v>15</v>
      </c>
      <c r="N17" s="9">
        <v>275.23526478947372</v>
      </c>
      <c r="P17" s="13" t="s">
        <v>15</v>
      </c>
      <c r="Q17" s="16">
        <v>4.3700000000000003E-2</v>
      </c>
    </row>
    <row r="18" spans="1:17" x14ac:dyDescent="0.25">
      <c r="A18" s="13" t="s">
        <v>16</v>
      </c>
      <c r="B18" s="11">
        <v>297967</v>
      </c>
      <c r="D18" s="13" t="s">
        <v>16</v>
      </c>
      <c r="E18" s="11">
        <v>1506474</v>
      </c>
      <c r="G18" s="13" t="s">
        <v>16</v>
      </c>
      <c r="H18" s="11">
        <v>364291</v>
      </c>
      <c r="J18" s="8" t="s">
        <v>16</v>
      </c>
      <c r="K18" s="9">
        <v>207.209</v>
      </c>
      <c r="M18" s="13" t="s">
        <v>16</v>
      </c>
      <c r="N18" s="9">
        <v>280.03047399999997</v>
      </c>
      <c r="P18" s="13" t="s">
        <v>16</v>
      </c>
      <c r="Q18" s="16">
        <v>4.2699999999999995E-2</v>
      </c>
    </row>
    <row r="19" spans="1:17" x14ac:dyDescent="0.25">
      <c r="A19" s="13" t="s">
        <v>17</v>
      </c>
      <c r="B19" s="11">
        <v>306333</v>
      </c>
      <c r="D19" s="13" t="s">
        <v>17</v>
      </c>
      <c r="E19" s="11">
        <v>1572934</v>
      </c>
      <c r="G19" s="13" t="s">
        <v>17</v>
      </c>
      <c r="H19" s="11">
        <v>408269</v>
      </c>
      <c r="J19" s="8" t="s">
        <v>17</v>
      </c>
      <c r="K19" s="9">
        <v>207.928</v>
      </c>
      <c r="M19" s="13" t="s">
        <v>17</v>
      </c>
      <c r="N19" s="9">
        <v>289.76476185714284</v>
      </c>
      <c r="P19" s="13" t="s">
        <v>17</v>
      </c>
      <c r="Q19" s="16">
        <v>4.1399999999999999E-2</v>
      </c>
    </row>
    <row r="20" spans="1:17" x14ac:dyDescent="0.25">
      <c r="A20" s="13" t="s">
        <v>18</v>
      </c>
      <c r="B20" s="11">
        <v>314167</v>
      </c>
      <c r="D20" s="13" t="s">
        <v>18</v>
      </c>
      <c r="E20" s="11">
        <v>1665218</v>
      </c>
      <c r="G20" s="13" t="s">
        <v>18</v>
      </c>
      <c r="H20" s="11">
        <v>476044</v>
      </c>
      <c r="J20" s="8" t="s">
        <v>18</v>
      </c>
      <c r="K20" s="9">
        <v>208.62599999999901</v>
      </c>
      <c r="M20" s="13" t="s">
        <v>18</v>
      </c>
      <c r="N20" s="9">
        <v>285.30227254545463</v>
      </c>
      <c r="P20" s="13" t="s">
        <v>18</v>
      </c>
      <c r="Q20" s="16">
        <v>4.07E-2</v>
      </c>
    </row>
    <row r="21" spans="1:17" x14ac:dyDescent="0.25">
      <c r="A21" s="13" t="s">
        <v>19</v>
      </c>
      <c r="B21" s="11">
        <v>320542</v>
      </c>
      <c r="D21" s="13" t="s">
        <v>19</v>
      </c>
      <c r="E21" s="11">
        <v>1736891</v>
      </c>
      <c r="G21" s="13" t="s">
        <v>19</v>
      </c>
      <c r="H21" s="11">
        <v>462269</v>
      </c>
      <c r="J21" s="8" t="s">
        <v>19</v>
      </c>
      <c r="K21" s="9">
        <v>209.11199999999999</v>
      </c>
      <c r="M21" s="13" t="s">
        <v>19</v>
      </c>
      <c r="N21" s="9">
        <v>288.98349919999998</v>
      </c>
      <c r="P21" s="13" t="s">
        <v>19</v>
      </c>
      <c r="Q21" s="16">
        <v>3.7999999999999999E-2</v>
      </c>
    </row>
    <row r="22" spans="1:17" x14ac:dyDescent="0.25">
      <c r="A22" s="13" t="s">
        <v>20</v>
      </c>
      <c r="B22" s="11">
        <v>322176</v>
      </c>
      <c r="D22" s="13" t="s">
        <v>20</v>
      </c>
      <c r="E22" s="11">
        <v>1781519</v>
      </c>
      <c r="G22" s="13" t="s">
        <v>20</v>
      </c>
      <c r="H22" s="11">
        <v>481083</v>
      </c>
      <c r="J22" s="8" t="s">
        <v>20</v>
      </c>
      <c r="K22" s="9">
        <v>209.63299999999899</v>
      </c>
      <c r="M22" s="13" t="s">
        <v>20</v>
      </c>
      <c r="N22" s="9">
        <v>298.96317913636364</v>
      </c>
      <c r="P22" s="13" t="s">
        <v>20</v>
      </c>
      <c r="Q22" s="16">
        <v>3.7699999999999997E-2</v>
      </c>
    </row>
    <row r="23" spans="1:17" x14ac:dyDescent="0.25">
      <c r="A23" s="13" t="s">
        <v>21</v>
      </c>
      <c r="B23" s="11">
        <v>319676</v>
      </c>
      <c r="D23" s="13" t="s">
        <v>21</v>
      </c>
      <c r="E23" s="11">
        <v>1792079</v>
      </c>
      <c r="G23" s="13" t="s">
        <v>21</v>
      </c>
      <c r="H23" s="11">
        <v>471893</v>
      </c>
      <c r="J23" s="8" t="s">
        <v>21</v>
      </c>
      <c r="K23" s="9">
        <v>210.357</v>
      </c>
      <c r="M23" s="13" t="s">
        <v>21</v>
      </c>
      <c r="N23" s="9">
        <v>289.5990891363636</v>
      </c>
      <c r="P23" s="13" t="s">
        <v>21</v>
      </c>
      <c r="Q23" s="16">
        <v>3.6200000000000003E-2</v>
      </c>
    </row>
    <row r="24" spans="1:17" x14ac:dyDescent="0.25">
      <c r="A24" s="13" t="s">
        <v>22</v>
      </c>
      <c r="B24" s="11">
        <v>315297</v>
      </c>
      <c r="D24" s="13" t="s">
        <v>22</v>
      </c>
      <c r="E24" s="11">
        <v>1773135</v>
      </c>
      <c r="G24" s="13" t="s">
        <v>22</v>
      </c>
      <c r="H24" s="11">
        <v>408414</v>
      </c>
      <c r="J24" s="8" t="s">
        <v>22</v>
      </c>
      <c r="K24" s="9">
        <v>210.99799999999999</v>
      </c>
      <c r="M24" s="13" t="s">
        <v>22</v>
      </c>
      <c r="N24" s="9">
        <v>298.10099945000002</v>
      </c>
      <c r="P24" s="13" t="s">
        <v>22</v>
      </c>
      <c r="Q24" s="16">
        <v>3.61E-2</v>
      </c>
    </row>
    <row r="25" spans="1:17" x14ac:dyDescent="0.25">
      <c r="A25" s="13" t="s">
        <v>23</v>
      </c>
      <c r="B25" s="11">
        <v>311963</v>
      </c>
      <c r="D25" s="13" t="s">
        <v>23</v>
      </c>
      <c r="E25" s="11">
        <v>1742971</v>
      </c>
      <c r="G25" s="13" t="s">
        <v>23</v>
      </c>
      <c r="H25" s="11">
        <v>425599</v>
      </c>
      <c r="J25" s="8" t="s">
        <v>23</v>
      </c>
      <c r="K25" s="9">
        <v>211.60599999999999</v>
      </c>
      <c r="M25" s="13" t="s">
        <v>23</v>
      </c>
      <c r="N25" s="9">
        <v>297.12086821739121</v>
      </c>
      <c r="P25" s="13" t="s">
        <v>23</v>
      </c>
      <c r="Q25" s="16">
        <v>3.6900000000000002E-2</v>
      </c>
    </row>
    <row r="26" spans="1:17" x14ac:dyDescent="0.25">
      <c r="A26" s="13" t="s">
        <v>24</v>
      </c>
      <c r="B26" s="11">
        <v>306963</v>
      </c>
      <c r="D26" s="13" t="s">
        <v>24</v>
      </c>
      <c r="E26" s="11">
        <v>1669188</v>
      </c>
      <c r="G26" s="13" t="s">
        <v>24</v>
      </c>
      <c r="H26" s="11">
        <v>362359</v>
      </c>
      <c r="J26" s="8" t="s">
        <v>24</v>
      </c>
      <c r="K26" s="9">
        <v>212.43</v>
      </c>
      <c r="M26" s="13" t="s">
        <v>24</v>
      </c>
      <c r="N26" s="9">
        <v>310.28699804999997</v>
      </c>
      <c r="P26" s="13" t="s">
        <v>24</v>
      </c>
      <c r="Q26" s="16">
        <v>3.7000000000000005E-2</v>
      </c>
    </row>
    <row r="27" spans="1:17" x14ac:dyDescent="0.25">
      <c r="A27" s="13" t="s">
        <v>25</v>
      </c>
      <c r="B27" s="11">
        <v>303267</v>
      </c>
      <c r="D27" s="13" t="s">
        <v>25</v>
      </c>
      <c r="E27" s="11">
        <v>1552712</v>
      </c>
      <c r="G27" s="13" t="s">
        <v>25</v>
      </c>
      <c r="H27" s="11">
        <v>386819</v>
      </c>
      <c r="J27" s="8" t="s">
        <v>25</v>
      </c>
      <c r="K27" s="9">
        <v>213.37200000000001</v>
      </c>
      <c r="M27" s="13" t="s">
        <v>25</v>
      </c>
      <c r="N27" s="9">
        <v>317.49047552380949</v>
      </c>
      <c r="P27" s="13" t="s">
        <v>25</v>
      </c>
      <c r="Q27" s="16">
        <v>3.7200000000000004E-2</v>
      </c>
    </row>
    <row r="28" spans="1:17" x14ac:dyDescent="0.25">
      <c r="A28" s="5" t="s">
        <v>27</v>
      </c>
      <c r="B28" s="11">
        <v>325952.33333333331</v>
      </c>
      <c r="D28" s="5" t="s">
        <v>27</v>
      </c>
      <c r="E28" s="11">
        <v>1379035.9166666667</v>
      </c>
      <c r="G28" s="5" t="s">
        <v>27</v>
      </c>
      <c r="H28" s="11">
        <v>416958.83333333331</v>
      </c>
      <c r="J28" s="5" t="s">
        <v>27</v>
      </c>
      <c r="K28" s="9">
        <v>222.19633333333331</v>
      </c>
      <c r="M28" s="5" t="s">
        <v>27</v>
      </c>
      <c r="N28" s="9">
        <v>321.28485337721958</v>
      </c>
      <c r="P28" s="5" t="s">
        <v>27</v>
      </c>
      <c r="Q28" s="16">
        <v>3.1144999999999996E-2</v>
      </c>
    </row>
    <row r="29" spans="1:17" x14ac:dyDescent="0.25">
      <c r="A29" s="13" t="s">
        <v>14</v>
      </c>
      <c r="B29" s="11">
        <v>299800</v>
      </c>
      <c r="D29" s="13" t="s">
        <v>14</v>
      </c>
      <c r="E29" s="11">
        <v>1448819</v>
      </c>
      <c r="G29" s="13" t="s">
        <v>14</v>
      </c>
      <c r="H29" s="11">
        <v>302525</v>
      </c>
      <c r="J29" s="8" t="s">
        <v>14</v>
      </c>
      <c r="K29" s="9">
        <v>214.41</v>
      </c>
      <c r="M29" s="13" t="s">
        <v>14</v>
      </c>
      <c r="N29" s="9">
        <v>326.97476480952378</v>
      </c>
      <c r="P29" s="13" t="s">
        <v>14</v>
      </c>
      <c r="Q29" s="16">
        <v>3.6239999999999994E-2</v>
      </c>
    </row>
    <row r="30" spans="1:17" x14ac:dyDescent="0.25">
      <c r="A30" s="13" t="s">
        <v>15</v>
      </c>
      <c r="B30" s="11">
        <v>301467</v>
      </c>
      <c r="D30" s="13" t="s">
        <v>15</v>
      </c>
      <c r="E30" s="11">
        <v>1398572</v>
      </c>
      <c r="G30" s="13" t="s">
        <v>15</v>
      </c>
      <c r="H30" s="11">
        <v>296586</v>
      </c>
      <c r="J30" s="8" t="s">
        <v>15</v>
      </c>
      <c r="K30" s="9">
        <v>215.47399999999999</v>
      </c>
      <c r="M30" s="13" t="s">
        <v>15</v>
      </c>
      <c r="N30" s="9">
        <v>327.37263568421054</v>
      </c>
      <c r="P30" s="13" t="s">
        <v>15</v>
      </c>
      <c r="Q30" s="16">
        <v>3.4700000000000002E-2</v>
      </c>
    </row>
    <row r="31" spans="1:17" x14ac:dyDescent="0.25">
      <c r="A31" s="13" t="s">
        <v>16</v>
      </c>
      <c r="B31" s="11">
        <v>306500</v>
      </c>
      <c r="D31" s="13" t="s">
        <v>16</v>
      </c>
      <c r="E31" s="11">
        <v>1423959</v>
      </c>
      <c r="G31" s="13" t="s">
        <v>16</v>
      </c>
      <c r="H31" s="11">
        <v>378781</v>
      </c>
      <c r="J31" s="8" t="s">
        <v>16</v>
      </c>
      <c r="K31" s="9">
        <v>216.63200000000001</v>
      </c>
      <c r="M31" s="13" t="s">
        <v>16</v>
      </c>
      <c r="N31" s="9">
        <v>264.79181659090915</v>
      </c>
      <c r="P31" s="13" t="s">
        <v>16</v>
      </c>
      <c r="Q31" s="16">
        <v>3.4500000000000003E-2</v>
      </c>
    </row>
    <row r="32" spans="1:17" x14ac:dyDescent="0.25">
      <c r="A32" s="13" t="s">
        <v>17</v>
      </c>
      <c r="B32" s="11">
        <v>313000</v>
      </c>
      <c r="D32" s="13" t="s">
        <v>17</v>
      </c>
      <c r="E32" s="11">
        <v>1411098</v>
      </c>
      <c r="G32" s="13" t="s">
        <v>17</v>
      </c>
      <c r="H32" s="11">
        <v>334723</v>
      </c>
      <c r="J32" s="8" t="s">
        <v>17</v>
      </c>
      <c r="K32" s="9">
        <v>217.495</v>
      </c>
      <c r="M32" s="13" t="s">
        <v>17</v>
      </c>
      <c r="N32" s="9">
        <v>275.40904966666659</v>
      </c>
      <c r="P32" s="13" t="s">
        <v>17</v>
      </c>
      <c r="Q32" s="16">
        <v>3.3099999999999997E-2</v>
      </c>
    </row>
    <row r="33" spans="1:17" x14ac:dyDescent="0.25">
      <c r="A33" s="13" t="s">
        <v>18</v>
      </c>
      <c r="B33" s="11">
        <v>320500</v>
      </c>
      <c r="D33" s="13" t="s">
        <v>18</v>
      </c>
      <c r="E33" s="11">
        <v>1432116</v>
      </c>
      <c r="G33" s="13" t="s">
        <v>18</v>
      </c>
      <c r="H33" s="11">
        <v>321752</v>
      </c>
      <c r="J33" s="8" t="s">
        <v>18</v>
      </c>
      <c r="K33" s="9">
        <v>217.80099999999999</v>
      </c>
      <c r="M33" s="13" t="s">
        <v>18</v>
      </c>
      <c r="N33" s="9">
        <v>291.65300135000007</v>
      </c>
      <c r="P33" s="13" t="s">
        <v>18</v>
      </c>
      <c r="Q33" s="16">
        <v>3.2300000000000002E-2</v>
      </c>
    </row>
    <row r="34" spans="1:17" x14ac:dyDescent="0.25">
      <c r="A34" s="13" t="s">
        <v>19</v>
      </c>
      <c r="B34" s="11">
        <v>328167</v>
      </c>
      <c r="D34" s="13" t="s">
        <v>19</v>
      </c>
      <c r="E34" s="11">
        <v>1430645</v>
      </c>
      <c r="G34" s="13" t="s">
        <v>19</v>
      </c>
      <c r="H34" s="11">
        <v>436201</v>
      </c>
      <c r="J34" s="8" t="s">
        <v>19</v>
      </c>
      <c r="K34" s="9">
        <v>218.36</v>
      </c>
      <c r="M34" s="13" t="s">
        <v>19</v>
      </c>
      <c r="N34" s="9">
        <v>310.15408599999995</v>
      </c>
      <c r="P34" s="13" t="s">
        <v>19</v>
      </c>
      <c r="Q34" s="16">
        <v>3.1600000000000003E-2</v>
      </c>
    </row>
    <row r="35" spans="1:17" x14ac:dyDescent="0.25">
      <c r="A35" s="13" t="s">
        <v>20</v>
      </c>
      <c r="B35" s="11">
        <v>335167</v>
      </c>
      <c r="D35" s="13" t="s">
        <v>20</v>
      </c>
      <c r="E35" s="11">
        <v>1454547</v>
      </c>
      <c r="G35" s="13" t="s">
        <v>20</v>
      </c>
      <c r="H35" s="11">
        <v>515713</v>
      </c>
      <c r="J35" s="8" t="s">
        <v>20</v>
      </c>
      <c r="K35" s="9">
        <v>219.91499999999999</v>
      </c>
      <c r="M35" s="13" t="s">
        <v>20</v>
      </c>
      <c r="N35" s="9">
        <v>319.99409059090908</v>
      </c>
      <c r="P35" s="13" t="s">
        <v>20</v>
      </c>
      <c r="Q35" s="16">
        <v>3.0200000000000001E-2</v>
      </c>
    </row>
    <row r="36" spans="1:17" x14ac:dyDescent="0.25">
      <c r="A36" s="13" t="s">
        <v>21</v>
      </c>
      <c r="B36" s="11">
        <v>340167</v>
      </c>
      <c r="D36" s="13" t="s">
        <v>21</v>
      </c>
      <c r="E36" s="11">
        <v>1424222</v>
      </c>
      <c r="G36" s="13" t="s">
        <v>21</v>
      </c>
      <c r="H36" s="11">
        <v>498114</v>
      </c>
      <c r="J36" s="8" t="s">
        <v>21</v>
      </c>
      <c r="K36" s="9">
        <v>222.70400000000001</v>
      </c>
      <c r="M36" s="13" t="s">
        <v>21</v>
      </c>
      <c r="N36" s="9">
        <v>338.7480949047619</v>
      </c>
      <c r="P36" s="13" t="s">
        <v>21</v>
      </c>
      <c r="Q36" s="16">
        <v>2.9399999999999999E-2</v>
      </c>
    </row>
    <row r="37" spans="1:17" x14ac:dyDescent="0.25">
      <c r="A37" s="13" t="s">
        <v>22</v>
      </c>
      <c r="B37" s="11">
        <v>342333</v>
      </c>
      <c r="D37" s="13" t="s">
        <v>22</v>
      </c>
      <c r="E37" s="11">
        <v>1378485</v>
      </c>
      <c r="G37" s="13" t="s">
        <v>22</v>
      </c>
      <c r="H37" s="11">
        <v>498383</v>
      </c>
      <c r="J37" s="8" t="s">
        <v>22</v>
      </c>
      <c r="K37" s="9">
        <v>225.90799999999999</v>
      </c>
      <c r="M37" s="13" t="s">
        <v>22</v>
      </c>
      <c r="N37" s="9">
        <v>336.03524195238094</v>
      </c>
      <c r="P37" s="13" t="s">
        <v>22</v>
      </c>
      <c r="Q37" s="16">
        <v>2.8900000000000002E-2</v>
      </c>
    </row>
    <row r="38" spans="1:17" x14ac:dyDescent="0.25">
      <c r="A38" s="13" t="s">
        <v>23</v>
      </c>
      <c r="B38" s="11">
        <v>343667</v>
      </c>
      <c r="D38" s="13" t="s">
        <v>23</v>
      </c>
      <c r="E38" s="11">
        <v>1337423</v>
      </c>
      <c r="G38" s="13" t="s">
        <v>23</v>
      </c>
      <c r="H38" s="11">
        <v>508396</v>
      </c>
      <c r="J38" s="8" t="s">
        <v>23</v>
      </c>
      <c r="K38" s="9">
        <v>229.41</v>
      </c>
      <c r="M38" s="13" t="s">
        <v>23</v>
      </c>
      <c r="N38" s="9">
        <v>340.97909422727275</v>
      </c>
      <c r="P38" s="13" t="s">
        <v>23</v>
      </c>
      <c r="Q38" s="16">
        <v>2.8300000000000002E-2</v>
      </c>
    </row>
    <row r="39" spans="1:17" x14ac:dyDescent="0.25">
      <c r="A39" s="13" t="s">
        <v>24</v>
      </c>
      <c r="B39" s="11">
        <v>342500</v>
      </c>
      <c r="D39" s="13" t="s">
        <v>24</v>
      </c>
      <c r="E39" s="11">
        <v>1259065</v>
      </c>
      <c r="G39" s="13" t="s">
        <v>24</v>
      </c>
      <c r="H39" s="11">
        <v>437050</v>
      </c>
      <c r="J39" s="8" t="s">
        <v>24</v>
      </c>
      <c r="K39" s="9">
        <v>232.643</v>
      </c>
      <c r="M39" s="13" t="s">
        <v>24</v>
      </c>
      <c r="N39" s="9">
        <v>354.42000124999998</v>
      </c>
      <c r="P39" s="13" t="s">
        <v>24</v>
      </c>
      <c r="Q39" s="16">
        <v>2.7699999999999999E-2</v>
      </c>
    </row>
    <row r="40" spans="1:17" x14ac:dyDescent="0.25">
      <c r="A40" s="13" t="s">
        <v>25</v>
      </c>
      <c r="B40" s="11">
        <v>338160</v>
      </c>
      <c r="D40" s="13" t="s">
        <v>25</v>
      </c>
      <c r="E40" s="11">
        <v>1149480</v>
      </c>
      <c r="G40" s="13" t="s">
        <v>25</v>
      </c>
      <c r="H40" s="11">
        <v>475282</v>
      </c>
      <c r="J40" s="8" t="s">
        <v>25</v>
      </c>
      <c r="K40" s="9">
        <v>235.60400000000001</v>
      </c>
      <c r="M40" s="13" t="s">
        <v>25</v>
      </c>
      <c r="N40" s="9">
        <v>368.88636350000002</v>
      </c>
      <c r="P40" s="13" t="s">
        <v>25</v>
      </c>
      <c r="Q40" s="16">
        <v>2.6800000000000001E-2</v>
      </c>
    </row>
    <row r="41" spans="1:17" x14ac:dyDescent="0.25">
      <c r="A41" s="5" t="s">
        <v>28</v>
      </c>
      <c r="B41" s="11">
        <v>355516.85714285716</v>
      </c>
      <c r="D41" s="5" t="s">
        <v>28</v>
      </c>
      <c r="E41" s="11">
        <v>998790.14285714284</v>
      </c>
      <c r="G41" s="5" t="s">
        <v>28</v>
      </c>
      <c r="H41" s="11">
        <v>435768.85714285716</v>
      </c>
      <c r="J41" s="5" t="s">
        <v>28</v>
      </c>
      <c r="K41" s="9">
        <v>250.460571428571</v>
      </c>
      <c r="M41" s="5" t="s">
        <v>28</v>
      </c>
      <c r="N41" s="9">
        <v>406.13039391719758</v>
      </c>
      <c r="P41" s="5" t="s">
        <v>28</v>
      </c>
      <c r="Q41" s="16">
        <v>2.9285714285714286E-2</v>
      </c>
    </row>
    <row r="42" spans="1:17" x14ac:dyDescent="0.25">
      <c r="A42" s="13" t="s">
        <v>14</v>
      </c>
      <c r="B42" s="11">
        <v>333460</v>
      </c>
      <c r="D42" s="13" t="s">
        <v>14</v>
      </c>
      <c r="E42" s="11">
        <v>1055297</v>
      </c>
      <c r="G42" s="13" t="s">
        <v>14</v>
      </c>
      <c r="H42" s="11">
        <v>340896</v>
      </c>
      <c r="J42" s="8" t="s">
        <v>14</v>
      </c>
      <c r="K42" s="9">
        <v>238.57299999999901</v>
      </c>
      <c r="M42" s="13" t="s">
        <v>14</v>
      </c>
      <c r="N42" s="9">
        <v>378.17842352631584</v>
      </c>
      <c r="P42" s="13" t="s">
        <v>14</v>
      </c>
      <c r="Q42" s="16">
        <v>2.7400000000000001E-2</v>
      </c>
    </row>
    <row r="43" spans="1:17" x14ac:dyDescent="0.25">
      <c r="A43" s="13" t="s">
        <v>15</v>
      </c>
      <c r="B43" s="11">
        <v>333790</v>
      </c>
      <c r="D43" s="13" t="s">
        <v>15</v>
      </c>
      <c r="E43" s="11">
        <v>975369</v>
      </c>
      <c r="G43" s="13" t="s">
        <v>15</v>
      </c>
      <c r="H43" s="11">
        <v>327272</v>
      </c>
      <c r="J43" s="8" t="s">
        <v>15</v>
      </c>
      <c r="K43" s="9">
        <v>241.649</v>
      </c>
      <c r="M43" s="13" t="s">
        <v>15</v>
      </c>
      <c r="N43" s="9">
        <v>387.48157705263162</v>
      </c>
      <c r="P43" s="13" t="s">
        <v>15</v>
      </c>
      <c r="Q43" s="16">
        <v>2.81E-2</v>
      </c>
    </row>
    <row r="44" spans="1:17" x14ac:dyDescent="0.25">
      <c r="A44" s="13" t="s">
        <v>16</v>
      </c>
      <c r="B44" s="11">
        <v>340480</v>
      </c>
      <c r="D44" s="13" t="s">
        <v>16</v>
      </c>
      <c r="E44" s="11">
        <v>963809</v>
      </c>
      <c r="G44" s="13" t="s">
        <v>16</v>
      </c>
      <c r="H44" s="11">
        <v>441107</v>
      </c>
      <c r="J44" s="8" t="s">
        <v>16</v>
      </c>
      <c r="K44" s="9">
        <v>245.72799999999901</v>
      </c>
      <c r="M44" s="13" t="s">
        <v>16</v>
      </c>
      <c r="N44" s="9">
        <v>390.28695952173911</v>
      </c>
      <c r="P44" s="13" t="s">
        <v>16</v>
      </c>
      <c r="Q44" s="16">
        <v>3.0800000000000001E-2</v>
      </c>
    </row>
    <row r="45" spans="1:17" x14ac:dyDescent="0.25">
      <c r="A45" s="13" t="s">
        <v>17</v>
      </c>
      <c r="B45" s="11">
        <v>353846</v>
      </c>
      <c r="D45" s="13" t="s">
        <v>17</v>
      </c>
      <c r="E45" s="11">
        <v>946074</v>
      </c>
      <c r="G45" s="13" t="s">
        <v>17</v>
      </c>
      <c r="H45" s="11">
        <v>454196</v>
      </c>
      <c r="J45" s="8" t="s">
        <v>17</v>
      </c>
      <c r="K45" s="9">
        <v>250.04499999999999</v>
      </c>
      <c r="M45" s="13" t="s">
        <v>17</v>
      </c>
      <c r="N45" s="9">
        <v>412.91047147619054</v>
      </c>
      <c r="P45" s="13" t="s">
        <v>17</v>
      </c>
      <c r="Q45" s="16">
        <v>3.0600000000000002E-2</v>
      </c>
    </row>
    <row r="46" spans="1:17" x14ac:dyDescent="0.25">
      <c r="A46" s="13" t="s">
        <v>18</v>
      </c>
      <c r="B46" s="11">
        <v>367150</v>
      </c>
      <c r="D46" s="13" t="s">
        <v>18</v>
      </c>
      <c r="E46" s="11">
        <v>981814</v>
      </c>
      <c r="G46" s="13" t="s">
        <v>18</v>
      </c>
      <c r="H46" s="11">
        <v>455524</v>
      </c>
      <c r="J46" s="8" t="s">
        <v>18</v>
      </c>
      <c r="K46" s="9">
        <v>254.62599999999901</v>
      </c>
      <c r="M46" s="13" t="s">
        <v>18</v>
      </c>
      <c r="N46" s="9">
        <v>415.9764998500001</v>
      </c>
      <c r="P46" s="13" t="s">
        <v>18</v>
      </c>
      <c r="Q46" s="16">
        <v>2.9600000000000001E-2</v>
      </c>
    </row>
    <row r="47" spans="1:17" x14ac:dyDescent="0.25">
      <c r="A47" s="13" t="s">
        <v>19</v>
      </c>
      <c r="B47" s="11">
        <v>378296</v>
      </c>
      <c r="D47" s="13" t="s">
        <v>19</v>
      </c>
      <c r="E47" s="11">
        <v>1011975</v>
      </c>
      <c r="G47" s="13" t="s">
        <v>19</v>
      </c>
      <c r="H47" s="11">
        <v>531380</v>
      </c>
      <c r="J47" s="8" t="s">
        <v>19</v>
      </c>
      <c r="K47" s="9">
        <v>259.298</v>
      </c>
      <c r="M47" s="13" t="s">
        <v>19</v>
      </c>
      <c r="N47" s="9">
        <v>422.98454413636358</v>
      </c>
      <c r="P47" s="13" t="s">
        <v>19</v>
      </c>
      <c r="Q47" s="16">
        <v>2.98E-2</v>
      </c>
    </row>
    <row r="48" spans="1:17" x14ac:dyDescent="0.25">
      <c r="A48" s="13" t="s">
        <v>20</v>
      </c>
      <c r="B48" s="11">
        <v>381596</v>
      </c>
      <c r="D48" s="13" t="s">
        <v>20</v>
      </c>
      <c r="E48" s="11">
        <v>1057193</v>
      </c>
      <c r="G48" s="13" t="s">
        <v>20</v>
      </c>
      <c r="H48" s="11">
        <v>500007</v>
      </c>
      <c r="J48" s="8" t="s">
        <v>20</v>
      </c>
      <c r="K48" s="9">
        <v>263.30500000000001</v>
      </c>
      <c r="M48" s="13" t="s">
        <v>20</v>
      </c>
      <c r="N48" s="9">
        <v>435.09428185714273</v>
      </c>
      <c r="P48" s="13" t="s">
        <v>20</v>
      </c>
      <c r="Q48" s="16">
        <v>2.87E-2</v>
      </c>
    </row>
    <row r="49" spans="1:17" x14ac:dyDescent="0.25">
      <c r="A49" s="5" t="s">
        <v>11</v>
      </c>
      <c r="B49" s="11">
        <v>316251.09302325582</v>
      </c>
      <c r="D49" s="5" t="s">
        <v>11</v>
      </c>
      <c r="E49" s="11">
        <v>1459900.1162790698</v>
      </c>
      <c r="G49" s="5" t="s">
        <v>11</v>
      </c>
      <c r="H49" s="11">
        <v>411146.60465116281</v>
      </c>
      <c r="J49" s="5" t="s">
        <v>11</v>
      </c>
      <c r="K49" s="9">
        <v>217.76218604651149</v>
      </c>
      <c r="M49" s="5" t="s">
        <v>11</v>
      </c>
      <c r="N49" s="9">
        <v>313.47915955243684</v>
      </c>
      <c r="P49" s="5" t="s">
        <v>11</v>
      </c>
      <c r="Q49" s="16">
        <v>3.7109302325581392E-2</v>
      </c>
    </row>
  </sheetData>
  <conditionalFormatting pivot="1" sqref="B2:B49">
    <cfRule type="dataBar" priority="6">
      <dataBar>
        <cfvo type="min"/>
        <cfvo type="max"/>
        <color rgb="FF638EC6"/>
      </dataBar>
      <extLst>
        <ext xmlns:x14="http://schemas.microsoft.com/office/spreadsheetml/2009/9/main" uri="{B025F937-C7B1-47D3-B67F-A62EFF666E3E}">
          <x14:id>{881ECA4E-C1C1-490A-8ED4-1A1EC35F0B5D}</x14:id>
        </ext>
      </extLst>
    </cfRule>
  </conditionalFormatting>
  <conditionalFormatting pivot="1" sqref="E2:E49">
    <cfRule type="dataBar" priority="5">
      <dataBar>
        <cfvo type="min"/>
        <cfvo type="max"/>
        <color rgb="FF638EC6"/>
      </dataBar>
      <extLst>
        <ext xmlns:x14="http://schemas.microsoft.com/office/spreadsheetml/2009/9/main" uri="{B025F937-C7B1-47D3-B67F-A62EFF666E3E}">
          <x14:id>{DB983673-D407-49B1-A263-010D5F40B3B9}</x14:id>
        </ext>
      </extLst>
    </cfRule>
  </conditionalFormatting>
  <conditionalFormatting pivot="1" sqref="H2:H49">
    <cfRule type="dataBar" priority="4">
      <dataBar>
        <cfvo type="min"/>
        <cfvo type="max"/>
        <color rgb="FF638EC6"/>
      </dataBar>
      <extLst>
        <ext xmlns:x14="http://schemas.microsoft.com/office/spreadsheetml/2009/9/main" uri="{B025F937-C7B1-47D3-B67F-A62EFF666E3E}">
          <x14:id>{ABE182D4-1EF8-4D88-B257-E0183B6F63DA}</x14:id>
        </ext>
      </extLst>
    </cfRule>
  </conditionalFormatting>
  <conditionalFormatting pivot="1" sqref="K2:K49">
    <cfRule type="dataBar" priority="3">
      <dataBar>
        <cfvo type="min"/>
        <cfvo type="max"/>
        <color rgb="FF638EC6"/>
      </dataBar>
      <extLst>
        <ext xmlns:x14="http://schemas.microsoft.com/office/spreadsheetml/2009/9/main" uri="{B025F937-C7B1-47D3-B67F-A62EFF666E3E}">
          <x14:id>{23CD999C-8EB1-4A7A-87E8-103C251B12F2}</x14:id>
        </ext>
      </extLst>
    </cfRule>
  </conditionalFormatting>
  <conditionalFormatting pivot="1" sqref="N2:N49">
    <cfRule type="dataBar" priority="2">
      <dataBar>
        <cfvo type="min"/>
        <cfvo type="max"/>
        <color rgb="FF638EC6"/>
      </dataBar>
      <extLst>
        <ext xmlns:x14="http://schemas.microsoft.com/office/spreadsheetml/2009/9/main" uri="{B025F937-C7B1-47D3-B67F-A62EFF666E3E}">
          <x14:id>{C8675055-0AF4-4139-961F-B2DD4CCE03DD}</x14:id>
        </ext>
      </extLst>
    </cfRule>
  </conditionalFormatting>
  <conditionalFormatting pivot="1" sqref="Q2:Q49">
    <cfRule type="dataBar" priority="1">
      <dataBar>
        <cfvo type="min"/>
        <cfvo type="max"/>
        <color rgb="FF638EC6"/>
      </dataBar>
      <extLst>
        <ext xmlns:x14="http://schemas.microsoft.com/office/spreadsheetml/2009/9/main" uri="{B025F937-C7B1-47D3-B67F-A62EFF666E3E}">
          <x14:id>{6C65D7C7-8704-434B-B5A1-0409ADC5E4ED}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81ECA4E-C1C1-490A-8ED4-1A1EC35F0B5D}">
            <x14:dataBar minLength="0" maxLength="100" border="1" negativeBarBorderColorSameAsPositive="0">
              <x14:cfvo type="autoMin"/>
              <x14:cfvo type="autoMax"/>
              <x14:borderColor rgb="FF638EC6"/>
              <x14:negativeFillColor rgb="FFFF0000"/>
              <x14:negativeBorderColor rgb="FFFF0000"/>
              <x14:axisColor rgb="FF000000"/>
            </x14:dataBar>
          </x14:cfRule>
          <xm:sqref>B2:B49</xm:sqref>
        </x14:conditionalFormatting>
        <x14:conditionalFormatting xmlns:xm="http://schemas.microsoft.com/office/excel/2006/main" pivot="1">
          <x14:cfRule type="dataBar" id="{DB983673-D407-49B1-A263-010D5F40B3B9}">
            <x14:dataBar minLength="0" maxLength="100" border="1" negativeBarBorderColorSameAsPositive="0">
              <x14:cfvo type="autoMin"/>
              <x14:cfvo type="autoMax"/>
              <x14:borderColor rgb="FF638EC6"/>
              <x14:negativeFillColor rgb="FFFF0000"/>
              <x14:negativeBorderColor rgb="FFFF0000"/>
              <x14:axisColor rgb="FF000000"/>
            </x14:dataBar>
          </x14:cfRule>
          <xm:sqref>E2:E49</xm:sqref>
        </x14:conditionalFormatting>
        <x14:conditionalFormatting xmlns:xm="http://schemas.microsoft.com/office/excel/2006/main" pivot="1">
          <x14:cfRule type="dataBar" id="{ABE182D4-1EF8-4D88-B257-E0183B6F63DA}">
            <x14:dataBar minLength="0" maxLength="100" border="1" negativeBarBorderColorSameAsPositive="0">
              <x14:cfvo type="autoMin"/>
              <x14:cfvo type="autoMax"/>
              <x14:borderColor rgb="FF638EC6"/>
              <x14:negativeFillColor rgb="FFFF0000"/>
              <x14:negativeBorderColor rgb="FFFF0000"/>
              <x14:axisColor rgb="FF000000"/>
            </x14:dataBar>
          </x14:cfRule>
          <xm:sqref>H2:H49</xm:sqref>
        </x14:conditionalFormatting>
        <x14:conditionalFormatting xmlns:xm="http://schemas.microsoft.com/office/excel/2006/main" pivot="1">
          <x14:cfRule type="dataBar" id="{23CD999C-8EB1-4A7A-87E8-103C251B12F2}">
            <x14:dataBar minLength="0" maxLength="100" border="1" negativeBarBorderColorSameAsPositive="0">
              <x14:cfvo type="autoMin"/>
              <x14:cfvo type="autoMax"/>
              <x14:borderColor rgb="FF638EC6"/>
              <x14:negativeFillColor rgb="FFFF0000"/>
              <x14:negativeBorderColor rgb="FFFF0000"/>
              <x14:axisColor rgb="FF000000"/>
            </x14:dataBar>
          </x14:cfRule>
          <xm:sqref>K2:K49</xm:sqref>
        </x14:conditionalFormatting>
        <x14:conditionalFormatting xmlns:xm="http://schemas.microsoft.com/office/excel/2006/main" pivot="1">
          <x14:cfRule type="dataBar" id="{C8675055-0AF4-4139-961F-B2DD4CCE03DD}">
            <x14:dataBar minLength="0" maxLength="100" border="1" negativeBarBorderColorSameAsPositive="0">
              <x14:cfvo type="autoMin"/>
              <x14:cfvo type="autoMax"/>
              <x14:borderColor rgb="FF638EC6"/>
              <x14:negativeFillColor rgb="FFFF0000"/>
              <x14:negativeBorderColor rgb="FFFF0000"/>
              <x14:axisColor rgb="FF000000"/>
            </x14:dataBar>
          </x14:cfRule>
          <xm:sqref>N2:N49</xm:sqref>
        </x14:conditionalFormatting>
        <x14:conditionalFormatting xmlns:xm="http://schemas.microsoft.com/office/excel/2006/main" pivot="1">
          <x14:cfRule type="dataBar" id="{6C65D7C7-8704-434B-B5A1-0409ADC5E4ED}">
            <x14:dataBar minLength="0" maxLength="100" border="1" negativeBarBorderColorSameAsPositive="0">
              <x14:cfvo type="autoMin"/>
              <x14:cfvo type="autoMax"/>
              <x14:borderColor rgb="FF638EC6"/>
              <x14:negativeFillColor rgb="FFFF0000"/>
              <x14:negativeBorderColor rgb="FFFF0000"/>
              <x14:axisColor rgb="FF000000"/>
            </x14:dataBar>
          </x14:cfRule>
          <xm:sqref>Q2:Q49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83FA8-6541-4A96-98DF-3A8F56723C53}">
  <sheetPr>
    <tabColor rgb="FF92D050"/>
  </sheetPr>
  <dimension ref="A1:F29"/>
  <sheetViews>
    <sheetView workbookViewId="0">
      <selection activeCell="L8" sqref="L8"/>
    </sheetView>
  </sheetViews>
  <sheetFormatPr defaultRowHeight="15" x14ac:dyDescent="0.25"/>
  <cols>
    <col min="1" max="1" width="3.28515625" style="10" customWidth="1"/>
    <col min="2" max="2" width="49.42578125" style="10" customWidth="1"/>
    <col min="3" max="3" width="15.85546875" style="10" customWidth="1"/>
    <col min="4" max="4" width="2" style="10" customWidth="1"/>
    <col min="5" max="5" width="49.42578125" style="10" customWidth="1"/>
    <col min="6" max="6" width="15.85546875" style="10" customWidth="1"/>
    <col min="7" max="20" width="9.5703125" style="10" customWidth="1"/>
    <col min="21" max="16384" width="9.140625" style="10"/>
  </cols>
  <sheetData>
    <row r="1" spans="1:6" ht="15.75" thickBot="1" x14ac:dyDescent="0.3"/>
    <row r="2" spans="1:6" ht="17.25" thickTop="1" thickBot="1" x14ac:dyDescent="0.3">
      <c r="A2" s="43"/>
      <c r="B2" s="39" t="s">
        <v>72</v>
      </c>
      <c r="C2" s="28"/>
      <c r="D2" s="41"/>
      <c r="E2" s="39" t="s">
        <v>73</v>
      </c>
      <c r="F2" s="28"/>
    </row>
    <row r="3" spans="1:6" ht="15.75" x14ac:dyDescent="0.25">
      <c r="A3" s="43"/>
      <c r="B3" s="38" t="s">
        <v>49</v>
      </c>
      <c r="C3" s="44">
        <v>500000</v>
      </c>
      <c r="D3" s="41"/>
      <c r="E3" s="38" t="s">
        <v>49</v>
      </c>
      <c r="F3" s="44">
        <v>500000</v>
      </c>
    </row>
    <row r="4" spans="1:6" ht="15.75" x14ac:dyDescent="0.25">
      <c r="A4" s="43"/>
      <c r="B4" s="38" t="s">
        <v>50</v>
      </c>
      <c r="C4" s="44">
        <v>50000</v>
      </c>
      <c r="D4" s="41"/>
      <c r="E4" s="38" t="s">
        <v>50</v>
      </c>
      <c r="F4" s="44">
        <v>100000</v>
      </c>
    </row>
    <row r="5" spans="1:6" ht="15.75" x14ac:dyDescent="0.25">
      <c r="A5" s="43"/>
      <c r="B5" s="38" t="s">
        <v>51</v>
      </c>
      <c r="C5" s="45">
        <v>30</v>
      </c>
      <c r="D5" s="41"/>
      <c r="E5" s="38" t="s">
        <v>51</v>
      </c>
      <c r="F5" s="45">
        <v>30</v>
      </c>
    </row>
    <row r="6" spans="1:6" ht="15.75" x14ac:dyDescent="0.25">
      <c r="A6" s="43"/>
      <c r="B6" s="38" t="s">
        <v>52</v>
      </c>
      <c r="C6" s="46">
        <v>0.04</v>
      </c>
      <c r="D6" s="41"/>
      <c r="E6" s="38" t="s">
        <v>52</v>
      </c>
      <c r="F6" s="46">
        <v>0.04</v>
      </c>
    </row>
    <row r="7" spans="1:6" ht="15.75" x14ac:dyDescent="0.25">
      <c r="A7" s="43"/>
      <c r="B7" s="38" t="s">
        <v>53</v>
      </c>
      <c r="C7" s="46">
        <v>0.01</v>
      </c>
      <c r="D7" s="41"/>
      <c r="E7" s="38" t="s">
        <v>53</v>
      </c>
      <c r="F7" s="46">
        <v>0.01</v>
      </c>
    </row>
    <row r="8" spans="1:6" ht="15.75" x14ac:dyDescent="0.25">
      <c r="A8" s="43"/>
      <c r="B8" s="38" t="s">
        <v>54</v>
      </c>
      <c r="C8" s="46">
        <v>4.0000000000000001E-3</v>
      </c>
      <c r="D8" s="41"/>
      <c r="E8" s="38" t="s">
        <v>54</v>
      </c>
      <c r="F8" s="46">
        <v>4.0000000000000001E-3</v>
      </c>
    </row>
    <row r="9" spans="1:6" ht="15.75" x14ac:dyDescent="0.25">
      <c r="A9" s="43"/>
      <c r="B9" s="38" t="s">
        <v>55</v>
      </c>
      <c r="C9" s="46">
        <v>5.0000000000000001E-3</v>
      </c>
      <c r="D9" s="41"/>
      <c r="E9" s="38" t="s">
        <v>55</v>
      </c>
      <c r="F9" s="46">
        <v>0</v>
      </c>
    </row>
    <row r="10" spans="1:6" ht="15.75" x14ac:dyDescent="0.25">
      <c r="A10" s="43"/>
      <c r="B10" s="38" t="s">
        <v>56</v>
      </c>
      <c r="C10" s="44">
        <v>700</v>
      </c>
      <c r="D10" s="41"/>
      <c r="E10" s="38" t="s">
        <v>56</v>
      </c>
      <c r="F10" s="44">
        <v>700</v>
      </c>
    </row>
    <row r="11" spans="1:6" ht="15.75" x14ac:dyDescent="0.25">
      <c r="A11" s="43"/>
      <c r="B11" s="38" t="s">
        <v>57</v>
      </c>
      <c r="C11" s="44">
        <v>1300</v>
      </c>
      <c r="D11" s="41"/>
      <c r="E11" s="38" t="s">
        <v>57</v>
      </c>
      <c r="F11" s="44">
        <v>1300</v>
      </c>
    </row>
    <row r="12" spans="1:6" ht="15.75" x14ac:dyDescent="0.25">
      <c r="A12" s="43"/>
      <c r="B12" s="38" t="s">
        <v>58</v>
      </c>
      <c r="C12" s="47">
        <v>0.3</v>
      </c>
      <c r="D12" s="41"/>
      <c r="E12" s="38" t="s">
        <v>58</v>
      </c>
      <c r="F12" s="47">
        <v>0.3</v>
      </c>
    </row>
    <row r="13" spans="1:6" ht="15.75" x14ac:dyDescent="0.25">
      <c r="A13" s="43"/>
      <c r="C13" s="29"/>
      <c r="D13" s="41"/>
      <c r="E13" s="38"/>
      <c r="F13" s="29"/>
    </row>
    <row r="14" spans="1:6" ht="16.5" thickBot="1" x14ac:dyDescent="0.3">
      <c r="A14" s="43"/>
      <c r="B14" s="40" t="s">
        <v>59</v>
      </c>
      <c r="C14" s="30"/>
      <c r="D14" s="41"/>
      <c r="E14" s="40" t="s">
        <v>59</v>
      </c>
      <c r="F14" s="30"/>
    </row>
    <row r="15" spans="1:6" ht="15.75" x14ac:dyDescent="0.25">
      <c r="A15" s="43"/>
      <c r="B15" s="38" t="s">
        <v>60</v>
      </c>
      <c r="C15" s="37">
        <f>C3-C4</f>
        <v>450000</v>
      </c>
      <c r="D15" s="41"/>
      <c r="E15" s="38" t="s">
        <v>60</v>
      </c>
      <c r="F15" s="37">
        <f>F3-F4</f>
        <v>400000</v>
      </c>
    </row>
    <row r="16" spans="1:6" ht="15.75" x14ac:dyDescent="0.25">
      <c r="A16" s="43"/>
      <c r="B16" s="38" t="s">
        <v>61</v>
      </c>
      <c r="C16" s="37">
        <f>-PMT(C6/12,C5*12,C15)</f>
        <v>2148.3688295945676</v>
      </c>
      <c r="D16" s="41"/>
      <c r="E16" s="38" t="s">
        <v>61</v>
      </c>
      <c r="F16" s="37">
        <f>-PMT(F6/12,F5*12,F15)</f>
        <v>1909.6611818618378</v>
      </c>
    </row>
    <row r="17" spans="1:6" ht="15.75" x14ac:dyDescent="0.25">
      <c r="A17" s="43"/>
      <c r="B17" s="38" t="s">
        <v>62</v>
      </c>
      <c r="C17" s="37">
        <f>C7*C3/12</f>
        <v>416.66666666666669</v>
      </c>
      <c r="D17" s="41"/>
      <c r="E17" s="38" t="s">
        <v>62</v>
      </c>
      <c r="F17" s="37">
        <f>F7*F3/12</f>
        <v>416.66666666666669</v>
      </c>
    </row>
    <row r="18" spans="1:6" ht="15.75" x14ac:dyDescent="0.25">
      <c r="A18" s="43"/>
      <c r="B18" s="38" t="s">
        <v>63</v>
      </c>
      <c r="C18" s="37">
        <f>((C8*C3)/12)+(((C3-C4)*C9)/12)</f>
        <v>354.16666666666663</v>
      </c>
      <c r="D18" s="41"/>
      <c r="E18" s="38" t="s">
        <v>63</v>
      </c>
      <c r="F18" s="37">
        <f>((F8*F3)/12)+(((F3-F4)*F9)/12)</f>
        <v>166.66666666666666</v>
      </c>
    </row>
    <row r="19" spans="1:6" ht="15.75" x14ac:dyDescent="0.25">
      <c r="A19" s="43"/>
      <c r="B19" s="38" t="s">
        <v>64</v>
      </c>
      <c r="C19" s="32">
        <f>SUM(C16:C18)</f>
        <v>2919.2021629279006</v>
      </c>
      <c r="D19" s="41"/>
      <c r="E19" s="38" t="s">
        <v>64</v>
      </c>
      <c r="F19" s="32">
        <f>SUM(F16:F18)</f>
        <v>2492.9945151951711</v>
      </c>
    </row>
    <row r="20" spans="1:6" ht="15.75" x14ac:dyDescent="0.25">
      <c r="A20" s="43"/>
      <c r="C20" s="33"/>
      <c r="D20" s="41"/>
      <c r="F20" s="33"/>
    </row>
    <row r="21" spans="1:6" ht="16.5" thickBot="1" x14ac:dyDescent="0.3">
      <c r="A21" s="43"/>
      <c r="B21" s="40" t="s">
        <v>65</v>
      </c>
      <c r="C21" s="30"/>
      <c r="D21" s="41"/>
      <c r="E21" s="40" t="s">
        <v>65</v>
      </c>
      <c r="F21" s="30"/>
    </row>
    <row r="22" spans="1:6" ht="15.75" x14ac:dyDescent="0.25">
      <c r="A22" s="43"/>
      <c r="B22" s="38" t="s">
        <v>66</v>
      </c>
      <c r="C22" s="37">
        <f>C10/12</f>
        <v>58.333333333333336</v>
      </c>
      <c r="D22" s="41"/>
      <c r="E22" s="38" t="s">
        <v>66</v>
      </c>
      <c r="F22" s="37">
        <f>F10/12</f>
        <v>58.333333333333336</v>
      </c>
    </row>
    <row r="23" spans="1:6" ht="15.75" x14ac:dyDescent="0.25">
      <c r="A23" s="43"/>
      <c r="B23" s="38" t="s">
        <v>67</v>
      </c>
      <c r="C23" s="37">
        <f>C11/12</f>
        <v>108.33333333333333</v>
      </c>
      <c r="D23" s="41"/>
      <c r="E23" s="38" t="s">
        <v>67</v>
      </c>
      <c r="F23" s="37">
        <f>F11/12</f>
        <v>108.33333333333333</v>
      </c>
    </row>
    <row r="24" spans="1:6" ht="15.75" x14ac:dyDescent="0.25">
      <c r="A24" s="43"/>
      <c r="B24" s="38" t="s">
        <v>68</v>
      </c>
      <c r="C24" s="32">
        <f>C19+SUM(C22:C23)</f>
        <v>3085.8688295945672</v>
      </c>
      <c r="D24" s="41"/>
      <c r="E24" s="38" t="s">
        <v>68</v>
      </c>
      <c r="F24" s="32">
        <f>F19+SUM(F22:F23)</f>
        <v>2659.6611818618376</v>
      </c>
    </row>
    <row r="25" spans="1:6" ht="15.75" x14ac:dyDescent="0.25">
      <c r="A25" s="43"/>
      <c r="C25" s="29"/>
      <c r="D25" s="41"/>
      <c r="F25" s="29"/>
    </row>
    <row r="26" spans="1:6" ht="16.5" thickBot="1" x14ac:dyDescent="0.3">
      <c r="A26" s="43"/>
      <c r="B26" s="40" t="s">
        <v>69</v>
      </c>
      <c r="C26" s="30"/>
      <c r="D26" s="41"/>
      <c r="E26" s="40" t="s">
        <v>69</v>
      </c>
      <c r="F26" s="30"/>
    </row>
    <row r="27" spans="1:6" ht="15.75" x14ac:dyDescent="0.25">
      <c r="A27" s="43"/>
      <c r="B27" s="38" t="s">
        <v>70</v>
      </c>
      <c r="C27" s="31">
        <f>C12*((C16*0.5)+C17)</f>
        <v>447.25532443918513</v>
      </c>
      <c r="D27" s="41"/>
      <c r="E27" s="38" t="s">
        <v>70</v>
      </c>
      <c r="F27" s="31">
        <f>F12*((F16*0.5)+F17)</f>
        <v>411.44917727927566</v>
      </c>
    </row>
    <row r="28" spans="1:6" ht="16.5" thickBot="1" x14ac:dyDescent="0.3">
      <c r="A28" s="43"/>
      <c r="B28" s="42" t="s">
        <v>71</v>
      </c>
      <c r="C28" s="34">
        <f>C19-C27</f>
        <v>2471.9468384887155</v>
      </c>
      <c r="D28" s="41"/>
      <c r="E28" s="42" t="s">
        <v>71</v>
      </c>
      <c r="F28" s="34">
        <f>F19-F27</f>
        <v>2081.5453379158953</v>
      </c>
    </row>
    <row r="29" spans="1:6" ht="15.75" thickTop="1" x14ac:dyDescent="0.25"/>
  </sheetData>
  <dataValidations disablePrompts="1" count="1">
    <dataValidation type="whole" allowBlank="1" showInputMessage="1" showErrorMessage="1" errorTitle="Input Error" error="The term of the loan should be a whole number between 1 and 30" sqref="C5 F5" xr:uid="{3E7ABBE8-8131-4F83-899D-294C21CB9B5B}">
      <formula1>1</formula1>
      <formula2>30</formula2>
    </dataValidation>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472B1-B6D4-4EF6-9328-0B4812D6224C}">
  <sheetPr>
    <tabColor rgb="FF92D050"/>
  </sheetPr>
  <dimension ref="A1:AL41"/>
  <sheetViews>
    <sheetView workbookViewId="0">
      <selection activeCell="P38" sqref="P38"/>
    </sheetView>
  </sheetViews>
  <sheetFormatPr defaultRowHeight="15" x14ac:dyDescent="0.25"/>
  <cols>
    <col min="1" max="1" width="10.140625" style="2" bestFit="1" customWidth="1"/>
    <col min="2" max="2" width="10.140625" style="2" customWidth="1"/>
    <col min="3" max="3" width="10.140625" style="35" customWidth="1"/>
    <col min="4" max="4" width="10.140625" style="22" customWidth="1"/>
    <col min="5" max="8" width="10.140625" style="36" customWidth="1"/>
    <col min="9" max="38" width="9.140625" style="10"/>
  </cols>
  <sheetData>
    <row r="1" spans="1:2" x14ac:dyDescent="0.25">
      <c r="A1" s="2" t="s">
        <v>3</v>
      </c>
      <c r="B1" s="2" t="s">
        <v>74</v>
      </c>
    </row>
    <row r="2" spans="1:2" x14ac:dyDescent="0.25">
      <c r="A2" s="3">
        <v>1982</v>
      </c>
      <c r="B2" s="2">
        <v>96.5</v>
      </c>
    </row>
    <row r="3" spans="1:2" x14ac:dyDescent="0.25">
      <c r="A3" s="3">
        <v>1983</v>
      </c>
      <c r="B3" s="2">
        <v>99.6</v>
      </c>
    </row>
    <row r="4" spans="1:2" x14ac:dyDescent="0.25">
      <c r="A4" s="3">
        <v>1984</v>
      </c>
      <c r="B4" s="2">
        <v>103.9</v>
      </c>
    </row>
    <row r="5" spans="1:2" x14ac:dyDescent="0.25">
      <c r="A5" s="3">
        <v>1985</v>
      </c>
      <c r="B5" s="2">
        <v>107.6</v>
      </c>
    </row>
    <row r="6" spans="1:2" x14ac:dyDescent="0.25">
      <c r="A6" s="3">
        <v>1986</v>
      </c>
      <c r="B6" s="2">
        <v>109.6</v>
      </c>
    </row>
    <row r="7" spans="1:2" x14ac:dyDescent="0.25">
      <c r="A7" s="3">
        <v>1987</v>
      </c>
      <c r="B7" s="2">
        <v>113.6</v>
      </c>
    </row>
    <row r="8" spans="1:2" x14ac:dyDescent="0.25">
      <c r="A8" s="3">
        <v>1988</v>
      </c>
      <c r="B8" s="2">
        <v>118.3</v>
      </c>
    </row>
    <row r="9" spans="1:2" x14ac:dyDescent="0.25">
      <c r="A9" s="3">
        <v>1989</v>
      </c>
      <c r="B9" s="2">
        <v>124</v>
      </c>
    </row>
    <row r="10" spans="1:2" x14ac:dyDescent="0.25">
      <c r="A10" s="3">
        <v>1990</v>
      </c>
      <c r="B10" s="2">
        <v>130.69999999999999</v>
      </c>
    </row>
    <row r="11" spans="1:2" x14ac:dyDescent="0.25">
      <c r="A11" s="3">
        <v>1991</v>
      </c>
      <c r="B11" s="2">
        <v>136.19999999999999</v>
      </c>
    </row>
    <row r="12" spans="1:2" x14ac:dyDescent="0.25">
      <c r="A12" s="3">
        <v>1992</v>
      </c>
      <c r="B12" s="2">
        <v>140.30000000000001</v>
      </c>
    </row>
    <row r="13" spans="1:2" x14ac:dyDescent="0.25">
      <c r="A13" s="3">
        <v>1993</v>
      </c>
      <c r="B13" s="2">
        <v>144.5</v>
      </c>
    </row>
    <row r="14" spans="1:2" x14ac:dyDescent="0.25">
      <c r="A14" s="3">
        <v>1994</v>
      </c>
      <c r="B14" s="2">
        <v>148.19999999999999</v>
      </c>
    </row>
    <row r="15" spans="1:2" x14ac:dyDescent="0.25">
      <c r="A15" s="3">
        <v>1995</v>
      </c>
      <c r="B15" s="2">
        <v>152.4</v>
      </c>
    </row>
    <row r="16" spans="1:2" x14ac:dyDescent="0.25">
      <c r="A16" s="3">
        <v>1996</v>
      </c>
      <c r="B16" s="2">
        <v>156.9</v>
      </c>
    </row>
    <row r="17" spans="1:2" x14ac:dyDescent="0.25">
      <c r="A17" s="3">
        <v>1997</v>
      </c>
      <c r="B17" s="2">
        <v>160.5</v>
      </c>
    </row>
    <row r="18" spans="1:2" x14ac:dyDescent="0.25">
      <c r="A18" s="3">
        <v>1998</v>
      </c>
      <c r="B18" s="2">
        <v>163</v>
      </c>
    </row>
    <row r="19" spans="1:2" x14ac:dyDescent="0.25">
      <c r="A19" s="3">
        <v>1999</v>
      </c>
      <c r="B19" s="2">
        <v>166.6</v>
      </c>
    </row>
    <row r="20" spans="1:2" x14ac:dyDescent="0.25">
      <c r="A20" s="3">
        <v>2000</v>
      </c>
      <c r="B20" s="2">
        <v>172.2</v>
      </c>
    </row>
    <row r="21" spans="1:2" x14ac:dyDescent="0.25">
      <c r="A21" s="3">
        <v>2001</v>
      </c>
      <c r="B21" s="2">
        <v>177.1</v>
      </c>
    </row>
    <row r="22" spans="1:2" x14ac:dyDescent="0.25">
      <c r="A22" s="3">
        <v>2002</v>
      </c>
      <c r="B22" s="2">
        <v>179.9</v>
      </c>
    </row>
    <row r="23" spans="1:2" x14ac:dyDescent="0.25">
      <c r="A23" s="3">
        <v>2003</v>
      </c>
      <c r="B23" s="2">
        <v>184</v>
      </c>
    </row>
    <row r="24" spans="1:2" x14ac:dyDescent="0.25">
      <c r="A24" s="3">
        <v>2004</v>
      </c>
      <c r="B24" s="2">
        <v>188.9</v>
      </c>
    </row>
    <row r="25" spans="1:2" x14ac:dyDescent="0.25">
      <c r="A25" s="3">
        <v>2005</v>
      </c>
      <c r="B25" s="2">
        <v>195.3</v>
      </c>
    </row>
    <row r="26" spans="1:2" x14ac:dyDescent="0.25">
      <c r="A26" s="3">
        <v>2006</v>
      </c>
      <c r="B26" s="2">
        <v>201.6</v>
      </c>
    </row>
    <row r="27" spans="1:2" x14ac:dyDescent="0.25">
      <c r="A27" s="3">
        <v>2007</v>
      </c>
      <c r="B27" s="2">
        <v>207.34200000000001</v>
      </c>
    </row>
    <row r="28" spans="1:2" x14ac:dyDescent="0.25">
      <c r="A28" s="3">
        <v>2008</v>
      </c>
      <c r="B28" s="2">
        <v>215.303</v>
      </c>
    </row>
    <row r="29" spans="1:2" x14ac:dyDescent="0.25">
      <c r="A29" s="3">
        <v>2009</v>
      </c>
      <c r="B29" s="2">
        <v>214.53700000000001</v>
      </c>
    </row>
    <row r="30" spans="1:2" x14ac:dyDescent="0.25">
      <c r="A30" s="3">
        <v>2010</v>
      </c>
      <c r="B30" s="2">
        <v>218.05600000000001</v>
      </c>
    </row>
    <row r="31" spans="1:2" x14ac:dyDescent="0.25">
      <c r="A31" s="3">
        <v>2011</v>
      </c>
      <c r="B31" s="2">
        <v>224.93899999999999</v>
      </c>
    </row>
    <row r="32" spans="1:2" x14ac:dyDescent="0.25">
      <c r="A32" s="3">
        <v>2012</v>
      </c>
      <c r="B32" s="2">
        <v>229.59399999999999</v>
      </c>
    </row>
    <row r="33" spans="1:2" x14ac:dyDescent="0.25">
      <c r="A33" s="3">
        <v>2013</v>
      </c>
      <c r="B33" s="2">
        <v>232.95699999999999</v>
      </c>
    </row>
    <row r="34" spans="1:2" x14ac:dyDescent="0.25">
      <c r="A34" s="3">
        <v>2014</v>
      </c>
      <c r="B34" s="2">
        <v>236.73599999999999</v>
      </c>
    </row>
    <row r="35" spans="1:2" x14ac:dyDescent="0.25">
      <c r="A35" s="3">
        <v>2015</v>
      </c>
      <c r="B35" s="2">
        <v>237.017</v>
      </c>
    </row>
    <row r="36" spans="1:2" x14ac:dyDescent="0.25">
      <c r="A36" s="3">
        <v>2016</v>
      </c>
      <c r="B36" s="2">
        <v>240.00700000000001</v>
      </c>
    </row>
    <row r="37" spans="1:2" x14ac:dyDescent="0.25">
      <c r="A37" s="3">
        <v>2017</v>
      </c>
      <c r="B37" s="2">
        <v>245.12</v>
      </c>
    </row>
    <row r="38" spans="1:2" x14ac:dyDescent="0.25">
      <c r="A38" s="3">
        <v>2018</v>
      </c>
      <c r="B38" s="2">
        <v>251.107</v>
      </c>
    </row>
    <row r="39" spans="1:2" x14ac:dyDescent="0.25">
      <c r="A39" s="3">
        <v>2019</v>
      </c>
      <c r="B39" s="2">
        <v>255.65700000000001</v>
      </c>
    </row>
    <row r="40" spans="1:2" x14ac:dyDescent="0.25">
      <c r="A40" s="3">
        <v>2020</v>
      </c>
      <c r="B40" s="2">
        <v>258.81099999999998</v>
      </c>
    </row>
    <row r="41" spans="1:2" x14ac:dyDescent="0.25">
      <c r="A41" s="3">
        <v>2021</v>
      </c>
      <c r="B41" s="2">
        <v>271.69600000000003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77CA-8B25-4236-A137-DDD6480FD101}">
  <sheetPr>
    <tabColor rgb="FF92D050"/>
  </sheetPr>
  <dimension ref="A1:F87"/>
  <sheetViews>
    <sheetView workbookViewId="0">
      <selection activeCell="T12" sqref="T12"/>
    </sheetView>
  </sheetViews>
  <sheetFormatPr defaultRowHeight="15" x14ac:dyDescent="0.25"/>
  <cols>
    <col min="1" max="1" width="10.42578125" style="21" bestFit="1" customWidth="1"/>
    <col min="2" max="4" width="10.42578125" style="21" customWidth="1"/>
    <col min="5" max="5" width="10.42578125" style="25" customWidth="1"/>
    <col min="6" max="6" width="18.42578125" style="24" bestFit="1" customWidth="1"/>
    <col min="7" max="16384" width="9.140625" style="10"/>
  </cols>
  <sheetData>
    <row r="1" spans="1:6" x14ac:dyDescent="0.25">
      <c r="A1" s="18" t="s">
        <v>9</v>
      </c>
      <c r="B1" s="18" t="s">
        <v>0</v>
      </c>
      <c r="C1" s="18" t="s">
        <v>12</v>
      </c>
      <c r="D1" s="18" t="s">
        <v>2</v>
      </c>
      <c r="E1" s="19" t="s">
        <v>3</v>
      </c>
      <c r="F1" s="20" t="s">
        <v>37</v>
      </c>
    </row>
    <row r="2" spans="1:6" x14ac:dyDescent="0.25">
      <c r="A2" s="21">
        <v>36526</v>
      </c>
      <c r="B2" s="21">
        <f>DATE(E2,D2,C2)</f>
        <v>36526</v>
      </c>
      <c r="C2" s="22">
        <f>DAY(A2)</f>
        <v>1</v>
      </c>
      <c r="D2" s="22">
        <f>MONTH(A2)</f>
        <v>1</v>
      </c>
      <c r="E2" s="23">
        <f>YEAR(A2)</f>
        <v>2000</v>
      </c>
      <c r="F2" s="24">
        <v>10002.179</v>
      </c>
    </row>
    <row r="3" spans="1:6" x14ac:dyDescent="0.25">
      <c r="A3" s="21">
        <v>36617</v>
      </c>
      <c r="B3" s="21">
        <f t="shared" ref="B3:B66" si="0">DATE(E3,D3,C3)</f>
        <v>36617</v>
      </c>
      <c r="C3" s="22">
        <f t="shared" ref="C3:C66" si="1">DAY(A3)</f>
        <v>1</v>
      </c>
      <c r="D3" s="22">
        <f t="shared" ref="D3:D66" si="2">MONTH(A3)</f>
        <v>4</v>
      </c>
      <c r="E3" s="23">
        <f t="shared" ref="E3:E66" si="3">YEAR(A3)</f>
        <v>2000</v>
      </c>
      <c r="F3" s="24">
        <v>10247.719999999999</v>
      </c>
    </row>
    <row r="4" spans="1:6" x14ac:dyDescent="0.25">
      <c r="A4" s="21">
        <v>36708</v>
      </c>
      <c r="B4" s="21">
        <f t="shared" si="0"/>
        <v>36708</v>
      </c>
      <c r="C4" s="22">
        <f t="shared" si="1"/>
        <v>1</v>
      </c>
      <c r="D4" s="22">
        <f t="shared" si="2"/>
        <v>7</v>
      </c>
      <c r="E4" s="23">
        <f t="shared" si="3"/>
        <v>2000</v>
      </c>
      <c r="F4" s="24">
        <v>10318.165000000001</v>
      </c>
    </row>
    <row r="5" spans="1:6" x14ac:dyDescent="0.25">
      <c r="A5" s="21">
        <v>36800</v>
      </c>
      <c r="B5" s="21">
        <f t="shared" si="0"/>
        <v>36800</v>
      </c>
      <c r="C5" s="22">
        <f t="shared" si="1"/>
        <v>1</v>
      </c>
      <c r="D5" s="22">
        <f t="shared" si="2"/>
        <v>10</v>
      </c>
      <c r="E5" s="23">
        <f t="shared" si="3"/>
        <v>2000</v>
      </c>
      <c r="F5" s="24">
        <v>10435.744000000001</v>
      </c>
    </row>
    <row r="6" spans="1:6" x14ac:dyDescent="0.25">
      <c r="A6" s="21">
        <v>36892</v>
      </c>
      <c r="B6" s="21">
        <f t="shared" si="0"/>
        <v>36892</v>
      </c>
      <c r="C6" s="22">
        <f t="shared" si="1"/>
        <v>1</v>
      </c>
      <c r="D6" s="22">
        <f t="shared" si="2"/>
        <v>1</v>
      </c>
      <c r="E6" s="23">
        <f t="shared" si="3"/>
        <v>2001</v>
      </c>
      <c r="F6" s="24">
        <v>10470.231</v>
      </c>
    </row>
    <row r="7" spans="1:6" x14ac:dyDescent="0.25">
      <c r="A7" s="21">
        <v>36982</v>
      </c>
      <c r="B7" s="21">
        <f t="shared" si="0"/>
        <v>36982</v>
      </c>
      <c r="C7" s="22">
        <f t="shared" si="1"/>
        <v>1</v>
      </c>
      <c r="D7" s="22">
        <f t="shared" si="2"/>
        <v>4</v>
      </c>
      <c r="E7" s="23">
        <f t="shared" si="3"/>
        <v>2001</v>
      </c>
      <c r="F7" s="24">
        <v>10599</v>
      </c>
    </row>
    <row r="8" spans="1:6" x14ac:dyDescent="0.25">
      <c r="A8" s="21">
        <v>37073</v>
      </c>
      <c r="B8" s="21">
        <f t="shared" si="0"/>
        <v>37073</v>
      </c>
      <c r="C8" s="22">
        <f t="shared" si="1"/>
        <v>1</v>
      </c>
      <c r="D8" s="22">
        <f t="shared" si="2"/>
        <v>7</v>
      </c>
      <c r="E8" s="23">
        <f t="shared" si="3"/>
        <v>2001</v>
      </c>
      <c r="F8" s="24">
        <v>10598.02</v>
      </c>
    </row>
    <row r="9" spans="1:6" x14ac:dyDescent="0.25">
      <c r="A9" s="21">
        <v>37165</v>
      </c>
      <c r="B9" s="21">
        <f t="shared" si="0"/>
        <v>37165</v>
      </c>
      <c r="C9" s="22">
        <f t="shared" si="1"/>
        <v>1</v>
      </c>
      <c r="D9" s="22">
        <f t="shared" si="2"/>
        <v>10</v>
      </c>
      <c r="E9" s="23">
        <f t="shared" si="3"/>
        <v>2001</v>
      </c>
      <c r="F9" s="24">
        <v>10660.465</v>
      </c>
    </row>
    <row r="10" spans="1:6" x14ac:dyDescent="0.25">
      <c r="A10" s="21">
        <v>37257</v>
      </c>
      <c r="B10" s="21">
        <f t="shared" si="0"/>
        <v>37257</v>
      </c>
      <c r="C10" s="22">
        <f t="shared" si="1"/>
        <v>1</v>
      </c>
      <c r="D10" s="22">
        <f t="shared" si="2"/>
        <v>1</v>
      </c>
      <c r="E10" s="23">
        <f t="shared" si="3"/>
        <v>2002</v>
      </c>
      <c r="F10" s="24">
        <v>10783.5</v>
      </c>
    </row>
    <row r="11" spans="1:6" x14ac:dyDescent="0.25">
      <c r="A11" s="21">
        <v>37347</v>
      </c>
      <c r="B11" s="21">
        <f t="shared" si="0"/>
        <v>37347</v>
      </c>
      <c r="C11" s="22">
        <f t="shared" si="1"/>
        <v>1</v>
      </c>
      <c r="D11" s="22">
        <f t="shared" si="2"/>
        <v>4</v>
      </c>
      <c r="E11" s="23">
        <f t="shared" si="3"/>
        <v>2002</v>
      </c>
      <c r="F11" s="24">
        <v>10887.46</v>
      </c>
    </row>
    <row r="12" spans="1:6" x14ac:dyDescent="0.25">
      <c r="A12" s="21">
        <v>37438</v>
      </c>
      <c r="B12" s="21">
        <f t="shared" si="0"/>
        <v>37438</v>
      </c>
      <c r="C12" s="22">
        <f t="shared" si="1"/>
        <v>1</v>
      </c>
      <c r="D12" s="22">
        <f t="shared" si="2"/>
        <v>7</v>
      </c>
      <c r="E12" s="23">
        <f t="shared" si="3"/>
        <v>2002</v>
      </c>
      <c r="F12" s="24">
        <v>10984.04</v>
      </c>
    </row>
    <row r="13" spans="1:6" x14ac:dyDescent="0.25">
      <c r="A13" s="21">
        <v>37530</v>
      </c>
      <c r="B13" s="21">
        <f t="shared" si="0"/>
        <v>37530</v>
      </c>
      <c r="C13" s="22">
        <f t="shared" si="1"/>
        <v>1</v>
      </c>
      <c r="D13" s="22">
        <f t="shared" si="2"/>
        <v>10</v>
      </c>
      <c r="E13" s="23">
        <f t="shared" si="3"/>
        <v>2002</v>
      </c>
      <c r="F13" s="24">
        <v>11061.433000000001</v>
      </c>
    </row>
    <row r="14" spans="1:6" x14ac:dyDescent="0.25">
      <c r="A14" s="21">
        <v>37622</v>
      </c>
      <c r="B14" s="21">
        <f t="shared" si="0"/>
        <v>37622</v>
      </c>
      <c r="C14" s="22">
        <f t="shared" si="1"/>
        <v>1</v>
      </c>
      <c r="D14" s="22">
        <f t="shared" si="2"/>
        <v>1</v>
      </c>
      <c r="E14" s="23">
        <f t="shared" si="3"/>
        <v>2003</v>
      </c>
      <c r="F14" s="24">
        <v>11174.129000000001</v>
      </c>
    </row>
    <row r="15" spans="1:6" x14ac:dyDescent="0.25">
      <c r="A15" s="21">
        <v>37712</v>
      </c>
      <c r="B15" s="21">
        <f t="shared" si="0"/>
        <v>37712</v>
      </c>
      <c r="C15" s="22">
        <f t="shared" si="1"/>
        <v>1</v>
      </c>
      <c r="D15" s="22">
        <f t="shared" si="2"/>
        <v>4</v>
      </c>
      <c r="E15" s="23">
        <f t="shared" si="3"/>
        <v>2003</v>
      </c>
      <c r="F15" s="24">
        <v>11312.766</v>
      </c>
    </row>
    <row r="16" spans="1:6" x14ac:dyDescent="0.25">
      <c r="A16" s="21">
        <v>37803</v>
      </c>
      <c r="B16" s="21">
        <f t="shared" si="0"/>
        <v>37803</v>
      </c>
      <c r="C16" s="22">
        <f t="shared" si="1"/>
        <v>1</v>
      </c>
      <c r="D16" s="22">
        <f t="shared" si="2"/>
        <v>7</v>
      </c>
      <c r="E16" s="23">
        <f t="shared" si="3"/>
        <v>2003</v>
      </c>
      <c r="F16" s="24">
        <v>11566.669</v>
      </c>
    </row>
    <row r="17" spans="1:6" x14ac:dyDescent="0.25">
      <c r="A17" s="21">
        <v>37895</v>
      </c>
      <c r="B17" s="21">
        <f t="shared" si="0"/>
        <v>37895</v>
      </c>
      <c r="C17" s="22">
        <f t="shared" si="1"/>
        <v>1</v>
      </c>
      <c r="D17" s="22">
        <f t="shared" si="2"/>
        <v>10</v>
      </c>
      <c r="E17" s="23">
        <f t="shared" si="3"/>
        <v>2003</v>
      </c>
      <c r="F17" s="24">
        <v>11772.234</v>
      </c>
    </row>
    <row r="18" spans="1:6" x14ac:dyDescent="0.25">
      <c r="A18" s="21">
        <v>37987</v>
      </c>
      <c r="B18" s="21">
        <f t="shared" si="0"/>
        <v>37987</v>
      </c>
      <c r="C18" s="22">
        <f t="shared" si="1"/>
        <v>1</v>
      </c>
      <c r="D18" s="22">
        <f t="shared" si="2"/>
        <v>1</v>
      </c>
      <c r="E18" s="23">
        <f t="shared" si="3"/>
        <v>2004</v>
      </c>
      <c r="F18" s="24">
        <v>11923.447</v>
      </c>
    </row>
    <row r="19" spans="1:6" x14ac:dyDescent="0.25">
      <c r="A19" s="21">
        <v>38078</v>
      </c>
      <c r="B19" s="21">
        <f t="shared" si="0"/>
        <v>38078</v>
      </c>
      <c r="C19" s="22">
        <f t="shared" si="1"/>
        <v>1</v>
      </c>
      <c r="D19" s="22">
        <f t="shared" si="2"/>
        <v>4</v>
      </c>
      <c r="E19" s="23">
        <f t="shared" si="3"/>
        <v>2004</v>
      </c>
      <c r="F19" s="24">
        <v>12112.815000000001</v>
      </c>
    </row>
    <row r="20" spans="1:6" x14ac:dyDescent="0.25">
      <c r="A20" s="21">
        <v>38169</v>
      </c>
      <c r="B20" s="21">
        <f t="shared" si="0"/>
        <v>38169</v>
      </c>
      <c r="C20" s="22">
        <f t="shared" si="1"/>
        <v>1</v>
      </c>
      <c r="D20" s="22">
        <f t="shared" si="2"/>
        <v>7</v>
      </c>
      <c r="E20" s="23">
        <f t="shared" si="3"/>
        <v>2004</v>
      </c>
      <c r="F20" s="24">
        <v>12305.307000000001</v>
      </c>
    </row>
    <row r="21" spans="1:6" x14ac:dyDescent="0.25">
      <c r="A21" s="21">
        <v>38261</v>
      </c>
      <c r="B21" s="21">
        <f t="shared" si="0"/>
        <v>38261</v>
      </c>
      <c r="C21" s="22">
        <f t="shared" si="1"/>
        <v>1</v>
      </c>
      <c r="D21" s="22">
        <f t="shared" si="2"/>
        <v>10</v>
      </c>
      <c r="E21" s="23">
        <f t="shared" si="3"/>
        <v>2004</v>
      </c>
      <c r="F21" s="24">
        <v>12527.214</v>
      </c>
    </row>
    <row r="22" spans="1:6" x14ac:dyDescent="0.25">
      <c r="A22" s="21">
        <v>38353</v>
      </c>
      <c r="B22" s="21">
        <f t="shared" si="0"/>
        <v>38353</v>
      </c>
      <c r="C22" s="22">
        <f t="shared" si="1"/>
        <v>1</v>
      </c>
      <c r="D22" s="22">
        <f t="shared" si="2"/>
        <v>1</v>
      </c>
      <c r="E22" s="23">
        <f t="shared" si="3"/>
        <v>2005</v>
      </c>
      <c r="F22" s="24">
        <v>12767.286</v>
      </c>
    </row>
    <row r="23" spans="1:6" x14ac:dyDescent="0.25">
      <c r="A23" s="21">
        <v>38443</v>
      </c>
      <c r="B23" s="21">
        <f t="shared" si="0"/>
        <v>38443</v>
      </c>
      <c r="C23" s="22">
        <f t="shared" si="1"/>
        <v>1</v>
      </c>
      <c r="D23" s="22">
        <f t="shared" si="2"/>
        <v>4</v>
      </c>
      <c r="E23" s="23">
        <f t="shared" si="3"/>
        <v>2005</v>
      </c>
      <c r="F23" s="24">
        <v>12922.656000000001</v>
      </c>
    </row>
    <row r="24" spans="1:6" x14ac:dyDescent="0.25">
      <c r="A24" s="21">
        <v>38534</v>
      </c>
      <c r="B24" s="21">
        <f t="shared" si="0"/>
        <v>38534</v>
      </c>
      <c r="C24" s="22">
        <f t="shared" si="1"/>
        <v>1</v>
      </c>
      <c r="D24" s="22">
        <f t="shared" si="2"/>
        <v>7</v>
      </c>
      <c r="E24" s="23">
        <f t="shared" si="3"/>
        <v>2005</v>
      </c>
      <c r="F24" s="24">
        <v>13142.642</v>
      </c>
    </row>
    <row r="25" spans="1:6" x14ac:dyDescent="0.25">
      <c r="A25" s="21">
        <v>38626</v>
      </c>
      <c r="B25" s="21">
        <f t="shared" si="0"/>
        <v>38626</v>
      </c>
      <c r="C25" s="22">
        <f t="shared" si="1"/>
        <v>1</v>
      </c>
      <c r="D25" s="22">
        <f t="shared" si="2"/>
        <v>10</v>
      </c>
      <c r="E25" s="23">
        <f t="shared" si="3"/>
        <v>2005</v>
      </c>
      <c r="F25" s="24">
        <v>13324.204</v>
      </c>
    </row>
    <row r="26" spans="1:6" x14ac:dyDescent="0.25">
      <c r="A26" s="21">
        <v>38718</v>
      </c>
      <c r="B26" s="21">
        <f t="shared" si="0"/>
        <v>38718</v>
      </c>
      <c r="C26" s="22">
        <f t="shared" si="1"/>
        <v>1</v>
      </c>
      <c r="D26" s="22">
        <f t="shared" si="2"/>
        <v>1</v>
      </c>
      <c r="E26" s="23">
        <f t="shared" si="3"/>
        <v>2006</v>
      </c>
      <c r="F26" s="24">
        <v>13599.16</v>
      </c>
    </row>
    <row r="27" spans="1:6" x14ac:dyDescent="0.25">
      <c r="A27" s="21">
        <v>38808</v>
      </c>
      <c r="B27" s="21">
        <f t="shared" si="0"/>
        <v>38808</v>
      </c>
      <c r="C27" s="22">
        <f t="shared" si="1"/>
        <v>1</v>
      </c>
      <c r="D27" s="22">
        <f t="shared" si="2"/>
        <v>4</v>
      </c>
      <c r="E27" s="23">
        <f t="shared" si="3"/>
        <v>2006</v>
      </c>
      <c r="F27" s="24">
        <v>13753.424000000001</v>
      </c>
    </row>
    <row r="28" spans="1:6" x14ac:dyDescent="0.25">
      <c r="A28" s="21">
        <v>38899</v>
      </c>
      <c r="B28" s="21">
        <f t="shared" si="0"/>
        <v>38899</v>
      </c>
      <c r="C28" s="22">
        <f t="shared" si="1"/>
        <v>1</v>
      </c>
      <c r="D28" s="22">
        <f t="shared" si="2"/>
        <v>7</v>
      </c>
      <c r="E28" s="23">
        <f t="shared" si="3"/>
        <v>2006</v>
      </c>
      <c r="F28" s="24">
        <v>13870.188</v>
      </c>
    </row>
    <row r="29" spans="1:6" x14ac:dyDescent="0.25">
      <c r="A29" s="21">
        <v>38991</v>
      </c>
      <c r="B29" s="21">
        <f t="shared" si="0"/>
        <v>38991</v>
      </c>
      <c r="C29" s="22">
        <f t="shared" si="1"/>
        <v>1</v>
      </c>
      <c r="D29" s="22">
        <f t="shared" si="2"/>
        <v>10</v>
      </c>
      <c r="E29" s="23">
        <f t="shared" si="3"/>
        <v>2006</v>
      </c>
      <c r="F29" s="24">
        <v>14039.56</v>
      </c>
    </row>
    <row r="30" spans="1:6" x14ac:dyDescent="0.25">
      <c r="A30" s="21">
        <v>39083</v>
      </c>
      <c r="B30" s="21">
        <f t="shared" si="0"/>
        <v>39083</v>
      </c>
      <c r="C30" s="22">
        <f t="shared" si="1"/>
        <v>1</v>
      </c>
      <c r="D30" s="22">
        <f t="shared" si="2"/>
        <v>1</v>
      </c>
      <c r="E30" s="23">
        <f t="shared" si="3"/>
        <v>2007</v>
      </c>
      <c r="F30" s="24">
        <v>14215.651</v>
      </c>
    </row>
    <row r="31" spans="1:6" x14ac:dyDescent="0.25">
      <c r="A31" s="21">
        <v>39173</v>
      </c>
      <c r="B31" s="21">
        <f t="shared" si="0"/>
        <v>39173</v>
      </c>
      <c r="C31" s="22">
        <f t="shared" si="1"/>
        <v>1</v>
      </c>
      <c r="D31" s="22">
        <f t="shared" si="2"/>
        <v>4</v>
      </c>
      <c r="E31" s="23">
        <f t="shared" si="3"/>
        <v>2007</v>
      </c>
      <c r="F31" s="24">
        <v>14402.082</v>
      </c>
    </row>
    <row r="32" spans="1:6" x14ac:dyDescent="0.25">
      <c r="A32" s="21">
        <v>39264</v>
      </c>
      <c r="B32" s="21">
        <f t="shared" si="0"/>
        <v>39264</v>
      </c>
      <c r="C32" s="22">
        <f t="shared" si="1"/>
        <v>1</v>
      </c>
      <c r="D32" s="22">
        <f t="shared" si="2"/>
        <v>7</v>
      </c>
      <c r="E32" s="23">
        <f t="shared" si="3"/>
        <v>2007</v>
      </c>
      <c r="F32" s="24">
        <v>14564.117</v>
      </c>
    </row>
    <row r="33" spans="1:6" x14ac:dyDescent="0.25">
      <c r="A33" s="21">
        <v>39356</v>
      </c>
      <c r="B33" s="21">
        <f t="shared" si="0"/>
        <v>39356</v>
      </c>
      <c r="C33" s="22">
        <f t="shared" si="1"/>
        <v>1</v>
      </c>
      <c r="D33" s="22">
        <f t="shared" si="2"/>
        <v>10</v>
      </c>
      <c r="E33" s="23">
        <f t="shared" si="3"/>
        <v>2007</v>
      </c>
      <c r="F33" s="24">
        <v>14715.058000000001</v>
      </c>
    </row>
    <row r="34" spans="1:6" x14ac:dyDescent="0.25">
      <c r="A34" s="21">
        <v>39448</v>
      </c>
      <c r="B34" s="21">
        <f t="shared" si="0"/>
        <v>39448</v>
      </c>
      <c r="C34" s="22">
        <f t="shared" si="1"/>
        <v>1</v>
      </c>
      <c r="D34" s="22">
        <f t="shared" si="2"/>
        <v>1</v>
      </c>
      <c r="E34" s="23">
        <f t="shared" si="3"/>
        <v>2008</v>
      </c>
      <c r="F34" s="24">
        <v>14706.538</v>
      </c>
    </row>
    <row r="35" spans="1:6" x14ac:dyDescent="0.25">
      <c r="A35" s="21">
        <v>39539</v>
      </c>
      <c r="B35" s="21">
        <f t="shared" si="0"/>
        <v>39539</v>
      </c>
      <c r="C35" s="22">
        <f t="shared" si="1"/>
        <v>1</v>
      </c>
      <c r="D35" s="22">
        <f t="shared" si="2"/>
        <v>4</v>
      </c>
      <c r="E35" s="23">
        <f t="shared" si="3"/>
        <v>2008</v>
      </c>
      <c r="F35" s="24">
        <v>14865.700999999999</v>
      </c>
    </row>
    <row r="36" spans="1:6" x14ac:dyDescent="0.25">
      <c r="A36" s="21">
        <v>39630</v>
      </c>
      <c r="B36" s="21">
        <f t="shared" si="0"/>
        <v>39630</v>
      </c>
      <c r="C36" s="22">
        <f t="shared" si="1"/>
        <v>1</v>
      </c>
      <c r="D36" s="22">
        <f t="shared" si="2"/>
        <v>7</v>
      </c>
      <c r="E36" s="23">
        <f t="shared" si="3"/>
        <v>2008</v>
      </c>
      <c r="F36" s="24">
        <v>14898.999</v>
      </c>
    </row>
    <row r="37" spans="1:6" x14ac:dyDescent="0.25">
      <c r="A37" s="21">
        <v>39722</v>
      </c>
      <c r="B37" s="21">
        <f t="shared" si="0"/>
        <v>39722</v>
      </c>
      <c r="C37" s="22">
        <f t="shared" si="1"/>
        <v>1</v>
      </c>
      <c r="D37" s="22">
        <f t="shared" si="2"/>
        <v>10</v>
      </c>
      <c r="E37" s="23">
        <f t="shared" si="3"/>
        <v>2008</v>
      </c>
      <c r="F37" s="24">
        <v>14608.208000000001</v>
      </c>
    </row>
    <row r="38" spans="1:6" x14ac:dyDescent="0.25">
      <c r="A38" s="21">
        <v>39814</v>
      </c>
      <c r="B38" s="21">
        <f t="shared" si="0"/>
        <v>39814</v>
      </c>
      <c r="C38" s="22">
        <f t="shared" si="1"/>
        <v>1</v>
      </c>
      <c r="D38" s="22">
        <f t="shared" si="2"/>
        <v>1</v>
      </c>
      <c r="E38" s="23">
        <f t="shared" si="3"/>
        <v>2009</v>
      </c>
      <c r="F38" s="24">
        <v>14430.901</v>
      </c>
    </row>
    <row r="39" spans="1:6" x14ac:dyDescent="0.25">
      <c r="A39" s="21">
        <v>39904</v>
      </c>
      <c r="B39" s="21">
        <f t="shared" si="0"/>
        <v>39904</v>
      </c>
      <c r="C39" s="22">
        <f t="shared" si="1"/>
        <v>1</v>
      </c>
      <c r="D39" s="22">
        <f t="shared" si="2"/>
        <v>4</v>
      </c>
      <c r="E39" s="23">
        <f t="shared" si="3"/>
        <v>2009</v>
      </c>
      <c r="F39" s="24">
        <v>14381.236000000001</v>
      </c>
    </row>
    <row r="40" spans="1:6" x14ac:dyDescent="0.25">
      <c r="A40" s="21">
        <v>39995</v>
      </c>
      <c r="B40" s="21">
        <f t="shared" si="0"/>
        <v>39995</v>
      </c>
      <c r="C40" s="22">
        <f t="shared" si="1"/>
        <v>1</v>
      </c>
      <c r="D40" s="22">
        <f t="shared" si="2"/>
        <v>7</v>
      </c>
      <c r="E40" s="23">
        <f t="shared" si="3"/>
        <v>2009</v>
      </c>
      <c r="F40" s="24">
        <v>14448.882</v>
      </c>
    </row>
    <row r="41" spans="1:6" x14ac:dyDescent="0.25">
      <c r="A41" s="21">
        <v>40087</v>
      </c>
      <c r="B41" s="21">
        <f t="shared" si="0"/>
        <v>40087</v>
      </c>
      <c r="C41" s="22">
        <f t="shared" si="1"/>
        <v>1</v>
      </c>
      <c r="D41" s="22">
        <f t="shared" si="2"/>
        <v>10</v>
      </c>
      <c r="E41" s="23">
        <f t="shared" si="3"/>
        <v>2009</v>
      </c>
      <c r="F41" s="24">
        <v>14651.248</v>
      </c>
    </row>
    <row r="42" spans="1:6" x14ac:dyDescent="0.25">
      <c r="A42" s="21">
        <v>40179</v>
      </c>
      <c r="B42" s="21">
        <f t="shared" si="0"/>
        <v>40179</v>
      </c>
      <c r="C42" s="22">
        <f t="shared" si="1"/>
        <v>1</v>
      </c>
      <c r="D42" s="22">
        <f t="shared" si="2"/>
        <v>1</v>
      </c>
      <c r="E42" s="23">
        <f t="shared" si="3"/>
        <v>2010</v>
      </c>
      <c r="F42" s="24">
        <v>14764.611000000001</v>
      </c>
    </row>
    <row r="43" spans="1:6" x14ac:dyDescent="0.25">
      <c r="A43" s="21">
        <v>40269</v>
      </c>
      <c r="B43" s="21">
        <f t="shared" si="0"/>
        <v>40269</v>
      </c>
      <c r="C43" s="22">
        <f t="shared" si="1"/>
        <v>1</v>
      </c>
      <c r="D43" s="22">
        <f t="shared" si="2"/>
        <v>4</v>
      </c>
      <c r="E43" s="23">
        <f t="shared" si="3"/>
        <v>2010</v>
      </c>
      <c r="F43" s="24">
        <v>14980.192999999999</v>
      </c>
    </row>
    <row r="44" spans="1:6" x14ac:dyDescent="0.25">
      <c r="A44" s="21">
        <v>40360</v>
      </c>
      <c r="B44" s="21">
        <f t="shared" si="0"/>
        <v>40360</v>
      </c>
      <c r="C44" s="22">
        <f t="shared" si="1"/>
        <v>1</v>
      </c>
      <c r="D44" s="22">
        <f t="shared" si="2"/>
        <v>7</v>
      </c>
      <c r="E44" s="23">
        <f t="shared" si="3"/>
        <v>2010</v>
      </c>
      <c r="F44" s="24">
        <v>15141.605</v>
      </c>
    </row>
    <row r="45" spans="1:6" x14ac:dyDescent="0.25">
      <c r="A45" s="21">
        <v>40452</v>
      </c>
      <c r="B45" s="21">
        <f t="shared" si="0"/>
        <v>40452</v>
      </c>
      <c r="C45" s="22">
        <f t="shared" si="1"/>
        <v>1</v>
      </c>
      <c r="D45" s="22">
        <f t="shared" si="2"/>
        <v>10</v>
      </c>
      <c r="E45" s="23">
        <f t="shared" si="3"/>
        <v>2010</v>
      </c>
      <c r="F45" s="24">
        <v>15309.471</v>
      </c>
    </row>
    <row r="46" spans="1:6" x14ac:dyDescent="0.25">
      <c r="A46" s="21">
        <v>40544</v>
      </c>
      <c r="B46" s="21">
        <f t="shared" si="0"/>
        <v>40544</v>
      </c>
      <c r="C46" s="22">
        <f t="shared" si="1"/>
        <v>1</v>
      </c>
      <c r="D46" s="22">
        <f t="shared" si="2"/>
        <v>1</v>
      </c>
      <c r="E46" s="23">
        <f t="shared" si="3"/>
        <v>2011</v>
      </c>
      <c r="F46" s="24">
        <v>15351.444</v>
      </c>
    </row>
    <row r="47" spans="1:6" x14ac:dyDescent="0.25">
      <c r="A47" s="21">
        <v>40634</v>
      </c>
      <c r="B47" s="21">
        <f t="shared" si="0"/>
        <v>40634</v>
      </c>
      <c r="C47" s="22">
        <f t="shared" si="1"/>
        <v>1</v>
      </c>
      <c r="D47" s="22">
        <f t="shared" si="2"/>
        <v>4</v>
      </c>
      <c r="E47" s="23">
        <f t="shared" si="3"/>
        <v>2011</v>
      </c>
      <c r="F47" s="24">
        <v>15557.535</v>
      </c>
    </row>
    <row r="48" spans="1:6" x14ac:dyDescent="0.25">
      <c r="A48" s="21">
        <v>40725</v>
      </c>
      <c r="B48" s="21">
        <f t="shared" si="0"/>
        <v>40725</v>
      </c>
      <c r="C48" s="22">
        <f t="shared" si="1"/>
        <v>1</v>
      </c>
      <c r="D48" s="22">
        <f t="shared" si="2"/>
        <v>7</v>
      </c>
      <c r="E48" s="23">
        <f t="shared" si="3"/>
        <v>2011</v>
      </c>
      <c r="F48" s="24">
        <v>15647.681</v>
      </c>
    </row>
    <row r="49" spans="1:6" x14ac:dyDescent="0.25">
      <c r="A49" s="21">
        <v>40817</v>
      </c>
      <c r="B49" s="21">
        <f t="shared" si="0"/>
        <v>40817</v>
      </c>
      <c r="C49" s="22">
        <f t="shared" si="1"/>
        <v>1</v>
      </c>
      <c r="D49" s="22">
        <f t="shared" si="2"/>
        <v>10</v>
      </c>
      <c r="E49" s="23">
        <f t="shared" si="3"/>
        <v>2011</v>
      </c>
      <c r="F49" s="24">
        <v>15842.267</v>
      </c>
    </row>
    <row r="50" spans="1:6" x14ac:dyDescent="0.25">
      <c r="A50" s="21">
        <v>40909</v>
      </c>
      <c r="B50" s="21">
        <f t="shared" si="0"/>
        <v>40909</v>
      </c>
      <c r="C50" s="22">
        <f t="shared" si="1"/>
        <v>1</v>
      </c>
      <c r="D50" s="22">
        <f t="shared" si="2"/>
        <v>1</v>
      </c>
      <c r="E50" s="23">
        <f t="shared" si="3"/>
        <v>2012</v>
      </c>
      <c r="F50" s="24">
        <v>16068.824000000001</v>
      </c>
    </row>
    <row r="51" spans="1:6" x14ac:dyDescent="0.25">
      <c r="A51" s="21">
        <v>41000</v>
      </c>
      <c r="B51" s="21">
        <f t="shared" si="0"/>
        <v>41000</v>
      </c>
      <c r="C51" s="22">
        <f t="shared" si="1"/>
        <v>1</v>
      </c>
      <c r="D51" s="22">
        <f t="shared" si="2"/>
        <v>4</v>
      </c>
      <c r="E51" s="23">
        <f t="shared" si="3"/>
        <v>2012</v>
      </c>
      <c r="F51" s="24">
        <v>16207.13</v>
      </c>
    </row>
    <row r="52" spans="1:6" x14ac:dyDescent="0.25">
      <c r="A52" s="21">
        <v>41091</v>
      </c>
      <c r="B52" s="21">
        <f t="shared" si="0"/>
        <v>41091</v>
      </c>
      <c r="C52" s="22">
        <f t="shared" si="1"/>
        <v>1</v>
      </c>
      <c r="D52" s="22">
        <f t="shared" si="2"/>
        <v>7</v>
      </c>
      <c r="E52" s="23">
        <f t="shared" si="3"/>
        <v>2012</v>
      </c>
      <c r="F52" s="24">
        <v>16319.54</v>
      </c>
    </row>
    <row r="53" spans="1:6" x14ac:dyDescent="0.25">
      <c r="A53" s="21">
        <v>41183</v>
      </c>
      <c r="B53" s="21">
        <f t="shared" si="0"/>
        <v>41183</v>
      </c>
      <c r="C53" s="22">
        <f t="shared" si="1"/>
        <v>1</v>
      </c>
      <c r="D53" s="22">
        <f t="shared" si="2"/>
        <v>10</v>
      </c>
      <c r="E53" s="23">
        <f t="shared" si="3"/>
        <v>2012</v>
      </c>
      <c r="F53" s="24">
        <v>16420.385999999999</v>
      </c>
    </row>
    <row r="54" spans="1:6" x14ac:dyDescent="0.25">
      <c r="A54" s="21">
        <v>41275</v>
      </c>
      <c r="B54" s="21">
        <f t="shared" si="0"/>
        <v>41275</v>
      </c>
      <c r="C54" s="22">
        <f t="shared" si="1"/>
        <v>1</v>
      </c>
      <c r="D54" s="22">
        <f t="shared" si="2"/>
        <v>1</v>
      </c>
      <c r="E54" s="23">
        <f t="shared" si="3"/>
        <v>2013</v>
      </c>
      <c r="F54" s="24">
        <v>16629.05</v>
      </c>
    </row>
    <row r="55" spans="1:6" x14ac:dyDescent="0.25">
      <c r="A55" s="21">
        <v>41365</v>
      </c>
      <c r="B55" s="21">
        <f t="shared" si="0"/>
        <v>41365</v>
      </c>
      <c r="C55" s="22">
        <f t="shared" si="1"/>
        <v>1</v>
      </c>
      <c r="D55" s="22">
        <f t="shared" si="2"/>
        <v>4</v>
      </c>
      <c r="E55" s="23">
        <f t="shared" si="3"/>
        <v>2013</v>
      </c>
      <c r="F55" s="24">
        <v>16699.550999999999</v>
      </c>
    </row>
    <row r="56" spans="1:6" x14ac:dyDescent="0.25">
      <c r="A56" s="21">
        <v>41456</v>
      </c>
      <c r="B56" s="21">
        <f t="shared" si="0"/>
        <v>41456</v>
      </c>
      <c r="C56" s="22">
        <f t="shared" si="1"/>
        <v>1</v>
      </c>
      <c r="D56" s="22">
        <f t="shared" si="2"/>
        <v>7</v>
      </c>
      <c r="E56" s="23">
        <f t="shared" si="3"/>
        <v>2013</v>
      </c>
      <c r="F56" s="24">
        <v>16911.067999999999</v>
      </c>
    </row>
    <row r="57" spans="1:6" x14ac:dyDescent="0.25">
      <c r="A57" s="21">
        <v>41548</v>
      </c>
      <c r="B57" s="21">
        <f t="shared" si="0"/>
        <v>41548</v>
      </c>
      <c r="C57" s="22">
        <f t="shared" si="1"/>
        <v>1</v>
      </c>
      <c r="D57" s="22">
        <f t="shared" si="2"/>
        <v>10</v>
      </c>
      <c r="E57" s="23">
        <f t="shared" si="3"/>
        <v>2013</v>
      </c>
      <c r="F57" s="24">
        <v>17133.114000000001</v>
      </c>
    </row>
    <row r="58" spans="1:6" x14ac:dyDescent="0.25">
      <c r="A58" s="21">
        <v>41640</v>
      </c>
      <c r="B58" s="21">
        <f t="shared" si="0"/>
        <v>41640</v>
      </c>
      <c r="C58" s="22">
        <f t="shared" si="1"/>
        <v>1</v>
      </c>
      <c r="D58" s="22">
        <f t="shared" si="2"/>
        <v>1</v>
      </c>
      <c r="E58" s="23">
        <f t="shared" si="3"/>
        <v>2014</v>
      </c>
      <c r="F58" s="24">
        <v>17144.280999999999</v>
      </c>
    </row>
    <row r="59" spans="1:6" x14ac:dyDescent="0.25">
      <c r="A59" s="21">
        <v>41730</v>
      </c>
      <c r="B59" s="21">
        <f t="shared" si="0"/>
        <v>41730</v>
      </c>
      <c r="C59" s="22">
        <f t="shared" si="1"/>
        <v>1</v>
      </c>
      <c r="D59" s="22">
        <f t="shared" si="2"/>
        <v>4</v>
      </c>
      <c r="E59" s="23">
        <f t="shared" si="3"/>
        <v>2014</v>
      </c>
      <c r="F59" s="24">
        <v>17462.703000000001</v>
      </c>
    </row>
    <row r="60" spans="1:6" x14ac:dyDescent="0.25">
      <c r="A60" s="21">
        <v>41821</v>
      </c>
      <c r="B60" s="21">
        <f t="shared" si="0"/>
        <v>41821</v>
      </c>
      <c r="C60" s="22">
        <f t="shared" si="1"/>
        <v>1</v>
      </c>
      <c r="D60" s="22">
        <f t="shared" si="2"/>
        <v>7</v>
      </c>
      <c r="E60" s="23">
        <f t="shared" si="3"/>
        <v>2014</v>
      </c>
      <c r="F60" s="24">
        <v>17743.226999999999</v>
      </c>
    </row>
    <row r="61" spans="1:6" x14ac:dyDescent="0.25">
      <c r="A61" s="21">
        <v>41913</v>
      </c>
      <c r="B61" s="21">
        <f t="shared" si="0"/>
        <v>41913</v>
      </c>
      <c r="C61" s="22">
        <f t="shared" si="1"/>
        <v>1</v>
      </c>
      <c r="D61" s="22">
        <f t="shared" si="2"/>
        <v>10</v>
      </c>
      <c r="E61" s="23">
        <f t="shared" si="3"/>
        <v>2014</v>
      </c>
      <c r="F61" s="24">
        <v>17852.54</v>
      </c>
    </row>
    <row r="62" spans="1:6" x14ac:dyDescent="0.25">
      <c r="A62" s="21">
        <v>42005</v>
      </c>
      <c r="B62" s="21">
        <f t="shared" si="0"/>
        <v>42005</v>
      </c>
      <c r="C62" s="22">
        <f t="shared" si="1"/>
        <v>1</v>
      </c>
      <c r="D62" s="22">
        <f t="shared" si="2"/>
        <v>1</v>
      </c>
      <c r="E62" s="23">
        <f t="shared" si="3"/>
        <v>2015</v>
      </c>
      <c r="F62" s="24">
        <v>17991.348000000002</v>
      </c>
    </row>
    <row r="63" spans="1:6" x14ac:dyDescent="0.25">
      <c r="A63" s="21">
        <v>42095</v>
      </c>
      <c r="B63" s="21">
        <f t="shared" si="0"/>
        <v>42095</v>
      </c>
      <c r="C63" s="22">
        <f t="shared" si="1"/>
        <v>1</v>
      </c>
      <c r="D63" s="22">
        <f t="shared" si="2"/>
        <v>4</v>
      </c>
      <c r="E63" s="23">
        <f t="shared" si="3"/>
        <v>2015</v>
      </c>
      <c r="F63" s="24">
        <v>18193.706999999999</v>
      </c>
    </row>
    <row r="64" spans="1:6" x14ac:dyDescent="0.25">
      <c r="A64" s="21">
        <v>42186</v>
      </c>
      <c r="B64" s="21">
        <f t="shared" si="0"/>
        <v>42186</v>
      </c>
      <c r="C64" s="22">
        <f t="shared" si="1"/>
        <v>1</v>
      </c>
      <c r="D64" s="22">
        <f t="shared" si="2"/>
        <v>7</v>
      </c>
      <c r="E64" s="23">
        <f t="shared" si="3"/>
        <v>2015</v>
      </c>
      <c r="F64" s="24">
        <v>18306.96</v>
      </c>
    </row>
    <row r="65" spans="1:6" x14ac:dyDescent="0.25">
      <c r="A65" s="21">
        <v>42278</v>
      </c>
      <c r="B65" s="21">
        <f t="shared" si="0"/>
        <v>42278</v>
      </c>
      <c r="C65" s="22">
        <f t="shared" si="1"/>
        <v>1</v>
      </c>
      <c r="D65" s="22">
        <f t="shared" si="2"/>
        <v>10</v>
      </c>
      <c r="E65" s="23">
        <f t="shared" si="3"/>
        <v>2015</v>
      </c>
      <c r="F65" s="24">
        <v>18332.079000000002</v>
      </c>
    </row>
    <row r="66" spans="1:6" x14ac:dyDescent="0.25">
      <c r="A66" s="21">
        <v>42370</v>
      </c>
      <c r="B66" s="21">
        <f t="shared" si="0"/>
        <v>42370</v>
      </c>
      <c r="C66" s="22">
        <f t="shared" si="1"/>
        <v>1</v>
      </c>
      <c r="D66" s="22">
        <f t="shared" si="2"/>
        <v>1</v>
      </c>
      <c r="E66" s="23">
        <f t="shared" si="3"/>
        <v>2016</v>
      </c>
      <c r="F66" s="24">
        <v>18425.306</v>
      </c>
    </row>
    <row r="67" spans="1:6" x14ac:dyDescent="0.25">
      <c r="A67" s="21">
        <v>42461</v>
      </c>
      <c r="B67" s="21">
        <f t="shared" ref="B67:B87" si="4">DATE(E67,D67,C67)</f>
        <v>42461</v>
      </c>
      <c r="C67" s="22">
        <f t="shared" ref="C67:C87" si="5">DAY(A67)</f>
        <v>1</v>
      </c>
      <c r="D67" s="22">
        <f t="shared" ref="D67:D87" si="6">MONTH(A67)</f>
        <v>4</v>
      </c>
      <c r="E67" s="23">
        <f t="shared" ref="E67:E87" si="7">YEAR(A67)</f>
        <v>2016</v>
      </c>
      <c r="F67" s="24">
        <v>18611.616999999998</v>
      </c>
    </row>
    <row r="68" spans="1:6" x14ac:dyDescent="0.25">
      <c r="A68" s="21">
        <v>42552</v>
      </c>
      <c r="B68" s="21">
        <f t="shared" si="4"/>
        <v>42552</v>
      </c>
      <c r="C68" s="22">
        <f t="shared" si="5"/>
        <v>1</v>
      </c>
      <c r="D68" s="22">
        <f t="shared" si="6"/>
        <v>7</v>
      </c>
      <c r="E68" s="23">
        <f t="shared" si="7"/>
        <v>2016</v>
      </c>
      <c r="F68" s="24">
        <v>18775.458999999999</v>
      </c>
    </row>
    <row r="69" spans="1:6" x14ac:dyDescent="0.25">
      <c r="A69" s="21">
        <v>42644</v>
      </c>
      <c r="B69" s="21">
        <f t="shared" si="4"/>
        <v>42644</v>
      </c>
      <c r="C69" s="22">
        <f t="shared" si="5"/>
        <v>1</v>
      </c>
      <c r="D69" s="22">
        <f t="shared" si="6"/>
        <v>10</v>
      </c>
      <c r="E69" s="23">
        <f t="shared" si="7"/>
        <v>2016</v>
      </c>
      <c r="F69" s="24">
        <v>18968.041000000001</v>
      </c>
    </row>
    <row r="70" spans="1:6" x14ac:dyDescent="0.25">
      <c r="A70" s="21">
        <v>42736</v>
      </c>
      <c r="B70" s="21">
        <f t="shared" si="4"/>
        <v>42736</v>
      </c>
      <c r="C70" s="22">
        <f t="shared" si="5"/>
        <v>1</v>
      </c>
      <c r="D70" s="22">
        <f t="shared" si="6"/>
        <v>1</v>
      </c>
      <c r="E70" s="23">
        <f t="shared" si="7"/>
        <v>2017</v>
      </c>
      <c r="F70" s="24">
        <v>19153.912</v>
      </c>
    </row>
    <row r="71" spans="1:6" x14ac:dyDescent="0.25">
      <c r="A71" s="21">
        <v>42826</v>
      </c>
      <c r="B71" s="21">
        <f t="shared" si="4"/>
        <v>42826</v>
      </c>
      <c r="C71" s="22">
        <f t="shared" si="5"/>
        <v>1</v>
      </c>
      <c r="D71" s="22">
        <f t="shared" si="6"/>
        <v>4</v>
      </c>
      <c r="E71" s="23">
        <f t="shared" si="7"/>
        <v>2017</v>
      </c>
      <c r="F71" s="24">
        <v>19322.919999999998</v>
      </c>
    </row>
    <row r="72" spans="1:6" x14ac:dyDescent="0.25">
      <c r="A72" s="21">
        <v>42917</v>
      </c>
      <c r="B72" s="21">
        <f t="shared" si="4"/>
        <v>42917</v>
      </c>
      <c r="C72" s="22">
        <f t="shared" si="5"/>
        <v>1</v>
      </c>
      <c r="D72" s="22">
        <f t="shared" si="6"/>
        <v>7</v>
      </c>
      <c r="E72" s="23">
        <f t="shared" si="7"/>
        <v>2017</v>
      </c>
      <c r="F72" s="24">
        <v>19558.692999999999</v>
      </c>
    </row>
    <row r="73" spans="1:6" x14ac:dyDescent="0.25">
      <c r="A73" s="21">
        <v>43009</v>
      </c>
      <c r="B73" s="21">
        <f t="shared" si="4"/>
        <v>43009</v>
      </c>
      <c r="C73" s="22">
        <f t="shared" si="5"/>
        <v>1</v>
      </c>
      <c r="D73" s="22">
        <f t="shared" si="6"/>
        <v>10</v>
      </c>
      <c r="E73" s="23">
        <f t="shared" si="7"/>
        <v>2017</v>
      </c>
      <c r="F73" s="24">
        <v>19882.965</v>
      </c>
    </row>
    <row r="74" spans="1:6" x14ac:dyDescent="0.25">
      <c r="A74" s="21">
        <v>43101</v>
      </c>
      <c r="B74" s="21">
        <f t="shared" si="4"/>
        <v>43101</v>
      </c>
      <c r="C74" s="22">
        <f t="shared" si="5"/>
        <v>1</v>
      </c>
      <c r="D74" s="22">
        <f t="shared" si="6"/>
        <v>1</v>
      </c>
      <c r="E74" s="23">
        <f t="shared" si="7"/>
        <v>2018</v>
      </c>
      <c r="F74" s="24">
        <v>20143.716</v>
      </c>
    </row>
    <row r="75" spans="1:6" x14ac:dyDescent="0.25">
      <c r="A75" s="21">
        <v>43191</v>
      </c>
      <c r="B75" s="21">
        <f t="shared" si="4"/>
        <v>43191</v>
      </c>
      <c r="C75" s="22">
        <f t="shared" si="5"/>
        <v>1</v>
      </c>
      <c r="D75" s="22">
        <f t="shared" si="6"/>
        <v>4</v>
      </c>
      <c r="E75" s="23">
        <f t="shared" si="7"/>
        <v>2018</v>
      </c>
      <c r="F75" s="24">
        <v>20492.491999999998</v>
      </c>
    </row>
    <row r="76" spans="1:6" x14ac:dyDescent="0.25">
      <c r="A76" s="21">
        <v>43282</v>
      </c>
      <c r="B76" s="21">
        <f t="shared" si="4"/>
        <v>43282</v>
      </c>
      <c r="C76" s="22">
        <f t="shared" si="5"/>
        <v>1</v>
      </c>
      <c r="D76" s="22">
        <f t="shared" si="6"/>
        <v>7</v>
      </c>
      <c r="E76" s="23">
        <f t="shared" si="7"/>
        <v>2018</v>
      </c>
      <c r="F76" s="24">
        <v>20659.101999999999</v>
      </c>
    </row>
    <row r="77" spans="1:6" x14ac:dyDescent="0.25">
      <c r="A77" s="21">
        <v>43374</v>
      </c>
      <c r="B77" s="21">
        <f t="shared" si="4"/>
        <v>43374</v>
      </c>
      <c r="C77" s="22">
        <f t="shared" si="5"/>
        <v>1</v>
      </c>
      <c r="D77" s="22">
        <f t="shared" si="6"/>
        <v>10</v>
      </c>
      <c r="E77" s="23">
        <f t="shared" si="7"/>
        <v>2018</v>
      </c>
      <c r="F77" s="24">
        <v>20813.325000000001</v>
      </c>
    </row>
    <row r="78" spans="1:6" x14ac:dyDescent="0.25">
      <c r="A78" s="21">
        <v>43466</v>
      </c>
      <c r="B78" s="21">
        <f t="shared" si="4"/>
        <v>43466</v>
      </c>
      <c r="C78" s="22">
        <f t="shared" si="5"/>
        <v>1</v>
      </c>
      <c r="D78" s="22">
        <f t="shared" si="6"/>
        <v>1</v>
      </c>
      <c r="E78" s="23">
        <f t="shared" si="7"/>
        <v>2019</v>
      </c>
      <c r="F78" s="24">
        <v>21001.591</v>
      </c>
    </row>
    <row r="79" spans="1:6" x14ac:dyDescent="0.25">
      <c r="A79" s="21">
        <v>43556</v>
      </c>
      <c r="B79" s="21">
        <f t="shared" si="4"/>
        <v>43556</v>
      </c>
      <c r="C79" s="22">
        <f t="shared" si="5"/>
        <v>1</v>
      </c>
      <c r="D79" s="22">
        <f t="shared" si="6"/>
        <v>4</v>
      </c>
      <c r="E79" s="23">
        <f t="shared" si="7"/>
        <v>2019</v>
      </c>
      <c r="F79" s="24">
        <v>21289.268</v>
      </c>
    </row>
    <row r="80" spans="1:6" x14ac:dyDescent="0.25">
      <c r="A80" s="21">
        <v>43647</v>
      </c>
      <c r="B80" s="21">
        <f t="shared" si="4"/>
        <v>43647</v>
      </c>
      <c r="C80" s="22">
        <f t="shared" si="5"/>
        <v>1</v>
      </c>
      <c r="D80" s="22">
        <f t="shared" si="6"/>
        <v>7</v>
      </c>
      <c r="E80" s="23">
        <f t="shared" si="7"/>
        <v>2019</v>
      </c>
      <c r="F80" s="24">
        <v>21505.011999999999</v>
      </c>
    </row>
    <row r="81" spans="1:6" x14ac:dyDescent="0.25">
      <c r="A81" s="21">
        <v>43739</v>
      </c>
      <c r="B81" s="21">
        <f t="shared" si="4"/>
        <v>43739</v>
      </c>
      <c r="C81" s="22">
        <f t="shared" si="5"/>
        <v>1</v>
      </c>
      <c r="D81" s="22">
        <f t="shared" si="6"/>
        <v>10</v>
      </c>
      <c r="E81" s="23">
        <f t="shared" si="7"/>
        <v>2019</v>
      </c>
      <c r="F81" s="24">
        <v>21694.457999999999</v>
      </c>
    </row>
    <row r="82" spans="1:6" x14ac:dyDescent="0.25">
      <c r="A82" s="21">
        <v>43831</v>
      </c>
      <c r="B82" s="21">
        <f t="shared" si="4"/>
        <v>43831</v>
      </c>
      <c r="C82" s="22">
        <f t="shared" si="5"/>
        <v>1</v>
      </c>
      <c r="D82" s="22">
        <f t="shared" si="6"/>
        <v>1</v>
      </c>
      <c r="E82" s="23">
        <f t="shared" si="7"/>
        <v>2020</v>
      </c>
      <c r="F82" s="24">
        <v>21481.366999999998</v>
      </c>
    </row>
    <row r="83" spans="1:6" x14ac:dyDescent="0.25">
      <c r="A83" s="21">
        <v>43922</v>
      </c>
      <c r="B83" s="21">
        <f t="shared" si="4"/>
        <v>43922</v>
      </c>
      <c r="C83" s="22">
        <f t="shared" si="5"/>
        <v>1</v>
      </c>
      <c r="D83" s="22">
        <f t="shared" si="6"/>
        <v>4</v>
      </c>
      <c r="E83" s="23">
        <f t="shared" si="7"/>
        <v>2020</v>
      </c>
      <c r="F83" s="24">
        <v>19477.444</v>
      </c>
    </row>
    <row r="84" spans="1:6" x14ac:dyDescent="0.25">
      <c r="A84" s="21">
        <v>44013</v>
      </c>
      <c r="B84" s="21">
        <f t="shared" si="4"/>
        <v>44013</v>
      </c>
      <c r="C84" s="22">
        <f t="shared" si="5"/>
        <v>1</v>
      </c>
      <c r="D84" s="22">
        <f t="shared" si="6"/>
        <v>7</v>
      </c>
      <c r="E84" s="23">
        <f t="shared" si="7"/>
        <v>2020</v>
      </c>
      <c r="F84" s="24">
        <v>21138.574000000001</v>
      </c>
    </row>
    <row r="85" spans="1:6" x14ac:dyDescent="0.25">
      <c r="A85" s="21">
        <v>44105</v>
      </c>
      <c r="B85" s="21">
        <f t="shared" si="4"/>
        <v>44105</v>
      </c>
      <c r="C85" s="22">
        <f t="shared" si="5"/>
        <v>1</v>
      </c>
      <c r="D85" s="22">
        <f t="shared" si="6"/>
        <v>10</v>
      </c>
      <c r="E85" s="23">
        <f t="shared" si="7"/>
        <v>2020</v>
      </c>
      <c r="F85" s="24">
        <v>21477.597000000002</v>
      </c>
    </row>
    <row r="86" spans="1:6" x14ac:dyDescent="0.25">
      <c r="A86" s="21">
        <v>44197</v>
      </c>
      <c r="B86" s="21">
        <f t="shared" si="4"/>
        <v>44197</v>
      </c>
      <c r="C86" s="22">
        <f t="shared" si="5"/>
        <v>1</v>
      </c>
      <c r="D86" s="22">
        <f t="shared" si="6"/>
        <v>1</v>
      </c>
      <c r="E86" s="23">
        <f t="shared" si="7"/>
        <v>2021</v>
      </c>
      <c r="F86" s="24">
        <v>22038.225999999999</v>
      </c>
    </row>
    <row r="87" spans="1:6" x14ac:dyDescent="0.25">
      <c r="A87" s="21">
        <v>44287</v>
      </c>
      <c r="B87" s="21">
        <f t="shared" si="4"/>
        <v>44287</v>
      </c>
      <c r="C87" s="22">
        <f t="shared" si="5"/>
        <v>1</v>
      </c>
      <c r="D87" s="22">
        <f t="shared" si="6"/>
        <v>4</v>
      </c>
      <c r="E87" s="23">
        <f t="shared" si="7"/>
        <v>2021</v>
      </c>
      <c r="F87" s="24">
        <v>22740.958999999999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E9847-0BB1-4455-961A-EBDD3A3721D3}">
  <sheetPr codeName="Sheet2">
    <tabColor rgb="FF92D050"/>
  </sheetPr>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39</v>
      </c>
    </row>
    <row r="1002" spans="26:26" x14ac:dyDescent="0.25">
      <c r="Z1002" t="s">
        <v>40</v>
      </c>
    </row>
  </sheetData>
  <sheetProtection selectLockedCells="1" selectUnlockedCells="1"/>
  <pageMargins left="0.7" right="0.7" top="0.75" bottom="0.75" header="0.3" footer="0.3"/>
  <pageSetup orientation="portrait" horizontalDpi="0" verticalDpi="0"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7171" r:id="rId9" name="AroAxControlShim1">
          <controlPr defaultSize="0" autoLine="0" autoPict="0" altText="Power View" r:id="rId10">
            <anchor moveWithCells="1">
              <from>
                <xdr:col>0</xdr:col>
                <xdr:colOff>9525</xdr:colOff>
                <xdr:row>0</xdr:row>
                <xdr:rowOff>9525</xdr:rowOff>
              </from>
              <to>
                <xdr:col>25</xdr:col>
                <xdr:colOff>2857500</xdr:colOff>
                <xdr:row>71</xdr:row>
                <xdr:rowOff>47625</xdr:rowOff>
              </to>
            </anchor>
          </controlPr>
        </control>
      </mc:Choice>
      <mc:Fallback>
        <control shapeId="7171" r:id="rId9" name="AroAxControlShim1"/>
      </mc:Fallback>
    </mc:AlternateContent>
  </control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E4C85-E6D2-426F-80A5-CFDF3DF9AD70}">
  <sheetPr>
    <tabColor rgb="FF92D050"/>
  </sheetPr>
  <dimension ref="A1:AK62"/>
  <sheetViews>
    <sheetView workbookViewId="0">
      <selection activeCell="T12" sqref="T12"/>
    </sheetView>
  </sheetViews>
  <sheetFormatPr defaultRowHeight="15" x14ac:dyDescent="0.25"/>
  <cols>
    <col min="2" max="2" width="16.5703125" style="2" customWidth="1"/>
    <col min="3" max="37" width="9.140625" style="10"/>
  </cols>
  <sheetData>
    <row r="1" spans="1:2" x14ac:dyDescent="0.25">
      <c r="A1" s="4" t="s">
        <v>3</v>
      </c>
      <c r="B1" s="12" t="s">
        <v>38</v>
      </c>
    </row>
    <row r="2" spans="1:2" x14ac:dyDescent="0.25">
      <c r="A2" s="26">
        <v>1960</v>
      </c>
      <c r="B2" s="2">
        <v>180671000</v>
      </c>
    </row>
    <row r="3" spans="1:2" x14ac:dyDescent="0.25">
      <c r="A3" s="26">
        <v>1961</v>
      </c>
      <c r="B3" s="2">
        <v>183691000</v>
      </c>
    </row>
    <row r="4" spans="1:2" x14ac:dyDescent="0.25">
      <c r="A4" s="26">
        <v>1962</v>
      </c>
      <c r="B4" s="2">
        <v>186538000</v>
      </c>
    </row>
    <row r="5" spans="1:2" x14ac:dyDescent="0.25">
      <c r="A5" s="26">
        <v>1963</v>
      </c>
      <c r="B5" s="2">
        <v>189242000</v>
      </c>
    </row>
    <row r="6" spans="1:2" x14ac:dyDescent="0.25">
      <c r="A6" s="26">
        <v>1964</v>
      </c>
      <c r="B6" s="2">
        <v>191889000</v>
      </c>
    </row>
    <row r="7" spans="1:2" x14ac:dyDescent="0.25">
      <c r="A7" s="26">
        <v>1965</v>
      </c>
      <c r="B7" s="2">
        <v>194303000</v>
      </c>
    </row>
    <row r="8" spans="1:2" x14ac:dyDescent="0.25">
      <c r="A8" s="26">
        <v>1966</v>
      </c>
      <c r="B8" s="2">
        <v>196560000</v>
      </c>
    </row>
    <row r="9" spans="1:2" x14ac:dyDescent="0.25">
      <c r="A9" s="26">
        <v>1967</v>
      </c>
      <c r="B9" s="2">
        <v>198712000</v>
      </c>
    </row>
    <row r="10" spans="1:2" x14ac:dyDescent="0.25">
      <c r="A10" s="26">
        <v>1968</v>
      </c>
      <c r="B10" s="2">
        <v>200706000</v>
      </c>
    </row>
    <row r="11" spans="1:2" x14ac:dyDescent="0.25">
      <c r="A11" s="26">
        <v>1969</v>
      </c>
      <c r="B11" s="2">
        <v>202677000</v>
      </c>
    </row>
    <row r="12" spans="1:2" x14ac:dyDescent="0.25">
      <c r="A12" s="26">
        <v>1970</v>
      </c>
      <c r="B12" s="2">
        <v>205052000</v>
      </c>
    </row>
    <row r="13" spans="1:2" x14ac:dyDescent="0.25">
      <c r="A13" s="26">
        <v>1971</v>
      </c>
      <c r="B13" s="2">
        <v>207661000</v>
      </c>
    </row>
    <row r="14" spans="1:2" x14ac:dyDescent="0.25">
      <c r="A14" s="26">
        <v>1972</v>
      </c>
      <c r="B14" s="2">
        <v>209896000</v>
      </c>
    </row>
    <row r="15" spans="1:2" x14ac:dyDescent="0.25">
      <c r="A15" s="26">
        <v>1973</v>
      </c>
      <c r="B15" s="2">
        <v>211909000</v>
      </c>
    </row>
    <row r="16" spans="1:2" x14ac:dyDescent="0.25">
      <c r="A16" s="26">
        <v>1974</v>
      </c>
      <c r="B16" s="2">
        <v>213854000</v>
      </c>
    </row>
    <row r="17" spans="1:2" x14ac:dyDescent="0.25">
      <c r="A17" s="26">
        <v>1975</v>
      </c>
      <c r="B17" s="2">
        <v>215973000</v>
      </c>
    </row>
    <row r="18" spans="1:2" x14ac:dyDescent="0.25">
      <c r="A18" s="26">
        <v>1976</v>
      </c>
      <c r="B18" s="2">
        <v>218035000</v>
      </c>
    </row>
    <row r="19" spans="1:2" x14ac:dyDescent="0.25">
      <c r="A19" s="26">
        <v>1977</v>
      </c>
      <c r="B19" s="2">
        <v>220239000</v>
      </c>
    </row>
    <row r="20" spans="1:2" x14ac:dyDescent="0.25">
      <c r="A20" s="26">
        <v>1978</v>
      </c>
      <c r="B20" s="2">
        <v>222585000</v>
      </c>
    </row>
    <row r="21" spans="1:2" x14ac:dyDescent="0.25">
      <c r="A21" s="26">
        <v>1979</v>
      </c>
      <c r="B21" s="2">
        <v>225055000</v>
      </c>
    </row>
    <row r="22" spans="1:2" x14ac:dyDescent="0.25">
      <c r="A22" s="26">
        <v>1980</v>
      </c>
      <c r="B22" s="2">
        <v>227225000</v>
      </c>
    </row>
    <row r="23" spans="1:2" x14ac:dyDescent="0.25">
      <c r="A23" s="26">
        <v>1981</v>
      </c>
      <c r="B23" s="2">
        <v>229466000</v>
      </c>
    </row>
    <row r="24" spans="1:2" x14ac:dyDescent="0.25">
      <c r="A24" s="26">
        <v>1982</v>
      </c>
      <c r="B24" s="2">
        <v>231664000</v>
      </c>
    </row>
    <row r="25" spans="1:2" x14ac:dyDescent="0.25">
      <c r="A25" s="26">
        <v>1983</v>
      </c>
      <c r="B25" s="2">
        <v>233792000</v>
      </c>
    </row>
    <row r="26" spans="1:2" x14ac:dyDescent="0.25">
      <c r="A26" s="26">
        <v>1984</v>
      </c>
      <c r="B26" s="2">
        <v>235825000</v>
      </c>
    </row>
    <row r="27" spans="1:2" x14ac:dyDescent="0.25">
      <c r="A27" s="26">
        <v>1985</v>
      </c>
      <c r="B27" s="2">
        <v>237924000</v>
      </c>
    </row>
    <row r="28" spans="1:2" x14ac:dyDescent="0.25">
      <c r="A28" s="26">
        <v>1986</v>
      </c>
      <c r="B28" s="2">
        <v>240133000</v>
      </c>
    </row>
    <row r="29" spans="1:2" x14ac:dyDescent="0.25">
      <c r="A29" s="26">
        <v>1987</v>
      </c>
      <c r="B29" s="2">
        <v>242289000</v>
      </c>
    </row>
    <row r="30" spans="1:2" x14ac:dyDescent="0.25">
      <c r="A30" s="26">
        <v>1988</v>
      </c>
      <c r="B30" s="2">
        <v>244499000</v>
      </c>
    </row>
    <row r="31" spans="1:2" x14ac:dyDescent="0.25">
      <c r="A31" s="26">
        <v>1989</v>
      </c>
      <c r="B31" s="2">
        <v>246819000</v>
      </c>
    </row>
    <row r="32" spans="1:2" x14ac:dyDescent="0.25">
      <c r="A32" s="26">
        <v>1990</v>
      </c>
      <c r="B32" s="2">
        <v>249623000</v>
      </c>
    </row>
    <row r="33" spans="1:2" x14ac:dyDescent="0.25">
      <c r="A33" s="26">
        <v>1991</v>
      </c>
      <c r="B33" s="2">
        <v>252981000</v>
      </c>
    </row>
    <row r="34" spans="1:2" x14ac:dyDescent="0.25">
      <c r="A34" s="26">
        <v>1992</v>
      </c>
      <c r="B34" s="2">
        <v>256514000</v>
      </c>
    </row>
    <row r="35" spans="1:2" x14ac:dyDescent="0.25">
      <c r="A35" s="26">
        <v>1993</v>
      </c>
      <c r="B35" s="2">
        <v>259919000</v>
      </c>
    </row>
    <row r="36" spans="1:2" x14ac:dyDescent="0.25">
      <c r="A36" s="26">
        <v>1994</v>
      </c>
      <c r="B36" s="2">
        <v>263126000</v>
      </c>
    </row>
    <row r="37" spans="1:2" x14ac:dyDescent="0.25">
      <c r="A37" s="26">
        <v>1995</v>
      </c>
      <c r="B37" s="2">
        <v>266278000</v>
      </c>
    </row>
    <row r="38" spans="1:2" x14ac:dyDescent="0.25">
      <c r="A38" s="26">
        <v>1996</v>
      </c>
      <c r="B38" s="2">
        <v>269394000</v>
      </c>
    </row>
    <row r="39" spans="1:2" x14ac:dyDescent="0.25">
      <c r="A39" s="26">
        <v>1997</v>
      </c>
      <c r="B39" s="2">
        <v>272657000</v>
      </c>
    </row>
    <row r="40" spans="1:2" x14ac:dyDescent="0.25">
      <c r="A40" s="26">
        <v>1998</v>
      </c>
      <c r="B40" s="2">
        <v>275854000</v>
      </c>
    </row>
    <row r="41" spans="1:2" x14ac:dyDescent="0.25">
      <c r="A41" s="26">
        <v>1999</v>
      </c>
      <c r="B41" s="2">
        <v>279040000</v>
      </c>
    </row>
    <row r="42" spans="1:2" x14ac:dyDescent="0.25">
      <c r="A42" s="26">
        <v>2000</v>
      </c>
      <c r="B42" s="2">
        <v>282162411</v>
      </c>
    </row>
    <row r="43" spans="1:2" x14ac:dyDescent="0.25">
      <c r="A43" s="26">
        <v>2001</v>
      </c>
      <c r="B43" s="2">
        <v>284968955</v>
      </c>
    </row>
    <row r="44" spans="1:2" x14ac:dyDescent="0.25">
      <c r="A44" s="26">
        <v>2002</v>
      </c>
      <c r="B44" s="2">
        <v>287625193</v>
      </c>
    </row>
    <row r="45" spans="1:2" x14ac:dyDescent="0.25">
      <c r="A45" s="26">
        <v>2003</v>
      </c>
      <c r="B45" s="2">
        <v>290107933</v>
      </c>
    </row>
    <row r="46" spans="1:2" x14ac:dyDescent="0.25">
      <c r="A46" s="26">
        <v>2004</v>
      </c>
      <c r="B46" s="2">
        <v>292805298</v>
      </c>
    </row>
    <row r="47" spans="1:2" x14ac:dyDescent="0.25">
      <c r="A47" s="26">
        <v>2005</v>
      </c>
      <c r="B47" s="2">
        <v>295516599</v>
      </c>
    </row>
    <row r="48" spans="1:2" x14ac:dyDescent="0.25">
      <c r="A48" s="26">
        <v>2006</v>
      </c>
      <c r="B48" s="2">
        <v>298379912</v>
      </c>
    </row>
    <row r="49" spans="1:2" x14ac:dyDescent="0.25">
      <c r="A49" s="26">
        <v>2007</v>
      </c>
      <c r="B49" s="2">
        <v>301231207</v>
      </c>
    </row>
    <row r="50" spans="1:2" x14ac:dyDescent="0.25">
      <c r="A50" s="26">
        <v>2008</v>
      </c>
      <c r="B50" s="2">
        <v>304093966</v>
      </c>
    </row>
    <row r="51" spans="1:2" x14ac:dyDescent="0.25">
      <c r="A51" s="26">
        <v>2009</v>
      </c>
      <c r="B51" s="2">
        <v>306771529</v>
      </c>
    </row>
    <row r="52" spans="1:2" x14ac:dyDescent="0.25">
      <c r="A52" s="26">
        <v>2010</v>
      </c>
      <c r="B52" s="2">
        <v>309327143</v>
      </c>
    </row>
    <row r="53" spans="1:2" x14ac:dyDescent="0.25">
      <c r="A53" s="26">
        <v>2011</v>
      </c>
      <c r="B53" s="2">
        <v>311583481</v>
      </c>
    </row>
    <row r="54" spans="1:2" x14ac:dyDescent="0.25">
      <c r="A54" s="26">
        <v>2012</v>
      </c>
      <c r="B54" s="2">
        <v>313877662</v>
      </c>
    </row>
    <row r="55" spans="1:2" x14ac:dyDescent="0.25">
      <c r="A55" s="26">
        <v>2013</v>
      </c>
      <c r="B55" s="2">
        <v>316059947</v>
      </c>
    </row>
    <row r="56" spans="1:2" x14ac:dyDescent="0.25">
      <c r="A56" s="26">
        <v>2014</v>
      </c>
      <c r="B56" s="2">
        <v>318386329</v>
      </c>
    </row>
    <row r="57" spans="1:2" x14ac:dyDescent="0.25">
      <c r="A57" s="26">
        <v>2015</v>
      </c>
      <c r="B57" s="2">
        <v>320738994</v>
      </c>
    </row>
    <row r="58" spans="1:2" x14ac:dyDescent="0.25">
      <c r="A58" s="26">
        <v>2016</v>
      </c>
      <c r="B58" s="2">
        <v>323071755</v>
      </c>
    </row>
    <row r="59" spans="1:2" x14ac:dyDescent="0.25">
      <c r="A59" s="26">
        <v>2017</v>
      </c>
      <c r="B59" s="2">
        <v>325122128</v>
      </c>
    </row>
    <row r="60" spans="1:2" x14ac:dyDescent="0.25">
      <c r="A60" s="26">
        <v>2018</v>
      </c>
      <c r="B60" s="2">
        <v>326838199</v>
      </c>
    </row>
    <row r="61" spans="1:2" x14ac:dyDescent="0.25">
      <c r="A61" s="26">
        <v>2019</v>
      </c>
      <c r="B61" s="2">
        <v>328329953</v>
      </c>
    </row>
    <row r="62" spans="1:2" x14ac:dyDescent="0.25">
      <c r="A62" s="26">
        <v>2020</v>
      </c>
      <c r="B62" s="2">
        <v>329484123</v>
      </c>
    </row>
  </sheetData>
  <pageMargins left="0.7" right="0.7" top="0.75" bottom="0.75" header="0.3" footer="0.3"/>
  <pageSetup orientation="portrait" horizontalDpi="0" verticalDpi="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DD393-1CB0-4C2A-9FEA-594B13517659}">
  <sheetPr codeName="Sheet3">
    <tabColor rgb="FF92D050"/>
  </sheetPr>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39</v>
      </c>
    </row>
    <row r="1002" spans="26:26" x14ac:dyDescent="0.25">
      <c r="Z1002" t="s">
        <v>40</v>
      </c>
    </row>
  </sheetData>
  <sheetProtection selectLockedCells="1" selectUnlockedCells="1"/>
  <pageMargins left="0.7" right="0.7" top="0.75" bottom="0.75" header="0.3" footer="0.3"/>
  <pageSetup orientation="portrait" horizontalDpi="0" verticalDpi="0"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9220" r:id="rId9" name="AroAxControlShim1">
          <controlPr defaultSize="0" autoLine="0" autoPict="0" altText="Power View" r:id="rId10">
            <anchor moveWithCells="1">
              <from>
                <xdr:col>0</xdr:col>
                <xdr:colOff>9525</xdr:colOff>
                <xdr:row>0</xdr:row>
                <xdr:rowOff>9525</xdr:rowOff>
              </from>
              <to>
                <xdr:col>25</xdr:col>
                <xdr:colOff>2857500</xdr:colOff>
                <xdr:row>71</xdr:row>
                <xdr:rowOff>47625</xdr:rowOff>
              </to>
            </anchor>
          </controlPr>
        </control>
      </mc:Choice>
      <mc:Fallback>
        <control shapeId="9220" r:id="rId9" name="AroAxControlShim1"/>
      </mc:Fallback>
    </mc:AlternateContent>
  </control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3A4F-F8DE-4D4C-A054-5ECD60C6A448}">
  <dimension ref="A1:C204"/>
  <sheetViews>
    <sheetView workbookViewId="0">
      <selection sqref="A1:C204"/>
    </sheetView>
  </sheetViews>
  <sheetFormatPr defaultRowHeight="15" x14ac:dyDescent="0.25"/>
  <cols>
    <col min="1" max="1" width="10.5703125" customWidth="1"/>
    <col min="2" max="2" width="11.7109375" customWidth="1"/>
    <col min="3" max="3" width="12.85546875" customWidth="1"/>
  </cols>
  <sheetData>
    <row r="1" spans="1:3" x14ac:dyDescent="0.25">
      <c r="A1" t="s">
        <v>41</v>
      </c>
      <c r="B1" t="s">
        <v>47</v>
      </c>
      <c r="C1" t="s">
        <v>48</v>
      </c>
    </row>
    <row r="2" spans="1:3" x14ac:dyDescent="0.25">
      <c r="A2" t="s">
        <v>42</v>
      </c>
      <c r="B2" s="27">
        <v>10001</v>
      </c>
      <c r="C2" s="6">
        <v>17310</v>
      </c>
    </row>
    <row r="3" spans="1:3" x14ac:dyDescent="0.25">
      <c r="A3" t="s">
        <v>42</v>
      </c>
      <c r="B3" s="27">
        <v>10002</v>
      </c>
      <c r="C3" s="6">
        <v>84870</v>
      </c>
    </row>
    <row r="4" spans="1:3" x14ac:dyDescent="0.25">
      <c r="A4" t="s">
        <v>42</v>
      </c>
      <c r="B4" s="27">
        <v>10003</v>
      </c>
      <c r="C4" s="6">
        <v>53673</v>
      </c>
    </row>
    <row r="5" spans="1:3" x14ac:dyDescent="0.25">
      <c r="A5" t="s">
        <v>42</v>
      </c>
      <c r="B5" s="27">
        <v>10004</v>
      </c>
      <c r="C5" s="6">
        <v>1225</v>
      </c>
    </row>
    <row r="6" spans="1:3" x14ac:dyDescent="0.25">
      <c r="A6" t="s">
        <v>42</v>
      </c>
      <c r="B6" s="27">
        <v>10005</v>
      </c>
      <c r="C6" s="6">
        <v>884</v>
      </c>
    </row>
    <row r="7" spans="1:3" x14ac:dyDescent="0.25">
      <c r="A7" t="s">
        <v>42</v>
      </c>
      <c r="B7" s="27">
        <v>10006</v>
      </c>
      <c r="C7" s="6">
        <v>1447</v>
      </c>
    </row>
    <row r="8" spans="1:3" x14ac:dyDescent="0.25">
      <c r="A8" t="s">
        <v>42</v>
      </c>
      <c r="B8" s="27">
        <v>10007</v>
      </c>
      <c r="C8" s="6">
        <v>3522</v>
      </c>
    </row>
    <row r="9" spans="1:3" x14ac:dyDescent="0.25">
      <c r="A9" t="s">
        <v>42</v>
      </c>
      <c r="B9" s="27">
        <v>10009</v>
      </c>
      <c r="C9" s="6">
        <v>58595</v>
      </c>
    </row>
    <row r="10" spans="1:3" x14ac:dyDescent="0.25">
      <c r="A10" t="s">
        <v>42</v>
      </c>
      <c r="B10" s="27">
        <v>10010</v>
      </c>
      <c r="C10" s="6">
        <v>26408</v>
      </c>
    </row>
    <row r="11" spans="1:3" x14ac:dyDescent="0.25">
      <c r="A11" t="s">
        <v>42</v>
      </c>
      <c r="B11" s="27">
        <v>10011</v>
      </c>
      <c r="C11" s="6">
        <v>46669</v>
      </c>
    </row>
    <row r="12" spans="1:3" x14ac:dyDescent="0.25">
      <c r="A12" t="s">
        <v>42</v>
      </c>
      <c r="B12" s="27">
        <v>10012</v>
      </c>
      <c r="C12" s="6">
        <v>26000</v>
      </c>
    </row>
    <row r="13" spans="1:3" x14ac:dyDescent="0.25">
      <c r="A13" t="s">
        <v>42</v>
      </c>
      <c r="B13" s="27">
        <v>10013</v>
      </c>
      <c r="C13" s="6">
        <v>25042</v>
      </c>
    </row>
    <row r="14" spans="1:3" x14ac:dyDescent="0.25">
      <c r="A14" t="s">
        <v>42</v>
      </c>
      <c r="B14" s="27">
        <v>10014</v>
      </c>
      <c r="C14" s="6">
        <v>32667</v>
      </c>
    </row>
    <row r="15" spans="1:3" x14ac:dyDescent="0.25">
      <c r="A15" t="s">
        <v>42</v>
      </c>
      <c r="B15" s="27">
        <v>10016</v>
      </c>
      <c r="C15" s="6">
        <v>51217</v>
      </c>
    </row>
    <row r="16" spans="1:3" x14ac:dyDescent="0.25">
      <c r="A16" t="s">
        <v>42</v>
      </c>
      <c r="B16" s="27">
        <v>10017</v>
      </c>
      <c r="C16" s="6">
        <v>16201</v>
      </c>
    </row>
    <row r="17" spans="1:3" x14ac:dyDescent="0.25">
      <c r="A17" t="s">
        <v>42</v>
      </c>
      <c r="B17" s="27">
        <v>10018</v>
      </c>
      <c r="C17" s="6">
        <v>4255</v>
      </c>
    </row>
    <row r="18" spans="1:3" x14ac:dyDescent="0.25">
      <c r="A18" t="s">
        <v>42</v>
      </c>
      <c r="B18" s="27">
        <v>10019</v>
      </c>
      <c r="C18" s="6">
        <v>36012</v>
      </c>
    </row>
    <row r="19" spans="1:3" x14ac:dyDescent="0.25">
      <c r="A19" t="s">
        <v>42</v>
      </c>
      <c r="B19" s="27">
        <v>10020</v>
      </c>
      <c r="C19" s="6">
        <v>1</v>
      </c>
    </row>
    <row r="20" spans="1:3" x14ac:dyDescent="0.25">
      <c r="A20" t="s">
        <v>42</v>
      </c>
      <c r="B20" s="27">
        <v>10021</v>
      </c>
      <c r="C20" s="6">
        <v>102078</v>
      </c>
    </row>
    <row r="21" spans="1:3" x14ac:dyDescent="0.25">
      <c r="A21" t="s">
        <v>42</v>
      </c>
      <c r="B21" s="27">
        <v>10022</v>
      </c>
      <c r="C21" s="6">
        <v>30642</v>
      </c>
    </row>
    <row r="22" spans="1:3" x14ac:dyDescent="0.25">
      <c r="A22" t="s">
        <v>42</v>
      </c>
      <c r="B22" s="27">
        <v>10023</v>
      </c>
      <c r="C22" s="6">
        <v>62206</v>
      </c>
    </row>
    <row r="23" spans="1:3" x14ac:dyDescent="0.25">
      <c r="A23" t="s">
        <v>42</v>
      </c>
      <c r="B23" s="27">
        <v>10024</v>
      </c>
      <c r="C23" s="6">
        <v>61414</v>
      </c>
    </row>
    <row r="24" spans="1:3" x14ac:dyDescent="0.25">
      <c r="A24" t="s">
        <v>42</v>
      </c>
      <c r="B24" s="27">
        <v>10025</v>
      </c>
      <c r="C24" s="6">
        <v>97086</v>
      </c>
    </row>
    <row r="25" spans="1:3" x14ac:dyDescent="0.25">
      <c r="A25" t="s">
        <v>42</v>
      </c>
      <c r="B25" s="27">
        <v>10026</v>
      </c>
      <c r="C25" s="6">
        <v>30377</v>
      </c>
    </row>
    <row r="26" spans="1:3" x14ac:dyDescent="0.25">
      <c r="A26" t="s">
        <v>42</v>
      </c>
      <c r="B26" s="27">
        <v>10027</v>
      </c>
      <c r="C26" s="6">
        <v>56168</v>
      </c>
    </row>
    <row r="27" spans="1:3" x14ac:dyDescent="0.25">
      <c r="A27" t="s">
        <v>42</v>
      </c>
      <c r="B27" s="27">
        <v>10028</v>
      </c>
      <c r="C27" s="6">
        <v>44987</v>
      </c>
    </row>
    <row r="28" spans="1:3" x14ac:dyDescent="0.25">
      <c r="A28" t="s">
        <v>42</v>
      </c>
      <c r="B28" s="27">
        <v>10029</v>
      </c>
      <c r="C28" s="6">
        <v>75390</v>
      </c>
    </row>
    <row r="29" spans="1:3" x14ac:dyDescent="0.25">
      <c r="A29" t="s">
        <v>42</v>
      </c>
      <c r="B29" s="27">
        <v>10030</v>
      </c>
      <c r="C29" s="6">
        <v>25847</v>
      </c>
    </row>
    <row r="30" spans="1:3" x14ac:dyDescent="0.25">
      <c r="A30" t="s">
        <v>42</v>
      </c>
      <c r="B30" s="27">
        <v>10031</v>
      </c>
      <c r="C30" s="6">
        <v>60221</v>
      </c>
    </row>
    <row r="31" spans="1:3" x14ac:dyDescent="0.25">
      <c r="A31" t="s">
        <v>42</v>
      </c>
      <c r="B31" s="27">
        <v>10032</v>
      </c>
      <c r="C31" s="6">
        <v>63842</v>
      </c>
    </row>
    <row r="32" spans="1:3" x14ac:dyDescent="0.25">
      <c r="A32" t="s">
        <v>42</v>
      </c>
      <c r="B32" s="27">
        <v>10033</v>
      </c>
      <c r="C32" s="6">
        <v>58259</v>
      </c>
    </row>
    <row r="33" spans="1:3" x14ac:dyDescent="0.25">
      <c r="A33" t="s">
        <v>42</v>
      </c>
      <c r="B33" s="27">
        <v>10034</v>
      </c>
      <c r="C33" s="6">
        <v>41756</v>
      </c>
    </row>
    <row r="34" spans="1:3" x14ac:dyDescent="0.25">
      <c r="A34" t="s">
        <v>42</v>
      </c>
      <c r="B34" s="27">
        <v>10035</v>
      </c>
      <c r="C34" s="6">
        <v>32702</v>
      </c>
    </row>
    <row r="35" spans="1:3" x14ac:dyDescent="0.25">
      <c r="A35" t="s">
        <v>42</v>
      </c>
      <c r="B35" s="27">
        <v>10036</v>
      </c>
      <c r="C35" s="6">
        <v>18751</v>
      </c>
    </row>
    <row r="36" spans="1:3" x14ac:dyDescent="0.25">
      <c r="A36" t="s">
        <v>42</v>
      </c>
      <c r="B36" s="27">
        <v>10037</v>
      </c>
      <c r="C36" s="6">
        <v>16984</v>
      </c>
    </row>
    <row r="37" spans="1:3" x14ac:dyDescent="0.25">
      <c r="A37" t="s">
        <v>42</v>
      </c>
      <c r="B37" s="27">
        <v>10038</v>
      </c>
      <c r="C37" s="6">
        <v>15574</v>
      </c>
    </row>
    <row r="38" spans="1:3" x14ac:dyDescent="0.25">
      <c r="A38" t="s">
        <v>42</v>
      </c>
      <c r="B38" s="27">
        <v>10039</v>
      </c>
      <c r="C38" s="6">
        <v>21737</v>
      </c>
    </row>
    <row r="39" spans="1:3" x14ac:dyDescent="0.25">
      <c r="A39" t="s">
        <v>42</v>
      </c>
      <c r="B39" s="27">
        <v>10040</v>
      </c>
      <c r="C39" s="6">
        <v>46599</v>
      </c>
    </row>
    <row r="40" spans="1:3" x14ac:dyDescent="0.25">
      <c r="A40" t="s">
        <v>42</v>
      </c>
      <c r="B40" s="27">
        <v>10041</v>
      </c>
      <c r="C40" s="6">
        <v>0</v>
      </c>
    </row>
    <row r="41" spans="1:3" x14ac:dyDescent="0.25">
      <c r="A41" t="s">
        <v>42</v>
      </c>
      <c r="B41" s="27">
        <v>10044</v>
      </c>
      <c r="C41" s="6">
        <v>9520</v>
      </c>
    </row>
    <row r="42" spans="1:3" x14ac:dyDescent="0.25">
      <c r="A42" t="s">
        <v>42</v>
      </c>
      <c r="B42" s="27">
        <v>10069</v>
      </c>
      <c r="C42" s="6">
        <v>1403</v>
      </c>
    </row>
    <row r="43" spans="1:3" x14ac:dyDescent="0.25">
      <c r="A43" t="s">
        <v>42</v>
      </c>
      <c r="B43" s="27">
        <v>10103</v>
      </c>
      <c r="C43" s="6">
        <v>0</v>
      </c>
    </row>
    <row r="44" spans="1:3" x14ac:dyDescent="0.25">
      <c r="A44" t="s">
        <v>42</v>
      </c>
      <c r="B44" s="27">
        <v>10111</v>
      </c>
      <c r="C44" s="6">
        <v>0</v>
      </c>
    </row>
    <row r="45" spans="1:3" x14ac:dyDescent="0.25">
      <c r="A45" t="s">
        <v>42</v>
      </c>
      <c r="B45" s="27">
        <v>10112</v>
      </c>
      <c r="C45" s="6">
        <v>0</v>
      </c>
    </row>
    <row r="46" spans="1:3" x14ac:dyDescent="0.25">
      <c r="A46" t="s">
        <v>42</v>
      </c>
      <c r="B46" s="27">
        <v>10115</v>
      </c>
      <c r="C46" s="6">
        <v>0</v>
      </c>
    </row>
    <row r="47" spans="1:3" x14ac:dyDescent="0.25">
      <c r="A47" t="s">
        <v>42</v>
      </c>
      <c r="B47" s="27">
        <v>10119</v>
      </c>
      <c r="C47" s="6">
        <v>0</v>
      </c>
    </row>
    <row r="48" spans="1:3" x14ac:dyDescent="0.25">
      <c r="A48" t="s">
        <v>42</v>
      </c>
      <c r="B48" s="27">
        <v>10128</v>
      </c>
      <c r="C48" s="6">
        <v>59856</v>
      </c>
    </row>
    <row r="49" spans="1:3" x14ac:dyDescent="0.25">
      <c r="A49" t="s">
        <v>42</v>
      </c>
      <c r="B49" s="27">
        <v>10152</v>
      </c>
      <c r="C49" s="6">
        <v>0</v>
      </c>
    </row>
    <row r="50" spans="1:3" x14ac:dyDescent="0.25">
      <c r="A50" t="s">
        <v>42</v>
      </c>
      <c r="B50" s="27">
        <v>10153</v>
      </c>
      <c r="C50" s="6">
        <v>0</v>
      </c>
    </row>
    <row r="51" spans="1:3" x14ac:dyDescent="0.25">
      <c r="A51" t="s">
        <v>42</v>
      </c>
      <c r="B51" s="27">
        <v>10154</v>
      </c>
      <c r="C51" s="6">
        <v>0</v>
      </c>
    </row>
    <row r="52" spans="1:3" x14ac:dyDescent="0.25">
      <c r="A52" t="s">
        <v>42</v>
      </c>
      <c r="B52" s="27">
        <v>10162</v>
      </c>
      <c r="C52" s="6">
        <v>1726</v>
      </c>
    </row>
    <row r="53" spans="1:3" x14ac:dyDescent="0.25">
      <c r="A53" t="s">
        <v>42</v>
      </c>
      <c r="B53" s="27">
        <v>10165</v>
      </c>
      <c r="C53" s="6">
        <v>7</v>
      </c>
    </row>
    <row r="54" spans="1:3" x14ac:dyDescent="0.25">
      <c r="A54" t="s">
        <v>42</v>
      </c>
      <c r="B54" s="27">
        <v>10167</v>
      </c>
      <c r="C54" s="6">
        <v>0</v>
      </c>
    </row>
    <row r="55" spans="1:3" x14ac:dyDescent="0.25">
      <c r="A55" t="s">
        <v>42</v>
      </c>
      <c r="B55" s="27">
        <v>10169</v>
      </c>
      <c r="C55" s="6">
        <v>0</v>
      </c>
    </row>
    <row r="56" spans="1:3" x14ac:dyDescent="0.25">
      <c r="A56" t="s">
        <v>42</v>
      </c>
      <c r="B56" s="27">
        <v>10170</v>
      </c>
      <c r="C56" s="6">
        <v>1</v>
      </c>
    </row>
    <row r="57" spans="1:3" x14ac:dyDescent="0.25">
      <c r="A57" t="s">
        <v>42</v>
      </c>
      <c r="B57" s="27">
        <v>10171</v>
      </c>
      <c r="C57" s="6">
        <v>1</v>
      </c>
    </row>
    <row r="58" spans="1:3" x14ac:dyDescent="0.25">
      <c r="A58" t="s">
        <v>42</v>
      </c>
      <c r="B58" s="27">
        <v>10172</v>
      </c>
      <c r="C58" s="6">
        <v>0</v>
      </c>
    </row>
    <row r="59" spans="1:3" x14ac:dyDescent="0.25">
      <c r="A59" t="s">
        <v>42</v>
      </c>
      <c r="B59" s="27">
        <v>10173</v>
      </c>
      <c r="C59" s="6">
        <v>0</v>
      </c>
    </row>
    <row r="60" spans="1:3" x14ac:dyDescent="0.25">
      <c r="A60" t="s">
        <v>42</v>
      </c>
      <c r="B60" s="27">
        <v>10177</v>
      </c>
      <c r="C60" s="6">
        <v>0</v>
      </c>
    </row>
    <row r="61" spans="1:3" x14ac:dyDescent="0.25">
      <c r="A61" t="s">
        <v>42</v>
      </c>
      <c r="B61" s="27">
        <v>10271</v>
      </c>
      <c r="C61" s="6">
        <v>0</v>
      </c>
    </row>
    <row r="62" spans="1:3" x14ac:dyDescent="0.25">
      <c r="A62" t="s">
        <v>42</v>
      </c>
      <c r="B62" s="27">
        <v>10278</v>
      </c>
      <c r="C62" s="6">
        <v>0</v>
      </c>
    </row>
    <row r="63" spans="1:3" x14ac:dyDescent="0.25">
      <c r="A63" t="s">
        <v>42</v>
      </c>
      <c r="B63" s="27">
        <v>10279</v>
      </c>
      <c r="C63" s="6">
        <v>0</v>
      </c>
    </row>
    <row r="64" spans="1:3" x14ac:dyDescent="0.25">
      <c r="A64" t="s">
        <v>42</v>
      </c>
      <c r="B64" s="27">
        <v>10280</v>
      </c>
      <c r="C64" s="6">
        <v>6614</v>
      </c>
    </row>
    <row r="65" spans="1:3" x14ac:dyDescent="0.25">
      <c r="A65" t="s">
        <v>42</v>
      </c>
      <c r="B65" s="27">
        <v>10282</v>
      </c>
      <c r="C65" s="6">
        <v>1574</v>
      </c>
    </row>
    <row r="66" spans="1:3" x14ac:dyDescent="0.25">
      <c r="A66" t="s">
        <v>43</v>
      </c>
      <c r="B66" s="27">
        <v>10301</v>
      </c>
      <c r="C66" s="6">
        <v>38805</v>
      </c>
    </row>
    <row r="67" spans="1:3" x14ac:dyDescent="0.25">
      <c r="A67" t="s">
        <v>43</v>
      </c>
      <c r="B67" s="27">
        <v>10302</v>
      </c>
      <c r="C67" s="6">
        <v>16406</v>
      </c>
    </row>
    <row r="68" spans="1:3" x14ac:dyDescent="0.25">
      <c r="A68" t="s">
        <v>43</v>
      </c>
      <c r="B68" s="27">
        <v>10303</v>
      </c>
      <c r="C68" s="6">
        <v>23530</v>
      </c>
    </row>
    <row r="69" spans="1:3" x14ac:dyDescent="0.25">
      <c r="A69" t="s">
        <v>43</v>
      </c>
      <c r="B69" s="27">
        <v>10304</v>
      </c>
      <c r="C69" s="6">
        <v>38972</v>
      </c>
    </row>
    <row r="70" spans="1:3" x14ac:dyDescent="0.25">
      <c r="A70" t="s">
        <v>43</v>
      </c>
      <c r="B70" s="27">
        <v>10305</v>
      </c>
      <c r="C70" s="6">
        <v>38450</v>
      </c>
    </row>
    <row r="71" spans="1:3" x14ac:dyDescent="0.25">
      <c r="A71" t="s">
        <v>43</v>
      </c>
      <c r="B71" s="27">
        <v>10306</v>
      </c>
      <c r="C71" s="6">
        <v>55698</v>
      </c>
    </row>
    <row r="72" spans="1:3" x14ac:dyDescent="0.25">
      <c r="A72" t="s">
        <v>43</v>
      </c>
      <c r="B72" s="27">
        <v>10307</v>
      </c>
      <c r="C72" s="6">
        <v>11669</v>
      </c>
    </row>
    <row r="73" spans="1:3" x14ac:dyDescent="0.25">
      <c r="A73" t="s">
        <v>43</v>
      </c>
      <c r="B73" s="27">
        <v>10308</v>
      </c>
      <c r="C73" s="6">
        <v>26451</v>
      </c>
    </row>
    <row r="74" spans="1:3" x14ac:dyDescent="0.25">
      <c r="A74" t="s">
        <v>43</v>
      </c>
      <c r="B74" s="27">
        <v>10309</v>
      </c>
      <c r="C74" s="6">
        <v>27207</v>
      </c>
    </row>
    <row r="75" spans="1:3" x14ac:dyDescent="0.25">
      <c r="A75" t="s">
        <v>43</v>
      </c>
      <c r="B75" s="27">
        <v>10310</v>
      </c>
      <c r="C75" s="6">
        <v>22852</v>
      </c>
    </row>
    <row r="76" spans="1:3" x14ac:dyDescent="0.25">
      <c r="A76" t="s">
        <v>43</v>
      </c>
      <c r="B76" s="27">
        <v>10312</v>
      </c>
      <c r="C76" s="6">
        <v>58867</v>
      </c>
    </row>
    <row r="77" spans="1:3" x14ac:dyDescent="0.25">
      <c r="A77" t="s">
        <v>43</v>
      </c>
      <c r="B77" s="27">
        <v>10314</v>
      </c>
      <c r="C77" s="6">
        <v>84821</v>
      </c>
    </row>
    <row r="78" spans="1:3" x14ac:dyDescent="0.25">
      <c r="A78" t="s">
        <v>44</v>
      </c>
      <c r="B78" s="27">
        <v>10451</v>
      </c>
      <c r="C78" s="6">
        <v>40961</v>
      </c>
    </row>
    <row r="79" spans="1:3" x14ac:dyDescent="0.25">
      <c r="A79" t="s">
        <v>44</v>
      </c>
      <c r="B79" s="27">
        <v>10452</v>
      </c>
      <c r="C79" s="6">
        <v>72138</v>
      </c>
    </row>
    <row r="80" spans="1:3" x14ac:dyDescent="0.25">
      <c r="A80" t="s">
        <v>44</v>
      </c>
      <c r="B80" s="27">
        <v>10453</v>
      </c>
      <c r="C80" s="6">
        <v>76775</v>
      </c>
    </row>
    <row r="81" spans="1:3" x14ac:dyDescent="0.25">
      <c r="A81" t="s">
        <v>44</v>
      </c>
      <c r="B81" s="27">
        <v>10454</v>
      </c>
      <c r="C81" s="6">
        <v>34976</v>
      </c>
    </row>
    <row r="82" spans="1:3" x14ac:dyDescent="0.25">
      <c r="A82" t="s">
        <v>44</v>
      </c>
      <c r="B82" s="27">
        <v>10455</v>
      </c>
      <c r="C82" s="6">
        <v>37465</v>
      </c>
    </row>
    <row r="83" spans="1:3" x14ac:dyDescent="0.25">
      <c r="A83" t="s">
        <v>44</v>
      </c>
      <c r="B83" s="27">
        <v>10456</v>
      </c>
      <c r="C83" s="6">
        <v>76656</v>
      </c>
    </row>
    <row r="84" spans="1:3" x14ac:dyDescent="0.25">
      <c r="A84" t="s">
        <v>44</v>
      </c>
      <c r="B84" s="27">
        <v>10457</v>
      </c>
      <c r="C84" s="6">
        <v>69048</v>
      </c>
    </row>
    <row r="85" spans="1:3" x14ac:dyDescent="0.25">
      <c r="A85" t="s">
        <v>44</v>
      </c>
      <c r="B85" s="27">
        <v>10458</v>
      </c>
      <c r="C85" s="6">
        <v>77840</v>
      </c>
    </row>
    <row r="86" spans="1:3" x14ac:dyDescent="0.25">
      <c r="A86" t="s">
        <v>44</v>
      </c>
      <c r="B86" s="27">
        <v>10459</v>
      </c>
      <c r="C86" s="6">
        <v>39080</v>
      </c>
    </row>
    <row r="87" spans="1:3" x14ac:dyDescent="0.25">
      <c r="A87" t="s">
        <v>44</v>
      </c>
      <c r="B87" s="27">
        <v>10460</v>
      </c>
      <c r="C87" s="6">
        <v>53707</v>
      </c>
    </row>
    <row r="88" spans="1:3" x14ac:dyDescent="0.25">
      <c r="A88" t="s">
        <v>44</v>
      </c>
      <c r="B88" s="27">
        <v>10461</v>
      </c>
      <c r="C88" s="6">
        <v>49808</v>
      </c>
    </row>
    <row r="89" spans="1:3" x14ac:dyDescent="0.25">
      <c r="A89" t="s">
        <v>44</v>
      </c>
      <c r="B89" s="27">
        <v>10462</v>
      </c>
      <c r="C89" s="6">
        <v>72077</v>
      </c>
    </row>
    <row r="90" spans="1:3" x14ac:dyDescent="0.25">
      <c r="A90" t="s">
        <v>44</v>
      </c>
      <c r="B90" s="27">
        <v>10463</v>
      </c>
      <c r="C90" s="6">
        <v>57756</v>
      </c>
    </row>
    <row r="91" spans="1:3" x14ac:dyDescent="0.25">
      <c r="A91" t="s">
        <v>42</v>
      </c>
      <c r="B91" s="27">
        <v>10463</v>
      </c>
      <c r="C91" s="6">
        <v>7820</v>
      </c>
    </row>
    <row r="92" spans="1:3" x14ac:dyDescent="0.25">
      <c r="A92" t="s">
        <v>44</v>
      </c>
      <c r="B92" s="27">
        <v>10464</v>
      </c>
      <c r="C92" s="6">
        <v>4634</v>
      </c>
    </row>
    <row r="93" spans="1:3" x14ac:dyDescent="0.25">
      <c r="A93" t="s">
        <v>44</v>
      </c>
      <c r="B93" s="27">
        <v>10465</v>
      </c>
      <c r="C93" s="6">
        <v>42500</v>
      </c>
    </row>
    <row r="94" spans="1:3" x14ac:dyDescent="0.25">
      <c r="A94" t="s">
        <v>44</v>
      </c>
      <c r="B94" s="27">
        <v>10466</v>
      </c>
      <c r="C94" s="6">
        <v>68787</v>
      </c>
    </row>
    <row r="95" spans="1:3" x14ac:dyDescent="0.25">
      <c r="A95" t="s">
        <v>44</v>
      </c>
      <c r="B95" s="27">
        <v>10467</v>
      </c>
      <c r="C95" s="6">
        <v>94342</v>
      </c>
    </row>
    <row r="96" spans="1:3" x14ac:dyDescent="0.25">
      <c r="A96" t="s">
        <v>44</v>
      </c>
      <c r="B96" s="27">
        <v>10468</v>
      </c>
      <c r="C96" s="6">
        <v>78309</v>
      </c>
    </row>
    <row r="97" spans="1:3" x14ac:dyDescent="0.25">
      <c r="A97" t="s">
        <v>44</v>
      </c>
      <c r="B97" s="27">
        <v>10469</v>
      </c>
      <c r="C97" s="6">
        <v>63345</v>
      </c>
    </row>
    <row r="98" spans="1:3" x14ac:dyDescent="0.25">
      <c r="A98" t="s">
        <v>44</v>
      </c>
      <c r="B98" s="27">
        <v>10470</v>
      </c>
      <c r="C98" s="6">
        <v>15780</v>
      </c>
    </row>
    <row r="99" spans="1:3" x14ac:dyDescent="0.25">
      <c r="A99" t="s">
        <v>44</v>
      </c>
      <c r="B99" s="27">
        <v>10471</v>
      </c>
      <c r="C99" s="6">
        <v>23413</v>
      </c>
    </row>
    <row r="100" spans="1:3" x14ac:dyDescent="0.25">
      <c r="A100" t="s">
        <v>44</v>
      </c>
      <c r="B100" s="27">
        <v>10472</v>
      </c>
      <c r="C100" s="6">
        <v>64867</v>
      </c>
    </row>
    <row r="101" spans="1:3" x14ac:dyDescent="0.25">
      <c r="A101" t="s">
        <v>44</v>
      </c>
      <c r="B101" s="27">
        <v>10473</v>
      </c>
      <c r="C101" s="6">
        <v>56166</v>
      </c>
    </row>
    <row r="102" spans="1:3" x14ac:dyDescent="0.25">
      <c r="A102" t="s">
        <v>44</v>
      </c>
      <c r="B102" s="27">
        <v>10474</v>
      </c>
      <c r="C102" s="6">
        <v>11354</v>
      </c>
    </row>
    <row r="103" spans="1:3" x14ac:dyDescent="0.25">
      <c r="A103" t="s">
        <v>44</v>
      </c>
      <c r="B103" s="27">
        <v>10475</v>
      </c>
      <c r="C103" s="6">
        <v>38086</v>
      </c>
    </row>
    <row r="104" spans="1:3" x14ac:dyDescent="0.25">
      <c r="A104" t="s">
        <v>45</v>
      </c>
      <c r="B104" s="27">
        <v>11001</v>
      </c>
      <c r="C104" s="6">
        <v>3143</v>
      </c>
    </row>
    <row r="105" spans="1:3" x14ac:dyDescent="0.25">
      <c r="A105" t="s">
        <v>45</v>
      </c>
      <c r="B105" s="27">
        <v>11004</v>
      </c>
      <c r="C105" s="6">
        <v>14682</v>
      </c>
    </row>
    <row r="106" spans="1:3" x14ac:dyDescent="0.25">
      <c r="A106" t="s">
        <v>45</v>
      </c>
      <c r="B106" s="27">
        <v>11005</v>
      </c>
      <c r="C106" s="6">
        <v>2195</v>
      </c>
    </row>
    <row r="107" spans="1:3" x14ac:dyDescent="0.25">
      <c r="A107" t="s">
        <v>45</v>
      </c>
      <c r="B107" s="27">
        <v>11040</v>
      </c>
      <c r="C107" s="6">
        <v>1681</v>
      </c>
    </row>
    <row r="108" spans="1:3" x14ac:dyDescent="0.25">
      <c r="A108" t="s">
        <v>45</v>
      </c>
      <c r="B108" s="27">
        <v>11101</v>
      </c>
      <c r="C108" s="6">
        <v>25595</v>
      </c>
    </row>
    <row r="109" spans="1:3" x14ac:dyDescent="0.25">
      <c r="A109" t="s">
        <v>45</v>
      </c>
      <c r="B109" s="27">
        <v>11102</v>
      </c>
      <c r="C109" s="6">
        <v>36291</v>
      </c>
    </row>
    <row r="110" spans="1:3" x14ac:dyDescent="0.25">
      <c r="A110" t="s">
        <v>45</v>
      </c>
      <c r="B110" s="27">
        <v>11103</v>
      </c>
      <c r="C110" s="6">
        <v>44321</v>
      </c>
    </row>
    <row r="111" spans="1:3" x14ac:dyDescent="0.25">
      <c r="A111" t="s">
        <v>45</v>
      </c>
      <c r="B111" s="27">
        <v>11104</v>
      </c>
      <c r="C111" s="6">
        <v>29506</v>
      </c>
    </row>
    <row r="112" spans="1:3" x14ac:dyDescent="0.25">
      <c r="A112" t="s">
        <v>45</v>
      </c>
      <c r="B112" s="27">
        <v>11105</v>
      </c>
      <c r="C112" s="6">
        <v>42117</v>
      </c>
    </row>
    <row r="113" spans="1:3" x14ac:dyDescent="0.25">
      <c r="A113" t="s">
        <v>45</v>
      </c>
      <c r="B113" s="27">
        <v>11106</v>
      </c>
      <c r="C113" s="6">
        <v>43130</v>
      </c>
    </row>
    <row r="114" spans="1:3" x14ac:dyDescent="0.25">
      <c r="A114" t="s">
        <v>46</v>
      </c>
      <c r="B114" s="27">
        <v>11201</v>
      </c>
      <c r="C114" s="6">
        <v>47746</v>
      </c>
    </row>
    <row r="115" spans="1:3" x14ac:dyDescent="0.25">
      <c r="A115" t="s">
        <v>46</v>
      </c>
      <c r="B115" s="27">
        <v>11203</v>
      </c>
      <c r="C115" s="6">
        <v>84498</v>
      </c>
    </row>
    <row r="116" spans="1:3" x14ac:dyDescent="0.25">
      <c r="A116" t="s">
        <v>46</v>
      </c>
      <c r="B116" s="27">
        <v>11204</v>
      </c>
      <c r="C116" s="6">
        <v>74880</v>
      </c>
    </row>
    <row r="117" spans="1:3" x14ac:dyDescent="0.25">
      <c r="A117" t="s">
        <v>46</v>
      </c>
      <c r="B117" s="27">
        <v>11205</v>
      </c>
      <c r="C117" s="6">
        <v>35622</v>
      </c>
    </row>
    <row r="118" spans="1:3" x14ac:dyDescent="0.25">
      <c r="A118" t="s">
        <v>46</v>
      </c>
      <c r="B118" s="27">
        <v>11206</v>
      </c>
      <c r="C118" s="6">
        <v>69032</v>
      </c>
    </row>
    <row r="119" spans="1:3" x14ac:dyDescent="0.25">
      <c r="A119" t="s">
        <v>46</v>
      </c>
      <c r="B119" s="27">
        <v>11207</v>
      </c>
      <c r="C119" s="6">
        <v>86551</v>
      </c>
    </row>
    <row r="120" spans="1:3" x14ac:dyDescent="0.25">
      <c r="A120" t="s">
        <v>46</v>
      </c>
      <c r="B120" s="27">
        <v>11208</v>
      </c>
      <c r="C120" s="6">
        <v>87165</v>
      </c>
    </row>
    <row r="121" spans="1:3" x14ac:dyDescent="0.25">
      <c r="A121" t="s">
        <v>46</v>
      </c>
      <c r="B121" s="27">
        <v>11209</v>
      </c>
      <c r="C121" s="6">
        <v>69840</v>
      </c>
    </row>
    <row r="122" spans="1:3" x14ac:dyDescent="0.25">
      <c r="A122" t="s">
        <v>46</v>
      </c>
      <c r="B122" s="27">
        <v>11210</v>
      </c>
      <c r="C122" s="6">
        <v>62308</v>
      </c>
    </row>
    <row r="123" spans="1:3" x14ac:dyDescent="0.25">
      <c r="A123" t="s">
        <v>46</v>
      </c>
      <c r="B123" s="27">
        <v>11211</v>
      </c>
      <c r="C123" s="6">
        <v>85089</v>
      </c>
    </row>
    <row r="124" spans="1:3" x14ac:dyDescent="0.25">
      <c r="A124" t="s">
        <v>46</v>
      </c>
      <c r="B124" s="27">
        <v>11212</v>
      </c>
      <c r="C124" s="6">
        <v>85161</v>
      </c>
    </row>
    <row r="125" spans="1:3" x14ac:dyDescent="0.25">
      <c r="A125" t="s">
        <v>46</v>
      </c>
      <c r="B125" s="27">
        <v>11213</v>
      </c>
      <c r="C125" s="6">
        <v>65440</v>
      </c>
    </row>
    <row r="126" spans="1:3" x14ac:dyDescent="0.25">
      <c r="A126" t="s">
        <v>46</v>
      </c>
      <c r="B126" s="27">
        <v>11214</v>
      </c>
      <c r="C126" s="6">
        <v>83546</v>
      </c>
    </row>
    <row r="127" spans="1:3" x14ac:dyDescent="0.25">
      <c r="A127" t="s">
        <v>46</v>
      </c>
      <c r="B127" s="27">
        <v>11215</v>
      </c>
      <c r="C127" s="6">
        <v>63001</v>
      </c>
    </row>
    <row r="128" spans="1:3" x14ac:dyDescent="0.25">
      <c r="A128" t="s">
        <v>46</v>
      </c>
      <c r="B128" s="27">
        <v>11216</v>
      </c>
      <c r="C128" s="6">
        <v>55775</v>
      </c>
    </row>
    <row r="129" spans="1:3" x14ac:dyDescent="0.25">
      <c r="A129" t="s">
        <v>46</v>
      </c>
      <c r="B129" s="27">
        <v>11217</v>
      </c>
      <c r="C129" s="6">
        <v>35353</v>
      </c>
    </row>
    <row r="130" spans="1:3" x14ac:dyDescent="0.25">
      <c r="A130" t="s">
        <v>46</v>
      </c>
      <c r="B130" s="27">
        <v>11218</v>
      </c>
      <c r="C130" s="6">
        <v>74611</v>
      </c>
    </row>
    <row r="131" spans="1:3" x14ac:dyDescent="0.25">
      <c r="A131" t="s">
        <v>46</v>
      </c>
      <c r="B131" s="27">
        <v>11219</v>
      </c>
      <c r="C131" s="6">
        <v>85987</v>
      </c>
    </row>
    <row r="132" spans="1:3" x14ac:dyDescent="0.25">
      <c r="A132" t="s">
        <v>46</v>
      </c>
      <c r="B132" s="27">
        <v>11220</v>
      </c>
      <c r="C132" s="6">
        <v>92718</v>
      </c>
    </row>
    <row r="133" spans="1:3" x14ac:dyDescent="0.25">
      <c r="A133" t="s">
        <v>46</v>
      </c>
      <c r="B133" s="27">
        <v>11221</v>
      </c>
      <c r="C133" s="6">
        <v>76363</v>
      </c>
    </row>
    <row r="134" spans="1:3" x14ac:dyDescent="0.25">
      <c r="A134" t="s">
        <v>46</v>
      </c>
      <c r="B134" s="27">
        <v>11222</v>
      </c>
      <c r="C134" s="6">
        <v>39360</v>
      </c>
    </row>
    <row r="135" spans="1:3" x14ac:dyDescent="0.25">
      <c r="A135" t="s">
        <v>46</v>
      </c>
      <c r="B135" s="27">
        <v>11223</v>
      </c>
      <c r="C135" s="6">
        <v>77691</v>
      </c>
    </row>
    <row r="136" spans="1:3" x14ac:dyDescent="0.25">
      <c r="A136" t="s">
        <v>46</v>
      </c>
      <c r="B136" s="27">
        <v>11224</v>
      </c>
      <c r="C136" s="6">
        <v>51205</v>
      </c>
    </row>
    <row r="137" spans="1:3" x14ac:dyDescent="0.25">
      <c r="A137" t="s">
        <v>46</v>
      </c>
      <c r="B137" s="27">
        <v>11225</v>
      </c>
      <c r="C137" s="6">
        <v>63774</v>
      </c>
    </row>
    <row r="138" spans="1:3" x14ac:dyDescent="0.25">
      <c r="A138" t="s">
        <v>46</v>
      </c>
      <c r="B138" s="27">
        <v>11226</v>
      </c>
      <c r="C138" s="6">
        <v>106154</v>
      </c>
    </row>
    <row r="139" spans="1:3" x14ac:dyDescent="0.25">
      <c r="A139" t="s">
        <v>46</v>
      </c>
      <c r="B139" s="27">
        <v>11228</v>
      </c>
      <c r="C139" s="6">
        <v>41172</v>
      </c>
    </row>
    <row r="140" spans="1:3" x14ac:dyDescent="0.25">
      <c r="A140" t="s">
        <v>46</v>
      </c>
      <c r="B140" s="27">
        <v>11229</v>
      </c>
      <c r="C140" s="6">
        <v>80554</v>
      </c>
    </row>
    <row r="141" spans="1:3" x14ac:dyDescent="0.25">
      <c r="A141" t="s">
        <v>46</v>
      </c>
      <c r="B141" s="27">
        <v>11230</v>
      </c>
      <c r="C141" s="6">
        <v>88933</v>
      </c>
    </row>
    <row r="142" spans="1:3" x14ac:dyDescent="0.25">
      <c r="A142" t="s">
        <v>46</v>
      </c>
      <c r="B142" s="27">
        <v>11231</v>
      </c>
      <c r="C142" s="6">
        <v>32974</v>
      </c>
    </row>
    <row r="143" spans="1:3" x14ac:dyDescent="0.25">
      <c r="A143" t="s">
        <v>46</v>
      </c>
      <c r="B143" s="27">
        <v>11232</v>
      </c>
      <c r="C143" s="6">
        <v>27723</v>
      </c>
    </row>
    <row r="144" spans="1:3" x14ac:dyDescent="0.25">
      <c r="A144" t="s">
        <v>46</v>
      </c>
      <c r="B144" s="27">
        <v>11233</v>
      </c>
      <c r="C144" s="6">
        <v>61955</v>
      </c>
    </row>
    <row r="145" spans="1:3" x14ac:dyDescent="0.25">
      <c r="A145" t="s">
        <v>46</v>
      </c>
      <c r="B145" s="27">
        <v>11234</v>
      </c>
      <c r="C145" s="6">
        <v>86898</v>
      </c>
    </row>
    <row r="146" spans="1:3" x14ac:dyDescent="0.25">
      <c r="A146" t="s">
        <v>46</v>
      </c>
      <c r="B146" s="27">
        <v>11235</v>
      </c>
      <c r="C146" s="6">
        <v>77451</v>
      </c>
    </row>
    <row r="147" spans="1:3" x14ac:dyDescent="0.25">
      <c r="A147" t="s">
        <v>46</v>
      </c>
      <c r="B147" s="27">
        <v>11236</v>
      </c>
      <c r="C147" s="6">
        <v>96301</v>
      </c>
    </row>
    <row r="148" spans="1:3" x14ac:dyDescent="0.25">
      <c r="A148" t="s">
        <v>46</v>
      </c>
      <c r="B148" s="27">
        <v>11237</v>
      </c>
      <c r="C148" s="6">
        <v>48910</v>
      </c>
    </row>
    <row r="149" spans="1:3" x14ac:dyDescent="0.25">
      <c r="A149" t="s">
        <v>46</v>
      </c>
      <c r="B149" s="27">
        <v>11238</v>
      </c>
      <c r="C149" s="6">
        <v>48965</v>
      </c>
    </row>
    <row r="150" spans="1:3" x14ac:dyDescent="0.25">
      <c r="A150" t="s">
        <v>46</v>
      </c>
      <c r="B150" s="27">
        <v>11239</v>
      </c>
      <c r="C150" s="6">
        <v>14620</v>
      </c>
    </row>
    <row r="151" spans="1:3" x14ac:dyDescent="0.25">
      <c r="A151" t="s">
        <v>45</v>
      </c>
      <c r="B151" s="27">
        <v>11354</v>
      </c>
      <c r="C151" s="6">
        <v>54329</v>
      </c>
    </row>
    <row r="152" spans="1:3" x14ac:dyDescent="0.25">
      <c r="A152" t="s">
        <v>45</v>
      </c>
      <c r="B152" s="27">
        <v>11355</v>
      </c>
      <c r="C152" s="6">
        <v>83281</v>
      </c>
    </row>
    <row r="153" spans="1:3" x14ac:dyDescent="0.25">
      <c r="A153" t="s">
        <v>45</v>
      </c>
      <c r="B153" s="27">
        <v>11356</v>
      </c>
      <c r="C153" s="6">
        <v>20444</v>
      </c>
    </row>
    <row r="154" spans="1:3" x14ac:dyDescent="0.25">
      <c r="A154" t="s">
        <v>45</v>
      </c>
      <c r="B154" s="27">
        <v>11357</v>
      </c>
      <c r="C154" s="6">
        <v>39491</v>
      </c>
    </row>
    <row r="155" spans="1:3" x14ac:dyDescent="0.25">
      <c r="A155" t="s">
        <v>45</v>
      </c>
      <c r="B155" s="27">
        <v>11358</v>
      </c>
      <c r="C155" s="6">
        <v>38647</v>
      </c>
    </row>
    <row r="156" spans="1:3" x14ac:dyDescent="0.25">
      <c r="A156" t="s">
        <v>45</v>
      </c>
      <c r="B156" s="27">
        <v>11360</v>
      </c>
      <c r="C156" s="6">
        <v>19350</v>
      </c>
    </row>
    <row r="157" spans="1:3" x14ac:dyDescent="0.25">
      <c r="A157" t="s">
        <v>45</v>
      </c>
      <c r="B157" s="27">
        <v>11361</v>
      </c>
      <c r="C157" s="6">
        <v>29206</v>
      </c>
    </row>
    <row r="158" spans="1:3" x14ac:dyDescent="0.25">
      <c r="A158" t="s">
        <v>45</v>
      </c>
      <c r="B158" s="27">
        <v>11362</v>
      </c>
      <c r="C158" s="6">
        <v>17502</v>
      </c>
    </row>
    <row r="159" spans="1:3" x14ac:dyDescent="0.25">
      <c r="A159" t="s">
        <v>45</v>
      </c>
      <c r="B159" s="27">
        <v>11363</v>
      </c>
      <c r="C159" s="6">
        <v>6917</v>
      </c>
    </row>
    <row r="160" spans="1:3" x14ac:dyDescent="0.25">
      <c r="A160" t="s">
        <v>45</v>
      </c>
      <c r="B160" s="27">
        <v>11364</v>
      </c>
      <c r="C160" s="6">
        <v>34539</v>
      </c>
    </row>
    <row r="161" spans="1:3" x14ac:dyDescent="0.25">
      <c r="A161" t="s">
        <v>45</v>
      </c>
      <c r="B161" s="27">
        <v>11365</v>
      </c>
      <c r="C161" s="6">
        <v>41566</v>
      </c>
    </row>
    <row r="162" spans="1:3" x14ac:dyDescent="0.25">
      <c r="A162" t="s">
        <v>45</v>
      </c>
      <c r="B162" s="27">
        <v>11366</v>
      </c>
      <c r="C162" s="6">
        <v>13366</v>
      </c>
    </row>
    <row r="163" spans="1:3" x14ac:dyDescent="0.25">
      <c r="A163" t="s">
        <v>45</v>
      </c>
      <c r="B163" s="27">
        <v>11367</v>
      </c>
      <c r="C163" s="6">
        <v>38216</v>
      </c>
    </row>
    <row r="164" spans="1:3" x14ac:dyDescent="0.25">
      <c r="A164" t="s">
        <v>45</v>
      </c>
      <c r="B164" s="27">
        <v>11368</v>
      </c>
      <c r="C164" s="6">
        <v>98841</v>
      </c>
    </row>
    <row r="165" spans="1:3" x14ac:dyDescent="0.25">
      <c r="A165" t="s">
        <v>45</v>
      </c>
      <c r="B165" s="27">
        <v>11369</v>
      </c>
      <c r="C165" s="6">
        <v>36110</v>
      </c>
    </row>
    <row r="166" spans="1:3" x14ac:dyDescent="0.25">
      <c r="A166" t="s">
        <v>44</v>
      </c>
      <c r="B166" s="27">
        <v>11370</v>
      </c>
      <c r="C166" s="6">
        <v>12780</v>
      </c>
    </row>
    <row r="167" spans="1:3" x14ac:dyDescent="0.25">
      <c r="A167" t="s">
        <v>45</v>
      </c>
      <c r="B167" s="27">
        <v>11370</v>
      </c>
      <c r="C167" s="6">
        <v>30362</v>
      </c>
    </row>
    <row r="168" spans="1:3" x14ac:dyDescent="0.25">
      <c r="A168" t="s">
        <v>45</v>
      </c>
      <c r="B168" s="27">
        <v>11371</v>
      </c>
      <c r="C168" s="6">
        <v>0</v>
      </c>
    </row>
    <row r="169" spans="1:3" x14ac:dyDescent="0.25">
      <c r="A169" t="s">
        <v>45</v>
      </c>
      <c r="B169" s="27">
        <v>11372</v>
      </c>
      <c r="C169" s="6">
        <v>71308</v>
      </c>
    </row>
    <row r="170" spans="1:3" x14ac:dyDescent="0.25">
      <c r="A170" t="s">
        <v>45</v>
      </c>
      <c r="B170" s="27">
        <v>11373</v>
      </c>
      <c r="C170" s="6">
        <v>105723</v>
      </c>
    </row>
    <row r="171" spans="1:3" x14ac:dyDescent="0.25">
      <c r="A171" t="s">
        <v>45</v>
      </c>
      <c r="B171" s="27">
        <v>11374</v>
      </c>
      <c r="C171" s="6">
        <v>44189</v>
      </c>
    </row>
    <row r="172" spans="1:3" x14ac:dyDescent="0.25">
      <c r="A172" t="s">
        <v>45</v>
      </c>
      <c r="B172" s="27">
        <v>11375</v>
      </c>
      <c r="C172" s="6">
        <v>70204</v>
      </c>
    </row>
    <row r="173" spans="1:3" x14ac:dyDescent="0.25">
      <c r="A173" t="s">
        <v>45</v>
      </c>
      <c r="B173" s="27">
        <v>11377</v>
      </c>
      <c r="C173" s="6">
        <v>88339</v>
      </c>
    </row>
    <row r="174" spans="1:3" x14ac:dyDescent="0.25">
      <c r="A174" t="s">
        <v>45</v>
      </c>
      <c r="B174" s="27">
        <v>11378</v>
      </c>
      <c r="C174" s="6">
        <v>34053</v>
      </c>
    </row>
    <row r="175" spans="1:3" x14ac:dyDescent="0.25">
      <c r="A175" t="s">
        <v>45</v>
      </c>
      <c r="B175" s="27">
        <v>11379</v>
      </c>
      <c r="C175" s="6">
        <v>28984</v>
      </c>
    </row>
    <row r="176" spans="1:3" x14ac:dyDescent="0.25">
      <c r="A176" t="s">
        <v>45</v>
      </c>
      <c r="B176" s="27">
        <v>11385</v>
      </c>
      <c r="C176" s="6">
        <v>97524</v>
      </c>
    </row>
    <row r="177" spans="1:3" x14ac:dyDescent="0.25">
      <c r="A177" t="s">
        <v>45</v>
      </c>
      <c r="B177" s="27">
        <v>11411</v>
      </c>
      <c r="C177" s="6">
        <v>21282</v>
      </c>
    </row>
    <row r="178" spans="1:3" x14ac:dyDescent="0.25">
      <c r="A178" t="s">
        <v>45</v>
      </c>
      <c r="B178" s="27">
        <v>11412</v>
      </c>
      <c r="C178" s="6">
        <v>37452</v>
      </c>
    </row>
    <row r="179" spans="1:3" x14ac:dyDescent="0.25">
      <c r="A179" t="s">
        <v>45</v>
      </c>
      <c r="B179" s="27">
        <v>11413</v>
      </c>
      <c r="C179" s="6">
        <v>39827</v>
      </c>
    </row>
    <row r="180" spans="1:3" x14ac:dyDescent="0.25">
      <c r="A180" t="s">
        <v>45</v>
      </c>
      <c r="B180" s="27">
        <v>11414</v>
      </c>
      <c r="C180" s="6">
        <v>28121</v>
      </c>
    </row>
    <row r="181" spans="1:3" x14ac:dyDescent="0.25">
      <c r="A181" t="s">
        <v>45</v>
      </c>
      <c r="B181" s="27">
        <v>11415</v>
      </c>
      <c r="C181" s="6">
        <v>20956</v>
      </c>
    </row>
    <row r="182" spans="1:3" x14ac:dyDescent="0.25">
      <c r="A182" t="s">
        <v>45</v>
      </c>
      <c r="B182" s="27">
        <v>11416</v>
      </c>
      <c r="C182" s="6">
        <v>23668</v>
      </c>
    </row>
    <row r="183" spans="1:3" x14ac:dyDescent="0.25">
      <c r="A183" t="s">
        <v>45</v>
      </c>
      <c r="B183" s="27">
        <v>11417</v>
      </c>
      <c r="C183" s="6">
        <v>28607</v>
      </c>
    </row>
    <row r="184" spans="1:3" x14ac:dyDescent="0.25">
      <c r="A184" t="s">
        <v>45</v>
      </c>
      <c r="B184" s="27">
        <v>11418</v>
      </c>
      <c r="C184" s="6">
        <v>36571</v>
      </c>
    </row>
    <row r="185" spans="1:3" x14ac:dyDescent="0.25">
      <c r="A185" t="s">
        <v>45</v>
      </c>
      <c r="B185" s="27">
        <v>11419</v>
      </c>
      <c r="C185" s="6">
        <v>48867</v>
      </c>
    </row>
    <row r="186" spans="1:3" x14ac:dyDescent="0.25">
      <c r="A186" t="s">
        <v>45</v>
      </c>
      <c r="B186" s="27">
        <v>11420</v>
      </c>
      <c r="C186" s="6">
        <v>45498</v>
      </c>
    </row>
    <row r="187" spans="1:3" x14ac:dyDescent="0.25">
      <c r="A187" t="s">
        <v>45</v>
      </c>
      <c r="B187" s="27">
        <v>11421</v>
      </c>
      <c r="C187" s="6">
        <v>37664</v>
      </c>
    </row>
    <row r="188" spans="1:3" x14ac:dyDescent="0.25">
      <c r="A188" t="s">
        <v>45</v>
      </c>
      <c r="B188" s="27">
        <v>11422</v>
      </c>
      <c r="C188" s="6">
        <v>30449</v>
      </c>
    </row>
    <row r="189" spans="1:3" x14ac:dyDescent="0.25">
      <c r="A189" t="s">
        <v>45</v>
      </c>
      <c r="B189" s="27">
        <v>11423</v>
      </c>
      <c r="C189" s="6">
        <v>31240</v>
      </c>
    </row>
    <row r="190" spans="1:3" x14ac:dyDescent="0.25">
      <c r="A190" t="s">
        <v>45</v>
      </c>
      <c r="B190" s="27">
        <v>11426</v>
      </c>
      <c r="C190" s="6">
        <v>18727</v>
      </c>
    </row>
    <row r="191" spans="1:3" x14ac:dyDescent="0.25">
      <c r="A191" t="s">
        <v>45</v>
      </c>
      <c r="B191" s="27">
        <v>11427</v>
      </c>
      <c r="C191" s="6">
        <v>23014</v>
      </c>
    </row>
    <row r="192" spans="1:3" x14ac:dyDescent="0.25">
      <c r="A192" t="s">
        <v>45</v>
      </c>
      <c r="B192" s="27">
        <v>11428</v>
      </c>
      <c r="C192" s="6">
        <v>21023</v>
      </c>
    </row>
    <row r="193" spans="1:3" x14ac:dyDescent="0.25">
      <c r="A193" t="s">
        <v>45</v>
      </c>
      <c r="B193" s="27">
        <v>11429</v>
      </c>
      <c r="C193" s="6">
        <v>27647</v>
      </c>
    </row>
    <row r="194" spans="1:3" x14ac:dyDescent="0.25">
      <c r="A194" t="s">
        <v>45</v>
      </c>
      <c r="B194" s="27">
        <v>11430</v>
      </c>
      <c r="C194" s="6">
        <v>229</v>
      </c>
    </row>
    <row r="195" spans="1:3" x14ac:dyDescent="0.25">
      <c r="A195" t="s">
        <v>45</v>
      </c>
      <c r="B195" s="27">
        <v>11432</v>
      </c>
      <c r="C195" s="6">
        <v>57045</v>
      </c>
    </row>
    <row r="196" spans="1:3" x14ac:dyDescent="0.25">
      <c r="A196" t="s">
        <v>45</v>
      </c>
      <c r="B196" s="27">
        <v>11433</v>
      </c>
      <c r="C196" s="6">
        <v>28435</v>
      </c>
    </row>
    <row r="197" spans="1:3" x14ac:dyDescent="0.25">
      <c r="A197" t="s">
        <v>45</v>
      </c>
      <c r="B197" s="27">
        <v>11434</v>
      </c>
      <c r="C197" s="6">
        <v>59142</v>
      </c>
    </row>
    <row r="198" spans="1:3" x14ac:dyDescent="0.25">
      <c r="A198" t="s">
        <v>45</v>
      </c>
      <c r="B198" s="27">
        <v>11435</v>
      </c>
      <c r="C198" s="6">
        <v>53877</v>
      </c>
    </row>
    <row r="199" spans="1:3" x14ac:dyDescent="0.25">
      <c r="A199" t="s">
        <v>45</v>
      </c>
      <c r="B199" s="27">
        <v>11436</v>
      </c>
      <c r="C199" s="6">
        <v>18148</v>
      </c>
    </row>
    <row r="200" spans="1:3" x14ac:dyDescent="0.25">
      <c r="A200" t="s">
        <v>45</v>
      </c>
      <c r="B200" s="27">
        <v>11691</v>
      </c>
      <c r="C200" s="6">
        <v>56184</v>
      </c>
    </row>
    <row r="201" spans="1:3" x14ac:dyDescent="0.25">
      <c r="A201" t="s">
        <v>45</v>
      </c>
      <c r="B201" s="27">
        <v>11692</v>
      </c>
      <c r="C201" s="6">
        <v>15893</v>
      </c>
    </row>
    <row r="202" spans="1:3" x14ac:dyDescent="0.25">
      <c r="A202" t="s">
        <v>45</v>
      </c>
      <c r="B202" s="27">
        <v>11693</v>
      </c>
      <c r="C202" s="6">
        <v>11157</v>
      </c>
    </row>
    <row r="203" spans="1:3" x14ac:dyDescent="0.25">
      <c r="A203" t="s">
        <v>45</v>
      </c>
      <c r="B203" s="27">
        <v>11694</v>
      </c>
      <c r="C203" s="6">
        <v>19278</v>
      </c>
    </row>
    <row r="204" spans="1:3" x14ac:dyDescent="0.25">
      <c r="A204" t="s">
        <v>45</v>
      </c>
      <c r="B204" s="27">
        <v>11697</v>
      </c>
      <c r="C204" s="6">
        <v>4226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T a b l e O r d e r " > < C u s t o m C o n t e n t > < ! [ C D A T A [ T a b l e 1 , T a b l e 2 ] ] > < / 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 C o l u m n s \ U n i t e d   S t a t e s 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 C o l u m n s \ B o r o u g h < / K e y > < / a : K e y > < a : V a l u e   i : t y p e = " T a b l e W i d g e t B a s e V i e w S t a t e " / > < / a : K e y V a l u e O f D i a g r a m O b j e c t K e y a n y T y p e z b w N T n L X > < a : K e y V a l u e O f D i a g r a m O b j e c t K e y a n y T y p e z b w N T n L X > < a : K e y > < K e y > C o l u m n s \ Z i p   C o d e s < / 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 U n i t e d   S t a t e s < / s t r i n g > < / k e y > < v a l u e > < i n t > 1 1 9 < / i n t > < / v a l u e > < / i t e m > < / C o l u m n W i d t h s > < C o l u m n D i s p l a y I n d e x > < i t e m > < k e y > < s t r i n g > Y e a r < / s t r i n g > < / k e y > < v a l u e > < i n t > 0 < / i n t > < / v a l u e > < / i t e m > < i t e m > < k e y > < s t r i n g > U n i t e d   S t a t e s 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 B o r o u g h < / s t r i n g > < / k e y > < v a l u e > < i n t > 8 8 < / i n t > < / v a l u e > < / i t e m > < i t e m > < k e y > < s t r i n g > Z i p   C o d e s < / s t r i n g > < / k e y > < v a l u e > < i n t > 9 6 < / i n t > < / v a l u e > < / i t e m > < i t e m > < k e y > < s t r i n g > P o p u l a t i o n < / s t r i n g > < / k e y > < v a l u e > < i n t > 1 0 3 < / i n t > < / v a l u e > < / i t e m > < / C o l u m n W i d t h s > < C o l u m n D i s p l a y I n d e x > < i t e m > < k e y > < s t r i n g > B o r o u g h < / s t r i n g > < / k e y > < v a l u e > < i n t > 0 < / i n t > < / v a l u e > < / i t e m > < i t e m > < k e y > < s t r i n g > Z i p   C o d e s < / s t r i n g > < / k e y > < v a l u e > < i n t > 1 < / i n t > < / v a l u e > < / i t e m > < i t e m > < k e y > < s t r i n g > P o p u l a t i o n < / 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 2 0 2 1 - 1 0 - 2 3 T 1 8 : 0 5 : 4 6 . 5 9 5 2 2 6 - 0 4 : 0 0 < / L a s t P r o c e s s e d T i m e > < / D a t a M o d e l i n g S a n d b o x . S e r i a l i z e d S a n d b o x E r r o r C a c h e > ] ] > < / C u s t o m C o n t e n t > < / G e m i n i > 
</file>

<file path=customXml/item3.xml>��< ? x m l   v e r s i o n = " 1 . 0 "   e n c o d i n g = " U T F - 1 6 " ? > < G e m i n i   x m l n s = " h t t p : / / g e m i n i / p i v o t c u s t o m i z a t i o n / C l i e n t W i n d o w X M L " > < C u s t o m C o n t e n t > < ! [ C D A T A [ T a b l e 2 ] ] > < / 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 C o l u m n s \ U n i t e d   S t a t e s 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 C o l u m n s \ U n i t e d   S t a t e s < / K e y > < / a : K e y > < a : V a l u e   i : t y p e = " M e a s u r e G r i d N o d e V i e w S t a t e " > < C o l u m n > 1 < / 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 C o l u m n s \ B o r o u g h < / K e y > < / D i a g r a m O b j e c t K e y > < D i a g r a m O b j e c t K e y > < K e y > C o l u m n s \ Z i p   C o d e s < / 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 C o l u m n s \ B o r o u g h < / K e y > < / a : K e y > < a : V a l u e   i : t y p e = " M e a s u r e G r i d N o d e V i e w S t a t e " > < L a y e d O u t > t r u e < / L a y e d O u t > < / a : V a l u e > < / a : K e y V a l u e O f D i a g r a m O b j e c t K e y a n y T y p e z b w N T n L X > < a : K e y V a l u e O f D i a g r a m O b j e c t K e y a n y T y p e z b w N T n L X > < a : K e y > < K e y > C o l u m n s \ Z i p   C o d e s < / K e y > < / a : K e y > < a : V a l u e   i : t y p e = " M e a s u r e G r i d N o d e V i e w S t a t e " > < C o l u m n > 1 < / C o l u m n > < L a y e d O u t > t r u e < / L a y e d O u t > < / a : V a l u e > < / a : K e y V a l u e O f D i a g r a m O b j e c t K e y a n y T y p e z b w N T n L X > < a : K e y V a l u e O f D i a g r a m O b j e c t K e y a n y T y p e z b w N T n L X > < a : K e y > < K e y > C o l u m n s \ P o p u l a t i o n < / K e y > < / a : K e y > < a : V a l u e   i : t y p e = " M e a s u r e G r i d N o d e V i e w S t a t e " > < C o l u m n > 2 < / C o l u m n > < L a y e d O u t > t r u e < / L a y e d O u t > < / a : V a l u 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S a n d b o x N o n E m p t y " > < C u s t o m C o n t e n t > < ! [ C D A T A [ 1 ] ] > < / C u s t o m C o n t e n t > < / G e m i n i > 
</file>

<file path=customXml/item9.xml>��< ? x m l   v e r s i o n = " 1 . 0 "   e n c o d i n g = " U T F - 1 6 " ? > < G e m i n i   x m l n s = " h t t p : / / g e m i n i / p i v o t c u s t o m i z a t i o n / P o w e r P i v o t V e r s i o n " > < C u s t o m C o n t e n t > < ! [ C D A T A [ 2 0 1 5 . 1 3 0 . 1 6 0 5 . 3 5 6 ] ] > < / C u s t o m C o n t e n t > < / G e m i n i > 
</file>

<file path=customXml/itemProps1.xml><?xml version="1.0" encoding="utf-8"?>
<ds:datastoreItem xmlns:ds="http://schemas.openxmlformats.org/officeDocument/2006/customXml" ds:itemID="{8954C257-FB98-48D5-9138-1254BBA7D680}">
  <ds:schemaRefs/>
</ds:datastoreItem>
</file>

<file path=customXml/itemProps10.xml><?xml version="1.0" encoding="utf-8"?>
<ds:datastoreItem xmlns:ds="http://schemas.openxmlformats.org/officeDocument/2006/customXml" ds:itemID="{20670A6F-87D6-4DA1-9EB3-A28942CEBDA3}">
  <ds:schemaRefs/>
</ds:datastoreItem>
</file>

<file path=customXml/itemProps11.xml><?xml version="1.0" encoding="utf-8"?>
<ds:datastoreItem xmlns:ds="http://schemas.openxmlformats.org/officeDocument/2006/customXml" ds:itemID="{AFF94454-8987-4BA5-BFF3-E7E1E859CA6F}">
  <ds:schemaRefs/>
</ds:datastoreItem>
</file>

<file path=customXml/itemProps12.xml><?xml version="1.0" encoding="utf-8"?>
<ds:datastoreItem xmlns:ds="http://schemas.openxmlformats.org/officeDocument/2006/customXml" ds:itemID="{C9358C25-0FE6-4970-8518-0121252C6C77}">
  <ds:schemaRefs/>
</ds:datastoreItem>
</file>

<file path=customXml/itemProps13.xml><?xml version="1.0" encoding="utf-8"?>
<ds:datastoreItem xmlns:ds="http://schemas.openxmlformats.org/officeDocument/2006/customXml" ds:itemID="{7DE836D1-887E-4F86-8057-5F7D41E71485}">
  <ds:schemaRefs/>
</ds:datastoreItem>
</file>

<file path=customXml/itemProps14.xml><?xml version="1.0" encoding="utf-8"?>
<ds:datastoreItem xmlns:ds="http://schemas.openxmlformats.org/officeDocument/2006/customXml" ds:itemID="{3ABB678D-2641-4F25-8F0E-90FC27C9C223}">
  <ds:schemaRefs/>
</ds:datastoreItem>
</file>

<file path=customXml/itemProps15.xml><?xml version="1.0" encoding="utf-8"?>
<ds:datastoreItem xmlns:ds="http://schemas.openxmlformats.org/officeDocument/2006/customXml" ds:itemID="{08896739-AC2D-4FB3-AC91-D8BC39A5004D}">
  <ds:schemaRefs/>
</ds:datastoreItem>
</file>

<file path=customXml/itemProps16.xml><?xml version="1.0" encoding="utf-8"?>
<ds:datastoreItem xmlns:ds="http://schemas.openxmlformats.org/officeDocument/2006/customXml" ds:itemID="{858CE07A-0132-4EB7-AACB-4091A29BA6E1}">
  <ds:schemaRefs/>
</ds:datastoreItem>
</file>

<file path=customXml/itemProps17.xml><?xml version="1.0" encoding="utf-8"?>
<ds:datastoreItem xmlns:ds="http://schemas.openxmlformats.org/officeDocument/2006/customXml" ds:itemID="{FA196DDD-898D-416B-A316-423C4104DB26}">
  <ds:schemaRefs/>
</ds:datastoreItem>
</file>

<file path=customXml/itemProps2.xml><?xml version="1.0" encoding="utf-8"?>
<ds:datastoreItem xmlns:ds="http://schemas.openxmlformats.org/officeDocument/2006/customXml" ds:itemID="{34F8AE76-8224-4E1E-93BF-7F3E837843F6}">
  <ds:schemaRefs/>
</ds:datastoreItem>
</file>

<file path=customXml/itemProps3.xml><?xml version="1.0" encoding="utf-8"?>
<ds:datastoreItem xmlns:ds="http://schemas.openxmlformats.org/officeDocument/2006/customXml" ds:itemID="{B26B634B-0A3C-4C4A-98BC-F34D0A41CA62}">
  <ds:schemaRefs/>
</ds:datastoreItem>
</file>

<file path=customXml/itemProps4.xml><?xml version="1.0" encoding="utf-8"?>
<ds:datastoreItem xmlns:ds="http://schemas.openxmlformats.org/officeDocument/2006/customXml" ds:itemID="{EBB0D95D-A374-4F8A-948C-13AC24A728D8}">
  <ds:schemaRefs/>
</ds:datastoreItem>
</file>

<file path=customXml/itemProps5.xml><?xml version="1.0" encoding="utf-8"?>
<ds:datastoreItem xmlns:ds="http://schemas.openxmlformats.org/officeDocument/2006/customXml" ds:itemID="{362B043B-65ED-4D26-895B-A9F3EB96414E}">
  <ds:schemaRefs/>
</ds:datastoreItem>
</file>

<file path=customXml/itemProps6.xml><?xml version="1.0" encoding="utf-8"?>
<ds:datastoreItem xmlns:ds="http://schemas.openxmlformats.org/officeDocument/2006/customXml" ds:itemID="{81D4C52B-1E17-4EF3-9A8F-04814DEB8C3B}">
  <ds:schemaRefs/>
</ds:datastoreItem>
</file>

<file path=customXml/itemProps7.xml><?xml version="1.0" encoding="utf-8"?>
<ds:datastoreItem xmlns:ds="http://schemas.openxmlformats.org/officeDocument/2006/customXml" ds:itemID="{939995F1-375E-4F46-A48D-43EE215DC168}">
  <ds:schemaRefs/>
</ds:datastoreItem>
</file>

<file path=customXml/itemProps8.xml><?xml version="1.0" encoding="utf-8"?>
<ds:datastoreItem xmlns:ds="http://schemas.openxmlformats.org/officeDocument/2006/customXml" ds:itemID="{AA11156F-6243-4236-8ECD-9753105ABF40}">
  <ds:schemaRefs/>
</ds:datastoreItem>
</file>

<file path=customXml/itemProps9.xml><?xml version="1.0" encoding="utf-8"?>
<ds:datastoreItem xmlns:ds="http://schemas.openxmlformats.org/officeDocument/2006/customXml" ds:itemID="{33CA259E-2C84-457D-A667-B3C9C19528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Pivot Tables</vt:lpstr>
      <vt:lpstr>Mortgage Calculator</vt:lpstr>
      <vt:lpstr>US Inflation</vt:lpstr>
      <vt:lpstr>US GDP</vt:lpstr>
      <vt:lpstr>US Population</vt:lpstr>
      <vt:lpstr>US Population Data</vt:lpstr>
      <vt:lpstr>NYC Population Map</vt:lpstr>
      <vt:lpstr>NYC Population Data</vt:lpstr>
      <vt:lpstr>Data</vt:lpstr>
      <vt:lpstr>'NYC Population Map'!Print_Area</vt:lpstr>
      <vt:lpstr>'US Population'!Print_Area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Ghansam</dc:creator>
  <cp:lastModifiedBy>Christopher</cp:lastModifiedBy>
  <dcterms:created xsi:type="dcterms:W3CDTF">2015-06-05T18:17:20Z</dcterms:created>
  <dcterms:modified xsi:type="dcterms:W3CDTF">2022-03-24T15:53:57Z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5</vt:i4>
  </property>
</Properties>
</file>