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hris\Documents\"/>
    </mc:Choice>
  </mc:AlternateContent>
  <xr:revisionPtr revIDLastSave="0" documentId="8_{4389CEB4-8949-4751-ACD5-52174B445643}" xr6:coauthVersionLast="47" xr6:coauthVersionMax="47" xr10:uidLastSave="{00000000-0000-0000-0000-000000000000}"/>
  <bookViews>
    <workbookView xWindow="5" yWindow="5" windowWidth="19190" windowHeight="11270" xr2:uid="{C0A92D9E-9BF1-4D82-BF59-34D47D967897}"/>
  </bookViews>
  <sheets>
    <sheet name="Dashboard" sheetId="1" r:id="rId1"/>
    <sheet name="Summarized Data" sheetId="3" r:id="rId2"/>
    <sheet name="Data" sheetId="2" r:id="rId3"/>
  </sheets>
  <definedNames>
    <definedName name="_xlnm._FilterDatabase" localSheetId="2" hidden="1">Data!$A$1:$L$844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O19" i="1"/>
  <c r="S2" i="3"/>
  <c r="O6" i="1"/>
  <c r="F1" i="1"/>
  <c r="P2" i="3"/>
  <c r="M2" i="3"/>
  <c r="T2" i="3" s="1"/>
  <c r="O16" i="1" s="1"/>
  <c r="N4" i="3" l="1"/>
  <c r="Q2" i="3"/>
  <c r="O22" i="1" s="1"/>
  <c r="N2" i="3"/>
  <c r="O9" i="1" s="1"/>
  <c r="N9" i="3"/>
  <c r="O13" i="3"/>
  <c r="P9" i="3"/>
  <c r="N8" i="3"/>
  <c r="O16" i="3"/>
  <c r="N14" i="3"/>
  <c r="O8" i="3"/>
  <c r="N11" i="3"/>
  <c r="O7" i="3"/>
  <c r="O6" i="3"/>
  <c r="P6" i="3"/>
  <c r="N15" i="3"/>
  <c r="O11" i="3"/>
  <c r="P15" i="3"/>
  <c r="N10" i="3"/>
  <c r="O12" i="3"/>
  <c r="P16" i="3"/>
  <c r="P8" i="3"/>
  <c r="O10" i="3"/>
  <c r="P14" i="3"/>
  <c r="N7" i="3"/>
  <c r="P12" i="3"/>
  <c r="O14" i="3"/>
  <c r="O9" i="3"/>
  <c r="P11" i="3"/>
  <c r="N16" i="3"/>
  <c r="P10" i="3"/>
  <c r="N6" i="3"/>
  <c r="P7" i="3"/>
  <c r="P13" i="3"/>
  <c r="N17" i="3"/>
  <c r="O17" i="3"/>
  <c r="P17" i="3"/>
  <c r="O15" i="3"/>
  <c r="N12" i="3"/>
  <c r="N13" i="3"/>
  <c r="P18" i="3" l="1"/>
  <c r="N18" i="3"/>
  <c r="O18" i="3"/>
</calcChain>
</file>

<file path=xl/sharedStrings.xml><?xml version="1.0" encoding="utf-8"?>
<sst xmlns="http://schemas.openxmlformats.org/spreadsheetml/2006/main" count="49" uniqueCount="38">
  <si>
    <t>Year</t>
  </si>
  <si>
    <t>Month</t>
  </si>
  <si>
    <t>Day</t>
  </si>
  <si>
    <t>Federal Funds Target Rate</t>
  </si>
  <si>
    <t>Federal Funds Upper Target</t>
  </si>
  <si>
    <t>Federal Funds Lower Target</t>
  </si>
  <si>
    <t>Effective Federal Funds Rate</t>
  </si>
  <si>
    <t>Real GDP (Percent Change)</t>
  </si>
  <si>
    <t>Unemployment Rate</t>
  </si>
  <si>
    <t>Inflation Rate</t>
  </si>
  <si>
    <t>(blank)</t>
  </si>
  <si>
    <t>Grand Total</t>
  </si>
  <si>
    <t>Row Labels</t>
  </si>
  <si>
    <t>Average of Inflation Rate</t>
  </si>
  <si>
    <t>Average of Unemployment Rate</t>
  </si>
  <si>
    <t>Average of Real GDP (Percent Change)</t>
  </si>
  <si>
    <t>Select a Year from the Dropdown to dive into Specifics!</t>
  </si>
  <si>
    <t>Overall Change Over Time</t>
  </si>
  <si>
    <t>Year Inflation</t>
  </si>
  <si>
    <t>Year Unemployment</t>
  </si>
  <si>
    <t>Months</t>
  </si>
  <si>
    <t>Inflation</t>
  </si>
  <si>
    <t>Total Average</t>
  </si>
  <si>
    <t>Unemployment</t>
  </si>
  <si>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</si>
  <si>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</si>
  <si>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</si>
  <si>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</si>
  <si>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</si>
  <si>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</si>
  <si>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</si>
  <si>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</si>
  <si>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</si>
  <si>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</si>
  <si>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</si>
  <si>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</si>
  <si>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Interest Rates</t>
  </si>
  <si>
    <t>Average of Interest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</si>
</sst>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25"/>
      <color theme="6"/>
      <name val="Segoe UI Black"/>
      <family val="2"/>
    </font>
    <font>
      <sz val="10"/>
      <color rgb="FFFFFF00"/>
      <name val="Aptos Narrow"/>
      <family val="2"/>
      <scheme val="minor"/>
    </font>
    <font>
      <sz val="50"/>
      <color theme="6"/>
      <name val="Amasis MT Pro Black"/>
      <family val="1"/>
    </font>
    <font>
      <sz val="16"/>
      <color theme="0"/>
      <name val="Segoe UI Black"/>
      <family val="2"/>
    </font>
    <font>
      <sz val="40"/>
      <color rgb="FFFFFF00"/>
      <name val="Arial Black"/>
      <family val="2"/>
    </font>
    <font>
      <sz val="40"/>
      <color theme="4"/>
      <name val="Arial Black"/>
      <family val="2"/>
    </font>
    <font>
      <sz val="4"/>
      <color rgb="FF000000"/>
      <name val="Arial"/>
      <family val="2"/>
    </font>
    <font>
      <sz val="10"/>
      <name val="Arial"/>
    </font>
    <font>
      <sz val="40"/>
      <color theme="8" tint="0.39997558519241921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indexed="64"/>
      </right>
      <top style="thin">
        <color indexed="64"/>
      </top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indexed="64"/>
      </bottom>
      <diagonal/>
    </border>
    <border>
      <left style="thin">
        <color theme="2"/>
      </left>
      <right style="thin">
        <color indexed="64"/>
      </right>
      <top style="thin">
        <color theme="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3" xfId="0" applyBorder="1"/>
    <xf numFmtId="0" fontId="0" fillId="0" borderId="4" xfId="0" applyBorder="1"/>
    <xf numFmtId="0" fontId="1" fillId="9" borderId="0" xfId="0" applyFont="1" applyFill="1"/>
    <xf numFmtId="2" fontId="11" fillId="0" borderId="0" xfId="1" applyNumberFormat="1"/>
    <xf numFmtId="0" fontId="0" fillId="5" borderId="5" xfId="0" applyFill="1" applyBorder="1"/>
    <xf numFmtId="0" fontId="0" fillId="6" borderId="5" xfId="0" applyFill="1" applyBorder="1"/>
    <xf numFmtId="0" fontId="0" fillId="0" borderId="5" xfId="0" applyBorder="1"/>
    <xf numFmtId="0" fontId="0" fillId="7" borderId="5" xfId="0" applyFill="1" applyBorder="1"/>
    <xf numFmtId="0" fontId="0" fillId="0" borderId="0" xfId="0" applyProtection="1">
      <protection locked="0" hidden="1"/>
    </xf>
    <xf numFmtId="0" fontId="10" fillId="8" borderId="0" xfId="0" applyFont="1" applyFill="1" applyAlignment="1" applyProtection="1">
      <alignment horizontal="right" vertical="center"/>
      <protection locked="0" hidden="1"/>
    </xf>
    <xf numFmtId="0" fontId="0" fillId="0" borderId="0" xfId="0" applyProtection="1">
      <protection locked="0"/>
    </xf>
    <xf numFmtId="0" fontId="10" fillId="8" borderId="0" xfId="0" applyFont="1" applyFill="1" applyAlignment="1" applyProtection="1">
      <alignment horizontal="right" vertical="center"/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indent="1"/>
      <protection locked="0"/>
    </xf>
    <xf numFmtId="2" fontId="8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12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 applyProtection="1">
      <alignment horizontal="center" vertical="center"/>
      <protection locked="0"/>
    </xf>
    <xf numFmtId="0" fontId="7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top"/>
    </xf>
    <xf numFmtId="2" fontId="9" fillId="2" borderId="0" xfId="0" applyNumberFormat="1" applyFont="1" applyFill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</cellXfs>
  <cellStyles count="2">
    <cellStyle name="Normal" xfId="0" builtinId="0"/>
    <cellStyle name="Normal 2" xfId="1" xr:uid="{9EB402DA-89D1-4374-BD15-5AEB01919114}"/>
  </cellStyles>
  <dxfs count="86"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Inflation Rates (%)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Inflation Rates Over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'Summarized Data'!$G$2:$G$72</c:f>
              <c:numCache>
                <c:formatCode>General</c:formatCode>
                <c:ptCount val="71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  <c:pt idx="64">
                  <c:v>2018</c:v>
                </c:pt>
                <c:pt idx="65">
                  <c:v>2019</c:v>
                </c:pt>
                <c:pt idx="66">
                  <c:v>2020</c:v>
                </c:pt>
                <c:pt idx="67">
                  <c:v>2021</c:v>
                </c:pt>
                <c:pt idx="68">
                  <c:v>2022</c:v>
                </c:pt>
                <c:pt idx="69">
                  <c:v>2023</c:v>
                </c:pt>
                <c:pt idx="70">
                  <c:v>2024</c:v>
                </c:pt>
              </c:numCache>
            </c:numRef>
          </c:cat>
          <c:val>
            <c:numRef>
              <c:f>'Summarized Data'!$J$2:$J$72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2.2833333333333332</c:v>
                </c:pt>
                <c:pt idx="5">
                  <c:v>1.9916666666666665</c:v>
                </c:pt>
                <c:pt idx="6">
                  <c:v>1.5250000000000001</c:v>
                </c:pt>
                <c:pt idx="7">
                  <c:v>1.1250000000000002</c:v>
                </c:pt>
                <c:pt idx="8">
                  <c:v>1.3750000000000002</c:v>
                </c:pt>
                <c:pt idx="9">
                  <c:v>1.2750000000000001</c:v>
                </c:pt>
                <c:pt idx="10">
                  <c:v>1.5</c:v>
                </c:pt>
                <c:pt idx="11">
                  <c:v>1.4416666666666664</c:v>
                </c:pt>
                <c:pt idx="12">
                  <c:v>2.4166666666666665</c:v>
                </c:pt>
                <c:pt idx="13">
                  <c:v>3.4750000000000001</c:v>
                </c:pt>
                <c:pt idx="14">
                  <c:v>4.6333333333333329</c:v>
                </c:pt>
                <c:pt idx="15">
                  <c:v>5.8083333333333327</c:v>
                </c:pt>
                <c:pt idx="16">
                  <c:v>6.2416666666666671</c:v>
                </c:pt>
                <c:pt idx="17">
                  <c:v>4.708333333333333</c:v>
                </c:pt>
                <c:pt idx="18">
                  <c:v>3.0666666666666669</c:v>
                </c:pt>
                <c:pt idx="19">
                  <c:v>3.4916666666666667</c:v>
                </c:pt>
                <c:pt idx="20">
                  <c:v>8.2083333333333321</c:v>
                </c:pt>
                <c:pt idx="21">
                  <c:v>9.2916666666666661</c:v>
                </c:pt>
                <c:pt idx="22">
                  <c:v>6.5666666666666655</c:v>
                </c:pt>
                <c:pt idx="23">
                  <c:v>6.2583333333333337</c:v>
                </c:pt>
                <c:pt idx="24">
                  <c:v>7.3000000000000007</c:v>
                </c:pt>
                <c:pt idx="25">
                  <c:v>9.716666666666665</c:v>
                </c:pt>
                <c:pt idx="26">
                  <c:v>12.433333333333332</c:v>
                </c:pt>
                <c:pt idx="27">
                  <c:v>10.483333333333333</c:v>
                </c:pt>
                <c:pt idx="28">
                  <c:v>7.4750000000000005</c:v>
                </c:pt>
                <c:pt idx="29">
                  <c:v>3.9333333333333336</c:v>
                </c:pt>
                <c:pt idx="30">
                  <c:v>4.9416666666666673</c:v>
                </c:pt>
                <c:pt idx="31">
                  <c:v>4.3749999999999991</c:v>
                </c:pt>
                <c:pt idx="32">
                  <c:v>4.0583333333333327</c:v>
                </c:pt>
                <c:pt idx="33">
                  <c:v>4.125</c:v>
                </c:pt>
                <c:pt idx="34">
                  <c:v>4.416666666666667</c:v>
                </c:pt>
                <c:pt idx="35">
                  <c:v>4.5166666666666657</c:v>
                </c:pt>
                <c:pt idx="36">
                  <c:v>5.0166666666666666</c:v>
                </c:pt>
                <c:pt idx="37">
                  <c:v>4.8999999999999995</c:v>
                </c:pt>
                <c:pt idx="38">
                  <c:v>3.65</c:v>
                </c:pt>
                <c:pt idx="39">
                  <c:v>3.3083333333333336</c:v>
                </c:pt>
                <c:pt idx="40">
                  <c:v>2.8499999999999996</c:v>
                </c:pt>
                <c:pt idx="41">
                  <c:v>2.9916666666666667</c:v>
                </c:pt>
                <c:pt idx="42">
                  <c:v>2.7166666666666668</c:v>
                </c:pt>
                <c:pt idx="43">
                  <c:v>2.3916666666666666</c:v>
                </c:pt>
                <c:pt idx="44">
                  <c:v>2.2749999999999999</c:v>
                </c:pt>
                <c:pt idx="45">
                  <c:v>2.0833333333333335</c:v>
                </c:pt>
                <c:pt idx="46">
                  <c:v>2.4333333333333336</c:v>
                </c:pt>
                <c:pt idx="47">
                  <c:v>2.6583333333333337</c:v>
                </c:pt>
                <c:pt idx="48">
                  <c:v>2.316666666666666</c:v>
                </c:pt>
                <c:pt idx="49">
                  <c:v>1.4500000000000002</c:v>
                </c:pt>
                <c:pt idx="50">
                  <c:v>1.7666666666666666</c:v>
                </c:pt>
                <c:pt idx="51">
                  <c:v>2.1666666666666665</c:v>
                </c:pt>
                <c:pt idx="52">
                  <c:v>2.4916666666666667</c:v>
                </c:pt>
                <c:pt idx="53">
                  <c:v>2.3249999999999997</c:v>
                </c:pt>
                <c:pt idx="54">
                  <c:v>2.3083333333333336</c:v>
                </c:pt>
                <c:pt idx="55">
                  <c:v>1.6916666666666667</c:v>
                </c:pt>
                <c:pt idx="56">
                  <c:v>0.95833333333333359</c:v>
                </c:pt>
                <c:pt idx="57">
                  <c:v>1.6666666666666667</c:v>
                </c:pt>
                <c:pt idx="58">
                  <c:v>2.1166666666666663</c:v>
                </c:pt>
                <c:pt idx="59">
                  <c:v>1.7583333333333331</c:v>
                </c:pt>
                <c:pt idx="60">
                  <c:v>1.75</c:v>
                </c:pt>
                <c:pt idx="61">
                  <c:v>1.8250000000000002</c:v>
                </c:pt>
                <c:pt idx="62">
                  <c:v>2.1916666666666669</c:v>
                </c:pt>
                <c:pt idx="63">
                  <c:v>2.1166666666666667</c:v>
                </c:pt>
                <c:pt idx="64">
                  <c:v>2.4499999999999997</c:v>
                </c:pt>
                <c:pt idx="65">
                  <c:v>1.8166666666666667</c:v>
                </c:pt>
                <c:pt idx="66">
                  <c:v>1.2333333333333332</c:v>
                </c:pt>
                <c:pt idx="67">
                  <c:v>4.7</c:v>
                </c:pt>
                <c:pt idx="68">
                  <c:v>8.1983333333333324</c:v>
                </c:pt>
                <c:pt idx="69">
                  <c:v>4.1333333333333337</c:v>
                </c:pt>
                <c:pt idx="70">
                  <c:v>3.0666666666666664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4-4C06-95B6-4207F1B36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21296"/>
        <c:axId val="129218416"/>
      </c:lineChart>
      <c:catAx>
        <c:axId val="1292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8416"/>
        <c:crosses val="autoZero"/>
        <c:auto val="1"/>
        <c:lblAlgn val="ctr"/>
        <c:lblOffset val="100"/>
        <c:noMultiLvlLbl val="0"/>
      </c:catAx>
      <c:valAx>
        <c:axId val="1292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2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Unemployment (%)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Unemployment Rates Over Time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'Summarized Data'!$G$2:$G$72</c:f>
              <c:numCache>
                <c:formatCode>General</c:formatCode>
                <c:ptCount val="71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  <c:pt idx="64">
                  <c:v>2018</c:v>
                </c:pt>
                <c:pt idx="65">
                  <c:v>2019</c:v>
                </c:pt>
                <c:pt idx="66">
                  <c:v>2020</c:v>
                </c:pt>
                <c:pt idx="67">
                  <c:v>2021</c:v>
                </c:pt>
                <c:pt idx="68">
                  <c:v>2022</c:v>
                </c:pt>
                <c:pt idx="69">
                  <c:v>2023</c:v>
                </c:pt>
                <c:pt idx="70">
                  <c:v>2024</c:v>
                </c:pt>
              </c:numCache>
            </c:numRef>
          </c:cat>
          <c:val>
            <c:numRef>
              <c:f>'Summarized Data'!$I$2:$I$72</c:f>
              <c:numCache>
                <c:formatCode>General</c:formatCode>
                <c:ptCount val="71"/>
                <c:pt idx="0">
                  <c:v>5.6499999999999995</c:v>
                </c:pt>
                <c:pt idx="1">
                  <c:v>4.3666666666666671</c:v>
                </c:pt>
                <c:pt idx="2">
                  <c:v>4.125</c:v>
                </c:pt>
                <c:pt idx="3">
                  <c:v>4.3</c:v>
                </c:pt>
                <c:pt idx="4">
                  <c:v>6.8416666666666659</c:v>
                </c:pt>
                <c:pt idx="5">
                  <c:v>5.45</c:v>
                </c:pt>
                <c:pt idx="6">
                  <c:v>5.541666666666667</c:v>
                </c:pt>
                <c:pt idx="7">
                  <c:v>6.6916666666666664</c:v>
                </c:pt>
                <c:pt idx="8">
                  <c:v>5.5666666666666673</c:v>
                </c:pt>
                <c:pt idx="9">
                  <c:v>5.6416666666666666</c:v>
                </c:pt>
                <c:pt idx="10">
                  <c:v>5.1583333333333332</c:v>
                </c:pt>
                <c:pt idx="11">
                  <c:v>4.5083333333333337</c:v>
                </c:pt>
                <c:pt idx="12">
                  <c:v>3.7916666666666665</c:v>
                </c:pt>
                <c:pt idx="13">
                  <c:v>3.8416666666666663</c:v>
                </c:pt>
                <c:pt idx="14">
                  <c:v>3.5583333333333331</c:v>
                </c:pt>
                <c:pt idx="15">
                  <c:v>3.4916666666666667</c:v>
                </c:pt>
                <c:pt idx="16">
                  <c:v>4.9833333333333334</c:v>
                </c:pt>
                <c:pt idx="17">
                  <c:v>5.95</c:v>
                </c:pt>
                <c:pt idx="18">
                  <c:v>5.6000000000000005</c:v>
                </c:pt>
                <c:pt idx="19">
                  <c:v>4.8583333333333325</c:v>
                </c:pt>
                <c:pt idx="20">
                  <c:v>5.6416666666666666</c:v>
                </c:pt>
                <c:pt idx="21">
                  <c:v>8.4749999999999996</c:v>
                </c:pt>
                <c:pt idx="22">
                  <c:v>7.6999999999999993</c:v>
                </c:pt>
                <c:pt idx="23">
                  <c:v>7.0500000000000007</c:v>
                </c:pt>
                <c:pt idx="24">
                  <c:v>6.0666666666666664</c:v>
                </c:pt>
                <c:pt idx="25">
                  <c:v>5.8500000000000005</c:v>
                </c:pt>
                <c:pt idx="26">
                  <c:v>7.1750000000000007</c:v>
                </c:pt>
                <c:pt idx="27">
                  <c:v>7.6166666666666671</c:v>
                </c:pt>
                <c:pt idx="28">
                  <c:v>9.7083333333333321</c:v>
                </c:pt>
                <c:pt idx="29">
                  <c:v>9.6</c:v>
                </c:pt>
                <c:pt idx="30">
                  <c:v>7.5083333333333337</c:v>
                </c:pt>
                <c:pt idx="31">
                  <c:v>7.1916666666666664</c:v>
                </c:pt>
                <c:pt idx="32">
                  <c:v>7</c:v>
                </c:pt>
                <c:pt idx="33">
                  <c:v>6.1750000000000007</c:v>
                </c:pt>
                <c:pt idx="34">
                  <c:v>5.4916666666666663</c:v>
                </c:pt>
                <c:pt idx="35">
                  <c:v>5.2583333333333329</c:v>
                </c:pt>
                <c:pt idx="36">
                  <c:v>5.6166666666666663</c:v>
                </c:pt>
                <c:pt idx="37">
                  <c:v>6.8499999999999988</c:v>
                </c:pt>
                <c:pt idx="38">
                  <c:v>7.4916666666666671</c:v>
                </c:pt>
                <c:pt idx="39">
                  <c:v>6.9083333333333323</c:v>
                </c:pt>
                <c:pt idx="40">
                  <c:v>6.1000000000000005</c:v>
                </c:pt>
                <c:pt idx="41">
                  <c:v>5.5916666666666677</c:v>
                </c:pt>
                <c:pt idx="42">
                  <c:v>5.4083333333333341</c:v>
                </c:pt>
                <c:pt idx="43">
                  <c:v>4.9416666666666664</c:v>
                </c:pt>
                <c:pt idx="44">
                  <c:v>4.5</c:v>
                </c:pt>
                <c:pt idx="45">
                  <c:v>4.2166666666666677</c:v>
                </c:pt>
                <c:pt idx="46">
                  <c:v>3.9666666666666663</c:v>
                </c:pt>
                <c:pt idx="47">
                  <c:v>4.7416666666666663</c:v>
                </c:pt>
                <c:pt idx="48">
                  <c:v>5.7833333333333341</c:v>
                </c:pt>
                <c:pt idx="49">
                  <c:v>5.9916666666666671</c:v>
                </c:pt>
                <c:pt idx="50">
                  <c:v>5.541666666666667</c:v>
                </c:pt>
                <c:pt idx="51">
                  <c:v>5.083333333333333</c:v>
                </c:pt>
                <c:pt idx="52">
                  <c:v>4.6083333333333334</c:v>
                </c:pt>
                <c:pt idx="53">
                  <c:v>4.6166666666666671</c:v>
                </c:pt>
                <c:pt idx="54">
                  <c:v>5.8</c:v>
                </c:pt>
                <c:pt idx="55">
                  <c:v>9.2833333333333332</c:v>
                </c:pt>
                <c:pt idx="56">
                  <c:v>9.6083333333333325</c:v>
                </c:pt>
                <c:pt idx="57">
                  <c:v>8.9333333333333336</c:v>
                </c:pt>
                <c:pt idx="58">
                  <c:v>8.0750000000000011</c:v>
                </c:pt>
                <c:pt idx="59">
                  <c:v>7.3666666666666671</c:v>
                </c:pt>
                <c:pt idx="60">
                  <c:v>6.166666666666667</c:v>
                </c:pt>
                <c:pt idx="61">
                  <c:v>5.2583333333333337</c:v>
                </c:pt>
                <c:pt idx="62">
                  <c:v>4.8499999999999996</c:v>
                </c:pt>
                <c:pt idx="63">
                  <c:v>4.3750000000000009</c:v>
                </c:pt>
                <c:pt idx="64">
                  <c:v>3.8916666666666662</c:v>
                </c:pt>
                <c:pt idx="65">
                  <c:v>3.6750000000000007</c:v>
                </c:pt>
                <c:pt idx="66">
                  <c:v>8.0916666666666668</c:v>
                </c:pt>
                <c:pt idx="67">
                  <c:v>5.3500000000000014</c:v>
                </c:pt>
                <c:pt idx="68">
                  <c:v>3.6333333333333342</c:v>
                </c:pt>
                <c:pt idx="69">
                  <c:v>3.6250000000000004</c:v>
                </c:pt>
                <c:pt idx="7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4-4272-B01A-4B3E3D99A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21296"/>
        <c:axId val="129218416"/>
      </c:lineChart>
      <c:catAx>
        <c:axId val="1292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8416"/>
        <c:crosses val="autoZero"/>
        <c:auto val="1"/>
        <c:lblAlgn val="ctr"/>
        <c:lblOffset val="100"/>
        <c:noMultiLvlLbl val="0"/>
      </c:catAx>
      <c:valAx>
        <c:axId val="1292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2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Monthly Inflation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Monthly Inflation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'Summarized Data'!$M$6:$M$17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'Summarized Data'!$N$6:$N$17</c:f>
              <c:numCache>
                <c:formatCode>General</c:formatCode>
                <c:ptCount val="12"/>
                <c:pt idx="0">
                  <c:v>2.2999999999999998</c:v>
                </c:pt>
                <c:pt idx="1">
                  <c:v>2.4</c:v>
                </c:pt>
                <c:pt idx="2">
                  <c:v>2.2999999999999998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</c:v>
                </c:pt>
                <c:pt idx="6">
                  <c:v>2.1</c:v>
                </c:pt>
                <c:pt idx="7">
                  <c:v>2.1</c:v>
                </c:pt>
                <c:pt idx="8">
                  <c:v>2</c:v>
                </c:pt>
                <c:pt idx="9">
                  <c:v>2.1</c:v>
                </c:pt>
                <c:pt idx="10">
                  <c:v>2.1</c:v>
                </c:pt>
                <c:pt idx="11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42-4C0D-BF19-331999B72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557920"/>
        <c:axId val="1223558880"/>
      </c:barChart>
      <c:catAx>
        <c:axId val="12235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58880"/>
        <c:crossesAt val="0"/>
        <c:auto val="1"/>
        <c:lblAlgn val="ctr"/>
        <c:lblOffset val="100"/>
        <c:noMultiLvlLbl val="0"/>
      </c:catAx>
      <c:valAx>
        <c:axId val="1223558880"/>
        <c:scaling>
          <c:orientation val="minMax"/>
          <c:max val="1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5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Monthly Unemployment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Monthly Unemployment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'Summarized Data'!$M$6:$M$17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'Summarized Data'!$O$6:$O$17</c:f>
              <c:numCache>
                <c:formatCode>General</c:formatCode>
                <c:ptCount val="12"/>
                <c:pt idx="0">
                  <c:v>5.3</c:v>
                </c:pt>
                <c:pt idx="1">
                  <c:v>5.4</c:v>
                </c:pt>
                <c:pt idx="2">
                  <c:v>5.2</c:v>
                </c:pt>
                <c:pt idx="3">
                  <c:v>5.2</c:v>
                </c:pt>
                <c:pt idx="4">
                  <c:v>5.0999999999999996</c:v>
                </c:pt>
                <c:pt idx="5">
                  <c:v>5</c:v>
                </c:pt>
                <c:pt idx="6">
                  <c:v>5</c:v>
                </c:pt>
                <c:pt idx="7">
                  <c:v>4.9000000000000004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A-4B2E-8B41-33B95018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557920"/>
        <c:axId val="1223558880"/>
      </c:barChart>
      <c:catAx>
        <c:axId val="12235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58880"/>
        <c:crosses val="autoZero"/>
        <c:auto val="1"/>
        <c:lblAlgn val="ctr"/>
        <c:lblOffset val="100"/>
        <c:noMultiLvlLbl val="0"/>
      </c:catAx>
      <c:valAx>
        <c:axId val="1223558880"/>
        <c:scaling>
          <c:orientation val="minMax"/>
          <c:max val="1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5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Interest</a:t>
            </a:r>
            <a:r>
              <a:rPr lang="en-US" sz="1200" baseline="0">
                <a:solidFill>
                  <a:schemeClr val="bg1"/>
                </a:solidFill>
              </a:rPr>
              <a:t> Rates (%) </a:t>
            </a:r>
            <a:r>
              <a:rPr lang="en-US" sz="1200">
                <a:solidFill>
                  <a:schemeClr val="bg1"/>
                </a:solidFill>
              </a:rPr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Interest Rates Over Time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'Summarized Data'!$G$2:$G$72</c:f>
              <c:numCache>
                <c:formatCode>General</c:formatCode>
                <c:ptCount val="71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  <c:pt idx="64">
                  <c:v>2018</c:v>
                </c:pt>
                <c:pt idx="65">
                  <c:v>2019</c:v>
                </c:pt>
                <c:pt idx="66">
                  <c:v>2020</c:v>
                </c:pt>
                <c:pt idx="67">
                  <c:v>2021</c:v>
                </c:pt>
                <c:pt idx="68">
                  <c:v>2022</c:v>
                </c:pt>
                <c:pt idx="69">
                  <c:v>2023</c:v>
                </c:pt>
                <c:pt idx="70">
                  <c:v>2024</c:v>
                </c:pt>
              </c:numCache>
            </c:numRef>
          </c:cat>
          <c:val>
            <c:numRef>
              <c:f>'Summarized Data'!$K$2:$K$72</c:f>
              <c:numCache>
                <c:formatCode>General</c:formatCode>
                <c:ptCount val="71"/>
                <c:pt idx="0">
                  <c:v>1.0083333333333333</c:v>
                </c:pt>
                <c:pt idx="1">
                  <c:v>1.7849999999999999</c:v>
                </c:pt>
                <c:pt idx="2">
                  <c:v>2.7283333333333335</c:v>
                </c:pt>
                <c:pt idx="3">
                  <c:v>3.105</c:v>
                </c:pt>
                <c:pt idx="4">
                  <c:v>1.5724999999999998</c:v>
                </c:pt>
                <c:pt idx="5">
                  <c:v>3.3050000000000002</c:v>
                </c:pt>
                <c:pt idx="6">
                  <c:v>3.2158333333333329</c:v>
                </c:pt>
                <c:pt idx="7">
                  <c:v>1.9550000000000001</c:v>
                </c:pt>
                <c:pt idx="8">
                  <c:v>2.7083333333333335</c:v>
                </c:pt>
                <c:pt idx="9">
                  <c:v>3.1783333333333332</c:v>
                </c:pt>
                <c:pt idx="10">
                  <c:v>3.4966666666666675</c:v>
                </c:pt>
                <c:pt idx="11">
                  <c:v>4.0749999999999993</c:v>
                </c:pt>
                <c:pt idx="12">
                  <c:v>5.1116666666666664</c:v>
                </c:pt>
                <c:pt idx="13">
                  <c:v>4.2200000000000006</c:v>
                </c:pt>
                <c:pt idx="14">
                  <c:v>5.6591666666666676</c:v>
                </c:pt>
                <c:pt idx="15">
                  <c:v>8.2041666666666657</c:v>
                </c:pt>
                <c:pt idx="16">
                  <c:v>7.1833333333333336</c:v>
                </c:pt>
                <c:pt idx="17">
                  <c:v>4.6625000000000005</c:v>
                </c:pt>
                <c:pt idx="18">
                  <c:v>4.4341666666666661</c:v>
                </c:pt>
                <c:pt idx="19">
                  <c:v>8.7275000000000009</c:v>
                </c:pt>
                <c:pt idx="20">
                  <c:v>10.502500000000001</c:v>
                </c:pt>
                <c:pt idx="21">
                  <c:v>5.8241666666666667</c:v>
                </c:pt>
                <c:pt idx="22">
                  <c:v>5.0449999999999999</c:v>
                </c:pt>
                <c:pt idx="23">
                  <c:v>5.5375000000000005</c:v>
                </c:pt>
                <c:pt idx="24">
                  <c:v>7.9308333333333332</c:v>
                </c:pt>
                <c:pt idx="25">
                  <c:v>11.194166666666666</c:v>
                </c:pt>
                <c:pt idx="26">
                  <c:v>13.355833333333335</c:v>
                </c:pt>
                <c:pt idx="27">
                  <c:v>16.378333333333334</c:v>
                </c:pt>
                <c:pt idx="28">
                  <c:v>12.258333333333333</c:v>
                </c:pt>
                <c:pt idx="29">
                  <c:v>9.0866666666666678</c:v>
                </c:pt>
                <c:pt idx="30">
                  <c:v>10.225</c:v>
                </c:pt>
                <c:pt idx="31">
                  <c:v>8.1008333333333322</c:v>
                </c:pt>
                <c:pt idx="32">
                  <c:v>6.8050000000000006</c:v>
                </c:pt>
                <c:pt idx="33">
                  <c:v>6.6574999999999998</c:v>
                </c:pt>
                <c:pt idx="34">
                  <c:v>7.5683333333333325</c:v>
                </c:pt>
                <c:pt idx="35">
                  <c:v>9.2166666666666668</c:v>
                </c:pt>
                <c:pt idx="36">
                  <c:v>8.0991666666666671</c:v>
                </c:pt>
                <c:pt idx="37">
                  <c:v>5.6875000000000009</c:v>
                </c:pt>
                <c:pt idx="38">
                  <c:v>3.5216666666666669</c:v>
                </c:pt>
                <c:pt idx="39">
                  <c:v>3.0225000000000004</c:v>
                </c:pt>
                <c:pt idx="40">
                  <c:v>4.2016666666666671</c:v>
                </c:pt>
                <c:pt idx="41">
                  <c:v>5.836666666666666</c:v>
                </c:pt>
                <c:pt idx="42">
                  <c:v>5.2983333333333329</c:v>
                </c:pt>
                <c:pt idx="43">
                  <c:v>5.46</c:v>
                </c:pt>
                <c:pt idx="44">
                  <c:v>5.3533333333333326</c:v>
                </c:pt>
                <c:pt idx="45">
                  <c:v>4.97</c:v>
                </c:pt>
                <c:pt idx="46">
                  <c:v>6.2358333333333329</c:v>
                </c:pt>
                <c:pt idx="47">
                  <c:v>3.8874999999999997</c:v>
                </c:pt>
                <c:pt idx="48">
                  <c:v>1.6666666666666667</c:v>
                </c:pt>
                <c:pt idx="49">
                  <c:v>1.1274999999999999</c:v>
                </c:pt>
                <c:pt idx="50">
                  <c:v>1.3491666666666664</c:v>
                </c:pt>
                <c:pt idx="51">
                  <c:v>3.2133333333333334</c:v>
                </c:pt>
                <c:pt idx="52">
                  <c:v>4.9641666666666673</c:v>
                </c:pt>
                <c:pt idx="53">
                  <c:v>5.0191666666666661</c:v>
                </c:pt>
                <c:pt idx="54">
                  <c:v>1.9274999999999995</c:v>
                </c:pt>
                <c:pt idx="55">
                  <c:v>0.16</c:v>
                </c:pt>
                <c:pt idx="56">
                  <c:v>0.17499999999999996</c:v>
                </c:pt>
                <c:pt idx="57">
                  <c:v>0.10166666666666668</c:v>
                </c:pt>
                <c:pt idx="58">
                  <c:v>0.13999999999999999</c:v>
                </c:pt>
                <c:pt idx="59">
                  <c:v>0.10750000000000003</c:v>
                </c:pt>
                <c:pt idx="60">
                  <c:v>8.9166666666666658E-2</c:v>
                </c:pt>
                <c:pt idx="61">
                  <c:v>0.13250000000000001</c:v>
                </c:pt>
                <c:pt idx="62">
                  <c:v>0.39500000000000002</c:v>
                </c:pt>
                <c:pt idx="63">
                  <c:v>1.0016666666666667</c:v>
                </c:pt>
                <c:pt idx="64">
                  <c:v>1.8316666666666663</c:v>
                </c:pt>
                <c:pt idx="65">
                  <c:v>2.1583333333333332</c:v>
                </c:pt>
                <c:pt idx="66">
                  <c:v>0.37583333333333324</c:v>
                </c:pt>
                <c:pt idx="67">
                  <c:v>7.9999999999999988E-2</c:v>
                </c:pt>
                <c:pt idx="68">
                  <c:v>1.6833333333333336</c:v>
                </c:pt>
                <c:pt idx="69">
                  <c:v>5.024166666666666</c:v>
                </c:pt>
                <c:pt idx="70">
                  <c:v>5.307777777777777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4-4B2D-A5DE-18EC7843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21296"/>
        <c:axId val="129218416"/>
      </c:lineChart>
      <c:catAx>
        <c:axId val="1292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8416"/>
        <c:crosses val="autoZero"/>
        <c:auto val="1"/>
        <c:lblAlgn val="ctr"/>
        <c:lblOffset val="100"/>
        <c:noMultiLvlLbl val="0"/>
      </c:catAx>
      <c:valAx>
        <c:axId val="1292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2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Monthly Interest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Monthly Interest Rates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'Summarized Data'!$M$6:$M$17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'Summarized Data'!$P$6:$P$17</c:f>
              <c:numCache>
                <c:formatCode>General</c:formatCode>
                <c:ptCount val="12"/>
                <c:pt idx="0">
                  <c:v>2.2799999999999998</c:v>
                </c:pt>
                <c:pt idx="1">
                  <c:v>2.5</c:v>
                </c:pt>
                <c:pt idx="2">
                  <c:v>2.63</c:v>
                </c:pt>
                <c:pt idx="3">
                  <c:v>2.79</c:v>
                </c:pt>
                <c:pt idx="4">
                  <c:v>3</c:v>
                </c:pt>
                <c:pt idx="5">
                  <c:v>3.04</c:v>
                </c:pt>
                <c:pt idx="6">
                  <c:v>3.26</c:v>
                </c:pt>
                <c:pt idx="7">
                  <c:v>3.5</c:v>
                </c:pt>
                <c:pt idx="8">
                  <c:v>3.62</c:v>
                </c:pt>
                <c:pt idx="9">
                  <c:v>3.78</c:v>
                </c:pt>
                <c:pt idx="10">
                  <c:v>4</c:v>
                </c:pt>
                <c:pt idx="11">
                  <c:v>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7-4A29-A7F8-C184F5FDAB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3557920"/>
        <c:axId val="1223558880"/>
      </c:barChart>
      <c:catAx>
        <c:axId val="12235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58880"/>
        <c:crosses val="autoZero"/>
        <c:auto val="1"/>
        <c:lblAlgn val="ctr"/>
        <c:lblOffset val="100"/>
        <c:noMultiLvlLbl val="0"/>
      </c:catAx>
      <c:valAx>
        <c:axId val="1223558880"/>
        <c:scaling>
          <c:orientation val="minMax"/>
          <c:max val="1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5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84137</xdr:colOff>
      <xdr:row>2</xdr:row>
      <xdr:rowOff>100014</xdr:rowOff>
    </xdr:from>
    <xdr:to>
      <xdr:col>4</xdr:col>
      <xdr:colOff>546100</xdr:colOff>
      <xdr:row>10</xdr:row>
      <xdr:rowOff>74477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B3A26D-3E35-DEEB-A66E-53A7EDBF6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78926</xdr:colOff>
      <xdr:row>19</xdr:row>
      <xdr:rowOff>19598</xdr:rowOff>
    </xdr:from>
    <xdr:to>
      <xdr:col>4</xdr:col>
      <xdr:colOff>543719</xdr:colOff>
      <xdr:row>27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83602B-6271-4EDC-8137-0D2E726A8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140889</xdr:colOff>
      <xdr:row>2</xdr:row>
      <xdr:rowOff>34017</xdr:rowOff>
    </xdr:from>
    <xdr:to>
      <xdr:col>13</xdr:col>
      <xdr:colOff>498636</xdr:colOff>
      <xdr:row>9</xdr:row>
      <xdr:rowOff>133271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F70869-E7A2-F660-2463-8B264079B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129683</xdr:colOff>
      <xdr:row>18</xdr:row>
      <xdr:rowOff>148950</xdr:rowOff>
    </xdr:from>
    <xdr:to>
      <xdr:col>13</xdr:col>
      <xdr:colOff>505317</xdr:colOff>
      <xdr:row>27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6EB086-672A-4682-BFCE-9EDC62FE3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611117</xdr:colOff>
      <xdr:row>0</xdr:row>
      <xdr:rowOff>37974</xdr:rowOff>
    </xdr:from>
    <xdr:to>
      <xdr:col>14</xdr:col>
      <xdr:colOff>20522</xdr:colOff>
      <xdr:row>28</xdr:row>
      <xdr:rowOff>0</xdr:rowOff>
    </xdr:to>
    <xdr:pic>
      <xdr:nvPicPr>
        <xdr:cNvPr id="11" name="Picture 10" descr="Digital graph of stock market">
          <a:extLst>
            <a:ext uri="{FF2B5EF4-FFF2-40B4-BE49-F238E27FC236}">
              <a16:creationId xmlns:a16="http://schemas.microsoft.com/office/drawing/2014/main" id="{789C27A3-83E1-D02E-125F-2FCE270053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108"/>
        <a:stretch/>
      </xdr:blipFill>
      <xdr:spPr>
        <a:xfrm>
          <a:off x="3057043" y="37974"/>
          <a:ext cx="5524220" cy="5230174"/>
        </a:xfrm>
        <a:prstGeom prst="rect">
          <a:avLst/>
        </a:prstGeom>
      </xdr:spPr>
    </xdr:pic>
    <xdr:clientData/>
  </xdr:twoCellAnchor>
  <xdr:twoCellAnchor>
    <xdr:from>
      <xdr:col>0</xdr:col>
      <xdr:colOff>78395</xdr:colOff>
      <xdr:row>10</xdr:row>
      <xdr:rowOff>129352</xdr:rowOff>
    </xdr:from>
    <xdr:to>
      <xdr:col>4</xdr:col>
      <xdr:colOff>543188</xdr:colOff>
      <xdr:row>18</xdr:row>
      <xdr:rowOff>173253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128E8-A6A8-42DB-B5D0-0B9A38F5F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133272</xdr:colOff>
      <xdr:row>9</xdr:row>
      <xdr:rowOff>180308</xdr:rowOff>
    </xdr:from>
    <xdr:to>
      <xdr:col>13</xdr:col>
      <xdr:colOff>508906</xdr:colOff>
      <xdr:row>18</xdr:row>
      <xdr:rowOff>102794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4AAF94-5680-4B3A-BCE8-5CB1A19FE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Joseph" refreshedDate="45574.681927777776" createdVersion="8" refreshedVersion="8" minRefreshableVersion="3" recordCount="844" xr:uid="{6F6C8976-2308-424A-BE5D-14A298CF4273}">
  <cacheSource type="worksheet">
    <worksheetSource ref="A1:K848" sheet="Data"/>
  </cacheSource>
  <cacheFields count="11">
    <cacheField name="Year" numFmtId="0">
      <sharedItems containsString="0" containsBlank="1" containsNumber="1" containsInteger="1" minValue="1954" maxValue="2024" count="72"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m/>
      </sharedItems>
    </cacheField>
    <cacheField name="Month" numFmtId="0">
      <sharedItems containsString="0" containsBlank="1" containsNumber="1" containsInteger="1" minValue="1" maxValue="12" count="13">
        <n v="7"/>
        <n v="8"/>
        <n v="9"/>
        <n v="10"/>
        <n v="11"/>
        <n v="12"/>
        <n v="1"/>
        <n v="2"/>
        <n v="3"/>
        <n v="4"/>
        <n v="5"/>
        <n v="6"/>
        <m/>
      </sharedItems>
    </cacheField>
    <cacheField name="Day" numFmtId="0">
      <sharedItems containsString="0" containsBlank="1" containsNumber="1" containsInteger="1" minValue="1" maxValue="1"/>
    </cacheField>
    <cacheField name="Federal Funds Target Rate" numFmtId="0">
      <sharedItems containsString="0" containsBlank="1" containsNumber="1" minValue="1" maxValue="11.5"/>
    </cacheField>
    <cacheField name="Federal Funds Upper Target" numFmtId="0">
      <sharedItems containsString="0" containsBlank="1" containsNumber="1" minValue="0.25" maxValue="1"/>
    </cacheField>
    <cacheField name="Federal Funds Lower Target" numFmtId="0">
      <sharedItems containsString="0" containsBlank="1" containsNumber="1" minValue="0" maxValue="0.75"/>
    </cacheField>
    <cacheField name="Effective Federal Funds Rate" numFmtId="0">
      <sharedItems containsString="0" containsBlank="1" containsNumber="1" minValue="7.0000000000000007E-2" maxValue="19.100000000000001"/>
    </cacheField>
    <cacheField name="Real GDP (Percent Change)" numFmtId="0">
      <sharedItems containsString="0" containsBlank="1" containsNumber="1" minValue="-10" maxValue="16.5"/>
    </cacheField>
    <cacheField name="Unemployment Rate" numFmtId="0">
      <sharedItems containsString="0" containsBlank="1" containsNumber="1" minValue="3.4" maxValue="14.8"/>
    </cacheField>
    <cacheField name="Inflation Rate" numFmtId="0">
      <sharedItems containsString="0" containsBlank="1" containsNumber="1" minValue="0" maxValue="13.6"/>
    </cacheField>
    <cacheField name="Interest Rates" numFmtId="0">
      <sharedItems containsString="0" containsBlank="1" containsNumber="1" minValue="0.05" maxValue="19.1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4">
  <r>
    <x v="0"/>
    <x v="0"/>
    <n v="1"/>
    <m/>
    <m/>
    <m/>
    <n v="0.8"/>
    <n v="4.5999999999999996"/>
    <n v="5.8"/>
    <n v="0"/>
    <n v="0.8"/>
  </r>
  <r>
    <x v="0"/>
    <x v="1"/>
    <n v="1"/>
    <m/>
    <m/>
    <m/>
    <n v="1.22"/>
    <m/>
    <n v="6"/>
    <n v="0"/>
    <n v="1.22"/>
  </r>
  <r>
    <x v="0"/>
    <x v="2"/>
    <n v="1"/>
    <m/>
    <m/>
    <m/>
    <n v="1.06"/>
    <m/>
    <n v="6.1"/>
    <n v="0"/>
    <n v="1.07"/>
  </r>
  <r>
    <x v="0"/>
    <x v="3"/>
    <n v="1"/>
    <m/>
    <m/>
    <m/>
    <n v="0.85"/>
    <n v="8"/>
    <n v="5.7"/>
    <n v="0"/>
    <n v="0.85"/>
  </r>
  <r>
    <x v="0"/>
    <x v="4"/>
    <n v="1"/>
    <m/>
    <m/>
    <m/>
    <n v="0.83"/>
    <m/>
    <n v="5.3"/>
    <n v="0"/>
    <n v="0.83"/>
  </r>
  <r>
    <x v="0"/>
    <x v="5"/>
    <n v="1"/>
    <m/>
    <m/>
    <m/>
    <n v="1.28"/>
    <m/>
    <n v="5"/>
    <n v="0"/>
    <n v="1.28"/>
  </r>
  <r>
    <x v="1"/>
    <x v="6"/>
    <n v="1"/>
    <m/>
    <m/>
    <m/>
    <n v="1.39"/>
    <n v="11.9"/>
    <n v="4.9000000000000004"/>
    <n v="0"/>
    <n v="1.39"/>
  </r>
  <r>
    <x v="1"/>
    <x v="7"/>
    <n v="1"/>
    <m/>
    <m/>
    <m/>
    <n v="1.29"/>
    <m/>
    <n v="4.7"/>
    <n v="0"/>
    <n v="1.29"/>
  </r>
  <r>
    <x v="1"/>
    <x v="8"/>
    <n v="1"/>
    <m/>
    <m/>
    <m/>
    <n v="1.35"/>
    <m/>
    <n v="4.5999999999999996"/>
    <n v="0"/>
    <n v="1.35"/>
  </r>
  <r>
    <x v="1"/>
    <x v="9"/>
    <n v="1"/>
    <m/>
    <m/>
    <m/>
    <n v="1.43"/>
    <n v="6.7"/>
    <n v="4.7"/>
    <n v="0"/>
    <n v="1.43"/>
  </r>
  <r>
    <x v="1"/>
    <x v="10"/>
    <n v="1"/>
    <m/>
    <m/>
    <m/>
    <n v="1.43"/>
    <m/>
    <n v="4.3"/>
    <n v="0"/>
    <n v="1.43"/>
  </r>
  <r>
    <x v="1"/>
    <x v="11"/>
    <n v="1"/>
    <m/>
    <m/>
    <m/>
    <n v="1.64"/>
    <m/>
    <n v="4.2"/>
    <n v="0"/>
    <n v="1.64"/>
  </r>
  <r>
    <x v="1"/>
    <x v="0"/>
    <n v="1"/>
    <m/>
    <m/>
    <m/>
    <n v="1.68"/>
    <n v="5.5"/>
    <n v="4"/>
    <n v="0"/>
    <n v="1.68"/>
  </r>
  <r>
    <x v="1"/>
    <x v="1"/>
    <n v="1"/>
    <m/>
    <m/>
    <m/>
    <n v="1.96"/>
    <m/>
    <n v="4.2"/>
    <n v="0"/>
    <n v="1.96"/>
  </r>
  <r>
    <x v="1"/>
    <x v="2"/>
    <n v="1"/>
    <m/>
    <m/>
    <m/>
    <n v="2.1800000000000002"/>
    <m/>
    <n v="4.0999999999999996"/>
    <n v="0"/>
    <n v="2.1800000000000002"/>
  </r>
  <r>
    <x v="1"/>
    <x v="3"/>
    <n v="1"/>
    <m/>
    <m/>
    <m/>
    <n v="2.2400000000000002"/>
    <n v="2.4"/>
    <n v="4.3"/>
    <n v="0"/>
    <n v="2.2400000000000002"/>
  </r>
  <r>
    <x v="1"/>
    <x v="4"/>
    <n v="1"/>
    <m/>
    <m/>
    <m/>
    <n v="2.35"/>
    <m/>
    <n v="4.2"/>
    <n v="0"/>
    <n v="2.35"/>
  </r>
  <r>
    <x v="1"/>
    <x v="5"/>
    <n v="1"/>
    <m/>
    <m/>
    <m/>
    <n v="2.48"/>
    <m/>
    <n v="4.2"/>
    <n v="0"/>
    <n v="2.48"/>
  </r>
  <r>
    <x v="2"/>
    <x v="6"/>
    <n v="1"/>
    <m/>
    <m/>
    <m/>
    <n v="2.4500000000000002"/>
    <n v="-1.5"/>
    <n v="4"/>
    <n v="0"/>
    <n v="2.4500000000000002"/>
  </r>
  <r>
    <x v="2"/>
    <x v="7"/>
    <n v="1"/>
    <m/>
    <m/>
    <m/>
    <n v="2.5"/>
    <m/>
    <n v="3.9"/>
    <n v="0"/>
    <n v="2.5"/>
  </r>
  <r>
    <x v="2"/>
    <x v="8"/>
    <n v="1"/>
    <m/>
    <m/>
    <m/>
    <n v="2.5"/>
    <m/>
    <n v="4.2"/>
    <n v="0"/>
    <n v="2.5"/>
  </r>
  <r>
    <x v="2"/>
    <x v="9"/>
    <n v="1"/>
    <m/>
    <m/>
    <m/>
    <n v="2.62"/>
    <n v="3.4"/>
    <n v="4"/>
    <n v="0"/>
    <n v="2.62"/>
  </r>
  <r>
    <x v="2"/>
    <x v="10"/>
    <n v="1"/>
    <m/>
    <m/>
    <m/>
    <n v="2.75"/>
    <m/>
    <n v="4.3"/>
    <n v="0"/>
    <n v="2.75"/>
  </r>
  <r>
    <x v="2"/>
    <x v="11"/>
    <n v="1"/>
    <m/>
    <m/>
    <m/>
    <n v="2.71"/>
    <m/>
    <n v="4.3"/>
    <n v="0"/>
    <n v="2.71"/>
  </r>
  <r>
    <x v="2"/>
    <x v="0"/>
    <n v="1"/>
    <m/>
    <m/>
    <m/>
    <n v="2.75"/>
    <n v="-0.3"/>
    <n v="4.4000000000000004"/>
    <n v="0"/>
    <n v="2.75"/>
  </r>
  <r>
    <x v="2"/>
    <x v="1"/>
    <n v="1"/>
    <m/>
    <m/>
    <m/>
    <n v="2.73"/>
    <m/>
    <n v="4.0999999999999996"/>
    <n v="0"/>
    <n v="2.73"/>
  </r>
  <r>
    <x v="2"/>
    <x v="2"/>
    <n v="1"/>
    <m/>
    <m/>
    <m/>
    <n v="2.95"/>
    <m/>
    <n v="3.9"/>
    <n v="0"/>
    <n v="2.95"/>
  </r>
  <r>
    <x v="2"/>
    <x v="3"/>
    <n v="1"/>
    <m/>
    <m/>
    <m/>
    <n v="2.96"/>
    <n v="6.7"/>
    <n v="3.9"/>
    <n v="0"/>
    <n v="2.96"/>
  </r>
  <r>
    <x v="2"/>
    <x v="4"/>
    <n v="1"/>
    <m/>
    <m/>
    <m/>
    <n v="2.88"/>
    <m/>
    <n v="4.3"/>
    <n v="0"/>
    <n v="2.88"/>
  </r>
  <r>
    <x v="2"/>
    <x v="5"/>
    <n v="1"/>
    <m/>
    <m/>
    <m/>
    <n v="2.94"/>
    <m/>
    <n v="4.2"/>
    <n v="0"/>
    <n v="2.94"/>
  </r>
  <r>
    <x v="3"/>
    <x v="6"/>
    <n v="1"/>
    <m/>
    <m/>
    <m/>
    <n v="2.84"/>
    <n v="2.6"/>
    <n v="4.2"/>
    <n v="0"/>
    <n v="2.84"/>
  </r>
  <r>
    <x v="3"/>
    <x v="7"/>
    <n v="1"/>
    <m/>
    <m/>
    <m/>
    <n v="3"/>
    <m/>
    <n v="3.9"/>
    <n v="0"/>
    <n v="3"/>
  </r>
  <r>
    <x v="3"/>
    <x v="8"/>
    <n v="1"/>
    <m/>
    <m/>
    <m/>
    <n v="2.96"/>
    <m/>
    <n v="3.7"/>
    <n v="0"/>
    <n v="2.96"/>
  </r>
  <r>
    <x v="3"/>
    <x v="9"/>
    <n v="1"/>
    <m/>
    <m/>
    <m/>
    <n v="3"/>
    <n v="-0.9"/>
    <n v="3.9"/>
    <n v="0"/>
    <n v="3"/>
  </r>
  <r>
    <x v="3"/>
    <x v="10"/>
    <n v="1"/>
    <m/>
    <m/>
    <m/>
    <n v="3"/>
    <m/>
    <n v="4.0999999999999996"/>
    <n v="0"/>
    <n v="3"/>
  </r>
  <r>
    <x v="3"/>
    <x v="11"/>
    <n v="1"/>
    <m/>
    <m/>
    <m/>
    <n v="3"/>
    <m/>
    <n v="4.3"/>
    <n v="0"/>
    <n v="3"/>
  </r>
  <r>
    <x v="3"/>
    <x v="0"/>
    <n v="1"/>
    <m/>
    <m/>
    <m/>
    <n v="2.99"/>
    <n v="4"/>
    <n v="4.2"/>
    <n v="0"/>
    <n v="2.99"/>
  </r>
  <r>
    <x v="3"/>
    <x v="1"/>
    <n v="1"/>
    <m/>
    <m/>
    <m/>
    <n v="3.24"/>
    <m/>
    <n v="4.0999999999999996"/>
    <n v="0"/>
    <n v="3.24"/>
  </r>
  <r>
    <x v="3"/>
    <x v="2"/>
    <n v="1"/>
    <m/>
    <m/>
    <m/>
    <n v="3.47"/>
    <m/>
    <n v="4.4000000000000004"/>
    <n v="0"/>
    <n v="3.47"/>
  </r>
  <r>
    <x v="3"/>
    <x v="3"/>
    <n v="1"/>
    <m/>
    <m/>
    <m/>
    <n v="3.5"/>
    <n v="-4"/>
    <n v="4.5"/>
    <n v="0"/>
    <n v="3.5"/>
  </r>
  <r>
    <x v="3"/>
    <x v="4"/>
    <n v="1"/>
    <m/>
    <m/>
    <m/>
    <n v="3.28"/>
    <m/>
    <n v="5.0999999999999996"/>
    <n v="0"/>
    <n v="3.28"/>
  </r>
  <r>
    <x v="3"/>
    <x v="5"/>
    <n v="1"/>
    <m/>
    <m/>
    <m/>
    <n v="2.98"/>
    <m/>
    <n v="5.2"/>
    <n v="0"/>
    <n v="2.98"/>
  </r>
  <r>
    <x v="4"/>
    <x v="6"/>
    <n v="1"/>
    <m/>
    <m/>
    <m/>
    <n v="2.72"/>
    <n v="-10"/>
    <n v="5.8"/>
    <n v="3.2"/>
    <n v="2.72"/>
  </r>
  <r>
    <x v="4"/>
    <x v="7"/>
    <n v="1"/>
    <m/>
    <m/>
    <m/>
    <n v="1.67"/>
    <m/>
    <n v="6.4"/>
    <n v="3.2"/>
    <n v="1.67"/>
  </r>
  <r>
    <x v="4"/>
    <x v="8"/>
    <n v="1"/>
    <m/>
    <m/>
    <m/>
    <n v="1.2"/>
    <m/>
    <n v="6.7"/>
    <n v="2.8"/>
    <n v="1.2"/>
  </r>
  <r>
    <x v="4"/>
    <x v="9"/>
    <n v="1"/>
    <m/>
    <m/>
    <m/>
    <n v="1.26"/>
    <n v="2.6"/>
    <n v="7.4"/>
    <n v="2.4"/>
    <n v="1.26"/>
  </r>
  <r>
    <x v="4"/>
    <x v="10"/>
    <n v="1"/>
    <m/>
    <m/>
    <m/>
    <n v="0.63"/>
    <m/>
    <n v="7.4"/>
    <n v="2.4"/>
    <n v="0.63"/>
  </r>
  <r>
    <x v="4"/>
    <x v="11"/>
    <n v="1"/>
    <m/>
    <m/>
    <m/>
    <n v="0.93"/>
    <m/>
    <n v="7.3"/>
    <n v="2.1"/>
    <n v="0.93"/>
  </r>
  <r>
    <x v="4"/>
    <x v="0"/>
    <n v="1"/>
    <m/>
    <m/>
    <m/>
    <n v="0.68"/>
    <n v="9.6"/>
    <n v="7.5"/>
    <n v="2.4"/>
    <n v="0.68"/>
  </r>
  <r>
    <x v="4"/>
    <x v="1"/>
    <n v="1"/>
    <m/>
    <m/>
    <m/>
    <n v="1.53"/>
    <m/>
    <n v="7.4"/>
    <n v="2.1"/>
    <n v="1.53"/>
  </r>
  <r>
    <x v="4"/>
    <x v="2"/>
    <n v="1"/>
    <m/>
    <m/>
    <m/>
    <n v="1.76"/>
    <m/>
    <n v="7.1"/>
    <n v="1.7"/>
    <n v="1.76"/>
  </r>
  <r>
    <x v="4"/>
    <x v="3"/>
    <n v="1"/>
    <m/>
    <m/>
    <m/>
    <n v="1.8"/>
    <n v="9.6999999999999993"/>
    <n v="6.7"/>
    <n v="1.7"/>
    <n v="1.8"/>
  </r>
  <r>
    <x v="4"/>
    <x v="4"/>
    <n v="1"/>
    <m/>
    <m/>
    <m/>
    <n v="2.27"/>
    <m/>
    <n v="6.2"/>
    <n v="1.7"/>
    <n v="2.27"/>
  </r>
  <r>
    <x v="4"/>
    <x v="5"/>
    <n v="1"/>
    <m/>
    <m/>
    <m/>
    <n v="2.42"/>
    <m/>
    <n v="6.2"/>
    <n v="1.7"/>
    <n v="2.42"/>
  </r>
  <r>
    <x v="5"/>
    <x v="6"/>
    <n v="1"/>
    <m/>
    <m/>
    <m/>
    <n v="2.48"/>
    <n v="7.7"/>
    <n v="6"/>
    <n v="1.7"/>
    <n v="2.48"/>
  </r>
  <r>
    <x v="5"/>
    <x v="7"/>
    <n v="1"/>
    <m/>
    <m/>
    <m/>
    <n v="2.4300000000000002"/>
    <m/>
    <n v="5.9"/>
    <n v="1.7"/>
    <n v="2.4300000000000002"/>
  </r>
  <r>
    <x v="5"/>
    <x v="8"/>
    <n v="1"/>
    <m/>
    <m/>
    <m/>
    <n v="2.8"/>
    <m/>
    <n v="5.6"/>
    <n v="1.7"/>
    <n v="2.8"/>
  </r>
  <r>
    <x v="5"/>
    <x v="9"/>
    <n v="1"/>
    <m/>
    <m/>
    <m/>
    <n v="2.96"/>
    <n v="10.1"/>
    <n v="5.2"/>
    <n v="1.7"/>
    <n v="2.96"/>
  </r>
  <r>
    <x v="5"/>
    <x v="10"/>
    <n v="1"/>
    <m/>
    <m/>
    <m/>
    <n v="2.9"/>
    <m/>
    <n v="5.0999999999999996"/>
    <n v="2"/>
    <n v="2.9"/>
  </r>
  <r>
    <x v="5"/>
    <x v="11"/>
    <n v="1"/>
    <m/>
    <m/>
    <m/>
    <n v="3.39"/>
    <m/>
    <n v="5"/>
    <n v="2"/>
    <n v="3.39"/>
  </r>
  <r>
    <x v="5"/>
    <x v="0"/>
    <n v="1"/>
    <m/>
    <m/>
    <m/>
    <n v="3.47"/>
    <n v="-0.8"/>
    <n v="5.0999999999999996"/>
    <n v="2"/>
    <n v="3.47"/>
  </r>
  <r>
    <x v="5"/>
    <x v="1"/>
    <n v="1"/>
    <m/>
    <m/>
    <m/>
    <n v="3.5"/>
    <m/>
    <n v="5.2"/>
    <n v="2"/>
    <n v="3.5"/>
  </r>
  <r>
    <x v="5"/>
    <x v="2"/>
    <n v="1"/>
    <m/>
    <m/>
    <m/>
    <n v="3.76"/>
    <m/>
    <n v="5.5"/>
    <n v="2.4"/>
    <n v="3.76"/>
  </r>
  <r>
    <x v="5"/>
    <x v="3"/>
    <n v="1"/>
    <m/>
    <m/>
    <m/>
    <n v="3.98"/>
    <n v="1.6"/>
    <n v="5.7"/>
    <n v="2.7"/>
    <n v="3.98"/>
  </r>
  <r>
    <x v="5"/>
    <x v="4"/>
    <n v="1"/>
    <m/>
    <m/>
    <m/>
    <n v="4"/>
    <m/>
    <n v="5.8"/>
    <n v="2"/>
    <n v="4"/>
  </r>
  <r>
    <x v="5"/>
    <x v="5"/>
    <n v="1"/>
    <m/>
    <m/>
    <m/>
    <n v="3.99"/>
    <m/>
    <n v="5.3"/>
    <n v="2"/>
    <n v="3.99"/>
  </r>
  <r>
    <x v="6"/>
    <x v="6"/>
    <n v="1"/>
    <m/>
    <m/>
    <m/>
    <n v="3.99"/>
    <n v="9.1999999999999993"/>
    <n v="5.2"/>
    <n v="2"/>
    <n v="3.99"/>
  </r>
  <r>
    <x v="6"/>
    <x v="7"/>
    <n v="1"/>
    <m/>
    <m/>
    <m/>
    <n v="3.97"/>
    <m/>
    <n v="4.8"/>
    <n v="2.2999999999999998"/>
    <n v="3.97"/>
  </r>
  <r>
    <x v="6"/>
    <x v="8"/>
    <n v="1"/>
    <m/>
    <m/>
    <m/>
    <n v="3.84"/>
    <m/>
    <n v="5.4"/>
    <n v="2"/>
    <n v="3.84"/>
  </r>
  <r>
    <x v="6"/>
    <x v="9"/>
    <n v="1"/>
    <m/>
    <m/>
    <m/>
    <n v="3.92"/>
    <n v="-1.5"/>
    <n v="5.2"/>
    <n v="2"/>
    <n v="3.92"/>
  </r>
  <r>
    <x v="6"/>
    <x v="10"/>
    <n v="1"/>
    <m/>
    <m/>
    <m/>
    <n v="3.85"/>
    <m/>
    <n v="5.0999999999999996"/>
    <n v="1.7"/>
    <n v="3.85"/>
  </r>
  <r>
    <x v="6"/>
    <x v="11"/>
    <n v="1"/>
    <m/>
    <m/>
    <m/>
    <n v="3.32"/>
    <m/>
    <n v="5.4"/>
    <n v="1.7"/>
    <n v="3.32"/>
  </r>
  <r>
    <x v="6"/>
    <x v="0"/>
    <n v="1"/>
    <m/>
    <m/>
    <m/>
    <n v="3.23"/>
    <n v="1"/>
    <n v="5.5"/>
    <n v="1.3"/>
    <n v="3.23"/>
  </r>
  <r>
    <x v="6"/>
    <x v="1"/>
    <n v="1"/>
    <m/>
    <m/>
    <m/>
    <n v="2.98"/>
    <m/>
    <n v="5.6"/>
    <n v="1.3"/>
    <n v="2.98"/>
  </r>
  <r>
    <x v="6"/>
    <x v="2"/>
    <n v="1"/>
    <m/>
    <m/>
    <m/>
    <n v="2.6"/>
    <m/>
    <n v="5.5"/>
    <n v="1"/>
    <n v="2.6"/>
  </r>
  <r>
    <x v="6"/>
    <x v="3"/>
    <n v="1"/>
    <m/>
    <m/>
    <m/>
    <n v="2.4700000000000002"/>
    <n v="-4.8"/>
    <n v="6.1"/>
    <n v="1"/>
    <n v="2.4700000000000002"/>
  </r>
  <r>
    <x v="6"/>
    <x v="4"/>
    <n v="1"/>
    <m/>
    <m/>
    <m/>
    <n v="2.44"/>
    <m/>
    <n v="6.1"/>
    <n v="1"/>
    <n v="2.44"/>
  </r>
  <r>
    <x v="6"/>
    <x v="5"/>
    <n v="1"/>
    <m/>
    <m/>
    <m/>
    <n v="1.98"/>
    <m/>
    <n v="6.6"/>
    <n v="1"/>
    <n v="1.98"/>
  </r>
  <r>
    <x v="7"/>
    <x v="6"/>
    <n v="1"/>
    <m/>
    <m/>
    <m/>
    <n v="1.45"/>
    <n v="2.7"/>
    <n v="6.6"/>
    <n v="1"/>
    <n v="1.45"/>
  </r>
  <r>
    <x v="7"/>
    <x v="7"/>
    <n v="1"/>
    <m/>
    <m/>
    <m/>
    <n v="2.54"/>
    <m/>
    <n v="6.9"/>
    <n v="0.7"/>
    <n v="2.54"/>
  </r>
  <r>
    <x v="7"/>
    <x v="8"/>
    <n v="1"/>
    <m/>
    <m/>
    <m/>
    <n v="2.02"/>
    <m/>
    <n v="6.9"/>
    <n v="0.7"/>
    <n v="2.02"/>
  </r>
  <r>
    <x v="7"/>
    <x v="9"/>
    <n v="1"/>
    <m/>
    <m/>
    <m/>
    <n v="1.49"/>
    <n v="7.6"/>
    <n v="7"/>
    <n v="1"/>
    <n v="1.49"/>
  </r>
  <r>
    <x v="7"/>
    <x v="10"/>
    <n v="1"/>
    <m/>
    <m/>
    <m/>
    <n v="1.98"/>
    <m/>
    <n v="7.1"/>
    <n v="1"/>
    <n v="1.98"/>
  </r>
  <r>
    <x v="7"/>
    <x v="11"/>
    <n v="1"/>
    <m/>
    <m/>
    <m/>
    <n v="1.73"/>
    <m/>
    <n v="6.9"/>
    <n v="1"/>
    <n v="1.73"/>
  </r>
  <r>
    <x v="7"/>
    <x v="0"/>
    <n v="1"/>
    <m/>
    <m/>
    <m/>
    <n v="1.17"/>
    <n v="6.8"/>
    <n v="7"/>
    <n v="1.3"/>
    <n v="1.17"/>
  </r>
  <r>
    <x v="7"/>
    <x v="1"/>
    <n v="1"/>
    <m/>
    <m/>
    <m/>
    <n v="2"/>
    <m/>
    <n v="6.6"/>
    <n v="1.3"/>
    <n v="2"/>
  </r>
  <r>
    <x v="7"/>
    <x v="2"/>
    <n v="1"/>
    <m/>
    <m/>
    <m/>
    <n v="1.88"/>
    <m/>
    <n v="6.7"/>
    <n v="1.6"/>
    <n v="1.88"/>
  </r>
  <r>
    <x v="7"/>
    <x v="3"/>
    <n v="1"/>
    <m/>
    <m/>
    <m/>
    <n v="2.2599999999999998"/>
    <n v="8.3000000000000007"/>
    <n v="6.5"/>
    <n v="1.3"/>
    <n v="2.2599999999999998"/>
  </r>
  <r>
    <x v="7"/>
    <x v="4"/>
    <n v="1"/>
    <m/>
    <m/>
    <m/>
    <n v="2.61"/>
    <m/>
    <n v="6.1"/>
    <n v="1.3"/>
    <n v="2.61"/>
  </r>
  <r>
    <x v="7"/>
    <x v="5"/>
    <n v="1"/>
    <m/>
    <m/>
    <m/>
    <n v="2.33"/>
    <m/>
    <n v="6"/>
    <n v="1.3"/>
    <n v="2.33"/>
  </r>
  <r>
    <x v="8"/>
    <x v="6"/>
    <n v="1"/>
    <m/>
    <m/>
    <m/>
    <n v="2.15"/>
    <n v="7.4"/>
    <n v="5.8"/>
    <n v="1.3"/>
    <n v="2.15"/>
  </r>
  <r>
    <x v="8"/>
    <x v="7"/>
    <n v="1"/>
    <m/>
    <m/>
    <m/>
    <n v="2.37"/>
    <m/>
    <n v="5.5"/>
    <n v="1.3"/>
    <n v="2.37"/>
  </r>
  <r>
    <x v="8"/>
    <x v="8"/>
    <n v="1"/>
    <m/>
    <m/>
    <m/>
    <n v="2.85"/>
    <m/>
    <n v="5.6"/>
    <n v="1.6"/>
    <n v="2.85"/>
  </r>
  <r>
    <x v="8"/>
    <x v="9"/>
    <n v="1"/>
    <m/>
    <m/>
    <m/>
    <n v="2.78"/>
    <n v="4.4000000000000004"/>
    <n v="5.6"/>
    <n v="1.3"/>
    <n v="2.78"/>
  </r>
  <r>
    <x v="8"/>
    <x v="10"/>
    <n v="1"/>
    <m/>
    <m/>
    <m/>
    <n v="2.36"/>
    <m/>
    <n v="5.5"/>
    <n v="1.6"/>
    <n v="2.36"/>
  </r>
  <r>
    <x v="8"/>
    <x v="11"/>
    <n v="1"/>
    <m/>
    <m/>
    <m/>
    <n v="2.68"/>
    <m/>
    <n v="5.5"/>
    <n v="1.6"/>
    <n v="2.68"/>
  </r>
  <r>
    <x v="8"/>
    <x v="0"/>
    <n v="1"/>
    <m/>
    <m/>
    <m/>
    <n v="2.71"/>
    <n v="3.9"/>
    <n v="5.4"/>
    <n v="1.3"/>
    <n v="2.71"/>
  </r>
  <r>
    <x v="8"/>
    <x v="1"/>
    <n v="1"/>
    <m/>
    <m/>
    <m/>
    <n v="2.93"/>
    <m/>
    <n v="5.7"/>
    <n v="1.3"/>
    <n v="2.93"/>
  </r>
  <r>
    <x v="8"/>
    <x v="2"/>
    <n v="1"/>
    <m/>
    <m/>
    <m/>
    <n v="2.9"/>
    <m/>
    <n v="5.6"/>
    <n v="1.3"/>
    <n v="2.9"/>
  </r>
  <r>
    <x v="8"/>
    <x v="3"/>
    <n v="1"/>
    <m/>
    <m/>
    <m/>
    <n v="2.9"/>
    <n v="1.6"/>
    <n v="5.4"/>
    <n v="1.3"/>
    <n v="2.9"/>
  </r>
  <r>
    <x v="8"/>
    <x v="4"/>
    <n v="1"/>
    <m/>
    <m/>
    <m/>
    <n v="2.94"/>
    <m/>
    <n v="5.7"/>
    <n v="1.3"/>
    <n v="2.94"/>
  </r>
  <r>
    <x v="8"/>
    <x v="5"/>
    <n v="1"/>
    <m/>
    <m/>
    <m/>
    <n v="2.93"/>
    <m/>
    <n v="5.5"/>
    <n v="1.3"/>
    <n v="2.93"/>
  </r>
  <r>
    <x v="9"/>
    <x v="6"/>
    <n v="1"/>
    <m/>
    <m/>
    <m/>
    <n v="2.92"/>
    <n v="4.5"/>
    <n v="5.7"/>
    <n v="1"/>
    <n v="2.92"/>
  </r>
  <r>
    <x v="9"/>
    <x v="7"/>
    <n v="1"/>
    <m/>
    <m/>
    <m/>
    <n v="3"/>
    <m/>
    <n v="5.9"/>
    <n v="1"/>
    <n v="3"/>
  </r>
  <r>
    <x v="9"/>
    <x v="8"/>
    <n v="1"/>
    <m/>
    <m/>
    <m/>
    <n v="2.98"/>
    <m/>
    <n v="5.7"/>
    <n v="1"/>
    <n v="2.98"/>
  </r>
  <r>
    <x v="9"/>
    <x v="9"/>
    <n v="1"/>
    <m/>
    <m/>
    <m/>
    <n v="2.9"/>
    <n v="5.3"/>
    <n v="5.7"/>
    <n v="1.3"/>
    <n v="2.9"/>
  </r>
  <r>
    <x v="9"/>
    <x v="10"/>
    <n v="1"/>
    <m/>
    <m/>
    <m/>
    <n v="3"/>
    <m/>
    <n v="5.9"/>
    <n v="1"/>
    <n v="3"/>
  </r>
  <r>
    <x v="9"/>
    <x v="11"/>
    <n v="1"/>
    <m/>
    <m/>
    <m/>
    <n v="2.99"/>
    <m/>
    <n v="5.6"/>
    <n v="1.3"/>
    <n v="2.99"/>
  </r>
  <r>
    <x v="9"/>
    <x v="0"/>
    <n v="1"/>
    <m/>
    <m/>
    <m/>
    <n v="3.02"/>
    <n v="8"/>
    <n v="5.6"/>
    <n v="1.3"/>
    <n v="3.02"/>
  </r>
  <r>
    <x v="9"/>
    <x v="1"/>
    <n v="1"/>
    <m/>
    <m/>
    <m/>
    <n v="3.49"/>
    <m/>
    <n v="5.4"/>
    <n v="1.6"/>
    <n v="3.49"/>
  </r>
  <r>
    <x v="9"/>
    <x v="2"/>
    <n v="1"/>
    <m/>
    <m/>
    <m/>
    <n v="3.48"/>
    <m/>
    <n v="5.5"/>
    <n v="1.3"/>
    <n v="3.48"/>
  </r>
  <r>
    <x v="9"/>
    <x v="3"/>
    <n v="1"/>
    <m/>
    <m/>
    <m/>
    <n v="3.5"/>
    <n v="2.9"/>
    <n v="5.5"/>
    <n v="1.3"/>
    <n v="3.5"/>
  </r>
  <r>
    <x v="9"/>
    <x v="4"/>
    <n v="1"/>
    <m/>
    <m/>
    <m/>
    <n v="3.48"/>
    <m/>
    <n v="5.7"/>
    <n v="1.6"/>
    <n v="3.48"/>
  </r>
  <r>
    <x v="9"/>
    <x v="5"/>
    <n v="1"/>
    <m/>
    <m/>
    <m/>
    <n v="3.38"/>
    <m/>
    <n v="5.5"/>
    <n v="1.6"/>
    <n v="3.38"/>
  </r>
  <r>
    <x v="10"/>
    <x v="6"/>
    <n v="1"/>
    <m/>
    <m/>
    <m/>
    <n v="3.48"/>
    <n v="8.9"/>
    <n v="5.6"/>
    <n v="1.9"/>
    <n v="3.48"/>
  </r>
  <r>
    <x v="10"/>
    <x v="7"/>
    <n v="1"/>
    <m/>
    <m/>
    <m/>
    <n v="3.48"/>
    <m/>
    <n v="5.4"/>
    <n v="1.9"/>
    <n v="3.48"/>
  </r>
  <r>
    <x v="10"/>
    <x v="8"/>
    <n v="1"/>
    <m/>
    <m/>
    <m/>
    <n v="3.43"/>
    <m/>
    <n v="5.4"/>
    <n v="1.9"/>
    <n v="3.43"/>
  </r>
  <r>
    <x v="10"/>
    <x v="9"/>
    <n v="1"/>
    <m/>
    <m/>
    <m/>
    <n v="3.47"/>
    <n v="4.8"/>
    <n v="5.3"/>
    <n v="1.6"/>
    <n v="3.47"/>
  </r>
  <r>
    <x v="10"/>
    <x v="10"/>
    <n v="1"/>
    <m/>
    <m/>
    <m/>
    <n v="3.5"/>
    <m/>
    <n v="5.0999999999999996"/>
    <n v="1.6"/>
    <n v="3.5"/>
  </r>
  <r>
    <x v="10"/>
    <x v="11"/>
    <n v="1"/>
    <m/>
    <m/>
    <m/>
    <n v="3.5"/>
    <m/>
    <n v="5.2"/>
    <n v="1.6"/>
    <n v="3.5"/>
  </r>
  <r>
    <x v="10"/>
    <x v="0"/>
    <n v="1"/>
    <m/>
    <m/>
    <m/>
    <n v="3.42"/>
    <n v="5.5"/>
    <n v="4.9000000000000004"/>
    <n v="1.6"/>
    <n v="3.42"/>
  </r>
  <r>
    <x v="10"/>
    <x v="1"/>
    <n v="1"/>
    <m/>
    <m/>
    <m/>
    <n v="3.5"/>
    <m/>
    <n v="5"/>
    <n v="0.9"/>
    <n v="3.5"/>
  </r>
  <r>
    <x v="10"/>
    <x v="2"/>
    <n v="1"/>
    <m/>
    <m/>
    <m/>
    <n v="3.45"/>
    <m/>
    <n v="5.0999999999999996"/>
    <n v="1.3"/>
    <n v="3.45"/>
  </r>
  <r>
    <x v="10"/>
    <x v="3"/>
    <n v="1"/>
    <m/>
    <m/>
    <m/>
    <n v="3.36"/>
    <n v="1.4"/>
    <n v="5.0999999999999996"/>
    <n v="1.3"/>
    <n v="3.36"/>
  </r>
  <r>
    <x v="10"/>
    <x v="4"/>
    <n v="1"/>
    <m/>
    <m/>
    <m/>
    <n v="3.52"/>
    <m/>
    <n v="4.8"/>
    <n v="1.2"/>
    <n v="3.52"/>
  </r>
  <r>
    <x v="10"/>
    <x v="5"/>
    <n v="1"/>
    <m/>
    <m/>
    <m/>
    <n v="3.85"/>
    <m/>
    <n v="5"/>
    <n v="1.2"/>
    <n v="3.85"/>
  </r>
  <r>
    <x v="11"/>
    <x v="6"/>
    <n v="1"/>
    <m/>
    <m/>
    <m/>
    <n v="3.9"/>
    <n v="10.199999999999999"/>
    <n v="4.9000000000000004"/>
    <n v="1.6"/>
    <n v="3.9"/>
  </r>
  <r>
    <x v="11"/>
    <x v="7"/>
    <n v="1"/>
    <m/>
    <m/>
    <m/>
    <n v="3.98"/>
    <m/>
    <n v="5.0999999999999996"/>
    <n v="1.6"/>
    <n v="3.98"/>
  </r>
  <r>
    <x v="11"/>
    <x v="8"/>
    <n v="1"/>
    <m/>
    <m/>
    <m/>
    <n v="4.04"/>
    <m/>
    <n v="4.7"/>
    <n v="1.2"/>
    <n v="4.05"/>
  </r>
  <r>
    <x v="11"/>
    <x v="9"/>
    <n v="1"/>
    <m/>
    <m/>
    <m/>
    <n v="4.09"/>
    <n v="5.6"/>
    <n v="4.8"/>
    <n v="1.6"/>
    <n v="4.09"/>
  </r>
  <r>
    <x v="11"/>
    <x v="10"/>
    <n v="1"/>
    <m/>
    <m/>
    <m/>
    <n v="4.0999999999999996"/>
    <m/>
    <n v="4.5999999999999996"/>
    <n v="1.6"/>
    <n v="4.0999999999999996"/>
  </r>
  <r>
    <x v="11"/>
    <x v="11"/>
    <n v="1"/>
    <m/>
    <m/>
    <m/>
    <n v="4.04"/>
    <m/>
    <n v="4.5999999999999996"/>
    <n v="1.2"/>
    <n v="4.05"/>
  </r>
  <r>
    <x v="11"/>
    <x v="0"/>
    <n v="1"/>
    <m/>
    <m/>
    <m/>
    <n v="4.09"/>
    <n v="8.4"/>
    <n v="4.4000000000000004"/>
    <n v="1.2"/>
    <n v="4.09"/>
  </r>
  <r>
    <x v="11"/>
    <x v="1"/>
    <n v="1"/>
    <m/>
    <m/>
    <m/>
    <n v="4.12"/>
    <m/>
    <n v="4.4000000000000004"/>
    <n v="1.6"/>
    <n v="4.12"/>
  </r>
  <r>
    <x v="11"/>
    <x v="2"/>
    <n v="1"/>
    <m/>
    <m/>
    <m/>
    <n v="4.01"/>
    <m/>
    <n v="4.3"/>
    <n v="1.5"/>
    <n v="4.0199999999999996"/>
  </r>
  <r>
    <x v="11"/>
    <x v="3"/>
    <n v="1"/>
    <m/>
    <m/>
    <m/>
    <n v="4.08"/>
    <n v="9.8000000000000007"/>
    <n v="4.2"/>
    <n v="1.5"/>
    <n v="4.08"/>
  </r>
  <r>
    <x v="11"/>
    <x v="4"/>
    <n v="1"/>
    <m/>
    <m/>
    <m/>
    <n v="4.0999999999999996"/>
    <m/>
    <n v="4.0999999999999996"/>
    <n v="1.2"/>
    <n v="4.0999999999999996"/>
  </r>
  <r>
    <x v="11"/>
    <x v="5"/>
    <n v="1"/>
    <m/>
    <m/>
    <m/>
    <n v="4.32"/>
    <m/>
    <n v="4"/>
    <n v="1.5"/>
    <n v="4.32"/>
  </r>
  <r>
    <x v="12"/>
    <x v="6"/>
    <n v="1"/>
    <m/>
    <m/>
    <m/>
    <n v="4.42"/>
    <n v="10.199999999999999"/>
    <n v="4"/>
    <n v="0.9"/>
    <n v="4.42"/>
  </r>
  <r>
    <x v="12"/>
    <x v="7"/>
    <n v="1"/>
    <m/>
    <m/>
    <m/>
    <n v="4.5999999999999996"/>
    <m/>
    <n v="3.8"/>
    <n v="1.2"/>
    <n v="4.5999999999999996"/>
  </r>
  <r>
    <x v="12"/>
    <x v="8"/>
    <n v="1"/>
    <m/>
    <m/>
    <m/>
    <n v="4.6500000000000004"/>
    <m/>
    <n v="3.8"/>
    <n v="1.5"/>
    <n v="4.66"/>
  </r>
  <r>
    <x v="12"/>
    <x v="9"/>
    <n v="1"/>
    <m/>
    <m/>
    <m/>
    <n v="4.67"/>
    <n v="1.6"/>
    <n v="3.8"/>
    <n v="1.8"/>
    <n v="4.67"/>
  </r>
  <r>
    <x v="12"/>
    <x v="10"/>
    <n v="1"/>
    <m/>
    <m/>
    <m/>
    <n v="4.9000000000000004"/>
    <m/>
    <n v="3.9"/>
    <n v="2.1"/>
    <n v="4.9000000000000004"/>
  </r>
  <r>
    <x v="12"/>
    <x v="11"/>
    <n v="1"/>
    <m/>
    <m/>
    <m/>
    <n v="5.17"/>
    <m/>
    <n v="3.8"/>
    <n v="2.4"/>
    <n v="5.17"/>
  </r>
  <r>
    <x v="12"/>
    <x v="0"/>
    <n v="1"/>
    <m/>
    <m/>
    <m/>
    <n v="5.3"/>
    <n v="2.9"/>
    <n v="3.8"/>
    <n v="2.8"/>
    <n v="5.3"/>
  </r>
  <r>
    <x v="12"/>
    <x v="1"/>
    <n v="1"/>
    <m/>
    <m/>
    <m/>
    <n v="5.53"/>
    <m/>
    <n v="3.8"/>
    <n v="3.1"/>
    <n v="5.53"/>
  </r>
  <r>
    <x v="12"/>
    <x v="2"/>
    <n v="1"/>
    <m/>
    <m/>
    <m/>
    <n v="5.4"/>
    <m/>
    <n v="3.7"/>
    <n v="3"/>
    <n v="5.4"/>
  </r>
  <r>
    <x v="12"/>
    <x v="3"/>
    <n v="1"/>
    <m/>
    <m/>
    <m/>
    <n v="5.53"/>
    <n v="3.5"/>
    <n v="3.7"/>
    <n v="3.3"/>
    <n v="5.53"/>
  </r>
  <r>
    <x v="12"/>
    <x v="4"/>
    <n v="1"/>
    <m/>
    <m/>
    <m/>
    <n v="5.76"/>
    <m/>
    <n v="3.6"/>
    <n v="3.6"/>
    <n v="5.76"/>
  </r>
  <r>
    <x v="12"/>
    <x v="5"/>
    <n v="1"/>
    <m/>
    <m/>
    <m/>
    <n v="5.4"/>
    <m/>
    <n v="3.8"/>
    <n v="3.3"/>
    <n v="5.4"/>
  </r>
  <r>
    <x v="13"/>
    <x v="6"/>
    <n v="1"/>
    <m/>
    <m/>
    <m/>
    <n v="4.9400000000000004"/>
    <n v="3.7"/>
    <n v="3.9"/>
    <n v="3.6"/>
    <n v="4.9400000000000004"/>
  </r>
  <r>
    <x v="13"/>
    <x v="7"/>
    <n v="1"/>
    <m/>
    <m/>
    <m/>
    <n v="5"/>
    <m/>
    <n v="3.8"/>
    <n v="3.6"/>
    <n v="5"/>
  </r>
  <r>
    <x v="13"/>
    <x v="8"/>
    <n v="1"/>
    <m/>
    <m/>
    <m/>
    <n v="4.53"/>
    <m/>
    <n v="3.8"/>
    <n v="3.6"/>
    <n v="4.53"/>
  </r>
  <r>
    <x v="13"/>
    <x v="9"/>
    <n v="1"/>
    <m/>
    <m/>
    <m/>
    <n v="4.05"/>
    <n v="0.3"/>
    <n v="3.8"/>
    <n v="3.3"/>
    <n v="4.05"/>
  </r>
  <r>
    <x v="13"/>
    <x v="10"/>
    <n v="1"/>
    <m/>
    <m/>
    <m/>
    <n v="3.94"/>
    <m/>
    <n v="3.8"/>
    <n v="3.3"/>
    <n v="3.94"/>
  </r>
  <r>
    <x v="13"/>
    <x v="11"/>
    <n v="1"/>
    <m/>
    <m/>
    <m/>
    <n v="3.98"/>
    <m/>
    <n v="3.9"/>
    <n v="3.3"/>
    <n v="3.98"/>
  </r>
  <r>
    <x v="13"/>
    <x v="0"/>
    <n v="1"/>
    <m/>
    <m/>
    <m/>
    <n v="3.79"/>
    <n v="3.5"/>
    <n v="3.8"/>
    <n v="3.3"/>
    <n v="3.79"/>
  </r>
  <r>
    <x v="13"/>
    <x v="1"/>
    <n v="1"/>
    <m/>
    <m/>
    <m/>
    <n v="3.9"/>
    <m/>
    <n v="3.8"/>
    <n v="3.3"/>
    <n v="3.9"/>
  </r>
  <r>
    <x v="13"/>
    <x v="2"/>
    <n v="1"/>
    <m/>
    <m/>
    <m/>
    <n v="3.99"/>
    <m/>
    <n v="3.8"/>
    <n v="3.6"/>
    <n v="3.99"/>
  </r>
  <r>
    <x v="13"/>
    <x v="3"/>
    <n v="1"/>
    <m/>
    <m/>
    <m/>
    <n v="3.88"/>
    <n v="3.2"/>
    <n v="4"/>
    <n v="3.5"/>
    <n v="3.88"/>
  </r>
  <r>
    <x v="13"/>
    <x v="4"/>
    <n v="1"/>
    <m/>
    <m/>
    <m/>
    <n v="4.13"/>
    <m/>
    <n v="3.9"/>
    <n v="3.5"/>
    <n v="4.13"/>
  </r>
  <r>
    <x v="13"/>
    <x v="5"/>
    <n v="1"/>
    <m/>
    <m/>
    <m/>
    <n v="4.51"/>
    <m/>
    <n v="3.8"/>
    <n v="3.8"/>
    <n v="4.51"/>
  </r>
  <r>
    <x v="14"/>
    <x v="6"/>
    <n v="1"/>
    <m/>
    <m/>
    <m/>
    <n v="4.5999999999999996"/>
    <n v="8.4"/>
    <n v="3.7"/>
    <n v="4.0999999999999996"/>
    <n v="4.6100000000000003"/>
  </r>
  <r>
    <x v="14"/>
    <x v="7"/>
    <n v="1"/>
    <m/>
    <m/>
    <m/>
    <n v="4.71"/>
    <m/>
    <n v="3.8"/>
    <n v="4.0999999999999996"/>
    <n v="4.71"/>
  </r>
  <r>
    <x v="14"/>
    <x v="8"/>
    <n v="1"/>
    <m/>
    <m/>
    <m/>
    <n v="5.05"/>
    <m/>
    <n v="3.7"/>
    <n v="4.4000000000000004"/>
    <n v="5.05"/>
  </r>
  <r>
    <x v="14"/>
    <x v="9"/>
    <n v="1"/>
    <m/>
    <m/>
    <m/>
    <n v="5.76"/>
    <n v="6.9"/>
    <n v="3.5"/>
    <n v="4.4000000000000004"/>
    <n v="5.76"/>
  </r>
  <r>
    <x v="14"/>
    <x v="10"/>
    <n v="1"/>
    <m/>
    <m/>
    <m/>
    <n v="6.11"/>
    <m/>
    <n v="3.5"/>
    <n v="4.3"/>
    <n v="6.12"/>
  </r>
  <r>
    <x v="14"/>
    <x v="11"/>
    <n v="1"/>
    <m/>
    <m/>
    <m/>
    <n v="6.07"/>
    <m/>
    <n v="3.7"/>
    <n v="4.5999999999999996"/>
    <n v="6.07"/>
  </r>
  <r>
    <x v="14"/>
    <x v="0"/>
    <n v="1"/>
    <m/>
    <m/>
    <m/>
    <n v="6.02"/>
    <n v="2.9"/>
    <n v="3.7"/>
    <n v="4.9000000000000004"/>
    <n v="6.03"/>
  </r>
  <r>
    <x v="14"/>
    <x v="1"/>
    <n v="1"/>
    <m/>
    <m/>
    <m/>
    <n v="6.03"/>
    <m/>
    <n v="3.5"/>
    <n v="4.9000000000000004"/>
    <n v="6.03"/>
  </r>
  <r>
    <x v="14"/>
    <x v="2"/>
    <n v="1"/>
    <m/>
    <m/>
    <m/>
    <n v="5.78"/>
    <m/>
    <n v="3.4"/>
    <n v="4.9000000000000004"/>
    <n v="5.78"/>
  </r>
  <r>
    <x v="14"/>
    <x v="3"/>
    <n v="1"/>
    <m/>
    <m/>
    <m/>
    <n v="5.91"/>
    <n v="1.8"/>
    <n v="3.4"/>
    <n v="4.8"/>
    <n v="5.91"/>
  </r>
  <r>
    <x v="14"/>
    <x v="4"/>
    <n v="1"/>
    <m/>
    <m/>
    <m/>
    <n v="5.82"/>
    <m/>
    <n v="3.4"/>
    <n v="5.0999999999999996"/>
    <n v="5.82"/>
  </r>
  <r>
    <x v="14"/>
    <x v="5"/>
    <n v="1"/>
    <m/>
    <m/>
    <m/>
    <n v="6.02"/>
    <m/>
    <n v="3.4"/>
    <n v="5.0999999999999996"/>
    <n v="6.02"/>
  </r>
  <r>
    <x v="15"/>
    <x v="6"/>
    <n v="1"/>
    <m/>
    <m/>
    <m/>
    <n v="6.3"/>
    <n v="6.4"/>
    <n v="3.4"/>
    <n v="5.0999999999999996"/>
    <n v="6.3"/>
  </r>
  <r>
    <x v="15"/>
    <x v="7"/>
    <n v="1"/>
    <m/>
    <m/>
    <m/>
    <n v="6.61"/>
    <m/>
    <n v="3.4"/>
    <n v="5.3"/>
    <n v="6.61"/>
  </r>
  <r>
    <x v="15"/>
    <x v="8"/>
    <n v="1"/>
    <m/>
    <m/>
    <m/>
    <n v="6.79"/>
    <m/>
    <n v="3.4"/>
    <n v="5.6"/>
    <n v="6.79"/>
  </r>
  <r>
    <x v="15"/>
    <x v="9"/>
    <n v="1"/>
    <m/>
    <m/>
    <m/>
    <n v="7.41"/>
    <n v="1.3"/>
    <n v="3.4"/>
    <n v="6.1"/>
    <n v="7.41"/>
  </r>
  <r>
    <x v="15"/>
    <x v="10"/>
    <n v="1"/>
    <m/>
    <m/>
    <m/>
    <n v="8.67"/>
    <m/>
    <n v="3.4"/>
    <n v="6.1"/>
    <n v="8.67"/>
  </r>
  <r>
    <x v="15"/>
    <x v="11"/>
    <n v="1"/>
    <m/>
    <m/>
    <m/>
    <n v="8.9"/>
    <m/>
    <n v="3.5"/>
    <n v="5.8"/>
    <n v="8.9"/>
  </r>
  <r>
    <x v="15"/>
    <x v="0"/>
    <n v="1"/>
    <m/>
    <m/>
    <m/>
    <n v="8.61"/>
    <n v="2.5"/>
    <n v="3.5"/>
    <n v="5.8"/>
    <n v="8.61"/>
  </r>
  <r>
    <x v="15"/>
    <x v="1"/>
    <n v="1"/>
    <m/>
    <m/>
    <m/>
    <n v="9.19"/>
    <m/>
    <n v="3.5"/>
    <n v="5.8"/>
    <n v="9.19"/>
  </r>
  <r>
    <x v="15"/>
    <x v="2"/>
    <n v="1"/>
    <m/>
    <m/>
    <m/>
    <n v="9.15"/>
    <m/>
    <n v="3.7"/>
    <n v="6"/>
    <n v="9.15"/>
  </r>
  <r>
    <x v="15"/>
    <x v="3"/>
    <n v="1"/>
    <m/>
    <m/>
    <m/>
    <n v="9"/>
    <n v="-1.7"/>
    <n v="3.7"/>
    <n v="6"/>
    <n v="9"/>
  </r>
  <r>
    <x v="15"/>
    <x v="4"/>
    <n v="1"/>
    <m/>
    <m/>
    <m/>
    <n v="8.85"/>
    <m/>
    <n v="3.5"/>
    <n v="5.9"/>
    <n v="8.85"/>
  </r>
  <r>
    <x v="15"/>
    <x v="5"/>
    <n v="1"/>
    <m/>
    <m/>
    <m/>
    <n v="8.9700000000000006"/>
    <m/>
    <n v="3.5"/>
    <n v="6.2"/>
    <n v="8.9700000000000006"/>
  </r>
  <r>
    <x v="16"/>
    <x v="6"/>
    <n v="1"/>
    <m/>
    <m/>
    <m/>
    <n v="8.98"/>
    <n v="-0.7"/>
    <n v="3.9"/>
    <n v="6.2"/>
    <n v="8.98"/>
  </r>
  <r>
    <x v="16"/>
    <x v="7"/>
    <n v="1"/>
    <m/>
    <m/>
    <m/>
    <n v="8.98"/>
    <m/>
    <n v="4.2"/>
    <n v="6.1"/>
    <n v="8.98"/>
  </r>
  <r>
    <x v="16"/>
    <x v="8"/>
    <n v="1"/>
    <m/>
    <m/>
    <m/>
    <n v="7.76"/>
    <m/>
    <n v="4.4000000000000004"/>
    <n v="6.1"/>
    <n v="7.76"/>
  </r>
  <r>
    <x v="16"/>
    <x v="9"/>
    <n v="1"/>
    <m/>
    <m/>
    <m/>
    <n v="8.1"/>
    <n v="0.7"/>
    <n v="4.5999999999999996"/>
    <n v="5.8"/>
    <n v="8.1"/>
  </r>
  <r>
    <x v="16"/>
    <x v="10"/>
    <n v="1"/>
    <m/>
    <m/>
    <m/>
    <n v="7.94"/>
    <m/>
    <n v="4.8"/>
    <n v="6"/>
    <n v="7.95"/>
  </r>
  <r>
    <x v="16"/>
    <x v="11"/>
    <n v="1"/>
    <m/>
    <m/>
    <m/>
    <n v="7.6"/>
    <m/>
    <n v="4.9000000000000004"/>
    <n v="6.5"/>
    <n v="7.61"/>
  </r>
  <r>
    <x v="16"/>
    <x v="0"/>
    <n v="1"/>
    <m/>
    <m/>
    <m/>
    <n v="7.21"/>
    <n v="3.6"/>
    <n v="5"/>
    <n v="6.2"/>
    <n v="7.21"/>
  </r>
  <r>
    <x v="16"/>
    <x v="1"/>
    <n v="1"/>
    <m/>
    <m/>
    <m/>
    <n v="6.61"/>
    <m/>
    <n v="5.0999999999999996"/>
    <n v="6.2"/>
    <n v="6.62"/>
  </r>
  <r>
    <x v="16"/>
    <x v="2"/>
    <n v="1"/>
    <m/>
    <m/>
    <m/>
    <n v="6.29"/>
    <m/>
    <n v="5.4"/>
    <n v="6.2"/>
    <n v="6.29"/>
  </r>
  <r>
    <x v="16"/>
    <x v="3"/>
    <n v="1"/>
    <m/>
    <m/>
    <m/>
    <n v="6.2"/>
    <n v="-4"/>
    <n v="5.5"/>
    <n v="6.4"/>
    <n v="6.2"/>
  </r>
  <r>
    <x v="16"/>
    <x v="4"/>
    <n v="1"/>
    <m/>
    <m/>
    <m/>
    <n v="5.6"/>
    <m/>
    <n v="5.9"/>
    <n v="6.6"/>
    <n v="5.6"/>
  </r>
  <r>
    <x v="16"/>
    <x v="5"/>
    <n v="1"/>
    <m/>
    <m/>
    <m/>
    <n v="4.9000000000000004"/>
    <m/>
    <n v="6.1"/>
    <n v="6.6"/>
    <n v="4.9000000000000004"/>
  </r>
  <r>
    <x v="17"/>
    <x v="6"/>
    <n v="1"/>
    <m/>
    <m/>
    <m/>
    <n v="4.1399999999999997"/>
    <n v="11.1"/>
    <n v="5.9"/>
    <n v="6.3"/>
    <n v="4.1399999999999997"/>
  </r>
  <r>
    <x v="17"/>
    <x v="7"/>
    <n v="1"/>
    <m/>
    <m/>
    <m/>
    <n v="3.72"/>
    <m/>
    <n v="5.9"/>
    <n v="5.8"/>
    <n v="3.72"/>
  </r>
  <r>
    <x v="17"/>
    <x v="8"/>
    <n v="1"/>
    <m/>
    <m/>
    <m/>
    <n v="3.71"/>
    <m/>
    <n v="6"/>
    <n v="5.2"/>
    <n v="3.71"/>
  </r>
  <r>
    <x v="17"/>
    <x v="9"/>
    <n v="1"/>
    <m/>
    <m/>
    <m/>
    <n v="4.1500000000000004"/>
    <n v="2.2999999999999998"/>
    <n v="5.9"/>
    <n v="5"/>
    <n v="4.16"/>
  </r>
  <r>
    <x v="17"/>
    <x v="10"/>
    <n v="1"/>
    <m/>
    <m/>
    <m/>
    <n v="4.63"/>
    <m/>
    <n v="5.9"/>
    <n v="5.2"/>
    <n v="4.63"/>
  </r>
  <r>
    <x v="17"/>
    <x v="11"/>
    <n v="1"/>
    <m/>
    <m/>
    <m/>
    <n v="4.91"/>
    <m/>
    <n v="5.9"/>
    <n v="4.9000000000000004"/>
    <n v="4.91"/>
  </r>
  <r>
    <x v="17"/>
    <x v="0"/>
    <n v="1"/>
    <m/>
    <m/>
    <m/>
    <n v="5.31"/>
    <n v="3.2"/>
    <n v="6"/>
    <n v="4.9000000000000004"/>
    <n v="5.31"/>
  </r>
  <r>
    <x v="17"/>
    <x v="1"/>
    <n v="1"/>
    <m/>
    <m/>
    <m/>
    <n v="5.56"/>
    <m/>
    <n v="6.1"/>
    <n v="4.5999999999999996"/>
    <n v="5.57"/>
  </r>
  <r>
    <x v="17"/>
    <x v="2"/>
    <n v="1"/>
    <m/>
    <m/>
    <m/>
    <n v="5.55"/>
    <m/>
    <n v="6"/>
    <n v="4.4000000000000004"/>
    <n v="5.55"/>
  </r>
  <r>
    <x v="17"/>
    <x v="3"/>
    <n v="1"/>
    <m/>
    <m/>
    <m/>
    <n v="5.2"/>
    <n v="1.2"/>
    <n v="5.8"/>
    <n v="3.8"/>
    <n v="5.2"/>
  </r>
  <r>
    <x v="17"/>
    <x v="4"/>
    <n v="1"/>
    <m/>
    <m/>
    <m/>
    <n v="4.91"/>
    <m/>
    <n v="6"/>
    <n v="3.3"/>
    <n v="4.91"/>
  </r>
  <r>
    <x v="17"/>
    <x v="5"/>
    <n v="1"/>
    <m/>
    <m/>
    <m/>
    <n v="4.1399999999999997"/>
    <m/>
    <n v="6"/>
    <n v="3.1"/>
    <n v="4.1399999999999997"/>
  </r>
  <r>
    <x v="18"/>
    <x v="6"/>
    <n v="1"/>
    <m/>
    <m/>
    <m/>
    <n v="3.5"/>
    <n v="7.4"/>
    <n v="5.8"/>
    <n v="3.1"/>
    <n v="3.51"/>
  </r>
  <r>
    <x v="18"/>
    <x v="7"/>
    <n v="1"/>
    <m/>
    <m/>
    <m/>
    <n v="3.29"/>
    <m/>
    <n v="5.7"/>
    <n v="3.3"/>
    <n v="3.3"/>
  </r>
  <r>
    <x v="18"/>
    <x v="8"/>
    <n v="1"/>
    <m/>
    <m/>
    <m/>
    <n v="3.83"/>
    <m/>
    <n v="5.8"/>
    <n v="3.3"/>
    <n v="3.83"/>
  </r>
  <r>
    <x v="18"/>
    <x v="9"/>
    <n v="1"/>
    <m/>
    <m/>
    <m/>
    <n v="4.17"/>
    <n v="9.6"/>
    <n v="5.7"/>
    <n v="3.3"/>
    <n v="4.17"/>
  </r>
  <r>
    <x v="18"/>
    <x v="10"/>
    <n v="1"/>
    <m/>
    <m/>
    <m/>
    <n v="4.2699999999999996"/>
    <m/>
    <n v="5.7"/>
    <n v="3.1"/>
    <n v="4.2699999999999996"/>
  </r>
  <r>
    <x v="18"/>
    <x v="11"/>
    <n v="1"/>
    <m/>
    <m/>
    <m/>
    <n v="4.46"/>
    <m/>
    <n v="5.7"/>
    <n v="2.8"/>
    <n v="4.46"/>
  </r>
  <r>
    <x v="18"/>
    <x v="0"/>
    <n v="1"/>
    <m/>
    <m/>
    <m/>
    <n v="4.55"/>
    <n v="3.7"/>
    <n v="5.6"/>
    <n v="2.8"/>
    <n v="4.55"/>
  </r>
  <r>
    <x v="18"/>
    <x v="1"/>
    <n v="1"/>
    <m/>
    <m/>
    <m/>
    <n v="4.8"/>
    <m/>
    <n v="5.6"/>
    <n v="3.3"/>
    <n v="4.8099999999999996"/>
  </r>
  <r>
    <x v="18"/>
    <x v="2"/>
    <n v="1"/>
    <m/>
    <m/>
    <m/>
    <n v="4.87"/>
    <m/>
    <n v="5.5"/>
    <n v="2.8"/>
    <n v="4.87"/>
  </r>
  <r>
    <x v="18"/>
    <x v="3"/>
    <n v="1"/>
    <m/>
    <m/>
    <m/>
    <n v="5.04"/>
    <n v="6.8"/>
    <n v="5.6"/>
    <n v="3"/>
    <n v="5.05"/>
  </r>
  <r>
    <x v="18"/>
    <x v="4"/>
    <n v="1"/>
    <m/>
    <m/>
    <m/>
    <n v="5.0599999999999996"/>
    <m/>
    <n v="5.3"/>
    <n v="3"/>
    <n v="5.0599999999999996"/>
  </r>
  <r>
    <x v="18"/>
    <x v="5"/>
    <n v="1"/>
    <m/>
    <m/>
    <m/>
    <n v="5.33"/>
    <m/>
    <n v="5.2"/>
    <n v="3"/>
    <n v="5.33"/>
  </r>
  <r>
    <x v="19"/>
    <x v="6"/>
    <n v="1"/>
    <m/>
    <m/>
    <m/>
    <n v="5.94"/>
    <n v="10.199999999999999"/>
    <n v="4.9000000000000004"/>
    <n v="2.8"/>
    <n v="5.94"/>
  </r>
  <r>
    <x v="19"/>
    <x v="7"/>
    <n v="1"/>
    <m/>
    <m/>
    <m/>
    <n v="6.58"/>
    <m/>
    <n v="5"/>
    <n v="2.8"/>
    <n v="6.58"/>
  </r>
  <r>
    <x v="19"/>
    <x v="8"/>
    <n v="1"/>
    <m/>
    <m/>
    <m/>
    <n v="7.09"/>
    <m/>
    <n v="4.9000000000000004"/>
    <n v="3"/>
    <n v="7.09"/>
  </r>
  <r>
    <x v="19"/>
    <x v="9"/>
    <n v="1"/>
    <m/>
    <m/>
    <m/>
    <n v="7.12"/>
    <n v="4.5999999999999996"/>
    <n v="5"/>
    <n v="3.2"/>
    <n v="7.12"/>
  </r>
  <r>
    <x v="19"/>
    <x v="10"/>
    <n v="1"/>
    <m/>
    <m/>
    <m/>
    <n v="7.84"/>
    <m/>
    <n v="4.9000000000000004"/>
    <n v="3.2"/>
    <n v="7.84"/>
  </r>
  <r>
    <x v="19"/>
    <x v="11"/>
    <n v="1"/>
    <m/>
    <m/>
    <m/>
    <n v="8.49"/>
    <m/>
    <n v="4.9000000000000004"/>
    <n v="3.2"/>
    <n v="8.49"/>
  </r>
  <r>
    <x v="19"/>
    <x v="0"/>
    <n v="1"/>
    <m/>
    <m/>
    <m/>
    <n v="10.4"/>
    <n v="-2.2000000000000002"/>
    <n v="4.8"/>
    <n v="3.2"/>
    <n v="10.4"/>
  </r>
  <r>
    <x v="19"/>
    <x v="1"/>
    <n v="1"/>
    <m/>
    <m/>
    <m/>
    <n v="10.5"/>
    <m/>
    <n v="4.8"/>
    <n v="3.2"/>
    <n v="10.5"/>
  </r>
  <r>
    <x v="19"/>
    <x v="2"/>
    <n v="1"/>
    <m/>
    <m/>
    <m/>
    <n v="10.78"/>
    <m/>
    <n v="4.8"/>
    <n v="3.8"/>
    <n v="10.78"/>
  </r>
  <r>
    <x v="19"/>
    <x v="3"/>
    <n v="1"/>
    <m/>
    <m/>
    <m/>
    <n v="10.01"/>
    <n v="3.8"/>
    <n v="4.5999999999999996"/>
    <n v="4.3"/>
    <n v="10.01"/>
  </r>
  <r>
    <x v="19"/>
    <x v="4"/>
    <n v="1"/>
    <m/>
    <m/>
    <m/>
    <n v="10.029999999999999"/>
    <m/>
    <n v="4.8"/>
    <n v="4.5"/>
    <n v="10.029999999999999"/>
  </r>
  <r>
    <x v="19"/>
    <x v="5"/>
    <n v="1"/>
    <m/>
    <m/>
    <m/>
    <n v="9.9499999999999993"/>
    <m/>
    <n v="4.9000000000000004"/>
    <n v="4.7"/>
    <n v="9.9499999999999993"/>
  </r>
  <r>
    <x v="20"/>
    <x v="6"/>
    <n v="1"/>
    <m/>
    <m/>
    <m/>
    <n v="9.65"/>
    <n v="-3.3"/>
    <n v="5.0999999999999996"/>
    <n v="4.9000000000000004"/>
    <n v="9.65"/>
  </r>
  <r>
    <x v="20"/>
    <x v="7"/>
    <n v="1"/>
    <m/>
    <m/>
    <m/>
    <n v="8.9700000000000006"/>
    <m/>
    <n v="5.2"/>
    <n v="5.4"/>
    <n v="8.9700000000000006"/>
  </r>
  <r>
    <x v="20"/>
    <x v="8"/>
    <n v="1"/>
    <m/>
    <m/>
    <m/>
    <n v="9.35"/>
    <m/>
    <n v="5.0999999999999996"/>
    <n v="5.8"/>
    <n v="9.35"/>
  </r>
  <r>
    <x v="20"/>
    <x v="9"/>
    <n v="1"/>
    <m/>
    <m/>
    <m/>
    <n v="10.51"/>
    <n v="1.1000000000000001"/>
    <n v="5.0999999999999996"/>
    <n v="6.2"/>
    <n v="10.51"/>
  </r>
  <r>
    <x v="20"/>
    <x v="10"/>
    <n v="1"/>
    <m/>
    <m/>
    <m/>
    <n v="11.31"/>
    <m/>
    <n v="5.0999999999999996"/>
    <n v="6.8"/>
    <n v="11.31"/>
  </r>
  <r>
    <x v="20"/>
    <x v="11"/>
    <n v="1"/>
    <m/>
    <m/>
    <m/>
    <n v="11.93"/>
    <m/>
    <n v="5.4"/>
    <n v="7.9"/>
    <n v="11.93"/>
  </r>
  <r>
    <x v="20"/>
    <x v="0"/>
    <n v="1"/>
    <m/>
    <m/>
    <m/>
    <n v="12.92"/>
    <n v="-3.8"/>
    <n v="5.5"/>
    <n v="8.8000000000000007"/>
    <n v="12.92"/>
  </r>
  <r>
    <x v="20"/>
    <x v="1"/>
    <n v="1"/>
    <m/>
    <m/>
    <m/>
    <n v="12.01"/>
    <m/>
    <n v="5.5"/>
    <n v="9.6"/>
    <n v="12.01"/>
  </r>
  <r>
    <x v="20"/>
    <x v="2"/>
    <n v="1"/>
    <m/>
    <m/>
    <m/>
    <n v="11.34"/>
    <m/>
    <n v="5.9"/>
    <n v="10.199999999999999"/>
    <n v="11.34"/>
  </r>
  <r>
    <x v="20"/>
    <x v="3"/>
    <n v="1"/>
    <m/>
    <m/>
    <m/>
    <n v="10.06"/>
    <n v="-1.6"/>
    <n v="6"/>
    <n v="10.6"/>
    <n v="10.06"/>
  </r>
  <r>
    <x v="20"/>
    <x v="4"/>
    <n v="1"/>
    <m/>
    <m/>
    <m/>
    <n v="9.4499999999999993"/>
    <m/>
    <n v="6.6"/>
    <n v="11.2"/>
    <n v="9.4499999999999993"/>
  </r>
  <r>
    <x v="20"/>
    <x v="5"/>
    <n v="1"/>
    <m/>
    <m/>
    <m/>
    <n v="8.5299999999999994"/>
    <m/>
    <n v="7.2"/>
    <n v="11.1"/>
    <n v="8.5299999999999994"/>
  </r>
  <r>
    <x v="21"/>
    <x v="6"/>
    <n v="1"/>
    <m/>
    <m/>
    <m/>
    <n v="7.13"/>
    <n v="-4.7"/>
    <n v="8.1"/>
    <n v="11.5"/>
    <n v="7.13"/>
  </r>
  <r>
    <x v="21"/>
    <x v="7"/>
    <n v="1"/>
    <m/>
    <m/>
    <m/>
    <n v="6.24"/>
    <m/>
    <n v="8.1"/>
    <n v="11.7"/>
    <n v="6.24"/>
  </r>
  <r>
    <x v="21"/>
    <x v="8"/>
    <n v="1"/>
    <m/>
    <m/>
    <m/>
    <n v="5.54"/>
    <m/>
    <n v="8.6"/>
    <n v="11.4"/>
    <n v="5.54"/>
  </r>
  <r>
    <x v="21"/>
    <x v="9"/>
    <n v="1"/>
    <m/>
    <m/>
    <m/>
    <n v="5.49"/>
    <n v="3.1"/>
    <n v="8.8000000000000007"/>
    <n v="11.3"/>
    <n v="5.49"/>
  </r>
  <r>
    <x v="21"/>
    <x v="10"/>
    <n v="1"/>
    <m/>
    <m/>
    <m/>
    <n v="5.22"/>
    <m/>
    <n v="9"/>
    <n v="10.5"/>
    <n v="5.22"/>
  </r>
  <r>
    <x v="21"/>
    <x v="11"/>
    <n v="1"/>
    <m/>
    <m/>
    <m/>
    <n v="5.55"/>
    <m/>
    <n v="8.8000000000000007"/>
    <n v="9.6"/>
    <n v="5.55"/>
  </r>
  <r>
    <x v="21"/>
    <x v="0"/>
    <n v="1"/>
    <m/>
    <m/>
    <m/>
    <n v="6.1"/>
    <n v="6.8"/>
    <n v="8.6"/>
    <n v="9.1"/>
    <n v="6.1"/>
  </r>
  <r>
    <x v="21"/>
    <x v="1"/>
    <n v="1"/>
    <m/>
    <m/>
    <m/>
    <n v="6.14"/>
    <m/>
    <n v="8.4"/>
    <n v="8.1999999999999993"/>
    <n v="6.14"/>
  </r>
  <r>
    <x v="21"/>
    <x v="2"/>
    <n v="1"/>
    <m/>
    <m/>
    <m/>
    <n v="6.24"/>
    <m/>
    <n v="8.4"/>
    <n v="7.7"/>
    <n v="6.24"/>
  </r>
  <r>
    <x v="21"/>
    <x v="3"/>
    <n v="1"/>
    <m/>
    <m/>
    <m/>
    <n v="5.82"/>
    <n v="5.5"/>
    <n v="8.4"/>
    <n v="7"/>
    <n v="5.82"/>
  </r>
  <r>
    <x v="21"/>
    <x v="4"/>
    <n v="1"/>
    <m/>
    <m/>
    <m/>
    <n v="5.22"/>
    <m/>
    <n v="8.3000000000000007"/>
    <n v="6.8"/>
    <n v="5.22"/>
  </r>
  <r>
    <x v="21"/>
    <x v="5"/>
    <n v="1"/>
    <m/>
    <m/>
    <m/>
    <n v="5.2"/>
    <m/>
    <n v="8.1999999999999993"/>
    <n v="6.7"/>
    <n v="5.2"/>
  </r>
  <r>
    <x v="22"/>
    <x v="6"/>
    <n v="1"/>
    <m/>
    <m/>
    <m/>
    <n v="4.87"/>
    <n v="9.3000000000000007"/>
    <n v="7.9"/>
    <n v="6.7"/>
    <n v="4.87"/>
  </r>
  <r>
    <x v="22"/>
    <x v="7"/>
    <n v="1"/>
    <m/>
    <m/>
    <m/>
    <n v="4.7699999999999996"/>
    <m/>
    <n v="7.7"/>
    <n v="6.5"/>
    <n v="4.7699999999999996"/>
  </r>
  <r>
    <x v="22"/>
    <x v="8"/>
    <n v="1"/>
    <m/>
    <m/>
    <m/>
    <n v="4.84"/>
    <m/>
    <n v="7.6"/>
    <n v="6.6"/>
    <n v="4.84"/>
  </r>
  <r>
    <x v="22"/>
    <x v="9"/>
    <n v="1"/>
    <m/>
    <m/>
    <m/>
    <n v="4.82"/>
    <n v="3.1"/>
    <n v="7.7"/>
    <n v="6.4"/>
    <n v="4.82"/>
  </r>
  <r>
    <x v="22"/>
    <x v="10"/>
    <n v="1"/>
    <m/>
    <m/>
    <m/>
    <n v="5.29"/>
    <m/>
    <n v="7.4"/>
    <n v="6.5"/>
    <n v="5.29"/>
  </r>
  <r>
    <x v="22"/>
    <x v="11"/>
    <n v="1"/>
    <m/>
    <m/>
    <m/>
    <n v="5.48"/>
    <m/>
    <n v="7.6"/>
    <n v="6.5"/>
    <n v="5.48"/>
  </r>
  <r>
    <x v="22"/>
    <x v="0"/>
    <n v="1"/>
    <m/>
    <m/>
    <m/>
    <n v="5.31"/>
    <n v="2.1"/>
    <n v="7.8"/>
    <n v="6.7"/>
    <n v="5.31"/>
  </r>
  <r>
    <x v="22"/>
    <x v="1"/>
    <n v="1"/>
    <m/>
    <m/>
    <m/>
    <n v="5.29"/>
    <m/>
    <n v="7.8"/>
    <n v="6.8"/>
    <n v="5.29"/>
  </r>
  <r>
    <x v="22"/>
    <x v="2"/>
    <n v="1"/>
    <m/>
    <m/>
    <m/>
    <n v="5.25"/>
    <m/>
    <n v="7.6"/>
    <n v="6.8"/>
    <n v="5.25"/>
  </r>
  <r>
    <x v="22"/>
    <x v="3"/>
    <n v="1"/>
    <m/>
    <m/>
    <m/>
    <n v="5.0199999999999996"/>
    <n v="3"/>
    <n v="7.7"/>
    <n v="6.7"/>
    <n v="5.0199999999999996"/>
  </r>
  <r>
    <x v="22"/>
    <x v="4"/>
    <n v="1"/>
    <m/>
    <m/>
    <m/>
    <n v="4.95"/>
    <m/>
    <n v="7.8"/>
    <n v="6.5"/>
    <n v="4.95"/>
  </r>
  <r>
    <x v="22"/>
    <x v="5"/>
    <n v="1"/>
    <m/>
    <m/>
    <m/>
    <n v="4.6500000000000004"/>
    <m/>
    <n v="7.8"/>
    <n v="6.1"/>
    <n v="4.6500000000000004"/>
  </r>
  <r>
    <x v="23"/>
    <x v="6"/>
    <n v="1"/>
    <m/>
    <m/>
    <m/>
    <n v="4.6100000000000003"/>
    <n v="4.7"/>
    <n v="7.5"/>
    <n v="6.3"/>
    <n v="4.6100000000000003"/>
  </r>
  <r>
    <x v="23"/>
    <x v="7"/>
    <n v="1"/>
    <m/>
    <m/>
    <m/>
    <n v="4.68"/>
    <m/>
    <n v="7.6"/>
    <n v="6.3"/>
    <n v="4.68"/>
  </r>
  <r>
    <x v="23"/>
    <x v="8"/>
    <n v="1"/>
    <m/>
    <m/>
    <m/>
    <n v="4.6900000000000004"/>
    <m/>
    <n v="7.4"/>
    <n v="6.2"/>
    <n v="4.6900000000000004"/>
  </r>
  <r>
    <x v="23"/>
    <x v="9"/>
    <n v="1"/>
    <m/>
    <m/>
    <m/>
    <n v="4.7300000000000004"/>
    <n v="8.1"/>
    <n v="7.2"/>
    <n v="6.3"/>
    <n v="4.7300000000000004"/>
  </r>
  <r>
    <x v="23"/>
    <x v="10"/>
    <n v="1"/>
    <m/>
    <m/>
    <m/>
    <n v="5.35"/>
    <m/>
    <n v="7"/>
    <n v="6.3"/>
    <n v="5.35"/>
  </r>
  <r>
    <x v="23"/>
    <x v="11"/>
    <n v="1"/>
    <m/>
    <m/>
    <m/>
    <n v="5.39"/>
    <m/>
    <n v="7.2"/>
    <n v="6.6"/>
    <n v="5.39"/>
  </r>
  <r>
    <x v="23"/>
    <x v="0"/>
    <n v="1"/>
    <m/>
    <m/>
    <m/>
    <n v="5.42"/>
    <n v="7.3"/>
    <n v="6.9"/>
    <n v="6.3"/>
    <n v="5.42"/>
  </r>
  <r>
    <x v="23"/>
    <x v="1"/>
    <n v="1"/>
    <m/>
    <m/>
    <m/>
    <n v="5.9"/>
    <m/>
    <n v="7"/>
    <n v="6.2"/>
    <n v="5.9"/>
  </r>
  <r>
    <x v="23"/>
    <x v="2"/>
    <n v="1"/>
    <m/>
    <m/>
    <m/>
    <n v="6.14"/>
    <m/>
    <n v="6.8"/>
    <n v="6.2"/>
    <n v="6.14"/>
  </r>
  <r>
    <x v="23"/>
    <x v="3"/>
    <n v="1"/>
    <m/>
    <m/>
    <m/>
    <n v="6.47"/>
    <n v="0"/>
    <n v="6.8"/>
    <n v="6"/>
    <n v="6.47"/>
  </r>
  <r>
    <x v="23"/>
    <x v="4"/>
    <n v="1"/>
    <m/>
    <m/>
    <m/>
    <n v="6.51"/>
    <m/>
    <n v="6.8"/>
    <n v="5.9"/>
    <n v="6.51"/>
  </r>
  <r>
    <x v="23"/>
    <x v="5"/>
    <n v="1"/>
    <m/>
    <m/>
    <m/>
    <n v="6.56"/>
    <m/>
    <n v="6.4"/>
    <n v="6.5"/>
    <n v="6.56"/>
  </r>
  <r>
    <x v="24"/>
    <x v="6"/>
    <n v="1"/>
    <m/>
    <m/>
    <m/>
    <n v="6.7"/>
    <n v="1.4"/>
    <n v="6.4"/>
    <n v="6.4"/>
    <n v="6.7"/>
  </r>
  <r>
    <x v="24"/>
    <x v="7"/>
    <n v="1"/>
    <m/>
    <m/>
    <m/>
    <n v="6.78"/>
    <m/>
    <n v="6.3"/>
    <n v="6.2"/>
    <n v="6.78"/>
  </r>
  <r>
    <x v="24"/>
    <x v="8"/>
    <n v="1"/>
    <m/>
    <m/>
    <m/>
    <n v="6.79"/>
    <m/>
    <n v="6.3"/>
    <n v="6.3"/>
    <n v="6.79"/>
  </r>
  <r>
    <x v="24"/>
    <x v="9"/>
    <n v="1"/>
    <m/>
    <m/>
    <m/>
    <n v="6.89"/>
    <n v="16.5"/>
    <n v="6.1"/>
    <n v="6.5"/>
    <n v="6.89"/>
  </r>
  <r>
    <x v="24"/>
    <x v="10"/>
    <n v="1"/>
    <m/>
    <m/>
    <m/>
    <n v="7.36"/>
    <m/>
    <n v="6"/>
    <n v="6.8"/>
    <n v="7.36"/>
  </r>
  <r>
    <x v="24"/>
    <x v="11"/>
    <n v="1"/>
    <m/>
    <m/>
    <m/>
    <n v="7.6"/>
    <m/>
    <n v="5.9"/>
    <n v="7"/>
    <n v="7.6"/>
  </r>
  <r>
    <x v="24"/>
    <x v="0"/>
    <n v="1"/>
    <m/>
    <m/>
    <m/>
    <n v="7.81"/>
    <n v="4"/>
    <n v="6.2"/>
    <n v="7.4"/>
    <n v="7.81"/>
  </r>
  <r>
    <x v="24"/>
    <x v="1"/>
    <n v="1"/>
    <m/>
    <m/>
    <m/>
    <n v="8.0399999999999991"/>
    <m/>
    <n v="5.9"/>
    <n v="7.5"/>
    <n v="8.0399999999999991"/>
  </r>
  <r>
    <x v="24"/>
    <x v="2"/>
    <n v="1"/>
    <m/>
    <m/>
    <m/>
    <n v="8.4499999999999993"/>
    <m/>
    <n v="6"/>
    <n v="7.9"/>
    <n v="8.4499999999999993"/>
  </r>
  <r>
    <x v="24"/>
    <x v="3"/>
    <n v="1"/>
    <m/>
    <m/>
    <m/>
    <n v="8.9600000000000009"/>
    <n v="5.5"/>
    <n v="5.8"/>
    <n v="8.4"/>
    <n v="8.9600000000000009"/>
  </r>
  <r>
    <x v="24"/>
    <x v="4"/>
    <n v="1"/>
    <m/>
    <m/>
    <m/>
    <n v="9.76"/>
    <m/>
    <n v="5.9"/>
    <n v="8.6999999999999993"/>
    <n v="9.76"/>
  </r>
  <r>
    <x v="24"/>
    <x v="5"/>
    <n v="1"/>
    <m/>
    <m/>
    <m/>
    <n v="10.029999999999999"/>
    <m/>
    <n v="6"/>
    <n v="8.5"/>
    <n v="10.029999999999999"/>
  </r>
  <r>
    <x v="25"/>
    <x v="6"/>
    <n v="1"/>
    <m/>
    <m/>
    <m/>
    <n v="10.07"/>
    <n v="0.8"/>
    <n v="5.9"/>
    <n v="8.6"/>
    <n v="10.07"/>
  </r>
  <r>
    <x v="25"/>
    <x v="7"/>
    <n v="1"/>
    <m/>
    <m/>
    <m/>
    <n v="10.06"/>
    <m/>
    <n v="5.9"/>
    <n v="9.1999999999999993"/>
    <n v="10.06"/>
  </r>
  <r>
    <x v="25"/>
    <x v="8"/>
    <n v="1"/>
    <m/>
    <m/>
    <m/>
    <n v="10.09"/>
    <m/>
    <n v="5.8"/>
    <n v="9.3000000000000007"/>
    <n v="10.09"/>
  </r>
  <r>
    <x v="25"/>
    <x v="9"/>
    <n v="1"/>
    <m/>
    <m/>
    <m/>
    <n v="10.01"/>
    <n v="0.5"/>
    <n v="5.8"/>
    <n v="9.3000000000000007"/>
    <n v="10.01"/>
  </r>
  <r>
    <x v="25"/>
    <x v="10"/>
    <n v="1"/>
    <m/>
    <m/>
    <m/>
    <n v="10.24"/>
    <m/>
    <n v="5.6"/>
    <n v="9.4"/>
    <n v="10.24"/>
  </r>
  <r>
    <x v="25"/>
    <x v="11"/>
    <n v="1"/>
    <m/>
    <m/>
    <m/>
    <n v="10.29"/>
    <m/>
    <n v="5.7"/>
    <n v="9.3000000000000007"/>
    <n v="10.29"/>
  </r>
  <r>
    <x v="25"/>
    <x v="0"/>
    <n v="1"/>
    <m/>
    <m/>
    <m/>
    <n v="10.47"/>
    <n v="2.9"/>
    <n v="5.7"/>
    <n v="9.6"/>
    <n v="10.47"/>
  </r>
  <r>
    <x v="25"/>
    <x v="1"/>
    <n v="1"/>
    <m/>
    <m/>
    <m/>
    <n v="10.94"/>
    <m/>
    <n v="6"/>
    <n v="10"/>
    <n v="10.94"/>
  </r>
  <r>
    <x v="25"/>
    <x v="2"/>
    <n v="1"/>
    <m/>
    <m/>
    <m/>
    <n v="11.43"/>
    <m/>
    <n v="5.9"/>
    <n v="9.9"/>
    <n v="11.43"/>
  </r>
  <r>
    <x v="25"/>
    <x v="3"/>
    <n v="1"/>
    <m/>
    <m/>
    <m/>
    <n v="13.77"/>
    <n v="1"/>
    <n v="6"/>
    <n v="10.1"/>
    <n v="13.77"/>
  </r>
  <r>
    <x v="25"/>
    <x v="4"/>
    <n v="1"/>
    <m/>
    <m/>
    <m/>
    <n v="13.18"/>
    <m/>
    <n v="5.9"/>
    <n v="10.6"/>
    <n v="13.18"/>
  </r>
  <r>
    <x v="25"/>
    <x v="5"/>
    <n v="1"/>
    <m/>
    <m/>
    <m/>
    <n v="13.78"/>
    <m/>
    <n v="6"/>
    <n v="11.3"/>
    <n v="13.78"/>
  </r>
  <r>
    <x v="26"/>
    <x v="6"/>
    <n v="1"/>
    <m/>
    <m/>
    <m/>
    <n v="13.82"/>
    <n v="1.3"/>
    <n v="6.3"/>
    <n v="12"/>
    <n v="13.82"/>
  </r>
  <r>
    <x v="26"/>
    <x v="7"/>
    <n v="1"/>
    <m/>
    <m/>
    <m/>
    <n v="14.13"/>
    <m/>
    <n v="6.3"/>
    <n v="12"/>
    <n v="14.13"/>
  </r>
  <r>
    <x v="26"/>
    <x v="8"/>
    <n v="1"/>
    <m/>
    <m/>
    <m/>
    <n v="17.190000000000001"/>
    <m/>
    <n v="6.3"/>
    <n v="12.5"/>
    <n v="17.190000000000001"/>
  </r>
  <r>
    <x v="26"/>
    <x v="9"/>
    <n v="1"/>
    <m/>
    <m/>
    <m/>
    <n v="17.61"/>
    <n v="-7.9"/>
    <n v="6.9"/>
    <n v="13"/>
    <n v="17.61"/>
  </r>
  <r>
    <x v="26"/>
    <x v="10"/>
    <n v="1"/>
    <m/>
    <m/>
    <m/>
    <n v="10.98"/>
    <m/>
    <n v="7.5"/>
    <n v="13.3"/>
    <n v="10.98"/>
  </r>
  <r>
    <x v="26"/>
    <x v="11"/>
    <n v="1"/>
    <m/>
    <m/>
    <m/>
    <n v="9.4700000000000006"/>
    <m/>
    <n v="7.6"/>
    <n v="13.6"/>
    <n v="9.4700000000000006"/>
  </r>
  <r>
    <x v="26"/>
    <x v="0"/>
    <n v="1"/>
    <m/>
    <m/>
    <m/>
    <n v="9.0299999999999994"/>
    <n v="-0.6"/>
    <n v="7.8"/>
    <n v="12.4"/>
    <n v="9.0299999999999994"/>
  </r>
  <r>
    <x v="26"/>
    <x v="1"/>
    <n v="1"/>
    <m/>
    <m/>
    <m/>
    <n v="9.61"/>
    <m/>
    <n v="7.7"/>
    <n v="11.8"/>
    <n v="9.61"/>
  </r>
  <r>
    <x v="26"/>
    <x v="2"/>
    <n v="1"/>
    <m/>
    <m/>
    <m/>
    <n v="10.87"/>
    <m/>
    <n v="7.5"/>
    <n v="12"/>
    <n v="10.87"/>
  </r>
  <r>
    <x v="26"/>
    <x v="3"/>
    <n v="1"/>
    <m/>
    <m/>
    <m/>
    <n v="12.81"/>
    <n v="7.6"/>
    <n v="7.5"/>
    <n v="12.3"/>
    <n v="12.81"/>
  </r>
  <r>
    <x v="26"/>
    <x v="4"/>
    <n v="1"/>
    <m/>
    <m/>
    <m/>
    <n v="15.85"/>
    <m/>
    <n v="7.5"/>
    <n v="12.1"/>
    <n v="15.85"/>
  </r>
  <r>
    <x v="26"/>
    <x v="5"/>
    <n v="1"/>
    <m/>
    <m/>
    <m/>
    <n v="18.899999999999999"/>
    <m/>
    <n v="7.2"/>
    <n v="12.2"/>
    <n v="18.899999999999999"/>
  </r>
  <r>
    <x v="27"/>
    <x v="6"/>
    <n v="1"/>
    <m/>
    <m/>
    <m/>
    <n v="19.079999999999998"/>
    <n v="8.5"/>
    <n v="7.5"/>
    <n v="11.4"/>
    <n v="19.079999999999998"/>
  </r>
  <r>
    <x v="27"/>
    <x v="7"/>
    <n v="1"/>
    <m/>
    <m/>
    <m/>
    <n v="15.93"/>
    <m/>
    <n v="7.4"/>
    <n v="10.9"/>
    <n v="15.93"/>
  </r>
  <r>
    <x v="27"/>
    <x v="8"/>
    <n v="1"/>
    <m/>
    <m/>
    <m/>
    <n v="14.7"/>
    <m/>
    <n v="7.4"/>
    <n v="10"/>
    <n v="14.7"/>
  </r>
  <r>
    <x v="27"/>
    <x v="9"/>
    <n v="1"/>
    <m/>
    <m/>
    <m/>
    <n v="15.72"/>
    <n v="-2.9"/>
    <n v="7.2"/>
    <n v="9.5"/>
    <n v="15.72"/>
  </r>
  <r>
    <x v="27"/>
    <x v="10"/>
    <n v="1"/>
    <m/>
    <m/>
    <m/>
    <n v="18.52"/>
    <m/>
    <n v="7.5"/>
    <n v="9.5"/>
    <n v="18.52"/>
  </r>
  <r>
    <x v="27"/>
    <x v="11"/>
    <n v="1"/>
    <m/>
    <m/>
    <m/>
    <n v="19.100000000000001"/>
    <m/>
    <n v="7.5"/>
    <n v="9.4"/>
    <n v="19.100000000000001"/>
  </r>
  <r>
    <x v="27"/>
    <x v="0"/>
    <n v="1"/>
    <m/>
    <m/>
    <m/>
    <n v="19.04"/>
    <n v="4.7"/>
    <n v="7.2"/>
    <n v="11.1"/>
    <n v="19.04"/>
  </r>
  <r>
    <x v="27"/>
    <x v="1"/>
    <n v="1"/>
    <m/>
    <m/>
    <m/>
    <n v="17.82"/>
    <m/>
    <n v="7.4"/>
    <n v="11.6"/>
    <n v="17.82"/>
  </r>
  <r>
    <x v="27"/>
    <x v="2"/>
    <n v="1"/>
    <m/>
    <m/>
    <m/>
    <n v="15.87"/>
    <m/>
    <n v="7.6"/>
    <n v="11.8"/>
    <n v="15.87"/>
  </r>
  <r>
    <x v="27"/>
    <x v="3"/>
    <n v="1"/>
    <m/>
    <m/>
    <m/>
    <n v="15.08"/>
    <n v="-4.5999999999999996"/>
    <n v="7.9"/>
    <n v="10.9"/>
    <n v="15.08"/>
  </r>
  <r>
    <x v="27"/>
    <x v="4"/>
    <n v="1"/>
    <m/>
    <m/>
    <m/>
    <n v="13.31"/>
    <m/>
    <n v="8.3000000000000007"/>
    <n v="10.199999999999999"/>
    <n v="13.31"/>
  </r>
  <r>
    <x v="27"/>
    <x v="5"/>
    <n v="1"/>
    <m/>
    <m/>
    <m/>
    <n v="12.37"/>
    <m/>
    <n v="8.5"/>
    <n v="9.5"/>
    <n v="12.37"/>
  </r>
  <r>
    <x v="28"/>
    <x v="6"/>
    <n v="1"/>
    <m/>
    <m/>
    <m/>
    <n v="13.22"/>
    <n v="-6.5"/>
    <n v="8.6"/>
    <n v="9.3000000000000007"/>
    <n v="13.22"/>
  </r>
  <r>
    <x v="28"/>
    <x v="7"/>
    <n v="1"/>
    <m/>
    <m/>
    <m/>
    <n v="14.78"/>
    <m/>
    <n v="8.9"/>
    <n v="9.1"/>
    <n v="14.78"/>
  </r>
  <r>
    <x v="28"/>
    <x v="8"/>
    <n v="1"/>
    <m/>
    <m/>
    <m/>
    <n v="14.68"/>
    <m/>
    <n v="9"/>
    <n v="8.8000000000000007"/>
    <n v="14.68"/>
  </r>
  <r>
    <x v="28"/>
    <x v="9"/>
    <n v="1"/>
    <m/>
    <m/>
    <m/>
    <n v="14.94"/>
    <n v="2.2000000000000002"/>
    <n v="9.3000000000000007"/>
    <n v="8.9"/>
    <n v="14.94"/>
  </r>
  <r>
    <x v="28"/>
    <x v="10"/>
    <n v="1"/>
    <m/>
    <m/>
    <m/>
    <n v="14.45"/>
    <m/>
    <n v="9.4"/>
    <n v="8.6999999999999993"/>
    <n v="14.45"/>
  </r>
  <r>
    <x v="28"/>
    <x v="11"/>
    <n v="1"/>
    <m/>
    <m/>
    <m/>
    <n v="14.15"/>
    <m/>
    <n v="9.6"/>
    <n v="8.6"/>
    <n v="14.15"/>
  </r>
  <r>
    <x v="28"/>
    <x v="0"/>
    <n v="1"/>
    <m/>
    <m/>
    <m/>
    <n v="12.59"/>
    <n v="-1.4"/>
    <n v="9.8000000000000007"/>
    <n v="7.6"/>
    <n v="12.59"/>
  </r>
  <r>
    <x v="28"/>
    <x v="1"/>
    <n v="1"/>
    <m/>
    <m/>
    <m/>
    <n v="10.119999999999999"/>
    <m/>
    <n v="9.8000000000000007"/>
    <n v="7.1"/>
    <n v="10.119999999999999"/>
  </r>
  <r>
    <x v="28"/>
    <x v="2"/>
    <n v="1"/>
    <m/>
    <m/>
    <m/>
    <n v="10.31"/>
    <m/>
    <n v="10.1"/>
    <n v="5.9"/>
    <n v="10.31"/>
  </r>
  <r>
    <x v="28"/>
    <x v="3"/>
    <n v="1"/>
    <n v="10"/>
    <m/>
    <m/>
    <n v="9.7100000000000009"/>
    <n v="0.4"/>
    <n v="10.4"/>
    <n v="5.9"/>
    <n v="9.7100000000000009"/>
  </r>
  <r>
    <x v="28"/>
    <x v="4"/>
    <n v="1"/>
    <n v="9.5"/>
    <m/>
    <m/>
    <n v="9.1999999999999993"/>
    <m/>
    <n v="10.8"/>
    <n v="5.3"/>
    <n v="9.1999999999999993"/>
  </r>
  <r>
    <x v="28"/>
    <x v="5"/>
    <n v="1"/>
    <n v="9"/>
    <m/>
    <m/>
    <n v="8.9499999999999993"/>
    <m/>
    <n v="10.8"/>
    <n v="4.5"/>
    <n v="8.9499999999999993"/>
  </r>
  <r>
    <x v="29"/>
    <x v="6"/>
    <n v="1"/>
    <n v="8.5"/>
    <m/>
    <m/>
    <n v="8.68"/>
    <n v="5.3"/>
    <n v="10.4"/>
    <n v="4.7"/>
    <n v="8.68"/>
  </r>
  <r>
    <x v="29"/>
    <x v="7"/>
    <n v="1"/>
    <n v="8.5"/>
    <m/>
    <m/>
    <n v="8.51"/>
    <m/>
    <n v="10.4"/>
    <n v="4.7"/>
    <n v="8.51"/>
  </r>
  <r>
    <x v="29"/>
    <x v="8"/>
    <n v="1"/>
    <n v="8.5"/>
    <m/>
    <m/>
    <n v="8.77"/>
    <m/>
    <n v="10.3"/>
    <n v="4.7"/>
    <n v="8.77"/>
  </r>
  <r>
    <x v="29"/>
    <x v="9"/>
    <n v="1"/>
    <n v="8.625"/>
    <m/>
    <m/>
    <n v="8.8000000000000007"/>
    <n v="9.4"/>
    <n v="10.199999999999999"/>
    <n v="4.3"/>
    <n v="8.8000000000000007"/>
  </r>
  <r>
    <x v="29"/>
    <x v="10"/>
    <n v="1"/>
    <n v="8.625"/>
    <m/>
    <m/>
    <n v="8.6300000000000008"/>
    <m/>
    <n v="10.1"/>
    <n v="3.6"/>
    <n v="8.6300000000000008"/>
  </r>
  <r>
    <x v="29"/>
    <x v="11"/>
    <n v="1"/>
    <n v="8.75"/>
    <m/>
    <m/>
    <n v="8.98"/>
    <m/>
    <n v="10.1"/>
    <n v="2.9"/>
    <n v="8.98"/>
  </r>
  <r>
    <x v="29"/>
    <x v="0"/>
    <n v="1"/>
    <n v="9"/>
    <m/>
    <m/>
    <n v="9.3699999999999992"/>
    <n v="8.1"/>
    <n v="9.4"/>
    <n v="3"/>
    <n v="9.3699999999999992"/>
  </r>
  <r>
    <x v="29"/>
    <x v="1"/>
    <n v="1"/>
    <n v="9.4375"/>
    <m/>
    <m/>
    <n v="9.56"/>
    <m/>
    <n v="9.5"/>
    <n v="3"/>
    <n v="9.56"/>
  </r>
  <r>
    <x v="29"/>
    <x v="2"/>
    <n v="1"/>
    <n v="9.5"/>
    <m/>
    <m/>
    <n v="9.4499999999999993"/>
    <m/>
    <n v="9.1999999999999993"/>
    <n v="3.5"/>
    <n v="9.4499999999999993"/>
  </r>
  <r>
    <x v="29"/>
    <x v="3"/>
    <n v="1"/>
    <n v="9.375"/>
    <m/>
    <m/>
    <n v="9.48"/>
    <n v="8.5"/>
    <n v="8.8000000000000007"/>
    <n v="3.7"/>
    <n v="9.48"/>
  </r>
  <r>
    <x v="29"/>
    <x v="4"/>
    <n v="1"/>
    <n v="9.375"/>
    <m/>
    <m/>
    <n v="9.34"/>
    <m/>
    <n v="8.5"/>
    <n v="4.3"/>
    <n v="9.34"/>
  </r>
  <r>
    <x v="29"/>
    <x v="5"/>
    <n v="1"/>
    <n v="9.375"/>
    <m/>
    <m/>
    <n v="9.4700000000000006"/>
    <m/>
    <n v="8.3000000000000007"/>
    <n v="4.8"/>
    <n v="9.4700000000000006"/>
  </r>
  <r>
    <x v="30"/>
    <x v="6"/>
    <n v="1"/>
    <n v="9.375"/>
    <m/>
    <m/>
    <n v="9.56"/>
    <n v="8.1999999999999993"/>
    <n v="8"/>
    <n v="4.8"/>
    <n v="9.56"/>
  </r>
  <r>
    <x v="30"/>
    <x v="7"/>
    <n v="1"/>
    <n v="9.375"/>
    <m/>
    <m/>
    <n v="9.59"/>
    <m/>
    <n v="7.8"/>
    <n v="4.8"/>
    <n v="9.59"/>
  </r>
  <r>
    <x v="30"/>
    <x v="8"/>
    <n v="1"/>
    <n v="9.375"/>
    <m/>
    <m/>
    <n v="9.91"/>
    <m/>
    <n v="7.8"/>
    <n v="5"/>
    <n v="9.91"/>
  </r>
  <r>
    <x v="30"/>
    <x v="9"/>
    <n v="1"/>
    <n v="10.5"/>
    <m/>
    <m/>
    <n v="10.29"/>
    <n v="7.2"/>
    <n v="7.7"/>
    <n v="5"/>
    <n v="10.29"/>
  </r>
  <r>
    <x v="30"/>
    <x v="10"/>
    <n v="1"/>
    <n v="10.5"/>
    <m/>
    <m/>
    <n v="10.32"/>
    <m/>
    <n v="7.4"/>
    <n v="5.2"/>
    <n v="10.32"/>
  </r>
  <r>
    <x v="30"/>
    <x v="11"/>
    <n v="1"/>
    <n v="10.5"/>
    <m/>
    <m/>
    <n v="11.06"/>
    <m/>
    <n v="7.2"/>
    <n v="5.0999999999999996"/>
    <n v="11.06"/>
  </r>
  <r>
    <x v="30"/>
    <x v="0"/>
    <n v="1"/>
    <n v="10.5"/>
    <m/>
    <m/>
    <n v="11.23"/>
    <n v="4"/>
    <n v="7.5"/>
    <n v="5"/>
    <n v="11.23"/>
  </r>
  <r>
    <x v="30"/>
    <x v="1"/>
    <n v="1"/>
    <n v="11.25"/>
    <m/>
    <m/>
    <n v="11.64"/>
    <m/>
    <n v="7.5"/>
    <n v="5.0999999999999996"/>
    <n v="11.64"/>
  </r>
  <r>
    <x v="30"/>
    <x v="2"/>
    <n v="1"/>
    <n v="11.5"/>
    <m/>
    <m/>
    <n v="11.3"/>
    <m/>
    <n v="7.3"/>
    <n v="5.0999999999999996"/>
    <n v="11.3"/>
  </r>
  <r>
    <x v="30"/>
    <x v="3"/>
    <n v="1"/>
    <n v="11"/>
    <m/>
    <m/>
    <n v="9.99"/>
    <n v="3.2"/>
    <n v="7.4"/>
    <n v="4.9000000000000004"/>
    <n v="9.99"/>
  </r>
  <r>
    <x v="30"/>
    <x v="4"/>
    <n v="1"/>
    <n v="10"/>
    <m/>
    <m/>
    <n v="9.43"/>
    <m/>
    <n v="7.2"/>
    <n v="4.5999999999999996"/>
    <n v="9.43"/>
  </r>
  <r>
    <x v="30"/>
    <x v="5"/>
    <n v="1"/>
    <n v="9"/>
    <m/>
    <m/>
    <n v="8.3800000000000008"/>
    <m/>
    <n v="7.3"/>
    <n v="4.7"/>
    <n v="8.3800000000000008"/>
  </r>
  <r>
    <x v="31"/>
    <x v="6"/>
    <n v="1"/>
    <n v="8.125"/>
    <m/>
    <m/>
    <n v="8.35"/>
    <n v="4"/>
    <n v="7.3"/>
    <n v="4.5"/>
    <n v="8.35"/>
  </r>
  <r>
    <x v="31"/>
    <x v="7"/>
    <n v="1"/>
    <n v="8.25"/>
    <m/>
    <m/>
    <n v="8.5"/>
    <m/>
    <n v="7.2"/>
    <n v="4.7"/>
    <n v="8.5"/>
  </r>
  <r>
    <x v="31"/>
    <x v="8"/>
    <n v="1"/>
    <n v="8.375"/>
    <m/>
    <m/>
    <n v="8.58"/>
    <m/>
    <n v="7.2"/>
    <n v="4.8"/>
    <n v="8.58"/>
  </r>
  <r>
    <x v="31"/>
    <x v="9"/>
    <n v="1"/>
    <n v="8.5"/>
    <m/>
    <m/>
    <n v="8.27"/>
    <n v="3.7"/>
    <n v="7.3"/>
    <n v="4.5"/>
    <n v="8.27"/>
  </r>
  <r>
    <x v="31"/>
    <x v="10"/>
    <n v="1"/>
    <n v="8.25"/>
    <m/>
    <m/>
    <n v="7.97"/>
    <m/>
    <n v="7.2"/>
    <n v="4.5"/>
    <n v="7.97"/>
  </r>
  <r>
    <x v="31"/>
    <x v="11"/>
    <n v="1"/>
    <n v="7.75"/>
    <m/>
    <m/>
    <n v="7.53"/>
    <m/>
    <n v="7.4"/>
    <n v="4.4000000000000004"/>
    <n v="7.53"/>
  </r>
  <r>
    <x v="31"/>
    <x v="0"/>
    <n v="1"/>
    <n v="7.75"/>
    <m/>
    <m/>
    <n v="7.88"/>
    <n v="6.4"/>
    <n v="7.4"/>
    <n v="4.2"/>
    <n v="7.88"/>
  </r>
  <r>
    <x v="31"/>
    <x v="1"/>
    <n v="1"/>
    <n v="7.75"/>
    <m/>
    <m/>
    <n v="7.9"/>
    <m/>
    <n v="7.1"/>
    <n v="4.0999999999999996"/>
    <n v="7.9"/>
  </r>
  <r>
    <x v="31"/>
    <x v="2"/>
    <n v="1"/>
    <n v="7.8125"/>
    <m/>
    <m/>
    <n v="7.92"/>
    <m/>
    <n v="7.1"/>
    <n v="4"/>
    <n v="7.92"/>
  </r>
  <r>
    <x v="31"/>
    <x v="3"/>
    <n v="1"/>
    <n v="8"/>
    <m/>
    <m/>
    <n v="7.99"/>
    <n v="3"/>
    <n v="7.1"/>
    <n v="4.0999999999999996"/>
    <n v="7.99"/>
  </r>
  <r>
    <x v="31"/>
    <x v="4"/>
    <n v="1"/>
    <n v="8"/>
    <m/>
    <m/>
    <n v="8.0500000000000007"/>
    <m/>
    <n v="7"/>
    <n v="4.4000000000000004"/>
    <n v="8.0500000000000007"/>
  </r>
  <r>
    <x v="31"/>
    <x v="5"/>
    <n v="1"/>
    <n v="8"/>
    <m/>
    <m/>
    <n v="8.27"/>
    <m/>
    <n v="7"/>
    <n v="4.3"/>
    <n v="8.27"/>
  </r>
  <r>
    <x v="32"/>
    <x v="6"/>
    <n v="1"/>
    <n v="7.75"/>
    <m/>
    <m/>
    <n v="8.14"/>
    <n v="3.8"/>
    <n v="6.7"/>
    <n v="4.4000000000000004"/>
    <n v="8.14"/>
  </r>
  <r>
    <x v="32"/>
    <x v="7"/>
    <n v="1"/>
    <n v="7.75"/>
    <m/>
    <m/>
    <n v="7.86"/>
    <m/>
    <n v="7.2"/>
    <n v="4.2"/>
    <n v="7.86"/>
  </r>
  <r>
    <x v="32"/>
    <x v="8"/>
    <n v="1"/>
    <n v="7.75"/>
    <m/>
    <m/>
    <n v="7.48"/>
    <m/>
    <n v="7.2"/>
    <n v="4.0999999999999996"/>
    <n v="7.48"/>
  </r>
  <r>
    <x v="32"/>
    <x v="9"/>
    <n v="1"/>
    <n v="7.25"/>
    <m/>
    <m/>
    <n v="6.99"/>
    <n v="1.9"/>
    <n v="7.1"/>
    <n v="4.2"/>
    <n v="6.99"/>
  </r>
  <r>
    <x v="32"/>
    <x v="10"/>
    <n v="1"/>
    <n v="6.75"/>
    <m/>
    <m/>
    <n v="6.85"/>
    <m/>
    <n v="7.2"/>
    <n v="4"/>
    <n v="6.85"/>
  </r>
  <r>
    <x v="32"/>
    <x v="11"/>
    <n v="1"/>
    <n v="6.8125"/>
    <m/>
    <m/>
    <n v="6.92"/>
    <m/>
    <n v="7.2"/>
    <n v="4"/>
    <n v="6.92"/>
  </r>
  <r>
    <x v="32"/>
    <x v="0"/>
    <n v="1"/>
    <n v="6.875"/>
    <m/>
    <m/>
    <n v="6.56"/>
    <n v="4.0999999999999996"/>
    <n v="7"/>
    <n v="4.0999999999999996"/>
    <n v="6.56"/>
  </r>
  <r>
    <x v="32"/>
    <x v="1"/>
    <n v="1"/>
    <n v="6.375"/>
    <m/>
    <m/>
    <n v="6.17"/>
    <m/>
    <n v="6.9"/>
    <n v="4"/>
    <n v="6.17"/>
  </r>
  <r>
    <x v="32"/>
    <x v="2"/>
    <n v="1"/>
    <n v="5.875"/>
    <m/>
    <m/>
    <n v="5.89"/>
    <m/>
    <n v="7"/>
    <n v="4.0999999999999996"/>
    <n v="5.89"/>
  </r>
  <r>
    <x v="32"/>
    <x v="3"/>
    <n v="1"/>
    <n v="5.875"/>
    <m/>
    <m/>
    <n v="5.85"/>
    <n v="2.1"/>
    <n v="7"/>
    <n v="4"/>
    <n v="5.85"/>
  </r>
  <r>
    <x v="32"/>
    <x v="4"/>
    <n v="1"/>
    <n v="5.875"/>
    <m/>
    <m/>
    <n v="6.04"/>
    <m/>
    <n v="6.9"/>
    <n v="3.8"/>
    <n v="6.04"/>
  </r>
  <r>
    <x v="32"/>
    <x v="5"/>
    <n v="1"/>
    <n v="5.875"/>
    <m/>
    <m/>
    <n v="6.91"/>
    <m/>
    <n v="6.6"/>
    <n v="3.8"/>
    <n v="6.91"/>
  </r>
  <r>
    <x v="33"/>
    <x v="6"/>
    <n v="1"/>
    <n v="5.875"/>
    <m/>
    <m/>
    <n v="6.43"/>
    <n v="2.8"/>
    <n v="6.6"/>
    <n v="3.8"/>
    <n v="6.43"/>
  </r>
  <r>
    <x v="33"/>
    <x v="7"/>
    <n v="1"/>
    <n v="6"/>
    <m/>
    <m/>
    <n v="6.1"/>
    <m/>
    <n v="6.6"/>
    <n v="3.8"/>
    <n v="6.1"/>
  </r>
  <r>
    <x v="33"/>
    <x v="8"/>
    <n v="1"/>
    <n v="6"/>
    <m/>
    <m/>
    <n v="6.13"/>
    <m/>
    <n v="6.6"/>
    <n v="4"/>
    <n v="6.13"/>
  </r>
  <r>
    <x v="33"/>
    <x v="9"/>
    <n v="1"/>
    <n v="6"/>
    <m/>
    <m/>
    <n v="6.37"/>
    <n v="4.5999999999999996"/>
    <n v="6.3"/>
    <n v="4.2"/>
    <n v="6.37"/>
  </r>
  <r>
    <x v="33"/>
    <x v="10"/>
    <n v="1"/>
    <n v="6.5"/>
    <m/>
    <m/>
    <n v="6.85"/>
    <m/>
    <n v="6.3"/>
    <n v="4.2"/>
    <n v="6.85"/>
  </r>
  <r>
    <x v="33"/>
    <x v="11"/>
    <n v="1"/>
    <n v="6.75"/>
    <m/>
    <m/>
    <n v="6.73"/>
    <m/>
    <n v="6.2"/>
    <n v="4.0999999999999996"/>
    <n v="6.73"/>
  </r>
  <r>
    <x v="33"/>
    <x v="0"/>
    <n v="1"/>
    <n v="6.75"/>
    <m/>
    <m/>
    <n v="6.58"/>
    <n v="3.7"/>
    <n v="6.1"/>
    <n v="4"/>
    <n v="6.58"/>
  </r>
  <r>
    <x v="33"/>
    <x v="1"/>
    <n v="1"/>
    <n v="6.625"/>
    <m/>
    <m/>
    <n v="6.73"/>
    <m/>
    <n v="6"/>
    <n v="4.2"/>
    <n v="6.73"/>
  </r>
  <r>
    <x v="33"/>
    <x v="2"/>
    <n v="1"/>
    <n v="6.75"/>
    <m/>
    <m/>
    <n v="7.22"/>
    <m/>
    <n v="5.9"/>
    <n v="4.3"/>
    <n v="7.22"/>
  </r>
  <r>
    <x v="33"/>
    <x v="3"/>
    <n v="1"/>
    <n v="7.3125"/>
    <m/>
    <m/>
    <n v="7.29"/>
    <n v="6.8"/>
    <n v="6"/>
    <n v="4.3"/>
    <n v="7.29"/>
  </r>
  <r>
    <x v="33"/>
    <x v="4"/>
    <n v="1"/>
    <n v="7.3125"/>
    <m/>
    <m/>
    <n v="6.69"/>
    <m/>
    <n v="5.8"/>
    <n v="4.4000000000000004"/>
    <n v="6.69"/>
  </r>
  <r>
    <x v="33"/>
    <x v="5"/>
    <n v="1"/>
    <n v="6.8125"/>
    <m/>
    <m/>
    <n v="6.77"/>
    <m/>
    <n v="5.7"/>
    <n v="4.2"/>
    <n v="6.77"/>
  </r>
  <r>
    <x v="34"/>
    <x v="6"/>
    <n v="1"/>
    <n v="6.8125"/>
    <m/>
    <m/>
    <n v="6.83"/>
    <n v="2.2999999999999998"/>
    <n v="5.7"/>
    <n v="4.3"/>
    <n v="6.83"/>
  </r>
  <r>
    <x v="34"/>
    <x v="7"/>
    <n v="1"/>
    <n v="6.625"/>
    <m/>
    <m/>
    <n v="6.58"/>
    <m/>
    <n v="5.7"/>
    <n v="4.3"/>
    <n v="6.58"/>
  </r>
  <r>
    <x v="34"/>
    <x v="8"/>
    <n v="1"/>
    <n v="6.5"/>
    <m/>
    <m/>
    <n v="6.58"/>
    <m/>
    <n v="5.7"/>
    <n v="4.4000000000000004"/>
    <n v="6.58"/>
  </r>
  <r>
    <x v="34"/>
    <x v="9"/>
    <n v="1"/>
    <n v="6.75"/>
    <m/>
    <m/>
    <n v="6.87"/>
    <n v="5.4"/>
    <n v="5.4"/>
    <n v="4.3"/>
    <n v="6.87"/>
  </r>
  <r>
    <x v="34"/>
    <x v="10"/>
    <n v="1"/>
    <n v="6.75"/>
    <m/>
    <m/>
    <n v="7.09"/>
    <m/>
    <n v="5.6"/>
    <n v="4.3"/>
    <n v="7.09"/>
  </r>
  <r>
    <x v="34"/>
    <x v="11"/>
    <n v="1"/>
    <n v="7.25"/>
    <m/>
    <m/>
    <n v="7.51"/>
    <m/>
    <n v="5.4"/>
    <n v="4.5"/>
    <n v="7.51"/>
  </r>
  <r>
    <x v="34"/>
    <x v="0"/>
    <n v="1"/>
    <n v="7.5"/>
    <m/>
    <m/>
    <n v="7.75"/>
    <n v="2.2999999999999998"/>
    <n v="5.4"/>
    <n v="4.5"/>
    <n v="7.75"/>
  </r>
  <r>
    <x v="34"/>
    <x v="1"/>
    <n v="1"/>
    <n v="7.6875"/>
    <m/>
    <m/>
    <n v="8.01"/>
    <m/>
    <n v="5.6"/>
    <n v="4.4000000000000004"/>
    <n v="8.01"/>
  </r>
  <r>
    <x v="34"/>
    <x v="2"/>
    <n v="1"/>
    <n v="8.125"/>
    <m/>
    <m/>
    <n v="8.19"/>
    <m/>
    <n v="5.4"/>
    <n v="4.4000000000000004"/>
    <n v="8.19"/>
  </r>
  <r>
    <x v="34"/>
    <x v="3"/>
    <n v="1"/>
    <n v="8.125"/>
    <m/>
    <m/>
    <n v="8.3000000000000007"/>
    <n v="5.4"/>
    <n v="5.4"/>
    <n v="4.5"/>
    <n v="8.3000000000000007"/>
  </r>
  <r>
    <x v="34"/>
    <x v="4"/>
    <n v="1"/>
    <n v="8.125"/>
    <m/>
    <m/>
    <n v="8.35"/>
    <m/>
    <n v="5.3"/>
    <n v="4.4000000000000004"/>
    <n v="8.35"/>
  </r>
  <r>
    <x v="34"/>
    <x v="5"/>
    <n v="1"/>
    <n v="8.375"/>
    <m/>
    <m/>
    <n v="8.76"/>
    <m/>
    <n v="5.3"/>
    <n v="4.7"/>
    <n v="8.76"/>
  </r>
  <r>
    <x v="35"/>
    <x v="6"/>
    <n v="1"/>
    <n v="8.6875"/>
    <m/>
    <m/>
    <n v="9.1199999999999992"/>
    <n v="4.0999999999999996"/>
    <n v="5.4"/>
    <n v="4.5999999999999996"/>
    <n v="9.1199999999999992"/>
  </r>
  <r>
    <x v="35"/>
    <x v="7"/>
    <n v="1"/>
    <n v="9"/>
    <m/>
    <m/>
    <n v="9.36"/>
    <m/>
    <n v="5.2"/>
    <n v="4.8"/>
    <n v="9.36"/>
  </r>
  <r>
    <x v="35"/>
    <x v="8"/>
    <n v="1"/>
    <n v="9.75"/>
    <m/>
    <m/>
    <n v="9.85"/>
    <m/>
    <n v="5"/>
    <n v="4.7"/>
    <n v="9.85"/>
  </r>
  <r>
    <x v="35"/>
    <x v="9"/>
    <n v="1"/>
    <n v="9.75"/>
    <m/>
    <m/>
    <n v="9.84"/>
    <n v="3.2"/>
    <n v="5.2"/>
    <n v="4.5999999999999996"/>
    <n v="9.84"/>
  </r>
  <r>
    <x v="35"/>
    <x v="10"/>
    <n v="1"/>
    <n v="9.75"/>
    <m/>
    <m/>
    <n v="9.81"/>
    <m/>
    <n v="5.2"/>
    <n v="4.5999999999999996"/>
    <n v="9.81"/>
  </r>
  <r>
    <x v="35"/>
    <x v="11"/>
    <n v="1"/>
    <n v="9.8125"/>
    <m/>
    <m/>
    <n v="9.5299999999999994"/>
    <m/>
    <n v="5.3"/>
    <n v="4.5"/>
    <n v="9.5299999999999994"/>
  </r>
  <r>
    <x v="35"/>
    <x v="0"/>
    <n v="1"/>
    <n v="9.5625"/>
    <m/>
    <m/>
    <n v="9.24"/>
    <n v="3"/>
    <n v="5.2"/>
    <n v="4.5999999999999996"/>
    <n v="9.24"/>
  </r>
  <r>
    <x v="35"/>
    <x v="1"/>
    <n v="1"/>
    <n v="9.0625"/>
    <m/>
    <m/>
    <n v="8.99"/>
    <m/>
    <n v="5.2"/>
    <n v="4.4000000000000004"/>
    <n v="8.99"/>
  </r>
  <r>
    <x v="35"/>
    <x v="2"/>
    <n v="1"/>
    <n v="9.0625"/>
    <m/>
    <m/>
    <n v="9.02"/>
    <m/>
    <n v="5.3"/>
    <n v="4.3"/>
    <n v="9.02"/>
  </r>
  <r>
    <x v="35"/>
    <x v="3"/>
    <n v="1"/>
    <n v="9.0625"/>
    <m/>
    <m/>
    <n v="8.84"/>
    <n v="0.9"/>
    <n v="5.3"/>
    <n v="4.3"/>
    <n v="8.84"/>
  </r>
  <r>
    <x v="35"/>
    <x v="4"/>
    <n v="1"/>
    <n v="8.75"/>
    <m/>
    <m/>
    <n v="8.5500000000000007"/>
    <m/>
    <n v="5.4"/>
    <n v="4.4000000000000004"/>
    <n v="8.5500000000000007"/>
  </r>
  <r>
    <x v="35"/>
    <x v="5"/>
    <n v="1"/>
    <n v="8.5"/>
    <m/>
    <m/>
    <n v="8.4499999999999993"/>
    <m/>
    <n v="5.4"/>
    <n v="4.4000000000000004"/>
    <n v="8.4499999999999993"/>
  </r>
  <r>
    <x v="36"/>
    <x v="6"/>
    <n v="1"/>
    <n v="8.25"/>
    <m/>
    <m/>
    <n v="8.23"/>
    <n v="4.5"/>
    <n v="5.4"/>
    <n v="4.4000000000000004"/>
    <n v="8.23"/>
  </r>
  <r>
    <x v="36"/>
    <x v="7"/>
    <n v="1"/>
    <n v="8.25"/>
    <m/>
    <m/>
    <n v="8.24"/>
    <m/>
    <n v="5.3"/>
    <n v="4.5999999999999996"/>
    <n v="8.24"/>
  </r>
  <r>
    <x v="36"/>
    <x v="8"/>
    <n v="1"/>
    <n v="8.25"/>
    <m/>
    <m/>
    <n v="8.2799999999999994"/>
    <m/>
    <n v="5.2"/>
    <n v="4.9000000000000004"/>
    <n v="8.2799999999999994"/>
  </r>
  <r>
    <x v="36"/>
    <x v="9"/>
    <n v="1"/>
    <n v="8.25"/>
    <m/>
    <m/>
    <n v="8.26"/>
    <n v="1.6"/>
    <n v="5.4"/>
    <n v="4.8"/>
    <n v="8.26"/>
  </r>
  <r>
    <x v="36"/>
    <x v="10"/>
    <n v="1"/>
    <n v="8.25"/>
    <m/>
    <m/>
    <n v="8.18"/>
    <m/>
    <n v="5.4"/>
    <n v="4.8"/>
    <n v="8.18"/>
  </r>
  <r>
    <x v="36"/>
    <x v="11"/>
    <n v="1"/>
    <n v="8.25"/>
    <m/>
    <m/>
    <n v="8.2899999999999991"/>
    <m/>
    <n v="5.2"/>
    <n v="4.9000000000000004"/>
    <n v="8.2899999999999991"/>
  </r>
  <r>
    <x v="36"/>
    <x v="0"/>
    <n v="1"/>
    <n v="8.25"/>
    <m/>
    <m/>
    <n v="8.15"/>
    <n v="0.1"/>
    <n v="5.5"/>
    <n v="5"/>
    <n v="8.15"/>
  </r>
  <r>
    <x v="36"/>
    <x v="1"/>
    <n v="1"/>
    <n v="8"/>
    <m/>
    <m/>
    <n v="8.1300000000000008"/>
    <m/>
    <n v="5.7"/>
    <n v="5.5"/>
    <n v="8.1300000000000008"/>
  </r>
  <r>
    <x v="36"/>
    <x v="2"/>
    <n v="1"/>
    <n v="8"/>
    <m/>
    <m/>
    <n v="8.1999999999999993"/>
    <m/>
    <n v="5.9"/>
    <n v="5.5"/>
    <n v="8.1999999999999993"/>
  </r>
  <r>
    <x v="36"/>
    <x v="3"/>
    <n v="1"/>
    <n v="8"/>
    <m/>
    <m/>
    <n v="8.11"/>
    <n v="-3.4"/>
    <n v="5.9"/>
    <n v="5.3"/>
    <n v="8.11"/>
  </r>
  <r>
    <x v="36"/>
    <x v="4"/>
    <n v="1"/>
    <n v="7.75"/>
    <m/>
    <m/>
    <n v="7.81"/>
    <m/>
    <n v="6.2"/>
    <n v="5.3"/>
    <n v="7.81"/>
  </r>
  <r>
    <x v="36"/>
    <x v="5"/>
    <n v="1"/>
    <n v="7.5"/>
    <m/>
    <m/>
    <n v="7.31"/>
    <m/>
    <n v="6.3"/>
    <n v="5.2"/>
    <n v="7.31"/>
  </r>
  <r>
    <x v="37"/>
    <x v="6"/>
    <n v="1"/>
    <n v="7"/>
    <m/>
    <m/>
    <n v="6.91"/>
    <n v="-1.9"/>
    <n v="6.4"/>
    <n v="5.6"/>
    <n v="6.91"/>
  </r>
  <r>
    <x v="37"/>
    <x v="7"/>
    <n v="1"/>
    <n v="6.25"/>
    <m/>
    <m/>
    <n v="6.25"/>
    <m/>
    <n v="6.6"/>
    <n v="5.6"/>
    <n v="6.25"/>
  </r>
  <r>
    <x v="37"/>
    <x v="8"/>
    <n v="1"/>
    <n v="6.25"/>
    <m/>
    <m/>
    <n v="6.12"/>
    <m/>
    <n v="6.8"/>
    <n v="5.2"/>
    <n v="6.12"/>
  </r>
  <r>
    <x v="37"/>
    <x v="9"/>
    <n v="1"/>
    <n v="6"/>
    <m/>
    <m/>
    <n v="5.91"/>
    <n v="3.1"/>
    <n v="6.7"/>
    <n v="5.0999999999999996"/>
    <n v="5.91"/>
  </r>
  <r>
    <x v="37"/>
    <x v="10"/>
    <n v="1"/>
    <n v="5.75"/>
    <m/>
    <m/>
    <n v="5.78"/>
    <m/>
    <n v="6.9"/>
    <n v="5.0999999999999996"/>
    <n v="5.78"/>
  </r>
  <r>
    <x v="37"/>
    <x v="11"/>
    <n v="1"/>
    <n v="5.75"/>
    <m/>
    <m/>
    <n v="5.9"/>
    <m/>
    <n v="6.9"/>
    <n v="5"/>
    <n v="5.9"/>
  </r>
  <r>
    <x v="37"/>
    <x v="0"/>
    <n v="1"/>
    <n v="5.75"/>
    <m/>
    <m/>
    <n v="5.82"/>
    <n v="1.9"/>
    <n v="6.8"/>
    <n v="4.8"/>
    <n v="5.82"/>
  </r>
  <r>
    <x v="37"/>
    <x v="1"/>
    <n v="1"/>
    <n v="5.75"/>
    <m/>
    <m/>
    <n v="5.66"/>
    <m/>
    <n v="6.9"/>
    <n v="4.5999999999999996"/>
    <n v="5.66"/>
  </r>
  <r>
    <x v="37"/>
    <x v="2"/>
    <n v="1"/>
    <n v="5.5"/>
    <m/>
    <m/>
    <n v="5.45"/>
    <m/>
    <n v="6.9"/>
    <n v="4.5"/>
    <n v="5.45"/>
  </r>
  <r>
    <x v="37"/>
    <x v="3"/>
    <n v="1"/>
    <n v="5.25"/>
    <m/>
    <m/>
    <n v="5.21"/>
    <n v="1.8"/>
    <n v="7"/>
    <n v="4.4000000000000004"/>
    <n v="5.21"/>
  </r>
  <r>
    <x v="37"/>
    <x v="4"/>
    <n v="1"/>
    <n v="5"/>
    <m/>
    <m/>
    <n v="4.8099999999999996"/>
    <m/>
    <n v="7"/>
    <n v="4.5"/>
    <n v="4.8099999999999996"/>
  </r>
  <r>
    <x v="37"/>
    <x v="5"/>
    <n v="1"/>
    <n v="4.75"/>
    <m/>
    <m/>
    <n v="4.43"/>
    <m/>
    <n v="7.3"/>
    <n v="4.4000000000000004"/>
    <n v="4.43"/>
  </r>
  <r>
    <x v="38"/>
    <x v="6"/>
    <n v="1"/>
    <n v="4"/>
    <m/>
    <m/>
    <n v="4.03"/>
    <n v="4.8"/>
    <n v="7.3"/>
    <n v="3.9"/>
    <n v="4.03"/>
  </r>
  <r>
    <x v="38"/>
    <x v="7"/>
    <n v="1"/>
    <n v="4"/>
    <m/>
    <m/>
    <n v="4.0599999999999996"/>
    <m/>
    <n v="7.4"/>
    <n v="3.8"/>
    <n v="4.0599999999999996"/>
  </r>
  <r>
    <x v="38"/>
    <x v="8"/>
    <n v="1"/>
    <n v="4"/>
    <m/>
    <m/>
    <n v="3.98"/>
    <m/>
    <n v="7.4"/>
    <n v="3.9"/>
    <n v="3.98"/>
  </r>
  <r>
    <x v="38"/>
    <x v="9"/>
    <n v="1"/>
    <n v="4"/>
    <m/>
    <m/>
    <n v="3.73"/>
    <n v="4.5"/>
    <n v="7.4"/>
    <n v="3.9"/>
    <n v="3.73"/>
  </r>
  <r>
    <x v="38"/>
    <x v="10"/>
    <n v="1"/>
    <n v="3.75"/>
    <m/>
    <m/>
    <n v="3.82"/>
    <m/>
    <n v="7.6"/>
    <n v="3.8"/>
    <n v="3.82"/>
  </r>
  <r>
    <x v="38"/>
    <x v="11"/>
    <n v="1"/>
    <n v="3.75"/>
    <m/>
    <m/>
    <n v="3.76"/>
    <m/>
    <n v="7.8"/>
    <n v="3.8"/>
    <n v="3.76"/>
  </r>
  <r>
    <x v="38"/>
    <x v="0"/>
    <n v="1"/>
    <n v="3.75"/>
    <m/>
    <m/>
    <n v="3.25"/>
    <n v="3.9"/>
    <n v="7.7"/>
    <n v="3.7"/>
    <n v="3.25"/>
  </r>
  <r>
    <x v="38"/>
    <x v="1"/>
    <n v="1"/>
    <n v="3.25"/>
    <m/>
    <m/>
    <n v="3.3"/>
    <m/>
    <n v="7.6"/>
    <n v="3.5"/>
    <n v="3.3"/>
  </r>
  <r>
    <x v="38"/>
    <x v="2"/>
    <n v="1"/>
    <n v="3.25"/>
    <m/>
    <m/>
    <n v="3.22"/>
    <m/>
    <n v="7.6"/>
    <n v="3.3"/>
    <n v="3.22"/>
  </r>
  <r>
    <x v="38"/>
    <x v="3"/>
    <n v="1"/>
    <n v="3"/>
    <m/>
    <m/>
    <n v="3.1"/>
    <n v="4.0999999999999996"/>
    <n v="7.3"/>
    <n v="3.5"/>
    <n v="3.1"/>
  </r>
  <r>
    <x v="38"/>
    <x v="4"/>
    <n v="1"/>
    <n v="3"/>
    <m/>
    <m/>
    <n v="3.09"/>
    <m/>
    <n v="7.4"/>
    <n v="3.4"/>
    <n v="3.09"/>
  </r>
  <r>
    <x v="38"/>
    <x v="5"/>
    <n v="1"/>
    <n v="3"/>
    <m/>
    <m/>
    <n v="2.92"/>
    <m/>
    <n v="7.4"/>
    <n v="3.3"/>
    <n v="2.92"/>
  </r>
  <r>
    <x v="39"/>
    <x v="6"/>
    <n v="1"/>
    <n v="3"/>
    <m/>
    <m/>
    <n v="3.02"/>
    <n v="0.8"/>
    <n v="7.3"/>
    <n v="3.5"/>
    <n v="3.02"/>
  </r>
  <r>
    <x v="39"/>
    <x v="7"/>
    <n v="1"/>
    <n v="3"/>
    <m/>
    <m/>
    <n v="3.03"/>
    <m/>
    <n v="7.1"/>
    <n v="3.6"/>
    <n v="3.03"/>
  </r>
  <r>
    <x v="39"/>
    <x v="8"/>
    <n v="1"/>
    <n v="3"/>
    <m/>
    <m/>
    <n v="3.07"/>
    <m/>
    <n v="7"/>
    <n v="3.4"/>
    <n v="3.07"/>
  </r>
  <r>
    <x v="39"/>
    <x v="9"/>
    <n v="1"/>
    <n v="3"/>
    <m/>
    <m/>
    <n v="2.96"/>
    <n v="2.4"/>
    <n v="7.1"/>
    <n v="3.5"/>
    <n v="2.96"/>
  </r>
  <r>
    <x v="39"/>
    <x v="10"/>
    <n v="1"/>
    <n v="3"/>
    <m/>
    <m/>
    <n v="3"/>
    <m/>
    <n v="7.1"/>
    <n v="3.4"/>
    <n v="3"/>
  </r>
  <r>
    <x v="39"/>
    <x v="11"/>
    <n v="1"/>
    <n v="3"/>
    <m/>
    <m/>
    <n v="3.04"/>
    <m/>
    <n v="7"/>
    <n v="3.3"/>
    <n v="3.04"/>
  </r>
  <r>
    <x v="39"/>
    <x v="0"/>
    <n v="1"/>
    <n v="3"/>
    <m/>
    <m/>
    <n v="3.06"/>
    <n v="2"/>
    <n v="6.9"/>
    <n v="3.2"/>
    <n v="3.06"/>
  </r>
  <r>
    <x v="39"/>
    <x v="1"/>
    <n v="1"/>
    <n v="3"/>
    <m/>
    <m/>
    <n v="3.03"/>
    <m/>
    <n v="6.8"/>
    <n v="3.3"/>
    <n v="3.03"/>
  </r>
  <r>
    <x v="39"/>
    <x v="2"/>
    <n v="1"/>
    <n v="3"/>
    <m/>
    <m/>
    <n v="3.09"/>
    <m/>
    <n v="6.7"/>
    <n v="3.2"/>
    <n v="3.09"/>
  </r>
  <r>
    <x v="39"/>
    <x v="3"/>
    <n v="1"/>
    <n v="3"/>
    <m/>
    <m/>
    <n v="2.99"/>
    <n v="5.4"/>
    <n v="6.8"/>
    <n v="3"/>
    <n v="2.99"/>
  </r>
  <r>
    <x v="39"/>
    <x v="4"/>
    <n v="1"/>
    <n v="3"/>
    <m/>
    <m/>
    <n v="3.02"/>
    <m/>
    <n v="6.6"/>
    <n v="3.1"/>
    <n v="3.02"/>
  </r>
  <r>
    <x v="39"/>
    <x v="5"/>
    <n v="1"/>
    <n v="3"/>
    <m/>
    <m/>
    <n v="2.96"/>
    <m/>
    <n v="6.5"/>
    <n v="3.2"/>
    <n v="2.96"/>
  </r>
  <r>
    <x v="40"/>
    <x v="6"/>
    <n v="1"/>
    <n v="3"/>
    <m/>
    <m/>
    <n v="3.05"/>
    <n v="4"/>
    <n v="6.6"/>
    <n v="2.9"/>
    <n v="3.05"/>
  </r>
  <r>
    <x v="40"/>
    <x v="7"/>
    <n v="1"/>
    <n v="3"/>
    <m/>
    <m/>
    <n v="3.25"/>
    <m/>
    <n v="6.6"/>
    <n v="2.8"/>
    <n v="3.25"/>
  </r>
  <r>
    <x v="40"/>
    <x v="8"/>
    <n v="1"/>
    <n v="3.25"/>
    <m/>
    <m/>
    <n v="3.34"/>
    <m/>
    <n v="6.5"/>
    <n v="2.9"/>
    <n v="3.34"/>
  </r>
  <r>
    <x v="40"/>
    <x v="9"/>
    <n v="1"/>
    <n v="3.5"/>
    <m/>
    <m/>
    <n v="3.56"/>
    <n v="5.6"/>
    <n v="6.4"/>
    <n v="2.8"/>
    <n v="3.56"/>
  </r>
  <r>
    <x v="40"/>
    <x v="10"/>
    <n v="1"/>
    <n v="3.75"/>
    <m/>
    <m/>
    <n v="4.01"/>
    <m/>
    <n v="6.1"/>
    <n v="2.8"/>
    <n v="4.01"/>
  </r>
  <r>
    <x v="40"/>
    <x v="11"/>
    <n v="1"/>
    <n v="4.25"/>
    <m/>
    <m/>
    <n v="4.25"/>
    <m/>
    <n v="6.1"/>
    <n v="2.9"/>
    <n v="4.25"/>
  </r>
  <r>
    <x v="40"/>
    <x v="0"/>
    <n v="1"/>
    <n v="4.25"/>
    <m/>
    <m/>
    <n v="4.26"/>
    <n v="2.4"/>
    <n v="6.1"/>
    <n v="2.9"/>
    <n v="4.26"/>
  </r>
  <r>
    <x v="40"/>
    <x v="1"/>
    <n v="1"/>
    <n v="4.25"/>
    <m/>
    <m/>
    <n v="4.47"/>
    <m/>
    <n v="6"/>
    <n v="2.9"/>
    <n v="4.47"/>
  </r>
  <r>
    <x v="40"/>
    <x v="2"/>
    <n v="1"/>
    <n v="4.75"/>
    <m/>
    <m/>
    <n v="4.7300000000000004"/>
    <m/>
    <n v="5.9"/>
    <n v="3"/>
    <n v="4.7300000000000004"/>
  </r>
  <r>
    <x v="40"/>
    <x v="3"/>
    <n v="1"/>
    <n v="4.75"/>
    <m/>
    <m/>
    <n v="4.76"/>
    <n v="4.5999999999999996"/>
    <n v="5.8"/>
    <n v="2.9"/>
    <n v="4.76"/>
  </r>
  <r>
    <x v="40"/>
    <x v="4"/>
    <n v="1"/>
    <n v="4.75"/>
    <m/>
    <m/>
    <n v="5.29"/>
    <m/>
    <n v="5.6"/>
    <n v="2.8"/>
    <n v="5.29"/>
  </r>
  <r>
    <x v="40"/>
    <x v="5"/>
    <n v="1"/>
    <n v="5.5"/>
    <m/>
    <m/>
    <n v="5.45"/>
    <m/>
    <n v="5.5"/>
    <n v="2.6"/>
    <n v="5.45"/>
  </r>
  <r>
    <x v="41"/>
    <x v="6"/>
    <n v="1"/>
    <n v="5.5"/>
    <m/>
    <m/>
    <n v="5.53"/>
    <n v="1.4"/>
    <n v="5.6"/>
    <n v="2.9"/>
    <n v="5.53"/>
  </r>
  <r>
    <x v="41"/>
    <x v="7"/>
    <n v="1"/>
    <n v="6"/>
    <m/>
    <m/>
    <n v="5.92"/>
    <m/>
    <n v="5.4"/>
    <n v="3"/>
    <n v="5.92"/>
  </r>
  <r>
    <x v="41"/>
    <x v="8"/>
    <n v="1"/>
    <n v="6"/>
    <m/>
    <m/>
    <n v="5.98"/>
    <m/>
    <n v="5.4"/>
    <n v="3"/>
    <n v="5.98"/>
  </r>
  <r>
    <x v="41"/>
    <x v="9"/>
    <n v="1"/>
    <n v="6"/>
    <m/>
    <m/>
    <n v="6.05"/>
    <n v="1.4"/>
    <n v="5.8"/>
    <n v="3.1"/>
    <n v="6.05"/>
  </r>
  <r>
    <x v="41"/>
    <x v="10"/>
    <n v="1"/>
    <n v="6"/>
    <m/>
    <m/>
    <n v="6.01"/>
    <m/>
    <n v="5.6"/>
    <n v="3.1"/>
    <n v="6.01"/>
  </r>
  <r>
    <x v="41"/>
    <x v="11"/>
    <n v="1"/>
    <n v="6"/>
    <m/>
    <m/>
    <n v="6"/>
    <m/>
    <n v="5.6"/>
    <n v="3"/>
    <n v="6"/>
  </r>
  <r>
    <x v="41"/>
    <x v="0"/>
    <n v="1"/>
    <n v="6"/>
    <m/>
    <m/>
    <n v="5.85"/>
    <n v="3.5"/>
    <n v="5.7"/>
    <n v="3"/>
    <n v="5.85"/>
  </r>
  <r>
    <x v="41"/>
    <x v="1"/>
    <n v="1"/>
    <n v="5.75"/>
    <m/>
    <m/>
    <n v="5.74"/>
    <m/>
    <n v="5.7"/>
    <n v="2.9"/>
    <n v="5.74"/>
  </r>
  <r>
    <x v="41"/>
    <x v="2"/>
    <n v="1"/>
    <n v="5.75"/>
    <m/>
    <m/>
    <n v="5.8"/>
    <m/>
    <n v="5.6"/>
    <n v="2.9"/>
    <n v="5.8"/>
  </r>
  <r>
    <x v="41"/>
    <x v="3"/>
    <n v="1"/>
    <n v="5.75"/>
    <m/>
    <m/>
    <n v="5.76"/>
    <n v="2.9"/>
    <n v="5.5"/>
    <n v="3"/>
    <n v="5.76"/>
  </r>
  <r>
    <x v="41"/>
    <x v="4"/>
    <n v="1"/>
    <n v="5.75"/>
    <m/>
    <m/>
    <n v="5.8"/>
    <m/>
    <n v="5.6"/>
    <n v="3"/>
    <n v="5.8"/>
  </r>
  <r>
    <x v="41"/>
    <x v="5"/>
    <n v="1"/>
    <n v="5.75"/>
    <m/>
    <m/>
    <n v="5.6"/>
    <m/>
    <n v="5.6"/>
    <n v="3"/>
    <n v="5.6"/>
  </r>
  <r>
    <x v="42"/>
    <x v="6"/>
    <n v="1"/>
    <n v="5.5"/>
    <m/>
    <m/>
    <n v="5.56"/>
    <n v="2.7"/>
    <n v="5.6"/>
    <n v="3"/>
    <n v="5.56"/>
  </r>
  <r>
    <x v="42"/>
    <x v="7"/>
    <n v="1"/>
    <n v="5.25"/>
    <m/>
    <m/>
    <n v="5.22"/>
    <m/>
    <n v="5.5"/>
    <n v="2.9"/>
    <n v="5.22"/>
  </r>
  <r>
    <x v="42"/>
    <x v="8"/>
    <n v="1"/>
    <n v="5.25"/>
    <m/>
    <m/>
    <n v="5.31"/>
    <m/>
    <n v="5.5"/>
    <n v="2.8"/>
    <n v="5.31"/>
  </r>
  <r>
    <x v="42"/>
    <x v="9"/>
    <n v="1"/>
    <n v="5.25"/>
    <m/>
    <m/>
    <n v="5.22"/>
    <n v="7.2"/>
    <n v="5.6"/>
    <n v="2.7"/>
    <n v="5.22"/>
  </r>
  <r>
    <x v="42"/>
    <x v="10"/>
    <n v="1"/>
    <n v="5.25"/>
    <m/>
    <m/>
    <n v="5.24"/>
    <m/>
    <n v="5.6"/>
    <n v="2.7"/>
    <n v="5.24"/>
  </r>
  <r>
    <x v="42"/>
    <x v="11"/>
    <n v="1"/>
    <n v="5.25"/>
    <m/>
    <m/>
    <n v="5.27"/>
    <m/>
    <n v="5.3"/>
    <n v="2.7"/>
    <n v="5.27"/>
  </r>
  <r>
    <x v="42"/>
    <x v="0"/>
    <n v="1"/>
    <n v="5.25"/>
    <m/>
    <m/>
    <n v="5.4"/>
    <n v="3.7"/>
    <n v="5.5"/>
    <n v="2.7"/>
    <n v="5.4"/>
  </r>
  <r>
    <x v="42"/>
    <x v="1"/>
    <n v="1"/>
    <n v="5.25"/>
    <m/>
    <m/>
    <n v="5.22"/>
    <m/>
    <n v="5.0999999999999996"/>
    <n v="2.6"/>
    <n v="5.22"/>
  </r>
  <r>
    <x v="42"/>
    <x v="2"/>
    <n v="1"/>
    <n v="5.25"/>
    <m/>
    <m/>
    <n v="5.3"/>
    <m/>
    <n v="5.2"/>
    <n v="2.7"/>
    <n v="5.3"/>
  </r>
  <r>
    <x v="42"/>
    <x v="3"/>
    <n v="1"/>
    <n v="5.25"/>
    <m/>
    <m/>
    <n v="5.24"/>
    <n v="4.3"/>
    <n v="5.2"/>
    <n v="2.6"/>
    <n v="5.24"/>
  </r>
  <r>
    <x v="42"/>
    <x v="4"/>
    <n v="1"/>
    <n v="5.25"/>
    <m/>
    <m/>
    <n v="5.31"/>
    <m/>
    <n v="5.4"/>
    <n v="2.6"/>
    <n v="5.31"/>
  </r>
  <r>
    <x v="42"/>
    <x v="5"/>
    <n v="1"/>
    <n v="5.25"/>
    <m/>
    <m/>
    <n v="5.29"/>
    <m/>
    <n v="5.4"/>
    <n v="2.6"/>
    <n v="5.29"/>
  </r>
  <r>
    <x v="43"/>
    <x v="6"/>
    <n v="1"/>
    <n v="5.25"/>
    <m/>
    <m/>
    <n v="5.25"/>
    <n v="3.1"/>
    <n v="5.3"/>
    <n v="2.5"/>
    <n v="5.25"/>
  </r>
  <r>
    <x v="43"/>
    <x v="7"/>
    <n v="1"/>
    <n v="5.25"/>
    <m/>
    <m/>
    <n v="5.19"/>
    <m/>
    <n v="5.2"/>
    <n v="2.5"/>
    <n v="5.19"/>
  </r>
  <r>
    <x v="43"/>
    <x v="8"/>
    <n v="1"/>
    <n v="5.25"/>
    <m/>
    <m/>
    <n v="5.39"/>
    <m/>
    <n v="5.2"/>
    <n v="2.5"/>
    <n v="5.39"/>
  </r>
  <r>
    <x v="43"/>
    <x v="9"/>
    <n v="1"/>
    <n v="5.5"/>
    <m/>
    <m/>
    <n v="5.51"/>
    <n v="6.2"/>
    <n v="5.0999999999999996"/>
    <n v="2.7"/>
    <n v="5.51"/>
  </r>
  <r>
    <x v="43"/>
    <x v="10"/>
    <n v="1"/>
    <n v="5.5"/>
    <m/>
    <m/>
    <n v="5.5"/>
    <m/>
    <n v="4.9000000000000004"/>
    <n v="2.5"/>
    <n v="5.5"/>
  </r>
  <r>
    <x v="43"/>
    <x v="11"/>
    <n v="1"/>
    <n v="5.5"/>
    <m/>
    <m/>
    <n v="5.56"/>
    <m/>
    <n v="5"/>
    <n v="2.4"/>
    <n v="5.56"/>
  </r>
  <r>
    <x v="43"/>
    <x v="0"/>
    <n v="1"/>
    <n v="5.5"/>
    <m/>
    <m/>
    <n v="5.52"/>
    <n v="5.2"/>
    <n v="4.9000000000000004"/>
    <n v="2.4"/>
    <n v="5.52"/>
  </r>
  <r>
    <x v="43"/>
    <x v="1"/>
    <n v="1"/>
    <n v="5.5"/>
    <m/>
    <m/>
    <n v="5.54"/>
    <m/>
    <n v="4.8"/>
    <n v="2.2999999999999998"/>
    <n v="5.54"/>
  </r>
  <r>
    <x v="43"/>
    <x v="2"/>
    <n v="1"/>
    <n v="5.5"/>
    <m/>
    <m/>
    <n v="5.54"/>
    <m/>
    <n v="4.9000000000000004"/>
    <n v="2.2000000000000002"/>
    <n v="5.54"/>
  </r>
  <r>
    <x v="43"/>
    <x v="3"/>
    <n v="1"/>
    <n v="5.5"/>
    <m/>
    <m/>
    <n v="5.5"/>
    <n v="3.1"/>
    <n v="4.7"/>
    <n v="2.2999999999999998"/>
    <n v="5.5"/>
  </r>
  <r>
    <x v="43"/>
    <x v="4"/>
    <n v="1"/>
    <n v="5.5"/>
    <m/>
    <m/>
    <n v="5.52"/>
    <m/>
    <n v="4.5999999999999996"/>
    <n v="2.2000000000000002"/>
    <n v="5.52"/>
  </r>
  <r>
    <x v="43"/>
    <x v="5"/>
    <n v="1"/>
    <n v="5.5"/>
    <m/>
    <m/>
    <n v="5.5"/>
    <m/>
    <n v="4.7"/>
    <n v="2.2000000000000002"/>
    <n v="5.5"/>
  </r>
  <r>
    <x v="44"/>
    <x v="6"/>
    <n v="1"/>
    <n v="5.5"/>
    <m/>
    <m/>
    <n v="5.56"/>
    <n v="4"/>
    <n v="4.5999999999999996"/>
    <n v="2.2000000000000002"/>
    <n v="5.56"/>
  </r>
  <r>
    <x v="44"/>
    <x v="7"/>
    <n v="1"/>
    <n v="5.5"/>
    <m/>
    <m/>
    <n v="5.51"/>
    <m/>
    <n v="4.5999999999999996"/>
    <n v="2.2999999999999998"/>
    <n v="5.51"/>
  </r>
  <r>
    <x v="44"/>
    <x v="8"/>
    <n v="1"/>
    <n v="5.5"/>
    <m/>
    <m/>
    <n v="5.49"/>
    <m/>
    <n v="4.7"/>
    <n v="2.1"/>
    <n v="5.49"/>
  </r>
  <r>
    <x v="44"/>
    <x v="9"/>
    <n v="1"/>
    <n v="5.5"/>
    <m/>
    <m/>
    <n v="5.45"/>
    <n v="3.9"/>
    <n v="4.3"/>
    <n v="2.1"/>
    <n v="5.45"/>
  </r>
  <r>
    <x v="44"/>
    <x v="10"/>
    <n v="1"/>
    <n v="5.5"/>
    <m/>
    <m/>
    <n v="5.49"/>
    <m/>
    <n v="4.4000000000000004"/>
    <n v="2.2000000000000002"/>
    <n v="5.49"/>
  </r>
  <r>
    <x v="44"/>
    <x v="11"/>
    <n v="1"/>
    <n v="5.5"/>
    <m/>
    <m/>
    <n v="5.56"/>
    <m/>
    <n v="4.5"/>
    <n v="2.2000000000000002"/>
    <n v="5.56"/>
  </r>
  <r>
    <x v="44"/>
    <x v="0"/>
    <n v="1"/>
    <n v="5.5"/>
    <m/>
    <m/>
    <n v="5.54"/>
    <n v="5.3"/>
    <n v="4.5"/>
    <n v="2.2000000000000002"/>
    <n v="5.54"/>
  </r>
  <r>
    <x v="44"/>
    <x v="1"/>
    <n v="1"/>
    <n v="5.5"/>
    <m/>
    <m/>
    <n v="5.55"/>
    <m/>
    <n v="4.5"/>
    <n v="2.5"/>
    <n v="5.55"/>
  </r>
  <r>
    <x v="44"/>
    <x v="2"/>
    <n v="1"/>
    <n v="5.5"/>
    <m/>
    <m/>
    <n v="5.51"/>
    <m/>
    <n v="4.5999999999999996"/>
    <n v="2.5"/>
    <n v="5.51"/>
  </r>
  <r>
    <x v="44"/>
    <x v="3"/>
    <n v="1"/>
    <n v="5.25"/>
    <m/>
    <m/>
    <n v="5.07"/>
    <n v="6.7"/>
    <n v="4.5"/>
    <n v="2.2999999999999998"/>
    <n v="5.07"/>
  </r>
  <r>
    <x v="44"/>
    <x v="4"/>
    <n v="1"/>
    <n v="5"/>
    <m/>
    <m/>
    <n v="4.83"/>
    <m/>
    <n v="4.4000000000000004"/>
    <n v="2.2999999999999998"/>
    <n v="4.83"/>
  </r>
  <r>
    <x v="44"/>
    <x v="5"/>
    <n v="1"/>
    <n v="4.75"/>
    <m/>
    <m/>
    <n v="4.68"/>
    <m/>
    <n v="4.4000000000000004"/>
    <n v="2.4"/>
    <n v="4.68"/>
  </r>
  <r>
    <x v="45"/>
    <x v="6"/>
    <n v="1"/>
    <n v="4.75"/>
    <m/>
    <m/>
    <n v="4.63"/>
    <n v="3.2"/>
    <n v="4.3"/>
    <n v="2.4"/>
    <n v="4.63"/>
  </r>
  <r>
    <x v="45"/>
    <x v="7"/>
    <n v="1"/>
    <n v="4.75"/>
    <m/>
    <m/>
    <n v="4.76"/>
    <m/>
    <n v="4.4000000000000004"/>
    <n v="2.1"/>
    <n v="4.76"/>
  </r>
  <r>
    <x v="45"/>
    <x v="8"/>
    <n v="1"/>
    <n v="4.75"/>
    <m/>
    <m/>
    <n v="4.8099999999999996"/>
    <m/>
    <n v="4.2"/>
    <n v="2.1"/>
    <n v="4.8099999999999996"/>
  </r>
  <r>
    <x v="45"/>
    <x v="9"/>
    <n v="1"/>
    <n v="4.75"/>
    <m/>
    <m/>
    <n v="4.74"/>
    <n v="3.3"/>
    <n v="4.3"/>
    <n v="2.2000000000000002"/>
    <n v="4.74"/>
  </r>
  <r>
    <x v="45"/>
    <x v="10"/>
    <n v="1"/>
    <n v="4.75"/>
    <m/>
    <m/>
    <n v="4.74"/>
    <m/>
    <n v="4.2"/>
    <n v="2"/>
    <n v="4.74"/>
  </r>
  <r>
    <x v="45"/>
    <x v="11"/>
    <n v="1"/>
    <n v="4.75"/>
    <m/>
    <m/>
    <n v="4.76"/>
    <m/>
    <n v="4.3"/>
    <n v="2.1"/>
    <n v="4.76"/>
  </r>
  <r>
    <x v="45"/>
    <x v="0"/>
    <n v="1"/>
    <n v="5"/>
    <m/>
    <m/>
    <n v="4.99"/>
    <n v="5.0999999999999996"/>
    <n v="4.3"/>
    <n v="2.1"/>
    <n v="4.99"/>
  </r>
  <r>
    <x v="45"/>
    <x v="1"/>
    <n v="1"/>
    <n v="5"/>
    <m/>
    <m/>
    <n v="5.07"/>
    <m/>
    <n v="4.2"/>
    <n v="1.9"/>
    <n v="5.07"/>
  </r>
  <r>
    <x v="45"/>
    <x v="2"/>
    <n v="1"/>
    <n v="5.25"/>
    <m/>
    <m/>
    <n v="5.22"/>
    <m/>
    <n v="4.2"/>
    <n v="2"/>
    <n v="5.22"/>
  </r>
  <r>
    <x v="45"/>
    <x v="3"/>
    <n v="1"/>
    <n v="5.25"/>
    <m/>
    <m/>
    <n v="5.2"/>
    <n v="7.1"/>
    <n v="4.0999999999999996"/>
    <n v="2.1"/>
    <n v="5.2"/>
  </r>
  <r>
    <x v="45"/>
    <x v="4"/>
    <n v="1"/>
    <n v="5.25"/>
    <m/>
    <m/>
    <n v="5.42"/>
    <m/>
    <n v="4.0999999999999996"/>
    <n v="2.1"/>
    <n v="5.42"/>
  </r>
  <r>
    <x v="45"/>
    <x v="5"/>
    <n v="1"/>
    <n v="5.5"/>
    <m/>
    <m/>
    <n v="5.3"/>
    <m/>
    <n v="4"/>
    <n v="1.9"/>
    <n v="5.3"/>
  </r>
  <r>
    <x v="46"/>
    <x v="6"/>
    <n v="1"/>
    <n v="5.5"/>
    <m/>
    <m/>
    <n v="5.45"/>
    <n v="1.2"/>
    <n v="4"/>
    <n v="2"/>
    <n v="5.45"/>
  </r>
  <r>
    <x v="46"/>
    <x v="7"/>
    <n v="1"/>
    <n v="5.5"/>
    <m/>
    <m/>
    <n v="5.73"/>
    <m/>
    <n v="4.0999999999999996"/>
    <n v="2.2000000000000002"/>
    <n v="5.73"/>
  </r>
  <r>
    <x v="46"/>
    <x v="8"/>
    <n v="1"/>
    <n v="5.75"/>
    <m/>
    <m/>
    <n v="5.85"/>
    <m/>
    <n v="4"/>
    <n v="2.4"/>
    <n v="5.85"/>
  </r>
  <r>
    <x v="46"/>
    <x v="9"/>
    <n v="1"/>
    <n v="6"/>
    <m/>
    <m/>
    <n v="6.02"/>
    <n v="7.8"/>
    <n v="3.8"/>
    <n v="2.2999999999999998"/>
    <n v="6.02"/>
  </r>
  <r>
    <x v="46"/>
    <x v="10"/>
    <n v="1"/>
    <n v="6"/>
    <m/>
    <m/>
    <n v="6.27"/>
    <m/>
    <n v="4"/>
    <n v="2.4"/>
    <n v="6.27"/>
  </r>
  <r>
    <x v="46"/>
    <x v="11"/>
    <n v="1"/>
    <n v="6.5"/>
    <m/>
    <m/>
    <n v="6.53"/>
    <m/>
    <n v="4"/>
    <n v="2.5"/>
    <n v="6.53"/>
  </r>
  <r>
    <x v="46"/>
    <x v="0"/>
    <n v="1"/>
    <n v="6.5"/>
    <m/>
    <m/>
    <n v="6.54"/>
    <n v="0.5"/>
    <n v="4"/>
    <n v="2.5"/>
    <n v="6.54"/>
  </r>
  <r>
    <x v="46"/>
    <x v="1"/>
    <n v="1"/>
    <n v="6.5"/>
    <m/>
    <m/>
    <n v="6.5"/>
    <m/>
    <n v="4.0999999999999996"/>
    <n v="2.6"/>
    <n v="6.5"/>
  </r>
  <r>
    <x v="46"/>
    <x v="2"/>
    <n v="1"/>
    <n v="6.5"/>
    <m/>
    <m/>
    <n v="6.52"/>
    <m/>
    <n v="3.9"/>
    <n v="2.6"/>
    <n v="6.52"/>
  </r>
  <r>
    <x v="46"/>
    <x v="3"/>
    <n v="1"/>
    <n v="6.5"/>
    <m/>
    <m/>
    <n v="6.51"/>
    <n v="2.2999999999999998"/>
    <n v="3.9"/>
    <n v="2.5"/>
    <n v="6.51"/>
  </r>
  <r>
    <x v="46"/>
    <x v="4"/>
    <n v="1"/>
    <n v="6.5"/>
    <m/>
    <m/>
    <n v="6.51"/>
    <m/>
    <n v="3.9"/>
    <n v="2.6"/>
    <n v="6.51"/>
  </r>
  <r>
    <x v="46"/>
    <x v="5"/>
    <n v="1"/>
    <n v="6.5"/>
    <m/>
    <m/>
    <n v="6.4"/>
    <m/>
    <n v="3.9"/>
    <n v="2.6"/>
    <n v="6.4"/>
  </r>
  <r>
    <x v="47"/>
    <x v="6"/>
    <n v="1"/>
    <n v="6.5"/>
    <m/>
    <m/>
    <n v="5.98"/>
    <n v="-1.1000000000000001"/>
    <n v="4.2"/>
    <n v="2.6"/>
    <n v="5.98"/>
  </r>
  <r>
    <x v="47"/>
    <x v="7"/>
    <n v="1"/>
    <n v="5.5"/>
    <m/>
    <m/>
    <n v="5.49"/>
    <m/>
    <n v="4.2"/>
    <n v="2.7"/>
    <n v="5.49"/>
  </r>
  <r>
    <x v="47"/>
    <x v="8"/>
    <n v="1"/>
    <n v="5.5"/>
    <m/>
    <m/>
    <n v="5.31"/>
    <m/>
    <n v="4.3"/>
    <n v="2.7"/>
    <n v="5.31"/>
  </r>
  <r>
    <x v="47"/>
    <x v="9"/>
    <n v="1"/>
    <n v="5"/>
    <m/>
    <m/>
    <n v="4.8"/>
    <n v="2.1"/>
    <n v="4.4000000000000004"/>
    <n v="2.6"/>
    <n v="4.8"/>
  </r>
  <r>
    <x v="47"/>
    <x v="10"/>
    <n v="1"/>
    <n v="4.5"/>
    <m/>
    <m/>
    <n v="4.21"/>
    <m/>
    <n v="4.3"/>
    <n v="2.5"/>
    <n v="4.21"/>
  </r>
  <r>
    <x v="47"/>
    <x v="11"/>
    <n v="1"/>
    <n v="4"/>
    <m/>
    <m/>
    <n v="3.97"/>
    <m/>
    <n v="4.5"/>
    <n v="2.7"/>
    <n v="3.97"/>
  </r>
  <r>
    <x v="47"/>
    <x v="0"/>
    <n v="1"/>
    <n v="3.75"/>
    <m/>
    <m/>
    <n v="3.77"/>
    <n v="-1.3"/>
    <n v="4.5999999999999996"/>
    <n v="2.7"/>
    <n v="3.77"/>
  </r>
  <r>
    <x v="47"/>
    <x v="1"/>
    <n v="1"/>
    <n v="3.75"/>
    <m/>
    <m/>
    <n v="3.65"/>
    <m/>
    <n v="4.9000000000000004"/>
    <n v="2.7"/>
    <n v="3.65"/>
  </r>
  <r>
    <x v="47"/>
    <x v="2"/>
    <n v="1"/>
    <n v="3.5"/>
    <m/>
    <m/>
    <n v="3.07"/>
    <m/>
    <n v="5"/>
    <n v="2.6"/>
    <n v="3.07"/>
  </r>
  <r>
    <x v="47"/>
    <x v="3"/>
    <n v="1"/>
    <n v="3"/>
    <m/>
    <m/>
    <n v="2.4900000000000002"/>
    <n v="1.1000000000000001"/>
    <n v="5.3"/>
    <n v="2.6"/>
    <n v="2.4900000000000002"/>
  </r>
  <r>
    <x v="47"/>
    <x v="4"/>
    <n v="1"/>
    <n v="2.5"/>
    <m/>
    <m/>
    <n v="2.09"/>
    <m/>
    <n v="5.5"/>
    <n v="2.8"/>
    <n v="2.09"/>
  </r>
  <r>
    <x v="47"/>
    <x v="5"/>
    <n v="1"/>
    <n v="2"/>
    <m/>
    <m/>
    <n v="1.82"/>
    <m/>
    <n v="5.7"/>
    <n v="2.7"/>
    <n v="1.82"/>
  </r>
  <r>
    <x v="48"/>
    <x v="6"/>
    <n v="1"/>
    <n v="1.75"/>
    <m/>
    <m/>
    <n v="1.73"/>
    <n v="3.7"/>
    <n v="5.7"/>
    <n v="2.6"/>
    <n v="1.73"/>
  </r>
  <r>
    <x v="48"/>
    <x v="7"/>
    <n v="1"/>
    <n v="1.75"/>
    <m/>
    <m/>
    <n v="1.74"/>
    <m/>
    <n v="5.7"/>
    <n v="2.6"/>
    <n v="1.74"/>
  </r>
  <r>
    <x v="48"/>
    <x v="8"/>
    <n v="1"/>
    <n v="1.75"/>
    <m/>
    <m/>
    <n v="1.73"/>
    <m/>
    <n v="5.7"/>
    <n v="2.4"/>
    <n v="1.73"/>
  </r>
  <r>
    <x v="48"/>
    <x v="9"/>
    <n v="1"/>
    <n v="1.75"/>
    <m/>
    <m/>
    <n v="1.75"/>
    <n v="2.2000000000000002"/>
    <n v="5.9"/>
    <n v="2.5"/>
    <n v="1.75"/>
  </r>
  <r>
    <x v="48"/>
    <x v="10"/>
    <n v="1"/>
    <n v="1.75"/>
    <m/>
    <m/>
    <n v="1.75"/>
    <m/>
    <n v="5.8"/>
    <n v="2.5"/>
    <n v="1.75"/>
  </r>
  <r>
    <x v="48"/>
    <x v="11"/>
    <n v="1"/>
    <n v="1.75"/>
    <m/>
    <m/>
    <n v="1.75"/>
    <m/>
    <n v="5.8"/>
    <n v="2.2999999999999998"/>
    <n v="1.75"/>
  </r>
  <r>
    <x v="48"/>
    <x v="0"/>
    <n v="1"/>
    <n v="1.75"/>
    <m/>
    <m/>
    <n v="1.73"/>
    <n v="2"/>
    <n v="5.8"/>
    <n v="2.2000000000000002"/>
    <n v="1.73"/>
  </r>
  <r>
    <x v="48"/>
    <x v="1"/>
    <n v="1"/>
    <n v="1.75"/>
    <m/>
    <m/>
    <n v="1.74"/>
    <m/>
    <n v="5.7"/>
    <n v="2.4"/>
    <n v="1.74"/>
  </r>
  <r>
    <x v="48"/>
    <x v="2"/>
    <n v="1"/>
    <n v="1.75"/>
    <m/>
    <m/>
    <n v="1.75"/>
    <m/>
    <n v="5.7"/>
    <n v="2.2000000000000002"/>
    <n v="1.75"/>
  </r>
  <r>
    <x v="48"/>
    <x v="3"/>
    <n v="1"/>
    <n v="1.75"/>
    <m/>
    <m/>
    <n v="1.75"/>
    <n v="0.3"/>
    <n v="5.7"/>
    <n v="2.2000000000000002"/>
    <n v="1.75"/>
  </r>
  <r>
    <x v="48"/>
    <x v="4"/>
    <n v="1"/>
    <n v="1.75"/>
    <m/>
    <m/>
    <n v="1.34"/>
    <m/>
    <n v="5.9"/>
    <n v="2"/>
    <n v="1.34"/>
  </r>
  <r>
    <x v="48"/>
    <x v="5"/>
    <n v="1"/>
    <n v="1.25"/>
    <m/>
    <m/>
    <n v="1.24"/>
    <m/>
    <n v="6"/>
    <n v="1.9"/>
    <n v="1.24"/>
  </r>
  <r>
    <x v="49"/>
    <x v="6"/>
    <n v="1"/>
    <n v="1.25"/>
    <m/>
    <m/>
    <n v="1.24"/>
    <n v="2.1"/>
    <n v="5.8"/>
    <n v="1.9"/>
    <n v="1.24"/>
  </r>
  <r>
    <x v="49"/>
    <x v="7"/>
    <n v="1"/>
    <n v="1.25"/>
    <m/>
    <m/>
    <n v="1.26"/>
    <m/>
    <n v="5.9"/>
    <n v="1.7"/>
    <n v="1.26"/>
  </r>
  <r>
    <x v="49"/>
    <x v="8"/>
    <n v="1"/>
    <n v="1.25"/>
    <m/>
    <m/>
    <n v="1.25"/>
    <m/>
    <n v="5.9"/>
    <n v="1.7"/>
    <n v="1.25"/>
  </r>
  <r>
    <x v="49"/>
    <x v="9"/>
    <n v="1"/>
    <n v="1.25"/>
    <m/>
    <m/>
    <n v="1.26"/>
    <n v="3.8"/>
    <n v="6"/>
    <n v="1.5"/>
    <n v="1.26"/>
  </r>
  <r>
    <x v="49"/>
    <x v="10"/>
    <n v="1"/>
    <n v="1.25"/>
    <m/>
    <m/>
    <n v="1.26"/>
    <m/>
    <n v="6.1"/>
    <n v="1.6"/>
    <n v="1.26"/>
  </r>
  <r>
    <x v="49"/>
    <x v="11"/>
    <n v="1"/>
    <n v="1.25"/>
    <m/>
    <m/>
    <n v="1.22"/>
    <m/>
    <n v="6.3"/>
    <n v="1.5"/>
    <n v="1.22"/>
  </r>
  <r>
    <x v="49"/>
    <x v="0"/>
    <n v="1"/>
    <n v="1"/>
    <m/>
    <m/>
    <n v="1.01"/>
    <n v="6.9"/>
    <n v="6.2"/>
    <n v="1.5"/>
    <n v="1.01"/>
  </r>
  <r>
    <x v="49"/>
    <x v="1"/>
    <n v="1"/>
    <n v="1"/>
    <m/>
    <m/>
    <n v="1.03"/>
    <m/>
    <n v="6.1"/>
    <n v="1.3"/>
    <n v="1.03"/>
  </r>
  <r>
    <x v="49"/>
    <x v="2"/>
    <n v="1"/>
    <n v="1"/>
    <m/>
    <m/>
    <n v="1.01"/>
    <m/>
    <n v="6.1"/>
    <n v="1.2"/>
    <n v="1.01"/>
  </r>
  <r>
    <x v="49"/>
    <x v="3"/>
    <n v="1"/>
    <n v="1"/>
    <m/>
    <m/>
    <n v="1.01"/>
    <n v="4.8"/>
    <n v="6"/>
    <n v="1.3"/>
    <n v="1.01"/>
  </r>
  <r>
    <x v="49"/>
    <x v="4"/>
    <n v="1"/>
    <n v="1"/>
    <m/>
    <m/>
    <n v="1"/>
    <m/>
    <n v="5.8"/>
    <n v="1.1000000000000001"/>
    <n v="1"/>
  </r>
  <r>
    <x v="49"/>
    <x v="5"/>
    <n v="1"/>
    <n v="1"/>
    <m/>
    <m/>
    <n v="0.98"/>
    <m/>
    <n v="5.7"/>
    <n v="1.1000000000000001"/>
    <n v="0.98"/>
  </r>
  <r>
    <x v="50"/>
    <x v="6"/>
    <n v="1"/>
    <n v="1"/>
    <m/>
    <m/>
    <n v="1"/>
    <n v="2.2999999999999998"/>
    <n v="5.7"/>
    <n v="1.1000000000000001"/>
    <n v="1"/>
  </r>
  <r>
    <x v="50"/>
    <x v="7"/>
    <n v="1"/>
    <n v="1"/>
    <m/>
    <m/>
    <n v="1.01"/>
    <m/>
    <n v="5.6"/>
    <n v="1.2"/>
    <n v="1.01"/>
  </r>
  <r>
    <x v="50"/>
    <x v="8"/>
    <n v="1"/>
    <n v="1"/>
    <m/>
    <m/>
    <n v="1"/>
    <m/>
    <n v="5.8"/>
    <n v="1.6"/>
    <n v="1"/>
  </r>
  <r>
    <x v="50"/>
    <x v="9"/>
    <n v="1"/>
    <n v="1"/>
    <m/>
    <m/>
    <n v="1"/>
    <n v="3"/>
    <n v="5.6"/>
    <n v="1.8"/>
    <n v="1"/>
  </r>
  <r>
    <x v="50"/>
    <x v="10"/>
    <n v="1"/>
    <n v="1"/>
    <m/>
    <m/>
    <n v="1"/>
    <m/>
    <n v="5.6"/>
    <n v="1.7"/>
    <n v="1"/>
  </r>
  <r>
    <x v="50"/>
    <x v="11"/>
    <n v="1"/>
    <n v="1"/>
    <m/>
    <m/>
    <n v="1.03"/>
    <m/>
    <n v="5.6"/>
    <n v="1.9"/>
    <n v="1.03"/>
  </r>
  <r>
    <x v="50"/>
    <x v="0"/>
    <n v="1"/>
    <n v="1.25"/>
    <m/>
    <m/>
    <n v="1.26"/>
    <n v="3.7"/>
    <n v="5.5"/>
    <n v="1.8"/>
    <n v="1.26"/>
  </r>
  <r>
    <x v="50"/>
    <x v="1"/>
    <n v="1"/>
    <n v="1.25"/>
    <m/>
    <m/>
    <n v="1.43"/>
    <m/>
    <n v="5.4"/>
    <n v="1.7"/>
    <n v="1.43"/>
  </r>
  <r>
    <x v="50"/>
    <x v="2"/>
    <n v="1"/>
    <n v="1.5"/>
    <m/>
    <m/>
    <n v="1.61"/>
    <m/>
    <n v="5.4"/>
    <n v="2"/>
    <n v="1.61"/>
  </r>
  <r>
    <x v="50"/>
    <x v="3"/>
    <n v="1"/>
    <n v="1.75"/>
    <m/>
    <m/>
    <n v="1.76"/>
    <n v="3.5"/>
    <n v="5.5"/>
    <n v="2"/>
    <n v="1.76"/>
  </r>
  <r>
    <x v="50"/>
    <x v="4"/>
    <n v="1"/>
    <n v="1.75"/>
    <m/>
    <m/>
    <n v="1.93"/>
    <m/>
    <n v="5.4"/>
    <n v="2.2000000000000002"/>
    <n v="1.93"/>
  </r>
  <r>
    <x v="50"/>
    <x v="5"/>
    <n v="1"/>
    <n v="2"/>
    <m/>
    <m/>
    <n v="2.16"/>
    <m/>
    <n v="5.4"/>
    <n v="2.2000000000000002"/>
    <n v="2.16"/>
  </r>
  <r>
    <x v="51"/>
    <x v="6"/>
    <n v="1"/>
    <n v="2.25"/>
    <m/>
    <m/>
    <n v="2.2799999999999998"/>
    <n v="4.3"/>
    <n v="5.3"/>
    <n v="2.2999999999999998"/>
    <n v="2.2799999999999998"/>
  </r>
  <r>
    <x v="51"/>
    <x v="7"/>
    <n v="1"/>
    <n v="2.25"/>
    <m/>
    <m/>
    <n v="2.5"/>
    <m/>
    <n v="5.4"/>
    <n v="2.4"/>
    <n v="2.5"/>
  </r>
  <r>
    <x v="51"/>
    <x v="8"/>
    <n v="1"/>
    <n v="2.5"/>
    <m/>
    <m/>
    <n v="2.63"/>
    <m/>
    <n v="5.2"/>
    <n v="2.2999999999999998"/>
    <n v="2.63"/>
  </r>
  <r>
    <x v="51"/>
    <x v="9"/>
    <n v="1"/>
    <n v="2.75"/>
    <m/>
    <m/>
    <n v="2.79"/>
    <n v="2.1"/>
    <n v="5.2"/>
    <n v="2.2000000000000002"/>
    <n v="2.79"/>
  </r>
  <r>
    <x v="51"/>
    <x v="10"/>
    <n v="1"/>
    <n v="2.75"/>
    <m/>
    <m/>
    <n v="3"/>
    <m/>
    <n v="5.0999999999999996"/>
    <n v="2.2000000000000002"/>
    <n v="3"/>
  </r>
  <r>
    <x v="51"/>
    <x v="11"/>
    <n v="1"/>
    <n v="3"/>
    <m/>
    <m/>
    <n v="3.04"/>
    <m/>
    <n v="5"/>
    <n v="2"/>
    <n v="3.04"/>
  </r>
  <r>
    <x v="51"/>
    <x v="0"/>
    <n v="1"/>
    <n v="3.25"/>
    <m/>
    <m/>
    <n v="3.26"/>
    <n v="3.4"/>
    <n v="5"/>
    <n v="2.1"/>
    <n v="3.26"/>
  </r>
  <r>
    <x v="51"/>
    <x v="1"/>
    <n v="1"/>
    <n v="3.25"/>
    <m/>
    <m/>
    <n v="3.5"/>
    <m/>
    <n v="4.9000000000000004"/>
    <n v="2.1"/>
    <n v="3.5"/>
  </r>
  <r>
    <x v="51"/>
    <x v="2"/>
    <n v="1"/>
    <n v="3.5"/>
    <m/>
    <m/>
    <n v="3.62"/>
    <m/>
    <n v="5"/>
    <n v="2"/>
    <n v="3.62"/>
  </r>
  <r>
    <x v="51"/>
    <x v="3"/>
    <n v="1"/>
    <n v="3.75"/>
    <m/>
    <m/>
    <n v="3.78"/>
    <n v="2.2999999999999998"/>
    <n v="5"/>
    <n v="2.1"/>
    <n v="3.78"/>
  </r>
  <r>
    <x v="51"/>
    <x v="4"/>
    <n v="1"/>
    <n v="4"/>
    <m/>
    <m/>
    <n v="4"/>
    <m/>
    <n v="5"/>
    <n v="2.1"/>
    <n v="4"/>
  </r>
  <r>
    <x v="51"/>
    <x v="5"/>
    <n v="1"/>
    <n v="4"/>
    <m/>
    <m/>
    <n v="4.16"/>
    <m/>
    <n v="4.9000000000000004"/>
    <n v="2.2000000000000002"/>
    <n v="4.16"/>
  </r>
  <r>
    <x v="52"/>
    <x v="6"/>
    <n v="1"/>
    <n v="4.25"/>
    <m/>
    <m/>
    <n v="4.29"/>
    <n v="4.9000000000000004"/>
    <n v="4.7"/>
    <n v="2.1"/>
    <n v="4.29"/>
  </r>
  <r>
    <x v="52"/>
    <x v="7"/>
    <n v="1"/>
    <n v="4.5"/>
    <m/>
    <m/>
    <n v="4.49"/>
    <m/>
    <n v="4.8"/>
    <n v="2.1"/>
    <n v="4.49"/>
  </r>
  <r>
    <x v="52"/>
    <x v="8"/>
    <n v="1"/>
    <n v="4.5"/>
    <m/>
    <m/>
    <n v="4.59"/>
    <m/>
    <n v="4.7"/>
    <n v="2.1"/>
    <n v="4.59"/>
  </r>
  <r>
    <x v="52"/>
    <x v="9"/>
    <n v="1"/>
    <n v="4.75"/>
    <m/>
    <m/>
    <n v="4.79"/>
    <n v="1.2"/>
    <n v="4.7"/>
    <n v="2.2999999999999998"/>
    <n v="4.79"/>
  </r>
  <r>
    <x v="52"/>
    <x v="10"/>
    <n v="1"/>
    <n v="4.75"/>
    <m/>
    <m/>
    <n v="4.9400000000000004"/>
    <m/>
    <n v="4.5999999999999996"/>
    <n v="2.4"/>
    <n v="4.9400000000000004"/>
  </r>
  <r>
    <x v="52"/>
    <x v="11"/>
    <n v="1"/>
    <n v="5"/>
    <m/>
    <m/>
    <n v="4.99"/>
    <m/>
    <n v="4.5999999999999996"/>
    <n v="2.6"/>
    <n v="4.99"/>
  </r>
  <r>
    <x v="52"/>
    <x v="0"/>
    <n v="1"/>
    <n v="5.25"/>
    <m/>
    <m/>
    <n v="5.24"/>
    <n v="0.4"/>
    <n v="4.7"/>
    <n v="2.7"/>
    <n v="5.24"/>
  </r>
  <r>
    <x v="52"/>
    <x v="1"/>
    <n v="1"/>
    <n v="5.25"/>
    <m/>
    <m/>
    <n v="5.25"/>
    <m/>
    <n v="4.7"/>
    <n v="2.8"/>
    <n v="5.25"/>
  </r>
  <r>
    <x v="52"/>
    <x v="2"/>
    <n v="1"/>
    <n v="5.25"/>
    <m/>
    <m/>
    <n v="5.25"/>
    <m/>
    <n v="4.5"/>
    <n v="2.9"/>
    <n v="5.25"/>
  </r>
  <r>
    <x v="52"/>
    <x v="3"/>
    <n v="1"/>
    <n v="5.25"/>
    <m/>
    <m/>
    <n v="5.25"/>
    <n v="3.2"/>
    <n v="4.4000000000000004"/>
    <n v="2.7"/>
    <n v="5.25"/>
  </r>
  <r>
    <x v="52"/>
    <x v="4"/>
    <n v="1"/>
    <n v="5.25"/>
    <m/>
    <m/>
    <n v="5.25"/>
    <m/>
    <n v="4.5"/>
    <n v="2.6"/>
    <n v="5.25"/>
  </r>
  <r>
    <x v="52"/>
    <x v="5"/>
    <n v="1"/>
    <n v="5.25"/>
    <m/>
    <m/>
    <n v="5.24"/>
    <m/>
    <n v="4.4000000000000004"/>
    <n v="2.6"/>
    <n v="5.24"/>
  </r>
  <r>
    <x v="53"/>
    <x v="6"/>
    <n v="1"/>
    <n v="5.25"/>
    <m/>
    <m/>
    <n v="5.25"/>
    <n v="0.2"/>
    <n v="4.5999999999999996"/>
    <n v="2.7"/>
    <n v="5.25"/>
  </r>
  <r>
    <x v="53"/>
    <x v="7"/>
    <n v="1"/>
    <n v="5.25"/>
    <m/>
    <m/>
    <n v="5.26"/>
    <m/>
    <n v="4.5"/>
    <n v="2.7"/>
    <n v="5.26"/>
  </r>
  <r>
    <x v="53"/>
    <x v="8"/>
    <n v="1"/>
    <n v="5.25"/>
    <m/>
    <m/>
    <n v="5.26"/>
    <m/>
    <n v="4.4000000000000004"/>
    <n v="2.5"/>
    <n v="5.26"/>
  </r>
  <r>
    <x v="53"/>
    <x v="9"/>
    <n v="1"/>
    <n v="5.25"/>
    <m/>
    <m/>
    <n v="5.25"/>
    <n v="3.1"/>
    <n v="4.5"/>
    <n v="2.2999999999999998"/>
    <n v="5.25"/>
  </r>
  <r>
    <x v="53"/>
    <x v="10"/>
    <n v="1"/>
    <n v="5.25"/>
    <m/>
    <m/>
    <n v="5.25"/>
    <m/>
    <n v="4.4000000000000004"/>
    <n v="2.2000000000000002"/>
    <n v="5.25"/>
  </r>
  <r>
    <x v="53"/>
    <x v="11"/>
    <n v="1"/>
    <n v="5.25"/>
    <m/>
    <m/>
    <n v="5.25"/>
    <m/>
    <n v="4.5999999999999996"/>
    <n v="2.2000000000000002"/>
    <n v="5.25"/>
  </r>
  <r>
    <x v="53"/>
    <x v="0"/>
    <n v="1"/>
    <n v="5.25"/>
    <m/>
    <m/>
    <n v="5.26"/>
    <n v="2.7"/>
    <n v="4.7"/>
    <n v="2.2000000000000002"/>
    <n v="5.26"/>
  </r>
  <r>
    <x v="53"/>
    <x v="1"/>
    <n v="1"/>
    <n v="5.25"/>
    <m/>
    <m/>
    <n v="5.0199999999999996"/>
    <m/>
    <n v="4.5999999999999996"/>
    <n v="2.1"/>
    <n v="5.0199999999999996"/>
  </r>
  <r>
    <x v="53"/>
    <x v="2"/>
    <n v="1"/>
    <n v="5.25"/>
    <m/>
    <m/>
    <n v="4.9400000000000004"/>
    <m/>
    <n v="4.7"/>
    <n v="2.1"/>
    <n v="4.9400000000000004"/>
  </r>
  <r>
    <x v="53"/>
    <x v="3"/>
    <n v="1"/>
    <n v="4.75"/>
    <m/>
    <m/>
    <n v="4.76"/>
    <n v="1.4"/>
    <n v="4.7"/>
    <n v="2.2000000000000002"/>
    <n v="4.76"/>
  </r>
  <r>
    <x v="53"/>
    <x v="4"/>
    <n v="1"/>
    <n v="4.5"/>
    <m/>
    <m/>
    <n v="4.49"/>
    <m/>
    <n v="4.7"/>
    <n v="2.2999999999999998"/>
    <n v="4.49"/>
  </r>
  <r>
    <x v="53"/>
    <x v="5"/>
    <n v="1"/>
    <n v="4.5"/>
    <m/>
    <m/>
    <n v="4.24"/>
    <m/>
    <n v="5"/>
    <n v="2.4"/>
    <n v="4.24"/>
  </r>
  <r>
    <x v="54"/>
    <x v="6"/>
    <n v="1"/>
    <n v="4.25"/>
    <m/>
    <m/>
    <n v="3.94"/>
    <n v="-2.7"/>
    <n v="5"/>
    <n v="2.5"/>
    <n v="3.94"/>
  </r>
  <r>
    <x v="54"/>
    <x v="7"/>
    <n v="1"/>
    <n v="3"/>
    <m/>
    <m/>
    <n v="2.98"/>
    <m/>
    <n v="4.9000000000000004"/>
    <n v="2.2999999999999998"/>
    <n v="2.98"/>
  </r>
  <r>
    <x v="54"/>
    <x v="8"/>
    <n v="1"/>
    <n v="3"/>
    <m/>
    <m/>
    <n v="2.61"/>
    <m/>
    <n v="5.0999999999999996"/>
    <n v="2.4"/>
    <n v="2.61"/>
  </r>
  <r>
    <x v="54"/>
    <x v="9"/>
    <n v="1"/>
    <n v="2.25"/>
    <m/>
    <m/>
    <n v="2.2799999999999998"/>
    <n v="2"/>
    <n v="5"/>
    <n v="2.2999999999999998"/>
    <n v="2.2799999999999998"/>
  </r>
  <r>
    <x v="54"/>
    <x v="10"/>
    <n v="1"/>
    <n v="2"/>
    <m/>
    <m/>
    <n v="1.98"/>
    <m/>
    <n v="5.4"/>
    <n v="2.2999999999999998"/>
    <n v="1.98"/>
  </r>
  <r>
    <x v="54"/>
    <x v="11"/>
    <n v="1"/>
    <n v="2"/>
    <m/>
    <m/>
    <n v="2"/>
    <m/>
    <n v="5.6"/>
    <n v="2.4"/>
    <n v="2"/>
  </r>
  <r>
    <x v="54"/>
    <x v="0"/>
    <n v="1"/>
    <n v="2"/>
    <m/>
    <m/>
    <n v="2.0099999999999998"/>
    <n v="-1.9"/>
    <n v="5.8"/>
    <n v="2.5"/>
    <n v="2.0099999999999998"/>
  </r>
  <r>
    <x v="54"/>
    <x v="1"/>
    <n v="1"/>
    <n v="2"/>
    <m/>
    <m/>
    <n v="2"/>
    <m/>
    <n v="6.1"/>
    <n v="2.5"/>
    <n v="2"/>
  </r>
  <r>
    <x v="54"/>
    <x v="2"/>
    <n v="1"/>
    <n v="2"/>
    <m/>
    <m/>
    <n v="1.81"/>
    <m/>
    <n v="6.1"/>
    <n v="2.5"/>
    <n v="1.81"/>
  </r>
  <r>
    <x v="54"/>
    <x v="3"/>
    <n v="1"/>
    <n v="2"/>
    <m/>
    <m/>
    <n v="0.97"/>
    <n v="-8.1999999999999993"/>
    <n v="6.5"/>
    <n v="2.2000000000000002"/>
    <n v="0.97"/>
  </r>
  <r>
    <x v="54"/>
    <x v="4"/>
    <n v="1"/>
    <n v="1"/>
    <m/>
    <m/>
    <n v="0.39"/>
    <m/>
    <n v="6.8"/>
    <n v="2"/>
    <n v="0.39"/>
  </r>
  <r>
    <x v="54"/>
    <x v="5"/>
    <n v="1"/>
    <n v="1"/>
    <m/>
    <m/>
    <n v="0.16"/>
    <m/>
    <n v="7.3"/>
    <n v="1.8"/>
    <n v="0.16"/>
  </r>
  <r>
    <x v="55"/>
    <x v="6"/>
    <n v="1"/>
    <m/>
    <n v="0.25"/>
    <n v="0"/>
    <n v="0.15"/>
    <n v="-5.4"/>
    <n v="7.8"/>
    <n v="1.7"/>
    <n v="0.15"/>
  </r>
  <r>
    <x v="55"/>
    <x v="7"/>
    <n v="1"/>
    <m/>
    <n v="0.25"/>
    <n v="0"/>
    <n v="0.22"/>
    <m/>
    <n v="8.3000000000000007"/>
    <n v="1.8"/>
    <n v="0.22"/>
  </r>
  <r>
    <x v="55"/>
    <x v="8"/>
    <n v="1"/>
    <m/>
    <n v="0.25"/>
    <n v="0"/>
    <n v="0.18"/>
    <m/>
    <n v="8.6999999999999993"/>
    <n v="1.8"/>
    <n v="0.18"/>
  </r>
  <r>
    <x v="55"/>
    <x v="9"/>
    <n v="1"/>
    <m/>
    <n v="0.25"/>
    <n v="0"/>
    <n v="0.15"/>
    <n v="-0.5"/>
    <n v="9"/>
    <n v="1.9"/>
    <n v="0.15"/>
  </r>
  <r>
    <x v="55"/>
    <x v="10"/>
    <n v="1"/>
    <m/>
    <n v="0.25"/>
    <n v="0"/>
    <n v="0.18"/>
    <m/>
    <n v="9.4"/>
    <n v="1.8"/>
    <n v="0.18"/>
  </r>
  <r>
    <x v="55"/>
    <x v="11"/>
    <n v="1"/>
    <m/>
    <n v="0.25"/>
    <n v="0"/>
    <n v="0.21"/>
    <m/>
    <n v="9.5"/>
    <n v="1.7"/>
    <n v="0.21"/>
  </r>
  <r>
    <x v="55"/>
    <x v="0"/>
    <n v="1"/>
    <m/>
    <n v="0.25"/>
    <n v="0"/>
    <n v="0.16"/>
    <n v="1.3"/>
    <n v="9.5"/>
    <n v="1.5"/>
    <n v="0.16"/>
  </r>
  <r>
    <x v="55"/>
    <x v="1"/>
    <n v="1"/>
    <m/>
    <n v="0.25"/>
    <n v="0"/>
    <n v="0.16"/>
    <m/>
    <n v="9.6"/>
    <n v="1.4"/>
    <n v="0.16"/>
  </r>
  <r>
    <x v="55"/>
    <x v="2"/>
    <n v="1"/>
    <m/>
    <n v="0.25"/>
    <n v="0"/>
    <n v="0.15"/>
    <m/>
    <n v="9.8000000000000007"/>
    <n v="1.5"/>
    <n v="0.15"/>
  </r>
  <r>
    <x v="55"/>
    <x v="3"/>
    <n v="1"/>
    <m/>
    <n v="0.25"/>
    <n v="0"/>
    <n v="0.12"/>
    <n v="3.9"/>
    <n v="10"/>
    <n v="1.7"/>
    <n v="0.12"/>
  </r>
  <r>
    <x v="55"/>
    <x v="4"/>
    <n v="1"/>
    <m/>
    <n v="0.25"/>
    <n v="0"/>
    <n v="0.12"/>
    <m/>
    <n v="9.9"/>
    <n v="1.7"/>
    <n v="0.12"/>
  </r>
  <r>
    <x v="55"/>
    <x v="5"/>
    <n v="1"/>
    <m/>
    <n v="0.25"/>
    <n v="0"/>
    <n v="0.12"/>
    <m/>
    <n v="9.9"/>
    <n v="1.8"/>
    <n v="0.12"/>
  </r>
  <r>
    <x v="56"/>
    <x v="6"/>
    <n v="1"/>
    <m/>
    <n v="0.25"/>
    <n v="0"/>
    <n v="0.11"/>
    <n v="1.7"/>
    <n v="9.8000000000000007"/>
    <n v="1.6"/>
    <n v="0.11"/>
  </r>
  <r>
    <x v="56"/>
    <x v="7"/>
    <n v="1"/>
    <m/>
    <n v="0.25"/>
    <n v="0"/>
    <n v="0.13"/>
    <m/>
    <n v="9.8000000000000007"/>
    <n v="1.3"/>
    <n v="0.13"/>
  </r>
  <r>
    <x v="56"/>
    <x v="8"/>
    <n v="1"/>
    <m/>
    <n v="0.25"/>
    <n v="0"/>
    <n v="0.16"/>
    <m/>
    <n v="9.9"/>
    <n v="1.1000000000000001"/>
    <n v="0.16"/>
  </r>
  <r>
    <x v="56"/>
    <x v="9"/>
    <n v="1"/>
    <m/>
    <n v="0.25"/>
    <n v="0"/>
    <n v="0.2"/>
    <n v="3.9"/>
    <n v="9.9"/>
    <n v="0.9"/>
    <n v="0.2"/>
  </r>
  <r>
    <x v="56"/>
    <x v="10"/>
    <n v="1"/>
    <m/>
    <n v="0.25"/>
    <n v="0"/>
    <n v="0.2"/>
    <m/>
    <n v="9.6"/>
    <n v="0.9"/>
    <n v="0.2"/>
  </r>
  <r>
    <x v="56"/>
    <x v="11"/>
    <n v="1"/>
    <m/>
    <n v="0.25"/>
    <n v="0"/>
    <n v="0.18"/>
    <m/>
    <n v="9.4"/>
    <n v="0.9"/>
    <n v="0.18"/>
  </r>
  <r>
    <x v="56"/>
    <x v="0"/>
    <n v="1"/>
    <m/>
    <n v="0.25"/>
    <n v="0"/>
    <n v="0.18"/>
    <n v="2.7"/>
    <n v="9.4"/>
    <n v="0.9"/>
    <n v="0.18"/>
  </r>
  <r>
    <x v="56"/>
    <x v="1"/>
    <n v="1"/>
    <m/>
    <n v="0.25"/>
    <n v="0"/>
    <n v="0.19"/>
    <m/>
    <n v="9.5"/>
    <n v="0.9"/>
    <n v="0.19"/>
  </r>
  <r>
    <x v="56"/>
    <x v="2"/>
    <n v="1"/>
    <m/>
    <n v="0.25"/>
    <n v="0"/>
    <n v="0.19"/>
    <m/>
    <n v="9.5"/>
    <n v="0.8"/>
    <n v="0.19"/>
  </r>
  <r>
    <x v="56"/>
    <x v="3"/>
    <n v="1"/>
    <m/>
    <n v="0.25"/>
    <n v="0"/>
    <n v="0.19"/>
    <n v="2.5"/>
    <n v="9.4"/>
    <n v="0.6"/>
    <n v="0.19"/>
  </r>
  <r>
    <x v="56"/>
    <x v="4"/>
    <n v="1"/>
    <m/>
    <n v="0.25"/>
    <n v="0"/>
    <n v="0.19"/>
    <m/>
    <n v="9.8000000000000007"/>
    <n v="0.8"/>
    <n v="0.19"/>
  </r>
  <r>
    <x v="56"/>
    <x v="5"/>
    <n v="1"/>
    <m/>
    <n v="0.25"/>
    <n v="0"/>
    <n v="0.18"/>
    <m/>
    <n v="9.3000000000000007"/>
    <n v="0.8"/>
    <n v="0.18"/>
  </r>
  <r>
    <x v="57"/>
    <x v="6"/>
    <n v="1"/>
    <m/>
    <n v="0.25"/>
    <n v="0"/>
    <n v="0.17"/>
    <n v="-1.5"/>
    <n v="9.1"/>
    <n v="1"/>
    <n v="0.17"/>
  </r>
  <r>
    <x v="57"/>
    <x v="7"/>
    <n v="1"/>
    <m/>
    <n v="0.25"/>
    <n v="0"/>
    <n v="0.16"/>
    <m/>
    <n v="9"/>
    <n v="1.1000000000000001"/>
    <n v="0.16"/>
  </r>
  <r>
    <x v="57"/>
    <x v="8"/>
    <n v="1"/>
    <m/>
    <n v="0.25"/>
    <n v="0"/>
    <n v="0.14000000000000001"/>
    <m/>
    <n v="9"/>
    <n v="1.2"/>
    <n v="0.14000000000000001"/>
  </r>
  <r>
    <x v="57"/>
    <x v="9"/>
    <n v="1"/>
    <m/>
    <n v="0.25"/>
    <n v="0"/>
    <n v="0.1"/>
    <n v="2.9"/>
    <n v="9.1"/>
    <n v="1.3"/>
    <n v="0.1"/>
  </r>
  <r>
    <x v="57"/>
    <x v="10"/>
    <n v="1"/>
    <m/>
    <n v="0.25"/>
    <n v="0"/>
    <n v="0.09"/>
    <m/>
    <n v="9"/>
    <n v="1.5"/>
    <n v="0.09"/>
  </r>
  <r>
    <x v="57"/>
    <x v="11"/>
    <n v="1"/>
    <m/>
    <n v="0.25"/>
    <n v="0"/>
    <n v="0.09"/>
    <m/>
    <n v="9.1"/>
    <n v="1.6"/>
    <n v="0.09"/>
  </r>
  <r>
    <x v="57"/>
    <x v="0"/>
    <n v="1"/>
    <m/>
    <n v="0.25"/>
    <n v="0"/>
    <n v="7.0000000000000007E-2"/>
    <n v="0.8"/>
    <n v="9"/>
    <n v="1.8"/>
    <n v="7.0000000000000007E-2"/>
  </r>
  <r>
    <x v="57"/>
    <x v="1"/>
    <n v="1"/>
    <m/>
    <n v="0.25"/>
    <n v="0"/>
    <n v="0.1"/>
    <m/>
    <n v="9"/>
    <n v="2"/>
    <n v="0.1"/>
  </r>
  <r>
    <x v="57"/>
    <x v="2"/>
    <n v="1"/>
    <m/>
    <n v="0.25"/>
    <n v="0"/>
    <n v="0.08"/>
    <m/>
    <n v="9"/>
    <n v="2"/>
    <n v="0.08"/>
  </r>
  <r>
    <x v="57"/>
    <x v="3"/>
    <n v="1"/>
    <m/>
    <n v="0.25"/>
    <n v="0"/>
    <n v="7.0000000000000007E-2"/>
    <n v="4.5999999999999996"/>
    <n v="8.8000000000000007"/>
    <n v="2.1"/>
    <n v="7.0000000000000007E-2"/>
  </r>
  <r>
    <x v="57"/>
    <x v="4"/>
    <n v="1"/>
    <m/>
    <n v="0.25"/>
    <n v="0"/>
    <n v="0.08"/>
    <m/>
    <n v="8.6"/>
    <n v="2.2000000000000002"/>
    <n v="0.08"/>
  </r>
  <r>
    <x v="57"/>
    <x v="5"/>
    <n v="1"/>
    <m/>
    <n v="0.25"/>
    <n v="0"/>
    <n v="7.0000000000000007E-2"/>
    <m/>
    <n v="8.5"/>
    <n v="2.2000000000000002"/>
    <n v="7.0000000000000007E-2"/>
  </r>
  <r>
    <x v="58"/>
    <x v="6"/>
    <n v="1"/>
    <m/>
    <n v="0.25"/>
    <n v="0"/>
    <n v="0.08"/>
    <n v="2.7"/>
    <n v="8.3000000000000007"/>
    <n v="2.2999999999999998"/>
    <n v="0.08"/>
  </r>
  <r>
    <x v="58"/>
    <x v="7"/>
    <n v="1"/>
    <m/>
    <n v="0.25"/>
    <n v="0"/>
    <n v="0.1"/>
    <m/>
    <n v="8.3000000000000007"/>
    <n v="2.2000000000000002"/>
    <n v="0.1"/>
  </r>
  <r>
    <x v="58"/>
    <x v="8"/>
    <n v="1"/>
    <m/>
    <n v="0.25"/>
    <n v="0"/>
    <n v="0.13"/>
    <m/>
    <n v="8.1999999999999993"/>
    <n v="2.2999999999999998"/>
    <n v="0.13"/>
  </r>
  <r>
    <x v="58"/>
    <x v="9"/>
    <n v="1"/>
    <m/>
    <n v="0.25"/>
    <n v="0"/>
    <n v="0.14000000000000001"/>
    <n v="1.9"/>
    <n v="8.1999999999999993"/>
    <n v="2.2999999999999998"/>
    <n v="0.14000000000000001"/>
  </r>
  <r>
    <x v="58"/>
    <x v="10"/>
    <n v="1"/>
    <m/>
    <n v="0.25"/>
    <n v="0"/>
    <n v="0.16"/>
    <m/>
    <n v="8.1999999999999993"/>
    <n v="2.2999999999999998"/>
    <n v="0.16"/>
  </r>
  <r>
    <x v="58"/>
    <x v="11"/>
    <n v="1"/>
    <m/>
    <n v="0.25"/>
    <n v="0"/>
    <n v="0.16"/>
    <m/>
    <n v="8.1999999999999993"/>
    <n v="2.2000000000000002"/>
    <n v="0.16"/>
  </r>
  <r>
    <x v="58"/>
    <x v="0"/>
    <n v="1"/>
    <m/>
    <n v="0.25"/>
    <n v="0"/>
    <n v="0.16"/>
    <n v="0.5"/>
    <n v="8.1999999999999993"/>
    <n v="2.1"/>
    <n v="0.16"/>
  </r>
  <r>
    <x v="58"/>
    <x v="1"/>
    <n v="1"/>
    <m/>
    <n v="0.25"/>
    <n v="0"/>
    <n v="0.13"/>
    <m/>
    <n v="8.1"/>
    <n v="1.9"/>
    <n v="0.13"/>
  </r>
  <r>
    <x v="58"/>
    <x v="2"/>
    <n v="1"/>
    <m/>
    <n v="0.25"/>
    <n v="0"/>
    <n v="0.14000000000000001"/>
    <m/>
    <n v="7.8"/>
    <n v="2"/>
    <n v="0.14000000000000001"/>
  </r>
  <r>
    <x v="58"/>
    <x v="3"/>
    <n v="1"/>
    <m/>
    <n v="0.25"/>
    <n v="0"/>
    <n v="0.16"/>
    <n v="0.1"/>
    <n v="7.8"/>
    <n v="2"/>
    <n v="0.16"/>
  </r>
  <r>
    <x v="58"/>
    <x v="4"/>
    <n v="1"/>
    <m/>
    <n v="0.25"/>
    <n v="0"/>
    <n v="0.16"/>
    <m/>
    <n v="7.7"/>
    <n v="1.9"/>
    <n v="0.16"/>
  </r>
  <r>
    <x v="58"/>
    <x v="5"/>
    <n v="1"/>
    <m/>
    <n v="0.25"/>
    <n v="0"/>
    <n v="0.16"/>
    <m/>
    <n v="7.9"/>
    <n v="1.9"/>
    <n v="0.16"/>
  </r>
  <r>
    <x v="59"/>
    <x v="6"/>
    <n v="1"/>
    <m/>
    <n v="0.25"/>
    <n v="0"/>
    <n v="0.14000000000000001"/>
    <n v="2.8"/>
    <n v="8"/>
    <n v="1.9"/>
    <n v="0.14000000000000001"/>
  </r>
  <r>
    <x v="59"/>
    <x v="7"/>
    <n v="1"/>
    <m/>
    <n v="0.25"/>
    <n v="0"/>
    <n v="0.15"/>
    <m/>
    <n v="7.7"/>
    <n v="2"/>
    <n v="0.15"/>
  </r>
  <r>
    <x v="59"/>
    <x v="8"/>
    <n v="1"/>
    <m/>
    <n v="0.25"/>
    <n v="0"/>
    <n v="0.14000000000000001"/>
    <m/>
    <n v="7.5"/>
    <n v="1.9"/>
    <n v="0.14000000000000001"/>
  </r>
  <r>
    <x v="59"/>
    <x v="9"/>
    <n v="1"/>
    <m/>
    <n v="0.25"/>
    <n v="0"/>
    <n v="0.15"/>
    <n v="0.8"/>
    <n v="7.6"/>
    <n v="1.7"/>
    <n v="0.15"/>
  </r>
  <r>
    <x v="59"/>
    <x v="10"/>
    <n v="1"/>
    <m/>
    <n v="0.25"/>
    <n v="0"/>
    <n v="0.11"/>
    <m/>
    <n v="7.5"/>
    <n v="1.7"/>
    <n v="0.11"/>
  </r>
  <r>
    <x v="59"/>
    <x v="11"/>
    <n v="1"/>
    <m/>
    <n v="0.25"/>
    <n v="0"/>
    <n v="0.09"/>
    <m/>
    <n v="7.5"/>
    <n v="1.6"/>
    <n v="0.09"/>
  </r>
  <r>
    <x v="59"/>
    <x v="0"/>
    <n v="1"/>
    <m/>
    <n v="0.25"/>
    <n v="0"/>
    <n v="0.09"/>
    <n v="3.1"/>
    <n v="7.3"/>
    <n v="1.7"/>
    <n v="0.09"/>
  </r>
  <r>
    <x v="59"/>
    <x v="1"/>
    <n v="1"/>
    <m/>
    <n v="0.25"/>
    <n v="0"/>
    <n v="0.08"/>
    <m/>
    <n v="7.3"/>
    <n v="1.8"/>
    <n v="0.08"/>
  </r>
  <r>
    <x v="59"/>
    <x v="2"/>
    <n v="1"/>
    <m/>
    <n v="0.25"/>
    <n v="0"/>
    <n v="0.08"/>
    <m/>
    <n v="7.2"/>
    <n v="1.7"/>
    <n v="0.08"/>
  </r>
  <r>
    <x v="59"/>
    <x v="3"/>
    <n v="1"/>
    <m/>
    <n v="0.25"/>
    <n v="0"/>
    <n v="0.09"/>
    <n v="4"/>
    <n v="7.2"/>
    <n v="1.7"/>
    <n v="0.09"/>
  </r>
  <r>
    <x v="59"/>
    <x v="4"/>
    <n v="1"/>
    <m/>
    <n v="0.25"/>
    <n v="0"/>
    <n v="0.08"/>
    <m/>
    <n v="6.9"/>
    <n v="1.7"/>
    <n v="0.08"/>
  </r>
  <r>
    <x v="59"/>
    <x v="5"/>
    <n v="1"/>
    <m/>
    <n v="0.25"/>
    <n v="0"/>
    <n v="0.09"/>
    <m/>
    <n v="6.7"/>
    <n v="1.7"/>
    <n v="0.09"/>
  </r>
  <r>
    <x v="60"/>
    <x v="6"/>
    <n v="1"/>
    <m/>
    <n v="0.25"/>
    <n v="0"/>
    <n v="7.0000000000000007E-2"/>
    <n v="-1.2"/>
    <n v="6.6"/>
    <n v="1.6"/>
    <n v="7.0000000000000007E-2"/>
  </r>
  <r>
    <x v="60"/>
    <x v="7"/>
    <n v="1"/>
    <m/>
    <n v="0.25"/>
    <n v="0"/>
    <n v="7.0000000000000007E-2"/>
    <m/>
    <n v="6.7"/>
    <n v="1.6"/>
    <n v="7.0000000000000007E-2"/>
  </r>
  <r>
    <x v="60"/>
    <x v="8"/>
    <n v="1"/>
    <m/>
    <n v="0.25"/>
    <n v="0"/>
    <n v="0.08"/>
    <m/>
    <n v="6.7"/>
    <n v="1.7"/>
    <n v="0.08"/>
  </r>
  <r>
    <x v="60"/>
    <x v="9"/>
    <n v="1"/>
    <m/>
    <n v="0.25"/>
    <n v="0"/>
    <n v="0.09"/>
    <n v="4"/>
    <n v="6.2"/>
    <n v="1.8"/>
    <n v="0.09"/>
  </r>
  <r>
    <x v="60"/>
    <x v="10"/>
    <n v="1"/>
    <m/>
    <n v="0.25"/>
    <n v="0"/>
    <n v="0.09"/>
    <m/>
    <n v="6.3"/>
    <n v="2"/>
    <n v="0.09"/>
  </r>
  <r>
    <x v="60"/>
    <x v="11"/>
    <n v="1"/>
    <m/>
    <n v="0.25"/>
    <n v="0"/>
    <n v="0.1"/>
    <m/>
    <n v="6.1"/>
    <n v="1.9"/>
    <n v="0.1"/>
  </r>
  <r>
    <x v="60"/>
    <x v="0"/>
    <n v="1"/>
    <m/>
    <n v="0.25"/>
    <n v="0"/>
    <n v="0.09"/>
    <n v="5"/>
    <n v="6.2"/>
    <n v="1.9"/>
    <n v="0.09"/>
  </r>
  <r>
    <x v="60"/>
    <x v="1"/>
    <n v="1"/>
    <m/>
    <n v="0.25"/>
    <n v="0"/>
    <n v="0.09"/>
    <m/>
    <n v="6.2"/>
    <n v="1.7"/>
    <n v="0.09"/>
  </r>
  <r>
    <x v="60"/>
    <x v="2"/>
    <n v="1"/>
    <m/>
    <n v="0.25"/>
    <n v="0"/>
    <n v="0.09"/>
    <m/>
    <n v="5.9"/>
    <n v="1.7"/>
    <n v="0.09"/>
  </r>
  <r>
    <x v="60"/>
    <x v="3"/>
    <n v="1"/>
    <m/>
    <n v="0.25"/>
    <n v="0"/>
    <n v="0.09"/>
    <n v="2.2999999999999998"/>
    <n v="5.7"/>
    <n v="1.8"/>
    <n v="0.09"/>
  </r>
  <r>
    <x v="60"/>
    <x v="4"/>
    <n v="1"/>
    <m/>
    <n v="0.25"/>
    <n v="0"/>
    <n v="0.09"/>
    <m/>
    <n v="5.8"/>
    <n v="1.7"/>
    <n v="0.09"/>
  </r>
  <r>
    <x v="60"/>
    <x v="5"/>
    <n v="1"/>
    <m/>
    <n v="0.25"/>
    <n v="0"/>
    <n v="0.12"/>
    <m/>
    <n v="5.6"/>
    <n v="1.6"/>
    <n v="0.12"/>
  </r>
  <r>
    <x v="61"/>
    <x v="6"/>
    <n v="1"/>
    <m/>
    <n v="0.25"/>
    <n v="0"/>
    <n v="0.11"/>
    <n v="2"/>
    <n v="5.7"/>
    <n v="1.6"/>
    <n v="0.11"/>
  </r>
  <r>
    <x v="61"/>
    <x v="7"/>
    <n v="1"/>
    <m/>
    <n v="0.25"/>
    <n v="0"/>
    <n v="0.11"/>
    <m/>
    <n v="5.5"/>
    <n v="1.7"/>
    <n v="0.11"/>
  </r>
  <r>
    <x v="61"/>
    <x v="8"/>
    <n v="1"/>
    <m/>
    <n v="0.25"/>
    <n v="0"/>
    <n v="0.11"/>
    <m/>
    <n v="5.4"/>
    <n v="1.8"/>
    <n v="0.11"/>
  </r>
  <r>
    <x v="61"/>
    <x v="9"/>
    <n v="1"/>
    <m/>
    <n v="0.25"/>
    <n v="0"/>
    <n v="0.12"/>
    <n v="2.6"/>
    <n v="5.4"/>
    <n v="1.8"/>
    <n v="0.12"/>
  </r>
  <r>
    <x v="61"/>
    <x v="10"/>
    <n v="1"/>
    <m/>
    <n v="0.25"/>
    <n v="0"/>
    <n v="0.12"/>
    <m/>
    <n v="5.5"/>
    <n v="1.7"/>
    <n v="0.12"/>
  </r>
  <r>
    <x v="61"/>
    <x v="11"/>
    <n v="1"/>
    <m/>
    <n v="0.25"/>
    <n v="0"/>
    <n v="0.13"/>
    <m/>
    <n v="5.3"/>
    <n v="1.8"/>
    <n v="0.13"/>
  </r>
  <r>
    <x v="61"/>
    <x v="0"/>
    <n v="1"/>
    <m/>
    <n v="0.25"/>
    <n v="0"/>
    <n v="0.13"/>
    <n v="2"/>
    <n v="5.2"/>
    <n v="1.8"/>
    <n v="0.13"/>
  </r>
  <r>
    <x v="61"/>
    <x v="1"/>
    <n v="1"/>
    <m/>
    <n v="0.25"/>
    <n v="0"/>
    <n v="0.14000000000000001"/>
    <m/>
    <n v="5.0999999999999996"/>
    <n v="1.8"/>
    <n v="0.14000000000000001"/>
  </r>
  <r>
    <x v="61"/>
    <x v="2"/>
    <n v="1"/>
    <m/>
    <n v="0.25"/>
    <n v="0"/>
    <n v="0.14000000000000001"/>
    <m/>
    <n v="5"/>
    <n v="1.9"/>
    <n v="0.14000000000000001"/>
  </r>
  <r>
    <x v="61"/>
    <x v="3"/>
    <n v="1"/>
    <m/>
    <n v="0.25"/>
    <n v="0"/>
    <n v="0.12"/>
    <n v="0.9"/>
    <n v="5"/>
    <n v="1.9"/>
    <n v="0.12"/>
  </r>
  <r>
    <x v="61"/>
    <x v="4"/>
    <n v="1"/>
    <m/>
    <n v="0.25"/>
    <n v="0"/>
    <n v="0.12"/>
    <m/>
    <n v="5"/>
    <n v="2"/>
    <n v="0.12"/>
  </r>
  <r>
    <x v="61"/>
    <x v="5"/>
    <n v="1"/>
    <m/>
    <n v="0.25"/>
    <n v="0"/>
    <n v="0.24"/>
    <m/>
    <n v="5"/>
    <n v="2.1"/>
    <n v="0.24"/>
  </r>
  <r>
    <x v="62"/>
    <x v="6"/>
    <n v="1"/>
    <m/>
    <n v="0.5"/>
    <n v="0.25"/>
    <n v="0.34"/>
    <n v="0.8"/>
    <n v="4.9000000000000004"/>
    <n v="2.2000000000000002"/>
    <n v="0.34"/>
  </r>
  <r>
    <x v="62"/>
    <x v="7"/>
    <n v="1"/>
    <m/>
    <n v="0.5"/>
    <n v="0.25"/>
    <n v="0.38"/>
    <m/>
    <n v="4.9000000000000004"/>
    <n v="2.2999999999999998"/>
    <n v="0.38"/>
  </r>
  <r>
    <x v="62"/>
    <x v="8"/>
    <n v="1"/>
    <m/>
    <n v="0.5"/>
    <n v="0.25"/>
    <n v="0.36"/>
    <m/>
    <n v="5"/>
    <n v="2.2000000000000002"/>
    <n v="0.36"/>
  </r>
  <r>
    <x v="62"/>
    <x v="9"/>
    <n v="1"/>
    <m/>
    <n v="0.5"/>
    <n v="0.25"/>
    <n v="0.37"/>
    <n v="1.4"/>
    <n v="5"/>
    <n v="2.1"/>
    <n v="0.37"/>
  </r>
  <r>
    <x v="62"/>
    <x v="10"/>
    <n v="1"/>
    <m/>
    <n v="0.5"/>
    <n v="0.25"/>
    <n v="0.37"/>
    <m/>
    <n v="4.7"/>
    <n v="2.2000000000000002"/>
    <n v="0.37"/>
  </r>
  <r>
    <x v="62"/>
    <x v="11"/>
    <n v="1"/>
    <m/>
    <n v="0.5"/>
    <n v="0.25"/>
    <n v="0.38"/>
    <m/>
    <n v="4.9000000000000004"/>
    <n v="2.2000000000000002"/>
    <n v="0.38"/>
  </r>
  <r>
    <x v="62"/>
    <x v="0"/>
    <n v="1"/>
    <m/>
    <n v="0.5"/>
    <n v="0.25"/>
    <n v="0.39"/>
    <n v="3.5"/>
    <n v="4.9000000000000004"/>
    <n v="2.2000000000000002"/>
    <n v="0.39"/>
  </r>
  <r>
    <x v="62"/>
    <x v="1"/>
    <n v="1"/>
    <m/>
    <n v="0.5"/>
    <n v="0.25"/>
    <n v="0.4"/>
    <m/>
    <n v="4.9000000000000004"/>
    <n v="2.2999999999999998"/>
    <n v="0.4"/>
  </r>
  <r>
    <x v="62"/>
    <x v="2"/>
    <n v="1"/>
    <m/>
    <n v="0.5"/>
    <n v="0.25"/>
    <n v="0.4"/>
    <m/>
    <n v="4.9000000000000004"/>
    <n v="2.2000000000000002"/>
    <n v="0.4"/>
  </r>
  <r>
    <x v="62"/>
    <x v="3"/>
    <n v="1"/>
    <m/>
    <n v="0.5"/>
    <n v="0.25"/>
    <n v="0.4"/>
    <n v="1.9"/>
    <n v="4.8"/>
    <n v="2.1"/>
    <n v="0.4"/>
  </r>
  <r>
    <x v="62"/>
    <x v="4"/>
    <n v="1"/>
    <m/>
    <n v="0.5"/>
    <n v="0.25"/>
    <n v="0.41"/>
    <m/>
    <n v="4.5999999999999996"/>
    <n v="2.1"/>
    <n v="0.41"/>
  </r>
  <r>
    <x v="62"/>
    <x v="5"/>
    <n v="1"/>
    <m/>
    <n v="0.5"/>
    <n v="0.25"/>
    <n v="0.54"/>
    <m/>
    <n v="4.7"/>
    <n v="2.2000000000000002"/>
    <n v="0.54"/>
  </r>
  <r>
    <x v="63"/>
    <x v="6"/>
    <n v="1"/>
    <m/>
    <n v="0.75"/>
    <n v="0.5"/>
    <n v="0.65"/>
    <m/>
    <n v="4.8"/>
    <n v="2.5"/>
    <n v="0.65"/>
  </r>
  <r>
    <x v="63"/>
    <x v="7"/>
    <n v="1"/>
    <m/>
    <n v="0.75"/>
    <n v="0.5"/>
    <n v="0.66"/>
    <m/>
    <n v="4.7"/>
    <n v="2.7"/>
    <n v="0.66"/>
  </r>
  <r>
    <x v="63"/>
    <x v="8"/>
    <n v="1"/>
    <m/>
    <n v="0.75"/>
    <n v="0.5"/>
    <m/>
    <m/>
    <n v="4.4000000000000004"/>
    <n v="2.4"/>
    <n v="0.79"/>
  </r>
  <r>
    <x v="63"/>
    <x v="9"/>
    <n v="1"/>
    <m/>
    <n v="1"/>
    <n v="0.75"/>
    <m/>
    <m/>
    <n v="4.4000000000000004"/>
    <n v="2.2000000000000002"/>
    <n v="0.9"/>
  </r>
  <r>
    <x v="63"/>
    <x v="10"/>
    <n v="1"/>
    <m/>
    <m/>
    <m/>
    <m/>
    <m/>
    <n v="4.4000000000000004"/>
    <n v="1.9"/>
    <n v="0.91"/>
  </r>
  <r>
    <x v="63"/>
    <x v="11"/>
    <n v="1"/>
    <m/>
    <m/>
    <m/>
    <m/>
    <m/>
    <n v="4.3"/>
    <n v="1.6"/>
    <n v="1.04"/>
  </r>
  <r>
    <x v="63"/>
    <x v="0"/>
    <n v="1"/>
    <m/>
    <m/>
    <m/>
    <m/>
    <m/>
    <n v="4.3"/>
    <n v="1.7"/>
    <n v="1.1499999999999999"/>
  </r>
  <r>
    <x v="63"/>
    <x v="1"/>
    <n v="1"/>
    <m/>
    <m/>
    <m/>
    <m/>
    <m/>
    <n v="4.4000000000000004"/>
    <n v="1.9"/>
    <n v="1.1599999999999999"/>
  </r>
  <r>
    <x v="63"/>
    <x v="2"/>
    <n v="1"/>
    <m/>
    <m/>
    <m/>
    <m/>
    <m/>
    <n v="4.3"/>
    <n v="2.2000000000000002"/>
    <n v="1.1499999999999999"/>
  </r>
  <r>
    <x v="63"/>
    <x v="3"/>
    <n v="1"/>
    <m/>
    <m/>
    <m/>
    <m/>
    <m/>
    <n v="4.2"/>
    <n v="2"/>
    <n v="1.1499999999999999"/>
  </r>
  <r>
    <x v="63"/>
    <x v="4"/>
    <n v="1"/>
    <m/>
    <m/>
    <m/>
    <m/>
    <m/>
    <n v="4.2"/>
    <n v="2.2000000000000002"/>
    <n v="1.1599999999999999"/>
  </r>
  <r>
    <x v="63"/>
    <x v="5"/>
    <n v="1"/>
    <m/>
    <m/>
    <m/>
    <m/>
    <m/>
    <n v="4.0999999999999996"/>
    <n v="2.1"/>
    <n v="1.3"/>
  </r>
  <r>
    <x v="64"/>
    <x v="6"/>
    <n v="1"/>
    <m/>
    <m/>
    <m/>
    <m/>
    <m/>
    <n v="4"/>
    <n v="2.1"/>
    <n v="1.41"/>
  </r>
  <r>
    <x v="64"/>
    <x v="7"/>
    <n v="1"/>
    <m/>
    <m/>
    <m/>
    <m/>
    <m/>
    <n v="4.0999999999999996"/>
    <n v="2.2000000000000002"/>
    <n v="1.42"/>
  </r>
  <r>
    <x v="64"/>
    <x v="8"/>
    <n v="1"/>
    <m/>
    <m/>
    <m/>
    <m/>
    <m/>
    <n v="4"/>
    <n v="2.4"/>
    <n v="1.51"/>
  </r>
  <r>
    <x v="64"/>
    <x v="9"/>
    <n v="1"/>
    <m/>
    <m/>
    <m/>
    <m/>
    <m/>
    <n v="4"/>
    <n v="2.5"/>
    <n v="1.69"/>
  </r>
  <r>
    <x v="64"/>
    <x v="10"/>
    <n v="1"/>
    <m/>
    <m/>
    <m/>
    <m/>
    <m/>
    <n v="3.8"/>
    <n v="2.8"/>
    <n v="1.7"/>
  </r>
  <r>
    <x v="64"/>
    <x v="11"/>
    <n v="1"/>
    <m/>
    <m/>
    <m/>
    <m/>
    <m/>
    <n v="4"/>
    <n v="2.9"/>
    <n v="1.82"/>
  </r>
  <r>
    <x v="64"/>
    <x v="0"/>
    <n v="1"/>
    <m/>
    <m/>
    <m/>
    <m/>
    <m/>
    <n v="3.8"/>
    <n v="2.9"/>
    <n v="1.91"/>
  </r>
  <r>
    <x v="64"/>
    <x v="1"/>
    <n v="1"/>
    <m/>
    <m/>
    <m/>
    <m/>
    <m/>
    <n v="3.8"/>
    <n v="2.2999999999999998"/>
    <n v="1.91"/>
  </r>
  <r>
    <x v="64"/>
    <x v="2"/>
    <n v="1"/>
    <m/>
    <m/>
    <m/>
    <m/>
    <m/>
    <n v="3.7"/>
    <n v="2.7"/>
    <n v="1.95"/>
  </r>
  <r>
    <x v="64"/>
    <x v="3"/>
    <n v="1"/>
    <m/>
    <m/>
    <m/>
    <m/>
    <m/>
    <n v="3.8"/>
    <n v="2.5"/>
    <n v="2.19"/>
  </r>
  <r>
    <x v="64"/>
    <x v="4"/>
    <n v="1"/>
    <m/>
    <m/>
    <m/>
    <m/>
    <m/>
    <n v="3.8"/>
    <n v="2.2000000000000002"/>
    <n v="2.2000000000000002"/>
  </r>
  <r>
    <x v="64"/>
    <x v="5"/>
    <n v="1"/>
    <m/>
    <m/>
    <m/>
    <m/>
    <m/>
    <n v="3.9"/>
    <n v="1.9"/>
    <n v="2.27"/>
  </r>
  <r>
    <x v="65"/>
    <x v="6"/>
    <n v="1"/>
    <m/>
    <m/>
    <m/>
    <m/>
    <m/>
    <n v="4"/>
    <n v="1.6"/>
    <n v="2.4"/>
  </r>
  <r>
    <x v="65"/>
    <x v="7"/>
    <n v="1"/>
    <m/>
    <m/>
    <m/>
    <m/>
    <m/>
    <n v="3.8"/>
    <n v="1.5"/>
    <n v="2.4"/>
  </r>
  <r>
    <x v="65"/>
    <x v="8"/>
    <n v="1"/>
    <m/>
    <m/>
    <m/>
    <m/>
    <m/>
    <n v="3.8"/>
    <n v="1.9"/>
    <n v="2.41"/>
  </r>
  <r>
    <x v="65"/>
    <x v="9"/>
    <n v="1"/>
    <m/>
    <m/>
    <m/>
    <m/>
    <m/>
    <n v="3.7"/>
    <n v="2"/>
    <n v="2.42"/>
  </r>
  <r>
    <x v="65"/>
    <x v="10"/>
    <n v="1"/>
    <m/>
    <m/>
    <m/>
    <m/>
    <m/>
    <n v="3.6"/>
    <n v="1.8"/>
    <n v="2.39"/>
  </r>
  <r>
    <x v="65"/>
    <x v="11"/>
    <n v="1"/>
    <m/>
    <m/>
    <m/>
    <m/>
    <m/>
    <n v="3.6"/>
    <n v="1.6"/>
    <n v="2.38"/>
  </r>
  <r>
    <x v="65"/>
    <x v="0"/>
    <n v="1"/>
    <m/>
    <m/>
    <m/>
    <m/>
    <m/>
    <n v="3.7"/>
    <n v="1.8"/>
    <n v="2.4"/>
  </r>
  <r>
    <x v="65"/>
    <x v="1"/>
    <n v="1"/>
    <m/>
    <m/>
    <m/>
    <m/>
    <m/>
    <n v="3.6"/>
    <n v="1.7"/>
    <n v="2.13"/>
  </r>
  <r>
    <x v="65"/>
    <x v="2"/>
    <n v="1"/>
    <m/>
    <m/>
    <m/>
    <m/>
    <m/>
    <n v="3.5"/>
    <n v="1.7"/>
    <n v="2.04"/>
  </r>
  <r>
    <x v="65"/>
    <x v="3"/>
    <n v="1"/>
    <m/>
    <m/>
    <m/>
    <m/>
    <m/>
    <n v="3.6"/>
    <n v="1.8"/>
    <n v="1.83"/>
  </r>
  <r>
    <x v="65"/>
    <x v="4"/>
    <n v="1"/>
    <m/>
    <m/>
    <m/>
    <m/>
    <m/>
    <n v="3.6"/>
    <n v="2.1"/>
    <n v="1.55"/>
  </r>
  <r>
    <x v="65"/>
    <x v="5"/>
    <n v="1"/>
    <m/>
    <m/>
    <m/>
    <m/>
    <m/>
    <n v="3.6"/>
    <n v="2.2999999999999998"/>
    <n v="1.55"/>
  </r>
  <r>
    <x v="66"/>
    <x v="6"/>
    <n v="1"/>
    <m/>
    <m/>
    <m/>
    <m/>
    <m/>
    <n v="3.6"/>
    <n v="2.5"/>
    <n v="1.55"/>
  </r>
  <r>
    <x v="66"/>
    <x v="7"/>
    <n v="1"/>
    <m/>
    <m/>
    <m/>
    <m/>
    <m/>
    <n v="3.5"/>
    <n v="2.2999999999999998"/>
    <n v="1.58"/>
  </r>
  <r>
    <x v="66"/>
    <x v="8"/>
    <n v="1"/>
    <m/>
    <m/>
    <m/>
    <m/>
    <m/>
    <n v="4.4000000000000004"/>
    <n v="1.5"/>
    <n v="0.65"/>
  </r>
  <r>
    <x v="66"/>
    <x v="9"/>
    <n v="1"/>
    <m/>
    <m/>
    <m/>
    <m/>
    <m/>
    <n v="14.8"/>
    <n v="0.3"/>
    <n v="0.05"/>
  </r>
  <r>
    <x v="66"/>
    <x v="10"/>
    <n v="1"/>
    <m/>
    <m/>
    <m/>
    <m/>
    <m/>
    <n v="13.2"/>
    <n v="0.1"/>
    <n v="0.05"/>
  </r>
  <r>
    <x v="66"/>
    <x v="11"/>
    <n v="1"/>
    <m/>
    <m/>
    <m/>
    <m/>
    <m/>
    <n v="11"/>
    <n v="0.6"/>
    <n v="0.08"/>
  </r>
  <r>
    <x v="66"/>
    <x v="0"/>
    <n v="1"/>
    <m/>
    <m/>
    <m/>
    <m/>
    <m/>
    <n v="10.199999999999999"/>
    <n v="1"/>
    <n v="0.09"/>
  </r>
  <r>
    <x v="66"/>
    <x v="1"/>
    <n v="1"/>
    <m/>
    <m/>
    <m/>
    <m/>
    <m/>
    <n v="8.4"/>
    <n v="1.3"/>
    <n v="0.1"/>
  </r>
  <r>
    <x v="66"/>
    <x v="2"/>
    <n v="1"/>
    <m/>
    <m/>
    <m/>
    <m/>
    <m/>
    <n v="7.8"/>
    <n v="1.4"/>
    <n v="0.09"/>
  </r>
  <r>
    <x v="66"/>
    <x v="3"/>
    <n v="1"/>
    <m/>
    <m/>
    <m/>
    <m/>
    <m/>
    <n v="6.8"/>
    <n v="1.2"/>
    <n v="0.09"/>
  </r>
  <r>
    <x v="66"/>
    <x v="4"/>
    <n v="1"/>
    <m/>
    <m/>
    <m/>
    <m/>
    <m/>
    <n v="6.7"/>
    <n v="1.2"/>
    <n v="0.09"/>
  </r>
  <r>
    <x v="66"/>
    <x v="5"/>
    <n v="1"/>
    <m/>
    <m/>
    <m/>
    <m/>
    <m/>
    <n v="6.7"/>
    <n v="1.4"/>
    <n v="0.09"/>
  </r>
  <r>
    <x v="67"/>
    <x v="6"/>
    <n v="1"/>
    <m/>
    <m/>
    <m/>
    <m/>
    <m/>
    <n v="6.4"/>
    <n v="1.4"/>
    <n v="0.09"/>
  </r>
  <r>
    <x v="67"/>
    <x v="7"/>
    <n v="1"/>
    <m/>
    <m/>
    <m/>
    <m/>
    <m/>
    <n v="6.2"/>
    <n v="1.7"/>
    <n v="0.08"/>
  </r>
  <r>
    <x v="67"/>
    <x v="8"/>
    <n v="1"/>
    <m/>
    <m/>
    <m/>
    <m/>
    <m/>
    <n v="6.1"/>
    <n v="2.6"/>
    <n v="7.0000000000000007E-2"/>
  </r>
  <r>
    <x v="67"/>
    <x v="9"/>
    <n v="1"/>
    <m/>
    <m/>
    <m/>
    <m/>
    <m/>
    <n v="6.1"/>
    <n v="4.2"/>
    <n v="7.0000000000000007E-2"/>
  </r>
  <r>
    <x v="67"/>
    <x v="10"/>
    <n v="1"/>
    <m/>
    <m/>
    <m/>
    <m/>
    <m/>
    <n v="5.8"/>
    <n v="5"/>
    <n v="0.06"/>
  </r>
  <r>
    <x v="67"/>
    <x v="11"/>
    <n v="1"/>
    <m/>
    <m/>
    <m/>
    <m/>
    <m/>
    <n v="5.9"/>
    <n v="5.4"/>
    <n v="0.08"/>
  </r>
  <r>
    <x v="67"/>
    <x v="0"/>
    <n v="1"/>
    <m/>
    <m/>
    <m/>
    <m/>
    <m/>
    <n v="5.4"/>
    <n v="5.4"/>
    <n v="0.1"/>
  </r>
  <r>
    <x v="67"/>
    <x v="1"/>
    <n v="1"/>
    <m/>
    <m/>
    <m/>
    <m/>
    <m/>
    <n v="5.0999999999999996"/>
    <n v="5.3"/>
    <n v="0.09"/>
  </r>
  <r>
    <x v="67"/>
    <x v="2"/>
    <n v="1"/>
    <m/>
    <m/>
    <m/>
    <m/>
    <m/>
    <n v="4.7"/>
    <n v="5.4"/>
    <n v="0.08"/>
  </r>
  <r>
    <x v="67"/>
    <x v="3"/>
    <n v="1"/>
    <m/>
    <m/>
    <m/>
    <m/>
    <m/>
    <n v="4.5"/>
    <n v="6.2"/>
    <n v="0.08"/>
  </r>
  <r>
    <x v="67"/>
    <x v="4"/>
    <n v="1"/>
    <m/>
    <m/>
    <m/>
    <m/>
    <m/>
    <n v="4.0999999999999996"/>
    <n v="6.8"/>
    <n v="0.08"/>
  </r>
  <r>
    <x v="67"/>
    <x v="5"/>
    <n v="1"/>
    <m/>
    <m/>
    <m/>
    <m/>
    <m/>
    <n v="3.9"/>
    <n v="7"/>
    <n v="0.08"/>
  </r>
  <r>
    <x v="68"/>
    <x v="6"/>
    <n v="1"/>
    <m/>
    <m/>
    <m/>
    <m/>
    <m/>
    <n v="4"/>
    <n v="7.5"/>
    <n v="0.08"/>
  </r>
  <r>
    <x v="68"/>
    <x v="7"/>
    <n v="1"/>
    <m/>
    <m/>
    <m/>
    <m/>
    <m/>
    <n v="3.8"/>
    <n v="7.9"/>
    <n v="0.08"/>
  </r>
  <r>
    <x v="68"/>
    <x v="8"/>
    <n v="1"/>
    <m/>
    <m/>
    <m/>
    <m/>
    <m/>
    <n v="3.6"/>
    <n v="8.5"/>
    <n v="0.2"/>
  </r>
  <r>
    <x v="68"/>
    <x v="9"/>
    <n v="1"/>
    <m/>
    <m/>
    <m/>
    <m/>
    <m/>
    <n v="3.7"/>
    <n v="8.6"/>
    <n v="0.33"/>
  </r>
  <r>
    <x v="68"/>
    <x v="10"/>
    <n v="1"/>
    <m/>
    <m/>
    <m/>
    <m/>
    <m/>
    <n v="3.6"/>
    <n v="8.6"/>
    <n v="0.77"/>
  </r>
  <r>
    <x v="68"/>
    <x v="11"/>
    <n v="1"/>
    <m/>
    <m/>
    <m/>
    <m/>
    <m/>
    <n v="3.6"/>
    <n v="9.1"/>
    <n v="1.21"/>
  </r>
  <r>
    <x v="68"/>
    <x v="0"/>
    <n v="1"/>
    <m/>
    <m/>
    <m/>
    <m/>
    <m/>
    <n v="3.5"/>
    <n v="8.5"/>
    <n v="1.68"/>
  </r>
  <r>
    <x v="68"/>
    <x v="1"/>
    <n v="1"/>
    <m/>
    <m/>
    <m/>
    <m/>
    <m/>
    <n v="3.6"/>
    <n v="8.3000000000000007"/>
    <n v="2.33"/>
  </r>
  <r>
    <x v="68"/>
    <x v="2"/>
    <n v="1"/>
    <m/>
    <m/>
    <m/>
    <m/>
    <m/>
    <n v="3.5"/>
    <n v="8.1999999999999993"/>
    <n v="2.56"/>
  </r>
  <r>
    <x v="68"/>
    <x v="3"/>
    <n v="1"/>
    <m/>
    <m/>
    <m/>
    <m/>
    <m/>
    <n v="3.6"/>
    <n v="7.7"/>
    <n v="3.08"/>
  </r>
  <r>
    <x v="68"/>
    <x v="4"/>
    <n v="1"/>
    <m/>
    <m/>
    <m/>
    <m/>
    <m/>
    <n v="3.6"/>
    <n v="7.1"/>
    <n v="3.78"/>
  </r>
  <r>
    <x v="68"/>
    <x v="5"/>
    <n v="1"/>
    <m/>
    <m/>
    <m/>
    <m/>
    <m/>
    <n v="3.5"/>
    <n v="8.3800000000000008"/>
    <n v="4.0999999999999996"/>
  </r>
  <r>
    <x v="69"/>
    <x v="6"/>
    <n v="1"/>
    <m/>
    <m/>
    <m/>
    <m/>
    <m/>
    <n v="3.4"/>
    <n v="6.4"/>
    <n v="4.33"/>
  </r>
  <r>
    <x v="69"/>
    <x v="7"/>
    <n v="1"/>
    <m/>
    <m/>
    <m/>
    <m/>
    <m/>
    <n v="3.6"/>
    <n v="6"/>
    <n v="4.57"/>
  </r>
  <r>
    <x v="69"/>
    <x v="8"/>
    <n v="1"/>
    <m/>
    <m/>
    <m/>
    <m/>
    <m/>
    <n v="3.5"/>
    <n v="5"/>
    <n v="4.6500000000000004"/>
  </r>
  <r>
    <x v="69"/>
    <x v="9"/>
    <n v="1"/>
    <m/>
    <m/>
    <m/>
    <m/>
    <m/>
    <n v="3.4"/>
    <n v="4.9000000000000004"/>
    <n v="4.83"/>
  </r>
  <r>
    <x v="69"/>
    <x v="10"/>
    <n v="1"/>
    <m/>
    <m/>
    <m/>
    <m/>
    <m/>
    <n v="3.7"/>
    <n v="4"/>
    <n v="5.0599999999999996"/>
  </r>
  <r>
    <x v="69"/>
    <x v="11"/>
    <n v="1"/>
    <m/>
    <m/>
    <m/>
    <m/>
    <m/>
    <n v="3.6"/>
    <n v="3"/>
    <n v="5.08"/>
  </r>
  <r>
    <x v="69"/>
    <x v="0"/>
    <n v="1"/>
    <m/>
    <m/>
    <m/>
    <m/>
    <m/>
    <n v="3.5"/>
    <n v="3.2"/>
    <n v="5.12"/>
  </r>
  <r>
    <x v="69"/>
    <x v="1"/>
    <n v="1"/>
    <m/>
    <m/>
    <m/>
    <m/>
    <m/>
    <n v="3.8"/>
    <n v="3.7"/>
    <n v="5.33"/>
  </r>
  <r>
    <x v="69"/>
    <x v="2"/>
    <n v="1"/>
    <m/>
    <m/>
    <m/>
    <m/>
    <m/>
    <n v="3.8"/>
    <n v="3.7"/>
    <n v="5.33"/>
  </r>
  <r>
    <x v="69"/>
    <x v="3"/>
    <n v="1"/>
    <m/>
    <m/>
    <m/>
    <m/>
    <m/>
    <n v="3.8"/>
    <n v="3.2"/>
    <n v="5.33"/>
  </r>
  <r>
    <x v="69"/>
    <x v="4"/>
    <n v="1"/>
    <m/>
    <m/>
    <m/>
    <m/>
    <m/>
    <n v="3.7"/>
    <n v="3.1"/>
    <n v="5.33"/>
  </r>
  <r>
    <x v="69"/>
    <x v="5"/>
    <n v="1"/>
    <m/>
    <m/>
    <m/>
    <m/>
    <m/>
    <n v="3.7"/>
    <n v="3.4"/>
    <n v="5.33"/>
  </r>
  <r>
    <x v="70"/>
    <x v="6"/>
    <n v="1"/>
    <m/>
    <m/>
    <m/>
    <m/>
    <m/>
    <n v="3.7"/>
    <n v="3.1"/>
    <n v="5.33"/>
  </r>
  <r>
    <x v="70"/>
    <x v="7"/>
    <n v="1"/>
    <m/>
    <m/>
    <m/>
    <m/>
    <m/>
    <n v="3.9"/>
    <n v="3.2"/>
    <n v="5.33"/>
  </r>
  <r>
    <x v="70"/>
    <x v="8"/>
    <n v="1"/>
    <m/>
    <m/>
    <m/>
    <m/>
    <m/>
    <n v="3.8"/>
    <n v="3.5"/>
    <n v="5.33"/>
  </r>
  <r>
    <x v="70"/>
    <x v="9"/>
    <n v="1"/>
    <m/>
    <m/>
    <m/>
    <m/>
    <m/>
    <n v="3.9"/>
    <n v="3.4"/>
    <n v="5.33"/>
  </r>
  <r>
    <x v="70"/>
    <x v="10"/>
    <n v="1"/>
    <m/>
    <m/>
    <m/>
    <m/>
    <m/>
    <n v="4"/>
    <n v="3.3"/>
    <n v="5.33"/>
  </r>
  <r>
    <x v="70"/>
    <x v="11"/>
    <n v="1"/>
    <m/>
    <m/>
    <m/>
    <m/>
    <m/>
    <n v="4.0999999999999996"/>
    <n v="3"/>
    <n v="5.33"/>
  </r>
  <r>
    <x v="70"/>
    <x v="0"/>
    <n v="1"/>
    <m/>
    <m/>
    <m/>
    <m/>
    <m/>
    <n v="4.3"/>
    <n v="2.9"/>
    <n v="5.33"/>
  </r>
  <r>
    <x v="70"/>
    <x v="1"/>
    <n v="1"/>
    <m/>
    <m/>
    <m/>
    <m/>
    <m/>
    <n v="4.2"/>
    <n v="2.5"/>
    <n v="5.33"/>
  </r>
  <r>
    <x v="70"/>
    <x v="2"/>
    <n v="1"/>
    <m/>
    <m/>
    <m/>
    <m/>
    <m/>
    <n v="4.0999999999999996"/>
    <n v="2.7"/>
    <n v="5.13"/>
  </r>
  <r>
    <x v="71"/>
    <x v="1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A9D1D-43B5-4772-8D98-44880245F07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E918" firstHeaderRow="0" firstDataRow="1" firstDataCol="1"/>
  <pivotFields count="11">
    <pivotField axis="axisRow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axis="axisRow" showAll="0">
      <items count="14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917">
    <i>
      <x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71"/>
    </i>
    <i r="1"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Real GDP (Percent Change)" fld="7" subtotal="average" baseField="0" baseItem="0"/>
    <dataField name="Average of Unemployment Rate" fld="8" subtotal="average" baseField="0" baseItem="0"/>
    <dataField name="Average of Inflation Rate" fld="9" subtotal="average" baseField="0" baseItem="0"/>
    <dataField name="Average of Interest Rates" fld="10" subtotal="average" baseField="1" baseItem="1"/>
  </dataFields>
  <formats count="79"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0" type="button" dataOnly="0" labelOnly="1" outline="0" axis="axisRow" fieldPosition="0"/>
    </format>
    <format dxfId="7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4">
      <pivotArea dataOnly="0" labelOnly="1" fieldPosition="0">
        <references count="1">
          <reference field="0" count="22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</reference>
        </references>
      </pivotArea>
    </format>
    <format dxfId="73">
      <pivotArea dataOnly="0" labelOnly="1" grandRow="1" outline="0" fieldPosition="0"/>
    </format>
    <format dxfId="72">
      <pivotArea dataOnly="0" labelOnly="1" fieldPosition="0">
        <references count="2">
          <reference field="0" count="1" selected="0">
            <x v="0"/>
          </reference>
          <reference field="1" count="6">
            <x v="6"/>
            <x v="7"/>
            <x v="8"/>
            <x v="9"/>
            <x v="10"/>
            <x v="11"/>
          </reference>
        </references>
      </pivotArea>
    </format>
    <format dxfId="71">
      <pivotArea dataOnly="0" labelOnly="1" fieldPosition="0">
        <references count="2">
          <reference field="0" count="1" selected="0">
            <x v="1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0">
      <pivotArea dataOnly="0" labelOnly="1" fieldPosition="0">
        <references count="2">
          <reference field="0" count="1" selected="0">
            <x v="2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9">
      <pivotArea dataOnly="0" labelOnly="1" fieldPosition="0">
        <references count="2">
          <reference field="0" count="1" selected="0">
            <x v="3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8">
      <pivotArea dataOnly="0" labelOnly="1" fieldPosition="0">
        <references count="2">
          <reference field="0" count="1" selected="0">
            <x v="4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7">
      <pivotArea dataOnly="0" labelOnly="1" fieldPosition="0">
        <references count="2">
          <reference field="0" count="1" selected="0">
            <x v="5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6">
      <pivotArea dataOnly="0" labelOnly="1" fieldPosition="0">
        <references count="2">
          <reference field="0" count="1" selected="0">
            <x v="6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5">
      <pivotArea dataOnly="0" labelOnly="1" fieldPosition="0">
        <references count="2">
          <reference field="0" count="1" selected="0">
            <x v="7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4">
      <pivotArea dataOnly="0" labelOnly="1" fieldPosition="0">
        <references count="2">
          <reference field="0" count="1" selected="0">
            <x v="8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3">
      <pivotArea dataOnly="0" labelOnly="1" fieldPosition="0">
        <references count="2">
          <reference field="0" count="1" selected="0">
            <x v="9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2">
      <pivotArea dataOnly="0" labelOnly="1" fieldPosition="0">
        <references count="2">
          <reference field="0" count="1" selected="0">
            <x v="10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1">
      <pivotArea dataOnly="0" labelOnly="1" fieldPosition="0">
        <references count="2">
          <reference field="0" count="1" selected="0">
            <x v="11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0">
      <pivotArea dataOnly="0" labelOnly="1" fieldPosition="0">
        <references count="2">
          <reference field="0" count="1" selected="0">
            <x v="12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9">
      <pivotArea dataOnly="0" labelOnly="1" fieldPosition="0">
        <references count="2">
          <reference field="0" count="1" selected="0">
            <x v="13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8">
      <pivotArea dataOnly="0" labelOnly="1" fieldPosition="0">
        <references count="2">
          <reference field="0" count="1" selected="0">
            <x v="14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7">
      <pivotArea dataOnly="0" labelOnly="1" fieldPosition="0">
        <references count="2">
          <reference field="0" count="1" selected="0">
            <x v="15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6">
      <pivotArea dataOnly="0" labelOnly="1" fieldPosition="0">
        <references count="2">
          <reference field="0" count="1" selected="0">
            <x v="16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5">
      <pivotArea dataOnly="0" labelOnly="1" fieldPosition="0">
        <references count="2">
          <reference field="0" count="1" selected="0">
            <x v="17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4">
      <pivotArea dataOnly="0" labelOnly="1" fieldPosition="0">
        <references count="2">
          <reference field="0" count="1" selected="0">
            <x v="18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3">
      <pivotArea dataOnly="0" labelOnly="1" fieldPosition="0">
        <references count="2">
          <reference field="0" count="1" selected="0">
            <x v="19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2">
      <pivotArea dataOnly="0" labelOnly="1" fieldPosition="0">
        <references count="2">
          <reference field="0" count="1" selected="0">
            <x v="20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1">
      <pivotArea dataOnly="0" labelOnly="1" fieldPosition="0">
        <references count="2">
          <reference field="0" count="1" selected="0">
            <x v="21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0">
      <pivotArea dataOnly="0" labelOnly="1" fieldPosition="0">
        <references count="2">
          <reference field="0" count="1" selected="0">
            <x v="22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9">
      <pivotArea dataOnly="0" labelOnly="1" fieldPosition="0">
        <references count="2">
          <reference field="0" count="1" selected="0">
            <x v="23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8">
      <pivotArea dataOnly="0" labelOnly="1" fieldPosition="0">
        <references count="2">
          <reference field="0" count="1" selected="0">
            <x v="24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7">
      <pivotArea dataOnly="0" labelOnly="1" fieldPosition="0">
        <references count="2">
          <reference field="0" count="1" selected="0">
            <x v="25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6">
      <pivotArea dataOnly="0" labelOnly="1" fieldPosition="0">
        <references count="2">
          <reference field="0" count="1" selected="0">
            <x v="26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5">
      <pivotArea dataOnly="0" labelOnly="1" fieldPosition="0">
        <references count="2">
          <reference field="0" count="1" selected="0">
            <x v="27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4">
      <pivotArea dataOnly="0" labelOnly="1" fieldPosition="0">
        <references count="2">
          <reference field="0" count="1" selected="0">
            <x v="28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3">
      <pivotArea dataOnly="0" labelOnly="1" fieldPosition="0">
        <references count="2">
          <reference field="0" count="1" selected="0">
            <x v="29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2">
      <pivotArea dataOnly="0" labelOnly="1" fieldPosition="0">
        <references count="2">
          <reference field="0" count="1" selected="0">
            <x v="30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1">
      <pivotArea dataOnly="0" labelOnly="1" fieldPosition="0">
        <references count="2">
          <reference field="0" count="1" selected="0">
            <x v="31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0">
      <pivotArea dataOnly="0" labelOnly="1" fieldPosition="0">
        <references count="2">
          <reference field="0" count="1" selected="0">
            <x v="32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9">
      <pivotArea dataOnly="0" labelOnly="1" fieldPosition="0">
        <references count="2">
          <reference field="0" count="1" selected="0">
            <x v="33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8">
      <pivotArea dataOnly="0" labelOnly="1" fieldPosition="0">
        <references count="2">
          <reference field="0" count="1" selected="0">
            <x v="34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7">
      <pivotArea dataOnly="0" labelOnly="1" fieldPosition="0">
        <references count="2">
          <reference field="0" count="1" selected="0">
            <x v="35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6">
      <pivotArea dataOnly="0" labelOnly="1" fieldPosition="0">
        <references count="2">
          <reference field="0" count="1" selected="0">
            <x v="36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5">
      <pivotArea dataOnly="0" labelOnly="1" fieldPosition="0">
        <references count="2">
          <reference field="0" count="1" selected="0">
            <x v="37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4">
      <pivotArea dataOnly="0" labelOnly="1" fieldPosition="0">
        <references count="2">
          <reference field="0" count="1" selected="0">
            <x v="38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3">
      <pivotArea dataOnly="0" labelOnly="1" fieldPosition="0">
        <references count="2">
          <reference field="0" count="1" selected="0">
            <x v="39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2">
      <pivotArea dataOnly="0" labelOnly="1" fieldPosition="0">
        <references count="2">
          <reference field="0" count="1" selected="0">
            <x v="40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1">
      <pivotArea dataOnly="0" labelOnly="1" fieldPosition="0">
        <references count="2">
          <reference field="0" count="1" selected="0">
            <x v="41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0">
      <pivotArea dataOnly="0" labelOnly="1" fieldPosition="0">
        <references count="2">
          <reference field="0" count="1" selected="0">
            <x v="42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9">
      <pivotArea dataOnly="0" labelOnly="1" fieldPosition="0">
        <references count="2">
          <reference field="0" count="1" selected="0">
            <x v="43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8">
      <pivotArea dataOnly="0" labelOnly="1" fieldPosition="0">
        <references count="2">
          <reference field="0" count="1" selected="0">
            <x v="44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7">
      <pivotArea dataOnly="0" labelOnly="1" fieldPosition="0">
        <references count="2">
          <reference field="0" count="1" selected="0">
            <x v="45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6">
      <pivotArea dataOnly="0" labelOnly="1" fieldPosition="0">
        <references count="2">
          <reference field="0" count="1" selected="0">
            <x v="46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5">
      <pivotArea dataOnly="0" labelOnly="1" fieldPosition="0">
        <references count="2">
          <reference field="0" count="1" selected="0">
            <x v="47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4">
      <pivotArea dataOnly="0" labelOnly="1" fieldPosition="0">
        <references count="2">
          <reference field="0" count="1" selected="0">
            <x v="48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3">
      <pivotArea dataOnly="0" labelOnly="1" fieldPosition="0">
        <references count="2">
          <reference field="0" count="1" selected="0">
            <x v="49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2">
      <pivotArea dataOnly="0" labelOnly="1" fieldPosition="0">
        <references count="2">
          <reference field="0" count="1" selected="0">
            <x v="50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1">
      <pivotArea dataOnly="0" labelOnly="1" fieldPosition="0">
        <references count="2">
          <reference field="0" count="1" selected="0">
            <x v="51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0">
      <pivotArea dataOnly="0" labelOnly="1" fieldPosition="0">
        <references count="2">
          <reference field="0" count="1" selected="0">
            <x v="52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9">
      <pivotArea dataOnly="0" labelOnly="1" fieldPosition="0">
        <references count="2">
          <reference field="0" count="1" selected="0">
            <x v="53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8">
      <pivotArea dataOnly="0" labelOnly="1" fieldPosition="0">
        <references count="2">
          <reference field="0" count="1" selected="0">
            <x v="54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7">
      <pivotArea dataOnly="0" labelOnly="1" fieldPosition="0">
        <references count="2">
          <reference field="0" count="1" selected="0">
            <x v="55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6">
      <pivotArea dataOnly="0" labelOnly="1" fieldPosition="0">
        <references count="2">
          <reference field="0" count="1" selected="0">
            <x v="56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5">
      <pivotArea dataOnly="0" labelOnly="1" fieldPosition="0">
        <references count="2">
          <reference field="0" count="1" selected="0">
            <x v="57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4">
      <pivotArea dataOnly="0" labelOnly="1" fieldPosition="0">
        <references count="2">
          <reference field="0" count="1" selected="0">
            <x v="58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3">
      <pivotArea dataOnly="0" labelOnly="1" fieldPosition="0">
        <references count="2">
          <reference field="0" count="1" selected="0">
            <x v="59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2">
      <pivotArea dataOnly="0" labelOnly="1" fieldPosition="0">
        <references count="2">
          <reference field="0" count="1" selected="0">
            <x v="60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">
      <pivotArea dataOnly="0" labelOnly="1" fieldPosition="0">
        <references count="2">
          <reference field="0" count="1" selected="0">
            <x v="61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0">
      <pivotArea dataOnly="0" labelOnly="1" fieldPosition="0">
        <references count="2">
          <reference field="0" count="1" selected="0">
            <x v="62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9">
      <pivotArea dataOnly="0" labelOnly="1" fieldPosition="0">
        <references count="2">
          <reference field="0" count="1" selected="0">
            <x v="63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8">
      <pivotArea dataOnly="0" labelOnly="1" fieldPosition="0">
        <references count="2">
          <reference field="0" count="1" selected="0">
            <x v="64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7">
      <pivotArea dataOnly="0" labelOnly="1" fieldPosition="0">
        <references count="2">
          <reference field="0" count="1" selected="0">
            <x v="65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">
      <pivotArea dataOnly="0" labelOnly="1" fieldPosition="0">
        <references count="2">
          <reference field="0" count="1" selected="0">
            <x v="66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">
      <pivotArea dataOnly="0" labelOnly="1" fieldPosition="0">
        <references count="2">
          <reference field="0" count="1" selected="0">
            <x v="67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4">
      <pivotArea dataOnly="0" labelOnly="1" fieldPosition="0">
        <references count="2">
          <reference field="0" count="1" selected="0">
            <x v="68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">
      <pivotArea dataOnly="0" labelOnly="1" fieldPosition="0">
        <references count="2">
          <reference field="0" count="1" selected="0">
            <x v="69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">
      <pivotArea dataOnly="0" labelOnly="1" fieldPosition="0">
        <references count="2">
          <reference field="0" count="1" selected="0">
            <x v="70"/>
          </reference>
          <reference field="1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">
      <pivotArea dataOnly="0" labelOnly="1" fieldPosition="0">
        <references count="2">
          <reference field="0" count="1" selected="0">
            <x v="71"/>
          </reference>
          <reference field="1" count="1">
            <x v="12"/>
          </reference>
        </references>
      </pivotArea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5FE44-2A5B-4C88-8DC5-51C3CCCD580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K74" firstHeaderRow="0" firstDataRow="1" firstDataCol="1"/>
  <pivotFields count="11">
    <pivotField axis="axisRow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Real GDP (Percent Change)" fld="7" subtotal="average" baseField="0" baseItem="0"/>
    <dataField name="Average of Unemployment Rate" fld="8" subtotal="average" baseField="0" baseItem="0"/>
    <dataField name="Average of Inflation Rate" fld="9" subtotal="average" baseField="0" baseItem="0"/>
    <dataField name="Average of Interest Rates" fld="10" subtotal="average" baseField="0" baseItem="2"/>
  </dataFields>
  <formats count="7"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0" type="button" dataOnly="0" labelOnly="1" outline="0" axis="axisRow" fieldPosition="0"/>
    </format>
    <format dxfId="82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1">
      <pivotArea dataOnly="0" labelOnly="1" fieldPosition="0">
        <references count="1">
          <reference field="0" count="22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</reference>
        </references>
      </pivotArea>
    </format>
    <format dxfId="80">
      <pivotArea dataOnly="0" labelOnly="1" grandRow="1" outline="0" fieldPosition="0"/>
    </format>
    <format dxfId="7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059B-AEF4-4DCD-BC75-A22FEFD267EA}">
  <dimension ref="A1:T28"/>
  <sheetViews>
    <sheetView showGridLines="0" showRowColHeaders="0" tabSelected="1" zoomScale="96" workbookViewId="0">
      <selection activeCell="O2" sqref="O2:T4"/>
    </sheetView>
  </sheetViews>
  <sheetFormatPr defaultColWidth="0" defaultRowHeight="14.75" zeroHeight="1" x14ac:dyDescent="0.75"/>
  <cols>
    <col min="1" max="20" width="8.7265625" customWidth="1"/>
    <col min="21" max="16384" width="8.7265625" hidden="1"/>
  </cols>
  <sheetData>
    <row r="1" spans="1:20" ht="14.9" customHeight="1" x14ac:dyDescent="0.75">
      <c r="A1" s="24" t="s">
        <v>17</v>
      </c>
      <c r="B1" s="24"/>
      <c r="C1" s="24"/>
      <c r="D1" s="24"/>
      <c r="E1" s="24"/>
      <c r="F1" s="25" t="str">
        <f>"CHANGES DURING "&amp;$O$2</f>
        <v>CHANGES DURING 2005</v>
      </c>
      <c r="G1" s="25"/>
      <c r="H1" s="25"/>
      <c r="I1" s="25"/>
      <c r="J1" s="25"/>
      <c r="K1" s="25"/>
      <c r="L1" s="25"/>
      <c r="M1" s="25"/>
      <c r="N1" s="25"/>
      <c r="O1" s="22" t="s">
        <v>16</v>
      </c>
      <c r="P1" s="22"/>
      <c r="Q1" s="22"/>
      <c r="R1" s="22"/>
      <c r="S1" s="22"/>
      <c r="T1" s="22"/>
    </row>
    <row r="2" spans="1:20" ht="14.9" customHeight="1" x14ac:dyDescent="0.75">
      <c r="A2" s="24"/>
      <c r="B2" s="24"/>
      <c r="C2" s="24"/>
      <c r="D2" s="24"/>
      <c r="E2" s="24"/>
      <c r="F2" s="25"/>
      <c r="G2" s="25"/>
      <c r="H2" s="25"/>
      <c r="I2" s="25"/>
      <c r="J2" s="25"/>
      <c r="K2" s="25"/>
      <c r="L2" s="25"/>
      <c r="M2" s="25"/>
      <c r="N2" s="25"/>
      <c r="O2" s="23">
        <v>2005</v>
      </c>
      <c r="P2" s="23"/>
      <c r="Q2" s="23"/>
      <c r="R2" s="23"/>
      <c r="S2" s="23"/>
      <c r="T2" s="23"/>
    </row>
    <row r="3" spans="1:20" x14ac:dyDescent="0.75">
      <c r="A3" s="3"/>
      <c r="B3" s="3"/>
      <c r="C3" s="3"/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3"/>
      <c r="P3" s="23"/>
      <c r="Q3" s="23"/>
      <c r="R3" s="23"/>
      <c r="S3" s="23"/>
      <c r="T3" s="23"/>
    </row>
    <row r="4" spans="1:20" x14ac:dyDescent="0.75">
      <c r="A4" s="3"/>
      <c r="B4" s="3"/>
      <c r="C4" s="3"/>
      <c r="D4" s="3"/>
      <c r="E4" s="3"/>
      <c r="F4" s="2"/>
      <c r="G4" s="2"/>
      <c r="H4" s="2"/>
      <c r="I4" s="2"/>
      <c r="J4" s="2"/>
      <c r="K4" s="2"/>
      <c r="L4" s="2"/>
      <c r="M4" s="2"/>
      <c r="N4" s="2"/>
      <c r="O4" s="23"/>
      <c r="P4" s="23"/>
      <c r="Q4" s="23"/>
      <c r="R4" s="23"/>
      <c r="S4" s="23"/>
      <c r="T4" s="23"/>
    </row>
    <row r="5" spans="1:20" x14ac:dyDescent="0.75">
      <c r="A5" s="3"/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1"/>
      <c r="Q5" s="1"/>
      <c r="R5" s="1"/>
      <c r="S5" s="1"/>
      <c r="T5" s="1"/>
    </row>
    <row r="6" spans="1:20" x14ac:dyDescent="0.75">
      <c r="A6" s="3"/>
      <c r="B6" s="3"/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0" t="str">
        <f>"Average Inflation Rate % of "&amp;O2&amp;":"</f>
        <v>Average Inflation Rate % of 2005:</v>
      </c>
      <c r="P6" s="20"/>
      <c r="Q6" s="20"/>
      <c r="R6" s="20"/>
      <c r="S6" s="20"/>
      <c r="T6" s="20"/>
    </row>
    <row r="7" spans="1:20" x14ac:dyDescent="0.75">
      <c r="A7" s="3"/>
      <c r="B7" s="3"/>
      <c r="C7" s="3"/>
      <c r="D7" s="3"/>
      <c r="E7" s="3"/>
      <c r="F7" s="2"/>
      <c r="G7" s="2"/>
      <c r="H7" s="2"/>
      <c r="I7" s="2"/>
      <c r="J7" s="2"/>
      <c r="K7" s="2"/>
      <c r="L7" s="2"/>
      <c r="M7" s="2"/>
      <c r="N7" s="2"/>
      <c r="O7" s="20"/>
      <c r="P7" s="20"/>
      <c r="Q7" s="20"/>
      <c r="R7" s="20"/>
      <c r="S7" s="20"/>
      <c r="T7" s="20"/>
    </row>
    <row r="8" spans="1:20" x14ac:dyDescent="0.75">
      <c r="A8" s="3"/>
      <c r="B8" s="3"/>
      <c r="C8" s="3"/>
      <c r="D8" s="3"/>
      <c r="E8" s="3"/>
      <c r="F8" s="2"/>
      <c r="G8" s="2"/>
      <c r="H8" s="2"/>
      <c r="I8" s="2"/>
      <c r="J8" s="2"/>
      <c r="K8" s="2"/>
      <c r="L8" s="2"/>
      <c r="M8" s="2"/>
      <c r="N8" s="2"/>
      <c r="O8" s="20"/>
      <c r="P8" s="20"/>
      <c r="Q8" s="20"/>
      <c r="R8" s="20"/>
      <c r="S8" s="20"/>
      <c r="T8" s="20"/>
    </row>
    <row r="9" spans="1:20" x14ac:dyDescent="0.75">
      <c r="A9" s="3"/>
      <c r="B9" s="3"/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6">
        <f>'Summarized Data'!N2</f>
        <v>2.1666666666666665</v>
      </c>
      <c r="P9" s="26"/>
      <c r="Q9" s="26"/>
      <c r="R9" s="26"/>
      <c r="S9" s="26"/>
      <c r="T9" s="26"/>
    </row>
    <row r="10" spans="1:20" x14ac:dyDescent="0.75">
      <c r="A10" s="3"/>
      <c r="B10" s="3"/>
      <c r="C10" s="3"/>
      <c r="D10" s="3"/>
      <c r="E10" s="3"/>
      <c r="F10" s="2"/>
      <c r="G10" s="2"/>
      <c r="H10" s="2"/>
      <c r="I10" s="2"/>
      <c r="J10" s="2"/>
      <c r="K10" s="2"/>
      <c r="L10" s="2"/>
      <c r="M10" s="2"/>
      <c r="N10" s="2"/>
      <c r="O10" s="26"/>
      <c r="P10" s="26"/>
      <c r="Q10" s="26"/>
      <c r="R10" s="26"/>
      <c r="S10" s="26"/>
      <c r="T10" s="26"/>
    </row>
    <row r="11" spans="1:20" x14ac:dyDescent="0.75">
      <c r="A11" s="3"/>
      <c r="B11" s="3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6"/>
      <c r="P11" s="26"/>
      <c r="Q11" s="26"/>
      <c r="R11" s="26"/>
      <c r="S11" s="26"/>
      <c r="T11" s="26"/>
    </row>
    <row r="12" spans="1:20" x14ac:dyDescent="0.75">
      <c r="A12" s="3"/>
      <c r="B12" s="3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1"/>
      <c r="P12" s="1"/>
      <c r="Q12" s="1"/>
      <c r="R12" s="1"/>
      <c r="S12" s="1"/>
      <c r="T12" s="1"/>
    </row>
    <row r="13" spans="1:20" x14ac:dyDescent="0.75">
      <c r="A13" s="3"/>
      <c r="B13" s="3"/>
      <c r="C13" s="3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0" t="str">
        <f>"Average Interest Rate % of "&amp;O2&amp;":"</f>
        <v>Average Interest Rate % of 2005:</v>
      </c>
      <c r="P13" s="20"/>
      <c r="Q13" s="20"/>
      <c r="R13" s="20"/>
      <c r="S13" s="20"/>
      <c r="T13" s="20"/>
    </row>
    <row r="14" spans="1:20" x14ac:dyDescent="0.75">
      <c r="A14" s="3"/>
      <c r="B14" s="3"/>
      <c r="C14" s="3"/>
      <c r="D14" s="3"/>
      <c r="E14" s="3"/>
      <c r="F14" s="2"/>
      <c r="G14" s="2"/>
      <c r="H14" s="2"/>
      <c r="I14" s="2"/>
      <c r="J14" s="2"/>
      <c r="K14" s="2"/>
      <c r="L14" s="2"/>
      <c r="M14" s="2"/>
      <c r="N14" s="2"/>
      <c r="O14" s="20"/>
      <c r="P14" s="20"/>
      <c r="Q14" s="20"/>
      <c r="R14" s="20"/>
      <c r="S14" s="20"/>
      <c r="T14" s="20"/>
    </row>
    <row r="15" spans="1:20" x14ac:dyDescent="0.75">
      <c r="A15" s="3"/>
      <c r="B15" s="3"/>
      <c r="C15" s="3"/>
      <c r="D15" s="3"/>
      <c r="E15" s="3"/>
      <c r="F15" s="2"/>
      <c r="G15" s="2"/>
      <c r="H15" s="2"/>
      <c r="I15" s="2"/>
      <c r="J15" s="2"/>
      <c r="K15" s="2"/>
      <c r="L15" s="2"/>
      <c r="M15" s="2"/>
      <c r="N15" s="2"/>
      <c r="O15" s="20"/>
      <c r="P15" s="20"/>
      <c r="Q15" s="20"/>
      <c r="R15" s="20"/>
      <c r="S15" s="20"/>
      <c r="T15" s="20"/>
    </row>
    <row r="16" spans="1:20" x14ac:dyDescent="0.75">
      <c r="A16" s="3"/>
      <c r="B16" s="3"/>
      <c r="C16" s="3"/>
      <c r="D16" s="3"/>
      <c r="E16" s="3"/>
      <c r="F16" s="2"/>
      <c r="G16" s="2"/>
      <c r="H16" s="2"/>
      <c r="I16" s="2"/>
      <c r="J16" s="2"/>
      <c r="K16" s="2"/>
      <c r="L16" s="2"/>
      <c r="M16" s="2"/>
      <c r="N16" s="2"/>
      <c r="O16" s="21">
        <f>'Summarized Data'!T2</f>
        <v>3.2133333333333334</v>
      </c>
      <c r="P16" s="21"/>
      <c r="Q16" s="21"/>
      <c r="R16" s="21"/>
      <c r="S16" s="21"/>
      <c r="T16" s="21"/>
    </row>
    <row r="17" spans="1:20" x14ac:dyDescent="0.75">
      <c r="A17" s="3"/>
      <c r="B17" s="3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1"/>
      <c r="P17" s="21"/>
      <c r="Q17" s="21"/>
      <c r="R17" s="21"/>
      <c r="S17" s="21"/>
      <c r="T17" s="21"/>
    </row>
    <row r="18" spans="1:20" x14ac:dyDescent="0.75">
      <c r="A18" s="3"/>
      <c r="B18" s="3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1"/>
      <c r="P18" s="21"/>
      <c r="Q18" s="21"/>
      <c r="R18" s="21"/>
      <c r="S18" s="21"/>
      <c r="T18" s="21"/>
    </row>
    <row r="19" spans="1:20" x14ac:dyDescent="0.75">
      <c r="A19" s="3"/>
      <c r="B19" s="3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0" t="str">
        <f>"Average Unemployment % of "&amp;O2&amp;":"</f>
        <v>Average Unemployment % of 2005:</v>
      </c>
      <c r="P19" s="20"/>
      <c r="Q19" s="20"/>
      <c r="R19" s="20"/>
      <c r="S19" s="20"/>
      <c r="T19" s="20"/>
    </row>
    <row r="20" spans="1:20" x14ac:dyDescent="0.75">
      <c r="A20" s="3"/>
      <c r="B20" s="3"/>
      <c r="C20" s="3"/>
      <c r="D20" s="3"/>
      <c r="E20" s="3"/>
      <c r="F20" s="2"/>
      <c r="G20" s="2"/>
      <c r="H20" s="2"/>
      <c r="I20" s="2"/>
      <c r="J20" s="2"/>
      <c r="K20" s="2"/>
      <c r="L20" s="2"/>
      <c r="M20" s="2"/>
      <c r="N20" s="2"/>
      <c r="O20" s="20"/>
      <c r="P20" s="20"/>
      <c r="Q20" s="20"/>
      <c r="R20" s="20"/>
      <c r="S20" s="20"/>
      <c r="T20" s="20"/>
    </row>
    <row r="21" spans="1:20" x14ac:dyDescent="0.75">
      <c r="A21" s="3"/>
      <c r="B21" s="3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0"/>
      <c r="P21" s="20"/>
      <c r="Q21" s="20"/>
      <c r="R21" s="20"/>
      <c r="S21" s="20"/>
      <c r="T21" s="20"/>
    </row>
    <row r="22" spans="1:20" x14ac:dyDescent="0.75">
      <c r="A22" s="3"/>
      <c r="B22" s="3"/>
      <c r="C22" s="3"/>
      <c r="D22" s="3"/>
      <c r="E22" s="3"/>
      <c r="F22" s="2"/>
      <c r="G22" s="2"/>
      <c r="H22" s="2"/>
      <c r="I22" s="2"/>
      <c r="J22" s="2"/>
      <c r="K22" s="2"/>
      <c r="L22" s="2"/>
      <c r="M22" s="2"/>
      <c r="N22" s="2"/>
      <c r="O22" s="19">
        <f>'Summarized Data'!Q2</f>
        <v>5.083333333333333</v>
      </c>
      <c r="P22" s="19"/>
      <c r="Q22" s="19"/>
      <c r="R22" s="19"/>
      <c r="S22" s="19"/>
      <c r="T22" s="19"/>
    </row>
    <row r="23" spans="1:20" x14ac:dyDescent="0.75">
      <c r="A23" s="3"/>
      <c r="B23" s="3"/>
      <c r="C23" s="3"/>
      <c r="D23" s="3"/>
      <c r="E23" s="3"/>
      <c r="F23" s="2"/>
      <c r="G23" s="2"/>
      <c r="H23" s="2"/>
      <c r="I23" s="2"/>
      <c r="J23" s="2"/>
      <c r="K23" s="2"/>
      <c r="L23" s="2"/>
      <c r="M23" s="2"/>
      <c r="N23" s="2"/>
      <c r="O23" s="19"/>
      <c r="P23" s="19"/>
      <c r="Q23" s="19"/>
      <c r="R23" s="19"/>
      <c r="S23" s="19"/>
      <c r="T23" s="19"/>
    </row>
    <row r="24" spans="1:20" x14ac:dyDescent="0.75">
      <c r="A24" s="3"/>
      <c r="B24" s="3"/>
      <c r="C24" s="3"/>
      <c r="D24" s="3"/>
      <c r="E24" s="3"/>
      <c r="F24" s="2"/>
      <c r="G24" s="2"/>
      <c r="H24" s="2"/>
      <c r="I24" s="2"/>
      <c r="J24" s="2"/>
      <c r="K24" s="2"/>
      <c r="L24" s="2"/>
      <c r="M24" s="2"/>
      <c r="N24" s="2"/>
      <c r="O24" s="19"/>
      <c r="P24" s="19"/>
      <c r="Q24" s="19"/>
      <c r="R24" s="19"/>
      <c r="S24" s="19"/>
      <c r="T24" s="19"/>
    </row>
    <row r="25" spans="1:20" x14ac:dyDescent="0.75">
      <c r="A25" s="3"/>
      <c r="B25" s="3"/>
      <c r="C25" s="3"/>
      <c r="D25" s="3"/>
      <c r="E25" s="3"/>
      <c r="F25" s="2"/>
      <c r="G25" s="2"/>
      <c r="H25" s="2"/>
      <c r="I25" s="2"/>
      <c r="J25" s="2"/>
      <c r="K25" s="2"/>
      <c r="L25" s="2"/>
      <c r="M25" s="2"/>
      <c r="N25" s="2"/>
      <c r="O25" s="1"/>
      <c r="P25" s="1"/>
      <c r="Q25" s="1"/>
      <c r="R25" s="1"/>
      <c r="S25" s="1"/>
      <c r="T25" s="1"/>
    </row>
    <row r="26" spans="1:20" x14ac:dyDescent="0.75">
      <c r="A26" s="3"/>
      <c r="B26" s="3"/>
      <c r="C26" s="3"/>
      <c r="D26" s="3"/>
      <c r="E26" s="3"/>
      <c r="F26" s="2"/>
      <c r="G26" s="2"/>
      <c r="H26" s="2"/>
      <c r="I26" s="2"/>
      <c r="J26" s="2"/>
      <c r="K26" s="2"/>
      <c r="L26" s="2"/>
      <c r="M26" s="2"/>
      <c r="N26" s="2"/>
      <c r="O26" s="1"/>
      <c r="P26" s="1"/>
      <c r="Q26" s="1"/>
      <c r="R26" s="1"/>
      <c r="S26" s="1"/>
      <c r="T26" s="1"/>
    </row>
    <row r="27" spans="1:20" x14ac:dyDescent="0.75">
      <c r="A27" s="3"/>
      <c r="B27" s="3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1"/>
      <c r="P27" s="1"/>
      <c r="Q27" s="1"/>
      <c r="R27" s="1"/>
      <c r="S27" s="1"/>
      <c r="T27" s="1"/>
    </row>
    <row r="28" spans="1:20" x14ac:dyDescent="0.75">
      <c r="A28" s="3"/>
      <c r="B28" s="3"/>
      <c r="C28" s="3"/>
      <c r="D28" s="3"/>
      <c r="E28" s="3"/>
      <c r="F28" s="2"/>
      <c r="G28" s="2"/>
      <c r="H28" s="2"/>
      <c r="I28" s="2"/>
      <c r="J28" s="2"/>
      <c r="K28" s="2"/>
      <c r="L28" s="2"/>
      <c r="M28" s="2"/>
      <c r="N28" s="2"/>
      <c r="O28" s="1"/>
      <c r="P28" s="1"/>
      <c r="Q28" s="1"/>
      <c r="R28" s="1"/>
      <c r="S28" s="1"/>
      <c r="T28" s="1"/>
    </row>
  </sheetData>
  <sheetProtection sheet="1" objects="1" scenarios="1" selectLockedCells="1"/>
  <mergeCells count="10">
    <mergeCell ref="A1:E2"/>
    <mergeCell ref="F1:N2"/>
    <mergeCell ref="O6:T8"/>
    <mergeCell ref="O9:T11"/>
    <mergeCell ref="O13:T15"/>
    <mergeCell ref="O22:T24"/>
    <mergeCell ref="O19:T21"/>
    <mergeCell ref="O16:T18"/>
    <mergeCell ref="O1:T1"/>
    <mergeCell ref="O2:T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D50F07-3905-4E41-9BFF-6CF203A9E4D7}">
          <x14:formula1>
            <xm:f>'Summarized Data'!$G$2:$G$72</xm:f>
          </x14:formula1>
          <xm:sqref>O2:T4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A241D-EB18-4697-88DC-06F1B1FE9998}">
  <dimension ref="A1:DG918"/>
  <sheetViews>
    <sheetView zoomScale="70" workbookViewId="0">
      <selection activeCell="S4" sqref="S4"/>
    </sheetView>
  </sheetViews>
  <sheetFormatPr defaultColWidth="0" defaultRowHeight="14.75" x14ac:dyDescent="0.75"/>
  <cols>
    <col min="1" max="1" width="12.26953125" bestFit="1" customWidth="1"/>
    <col min="2" max="2" width="32.26953125" bestFit="1" customWidth="1"/>
    <col min="3" max="3" width="26.6328125" bestFit="1" customWidth="1"/>
    <col min="4" max="4" width="20.86328125" bestFit="1" customWidth="1"/>
    <col min="5" max="5" width="21.26953125" bestFit="1" customWidth="1"/>
    <col min="6" max="6" width="11.7265625" style="14" bestFit="1" customWidth="1"/>
    <col min="7" max="7" width="12.26953125" bestFit="1" customWidth="1"/>
    <col min="8" max="8" width="32.26953125" bestFit="1" customWidth="1"/>
    <col min="9" max="9" width="26.6328125" bestFit="1" customWidth="1"/>
    <col min="10" max="10" width="20.86328125" bestFit="1" customWidth="1"/>
    <col min="11" max="11" width="21.26953125" bestFit="1" customWidth="1"/>
    <col min="12" max="12" width="4.7265625" style="14" bestFit="1" customWidth="1"/>
    <col min="13" max="13" width="14.26953125" style="14" customWidth="1"/>
    <col min="14" max="14" width="11.1328125" style="14" customWidth="1"/>
    <col min="15" max="15" width="18" style="14" customWidth="1"/>
    <col min="16" max="17" width="11.7265625" style="14" bestFit="1" customWidth="1"/>
    <col min="18" max="18" width="7.7265625" style="14" bestFit="1" customWidth="1"/>
    <col min="19" max="21" width="11.7265625" style="14" bestFit="1" customWidth="1"/>
    <col min="22" max="26" width="11.7265625" style="14" hidden="1" customWidth="1"/>
    <col min="27" max="27" width="6.7265625" style="14" hidden="1" customWidth="1"/>
    <col min="28" max="29" width="11.7265625" style="14" hidden="1" customWidth="1"/>
    <col min="30" max="30" width="4.7265625" style="14" hidden="1" customWidth="1"/>
    <col min="31" max="31" width="7.7265625" style="14" hidden="1" customWidth="1"/>
    <col min="32" max="34" width="11.7265625" style="14" hidden="1" customWidth="1"/>
    <col min="35" max="36" width="6.7265625" style="14" hidden="1" customWidth="1"/>
    <col min="37" max="37" width="4.7265625" style="14" hidden="1" customWidth="1"/>
    <col min="38" max="38" width="11.7265625" style="14" hidden="1" customWidth="1"/>
    <col min="39" max="39" width="8.7265625" style="14" hidden="1" customWidth="1"/>
    <col min="40" max="44" width="11.7265625" style="14" hidden="1" customWidth="1"/>
    <col min="45" max="45" width="6.7265625" style="14" hidden="1" customWidth="1"/>
    <col min="46" max="46" width="11.7265625" style="14" hidden="1" customWidth="1"/>
    <col min="47" max="48" width="4.7265625" style="14" hidden="1" customWidth="1"/>
    <col min="49" max="49" width="8.7265625" style="14" hidden="1" customWidth="1"/>
    <col min="50" max="50" width="6.7265625" style="14" hidden="1" customWidth="1"/>
    <col min="51" max="51" width="7.7265625" style="14" hidden="1" customWidth="1"/>
    <col min="52" max="53" width="4.7265625" style="14" hidden="1" customWidth="1"/>
    <col min="54" max="55" width="11.7265625" style="14" hidden="1" customWidth="1"/>
    <col min="56" max="56" width="6.7265625" style="14" hidden="1" customWidth="1"/>
    <col min="57" max="57" width="7.7265625" style="14" hidden="1" customWidth="1"/>
    <col min="58" max="59" width="6.7265625" style="14" hidden="1" customWidth="1"/>
    <col min="60" max="62" width="11.7265625" style="14" hidden="1" customWidth="1"/>
    <col min="63" max="64" width="7.7265625" style="14" hidden="1" customWidth="1"/>
    <col min="65" max="66" width="6.7265625" style="14" hidden="1" customWidth="1"/>
    <col min="67" max="75" width="4.7265625" style="14" hidden="1" customWidth="1"/>
    <col min="76" max="76" width="6.7265625" style="14" hidden="1" customWidth="1"/>
    <col min="77" max="79" width="4.7265625" style="14" hidden="1" customWidth="1"/>
    <col min="80" max="80" width="6.7265625" style="14" hidden="1" customWidth="1"/>
    <col min="81" max="81" width="4.7265625" style="14" hidden="1" customWidth="1"/>
    <col min="82" max="82" width="7.7265625" style="14" hidden="1" customWidth="1"/>
    <col min="83" max="88" width="4.7265625" style="14" hidden="1" customWidth="1"/>
    <col min="89" max="89" width="6.7265625" style="14" hidden="1" customWidth="1"/>
    <col min="90" max="90" width="4.7265625" style="14" hidden="1" customWidth="1"/>
    <col min="91" max="91" width="6.7265625" style="14" hidden="1" customWidth="1"/>
    <col min="92" max="92" width="4.7265625" style="14" hidden="1" customWidth="1"/>
    <col min="93" max="93" width="6.7265625" style="14" hidden="1" customWidth="1"/>
    <col min="94" max="99" width="4.7265625" style="14" hidden="1" customWidth="1"/>
    <col min="100" max="100" width="6.7265625" style="14" hidden="1" customWidth="1"/>
    <col min="101" max="109" width="4.7265625" style="14" hidden="1" customWidth="1"/>
    <col min="110" max="110" width="11.7265625" style="14" hidden="1" customWidth="1"/>
    <col min="111" max="111" width="10.7265625" style="14" hidden="1" customWidth="1"/>
    <col min="112" max="16384" width="8.7265625" style="14" hidden="1"/>
  </cols>
  <sheetData>
    <row r="1" spans="1:20" x14ac:dyDescent="0.75">
      <c r="A1" s="16" t="s">
        <v>12</v>
      </c>
      <c r="B1" s="14" t="s">
        <v>15</v>
      </c>
      <c r="C1" s="14" t="s">
        <v>14</v>
      </c>
      <c r="D1" s="14" t="s">
        <v>13</v>
      </c>
      <c r="E1" s="14" t="s">
        <v>37</v>
      </c>
      <c r="G1" s="16" t="s">
        <v>12</v>
      </c>
      <c r="H1" s="14" t="s">
        <v>15</v>
      </c>
      <c r="I1" s="14" t="s">
        <v>14</v>
      </c>
      <c r="J1" s="14" t="s">
        <v>13</v>
      </c>
      <c r="K1" s="14" t="s">
        <v>37</v>
      </c>
      <c r="M1" s="27" t="s">
        <v>18</v>
      </c>
      <c r="N1" s="28"/>
      <c r="P1" s="27" t="s">
        <v>19</v>
      </c>
      <c r="Q1" s="28"/>
      <c r="S1" s="27" t="s">
        <v>19</v>
      </c>
      <c r="T1" s="28"/>
    </row>
    <row r="2" spans="1:20" x14ac:dyDescent="0.75">
      <c r="A2" s="17">
        <v>1954</v>
      </c>
      <c r="B2" s="14">
        <v>6.3</v>
      </c>
      <c r="C2" s="14">
        <v>5.6499999999999995</v>
      </c>
      <c r="D2" s="14">
        <v>0</v>
      </c>
      <c r="E2" s="14">
        <v>1.0083333333333333</v>
      </c>
      <c r="G2" s="17">
        <v>1954</v>
      </c>
      <c r="H2" s="14">
        <v>6.3</v>
      </c>
      <c r="I2" s="14">
        <v>5.6499999999999995</v>
      </c>
      <c r="J2" s="14">
        <v>0</v>
      </c>
      <c r="K2" s="14">
        <v>1.0083333333333333</v>
      </c>
      <c r="M2" s="4">
        <f>Dashboard!O2</f>
        <v>2005</v>
      </c>
      <c r="N2" s="5">
        <f>VLOOKUP(M2,G2:K72, 4, FALSE)</f>
        <v>2.1666666666666665</v>
      </c>
      <c r="P2" s="4">
        <f>Dashboard!O2</f>
        <v>2005</v>
      </c>
      <c r="Q2" s="5">
        <f>VLOOKUP(M2,G2:K72, 3, FALSE)</f>
        <v>5.083333333333333</v>
      </c>
      <c r="S2" s="4">
        <f>Dashboard!O2</f>
        <v>2005</v>
      </c>
      <c r="T2" s="5">
        <f>VLOOKUP(M2,G2:K72, 5, FALSE)</f>
        <v>3.2133333333333334</v>
      </c>
    </row>
    <row r="3" spans="1:20" x14ac:dyDescent="0.75">
      <c r="A3" s="18">
        <v>7</v>
      </c>
      <c r="B3" s="14">
        <v>4.5999999999999996</v>
      </c>
      <c r="C3" s="14">
        <v>5.8</v>
      </c>
      <c r="D3" s="14">
        <v>0</v>
      </c>
      <c r="E3" s="14">
        <v>0.8</v>
      </c>
      <c r="G3" s="17">
        <v>1955</v>
      </c>
      <c r="H3" s="14">
        <v>6.625</v>
      </c>
      <c r="I3" s="14">
        <v>4.3666666666666671</v>
      </c>
      <c r="J3" s="14">
        <v>0</v>
      </c>
      <c r="K3" s="14">
        <v>1.7849999999999999</v>
      </c>
    </row>
    <row r="4" spans="1:20" x14ac:dyDescent="0.75">
      <c r="A4" s="18">
        <v>8</v>
      </c>
      <c r="B4" s="14"/>
      <c r="C4" s="14">
        <v>6</v>
      </c>
      <c r="D4" s="14">
        <v>0</v>
      </c>
      <c r="E4" s="14">
        <v>1.22</v>
      </c>
      <c r="G4" s="17">
        <v>1956</v>
      </c>
      <c r="H4" s="14">
        <v>2.0750000000000002</v>
      </c>
      <c r="I4" s="14">
        <v>4.125</v>
      </c>
      <c r="J4" s="14">
        <v>0</v>
      </c>
      <c r="K4" s="14">
        <v>2.7283333333333335</v>
      </c>
      <c r="M4" s="8" t="s">
        <v>0</v>
      </c>
      <c r="N4" s="29">
        <f>M2</f>
        <v>2005</v>
      </c>
      <c r="O4" s="29"/>
      <c r="P4" s="29"/>
    </row>
    <row r="5" spans="1:20" x14ac:dyDescent="0.75">
      <c r="A5" s="18">
        <v>9</v>
      </c>
      <c r="B5" s="14"/>
      <c r="C5" s="14">
        <v>6.1</v>
      </c>
      <c r="D5" s="14">
        <v>0</v>
      </c>
      <c r="E5" s="14">
        <v>1.07</v>
      </c>
      <c r="G5" s="17">
        <v>1957</v>
      </c>
      <c r="H5" s="14">
        <v>0.42500000000000004</v>
      </c>
      <c r="I5" s="14">
        <v>4.3</v>
      </c>
      <c r="J5" s="14">
        <v>0</v>
      </c>
      <c r="K5" s="14">
        <v>3.105</v>
      </c>
      <c r="M5" s="9" t="s">
        <v>20</v>
      </c>
      <c r="N5" s="9" t="s">
        <v>21</v>
      </c>
      <c r="O5" s="9" t="s">
        <v>23</v>
      </c>
      <c r="P5" s="9" t="s">
        <v>36</v>
      </c>
    </row>
    <row r="6" spans="1:20" x14ac:dyDescent="0.75">
      <c r="A6" s="18">
        <v>10</v>
      </c>
      <c r="B6" s="14">
        <v>8</v>
      </c>
      <c r="C6" s="14">
        <v>5.7</v>
      </c>
      <c r="D6" s="14">
        <v>0</v>
      </c>
      <c r="E6" s="14">
        <v>0.85</v>
      </c>
      <c r="G6" s="17">
        <v>1958</v>
      </c>
      <c r="H6" s="14">
        <v>2.9749999999999996</v>
      </c>
      <c r="I6" s="14">
        <v>6.8416666666666659</v>
      </c>
      <c r="J6" s="14">
        <v>2.2833333333333332</v>
      </c>
      <c r="K6" s="14">
        <v>1.5724999999999998</v>
      </c>
      <c r="M6" s="10" t="s">
        <v>25</v>
      </c>
      <c r="N6" s="10">
        <f>IFERROR(GETPIVOTDATA("Inflation Rate", $A$1, "Month", 1, "Year", $N$4), 0)</f>
        <v>2.2999999999999998</v>
      </c>
      <c r="O6" s="10">
        <f>IFERROR(GETPIVOTDATA("Unemployment Rate", $A$1, "Month", 1, "Year", $N$4), 0)</f>
        <v>5.3</v>
      </c>
      <c r="P6" s="10">
        <f>IFERROR(GETPIVOTDATA("Interest Rates", $A$1, "Month", 1, "Year", $N$4), 0)</f>
        <v>2.2799999999999998</v>
      </c>
    </row>
    <row r="7" spans="1:20" x14ac:dyDescent="0.75">
      <c r="A7" s="18">
        <v>11</v>
      </c>
      <c r="B7" s="14"/>
      <c r="C7" s="14">
        <v>5.3</v>
      </c>
      <c r="D7" s="14">
        <v>0</v>
      </c>
      <c r="E7" s="14">
        <v>0.83</v>
      </c>
      <c r="G7" s="17">
        <v>1959</v>
      </c>
      <c r="H7" s="14">
        <v>4.6500000000000004</v>
      </c>
      <c r="I7" s="14">
        <v>5.45</v>
      </c>
      <c r="J7" s="14">
        <v>1.9916666666666665</v>
      </c>
      <c r="K7" s="14">
        <v>3.3050000000000002</v>
      </c>
      <c r="M7" s="10" t="s">
        <v>26</v>
      </c>
      <c r="N7" s="10">
        <f>IFERROR(GETPIVOTDATA("Inflation Rate", $A$1, "Month", 2, "Year", $N$4), 0)</f>
        <v>2.4</v>
      </c>
      <c r="O7" s="10">
        <f>IFERROR(GETPIVOTDATA("Unemployment Rate", $A$1, "Month", 2, "Year", $N$4), 0)</f>
        <v>5.4</v>
      </c>
      <c r="P7" s="10">
        <f>IFERROR(GETPIVOTDATA("Interest Rates", $A$1, "Month", 2, "Year", $N$4), 0)</f>
        <v>2.5</v>
      </c>
    </row>
    <row r="8" spans="1:20" x14ac:dyDescent="0.75">
      <c r="A8" s="18">
        <v>12</v>
      </c>
      <c r="B8" s="14"/>
      <c r="C8" s="14">
        <v>5</v>
      </c>
      <c r="D8" s="14">
        <v>0</v>
      </c>
      <c r="E8" s="14">
        <v>1.28</v>
      </c>
      <c r="G8" s="17">
        <v>1960</v>
      </c>
      <c r="H8" s="14">
        <v>0.97499999999999987</v>
      </c>
      <c r="I8" s="14">
        <v>5.541666666666667</v>
      </c>
      <c r="J8" s="14">
        <v>1.5250000000000001</v>
      </c>
      <c r="K8" s="14">
        <v>3.2158333333333329</v>
      </c>
      <c r="M8" s="10" t="s">
        <v>27</v>
      </c>
      <c r="N8" s="10">
        <f>IFERROR(GETPIVOTDATA("Inflation Rate", $A$1, "Month", 3, "Year", $N$4),0)</f>
        <v>2.2999999999999998</v>
      </c>
      <c r="O8" s="10">
        <f>IFERROR(GETPIVOTDATA("Unemployment Rate", $A$1, "Month", 3, "Year", $N$4), 0)</f>
        <v>5.2</v>
      </c>
      <c r="P8" s="10">
        <f>IFERROR(GETPIVOTDATA("Interest Rates", $A$1, "Month", 3, "Year", $N$4), 0)</f>
        <v>2.63</v>
      </c>
    </row>
    <row r="9" spans="1:20" x14ac:dyDescent="0.75">
      <c r="A9" s="17">
        <v>1955</v>
      </c>
      <c r="B9" s="14">
        <v>6.625</v>
      </c>
      <c r="C9" s="14">
        <v>4.3666666666666671</v>
      </c>
      <c r="D9" s="14">
        <v>0</v>
      </c>
      <c r="E9" s="14">
        <v>1.7849999999999999</v>
      </c>
      <c r="G9" s="17">
        <v>1961</v>
      </c>
      <c r="H9" s="14">
        <v>6.3500000000000005</v>
      </c>
      <c r="I9" s="14">
        <v>6.6916666666666664</v>
      </c>
      <c r="J9" s="14">
        <v>1.1250000000000002</v>
      </c>
      <c r="K9" s="14">
        <v>1.9550000000000001</v>
      </c>
      <c r="M9" s="10" t="s">
        <v>28</v>
      </c>
      <c r="N9" s="10">
        <f>IFERROR(GETPIVOTDATA("Inflation Rate", $A$1, "Month", 4, "Year", $N$4),0)</f>
        <v>2.2000000000000002</v>
      </c>
      <c r="O9" s="10">
        <f>IFERROR(GETPIVOTDATA("Unemployment Rate", $A$1, "Month", 4, "Year", $N$4), 0)</f>
        <v>5.2</v>
      </c>
      <c r="P9" s="10">
        <f>IFERROR(GETPIVOTDATA("Interest Rates", $A$1, "Month", 4, "Year", $N$4), 0)</f>
        <v>2.79</v>
      </c>
    </row>
    <row r="10" spans="1:20" x14ac:dyDescent="0.75">
      <c r="A10" s="18">
        <v>1</v>
      </c>
      <c r="B10" s="14">
        <v>11.9</v>
      </c>
      <c r="C10" s="14">
        <v>4.9000000000000004</v>
      </c>
      <c r="D10" s="14">
        <v>0</v>
      </c>
      <c r="E10" s="14">
        <v>1.39</v>
      </c>
      <c r="G10" s="17">
        <v>1962</v>
      </c>
      <c r="H10" s="14">
        <v>4.3250000000000002</v>
      </c>
      <c r="I10" s="14">
        <v>5.5666666666666673</v>
      </c>
      <c r="J10" s="14">
        <v>1.3750000000000002</v>
      </c>
      <c r="K10" s="14">
        <v>2.7083333333333335</v>
      </c>
      <c r="M10" s="10" t="s">
        <v>24</v>
      </c>
      <c r="N10" s="10">
        <f>IFERROR(GETPIVOTDATA("Inflation Rate", $A$1, "Month", 5, "Year", $N$4),0)</f>
        <v>2.2000000000000002</v>
      </c>
      <c r="O10" s="10">
        <f>IFERROR(GETPIVOTDATA("Unemployment Rate", $A$1, "Month", 5, "Year", $N$4), 0)</f>
        <v>5.0999999999999996</v>
      </c>
      <c r="P10" s="10">
        <f>IFERROR(GETPIVOTDATA("Interest Rates", $A$1, "Month", 5, "Year", $N$4), 0)</f>
        <v>3</v>
      </c>
    </row>
    <row r="11" spans="1:20" x14ac:dyDescent="0.75">
      <c r="A11" s="18">
        <v>2</v>
      </c>
      <c r="B11" s="14"/>
      <c r="C11" s="14">
        <v>4.7</v>
      </c>
      <c r="D11" s="14">
        <v>0</v>
      </c>
      <c r="E11" s="14">
        <v>1.29</v>
      </c>
      <c r="G11" s="17">
        <v>1963</v>
      </c>
      <c r="H11" s="14">
        <v>5.1749999999999998</v>
      </c>
      <c r="I11" s="14">
        <v>5.6416666666666666</v>
      </c>
      <c r="J11" s="14">
        <v>1.2750000000000001</v>
      </c>
      <c r="K11" s="14">
        <v>3.1783333333333332</v>
      </c>
      <c r="M11" s="10" t="s">
        <v>29</v>
      </c>
      <c r="N11" s="10">
        <f>IFERROR(GETPIVOTDATA("Inflation Rate", $A$1, "Month", 6, "Year", $N$4),0)</f>
        <v>2</v>
      </c>
      <c r="O11" s="10">
        <f>IFERROR(GETPIVOTDATA("Unemployment Rate", $A$1, "Month", 6, "Year", $N$4), 0)</f>
        <v>5</v>
      </c>
      <c r="P11" s="10">
        <f>IFERROR(GETPIVOTDATA("Interest Rates", $A$1, "Month", 6, "Year", $N$4), 0)</f>
        <v>3.04</v>
      </c>
    </row>
    <row r="12" spans="1:20" x14ac:dyDescent="0.75">
      <c r="A12" s="18">
        <v>3</v>
      </c>
      <c r="B12" s="14"/>
      <c r="C12" s="14">
        <v>4.5999999999999996</v>
      </c>
      <c r="D12" s="14">
        <v>0</v>
      </c>
      <c r="E12" s="14">
        <v>1.35</v>
      </c>
      <c r="G12" s="17">
        <v>1964</v>
      </c>
      <c r="H12" s="14">
        <v>5.1499999999999995</v>
      </c>
      <c r="I12" s="14">
        <v>5.1583333333333332</v>
      </c>
      <c r="J12" s="14">
        <v>1.5</v>
      </c>
      <c r="K12" s="14">
        <v>3.4966666666666675</v>
      </c>
      <c r="M12" s="10" t="s">
        <v>30</v>
      </c>
      <c r="N12" s="10">
        <f>IFERROR(GETPIVOTDATA("Inflation Rate", $A$1, "Month", 7, "Year", $N$4),0)</f>
        <v>2.1</v>
      </c>
      <c r="O12" s="10">
        <f>IFERROR(GETPIVOTDATA("Unemployment Rate", $A$1, "Month", 7, "Year", $N$4), 0)</f>
        <v>5</v>
      </c>
      <c r="P12" s="10">
        <f>IFERROR(GETPIVOTDATA("Interest Rates", $A$1, "Month", 7, "Year", $N$4), 0)</f>
        <v>3.26</v>
      </c>
    </row>
    <row r="13" spans="1:20" x14ac:dyDescent="0.75">
      <c r="A13" s="18">
        <v>4</v>
      </c>
      <c r="B13" s="14">
        <v>6.7</v>
      </c>
      <c r="C13" s="14">
        <v>4.7</v>
      </c>
      <c r="D13" s="14">
        <v>0</v>
      </c>
      <c r="E13" s="14">
        <v>1.43</v>
      </c>
      <c r="G13" s="17">
        <v>1965</v>
      </c>
      <c r="H13" s="14">
        <v>8.5</v>
      </c>
      <c r="I13" s="14">
        <v>4.5083333333333337</v>
      </c>
      <c r="J13" s="14">
        <v>1.4416666666666664</v>
      </c>
      <c r="K13" s="14">
        <v>4.0749999999999993</v>
      </c>
      <c r="M13" s="10" t="s">
        <v>31</v>
      </c>
      <c r="N13" s="10">
        <f>IFERROR(GETPIVOTDATA("Inflation Rate", $A$1, "Month", 8, "Year", $N$4),0)</f>
        <v>2.1</v>
      </c>
      <c r="O13" s="10">
        <f>IFERROR(GETPIVOTDATA("Unemployment Rate", $A$1, "Month", 8, "Year", $N$4), 0)</f>
        <v>4.9000000000000004</v>
      </c>
      <c r="P13" s="10">
        <f>IFERROR(GETPIVOTDATA("Interest Rates", $A$1, "Month", 8, "Year", $N$4), 0)</f>
        <v>3.5</v>
      </c>
    </row>
    <row r="14" spans="1:20" x14ac:dyDescent="0.75">
      <c r="A14" s="18">
        <v>5</v>
      </c>
      <c r="B14" s="14"/>
      <c r="C14" s="14">
        <v>4.3</v>
      </c>
      <c r="D14" s="14">
        <v>0</v>
      </c>
      <c r="E14" s="14">
        <v>1.43</v>
      </c>
      <c r="G14" s="17">
        <v>1966</v>
      </c>
      <c r="H14" s="14">
        <v>4.55</v>
      </c>
      <c r="I14" s="14">
        <v>3.7916666666666665</v>
      </c>
      <c r="J14" s="14">
        <v>2.4166666666666665</v>
      </c>
      <c r="K14" s="14">
        <v>5.1116666666666664</v>
      </c>
      <c r="M14" s="10" t="s">
        <v>32</v>
      </c>
      <c r="N14" s="10">
        <f>IFERROR(GETPIVOTDATA("Inflation Rate", $A$1, "Month", 9, "Year", $N$4),0)</f>
        <v>2</v>
      </c>
      <c r="O14" s="10">
        <f>IFERROR(GETPIVOTDATA("Unemployment Rate", $A$1, "Month", 9, "Year", $N$4), 0)</f>
        <v>5</v>
      </c>
      <c r="P14" s="10">
        <f>IFERROR(GETPIVOTDATA("Interest Rates", $A$1, "Month", 9, "Year", $N$4), 0)</f>
        <v>3.62</v>
      </c>
    </row>
    <row r="15" spans="1:20" x14ac:dyDescent="0.75">
      <c r="A15" s="18">
        <v>6</v>
      </c>
      <c r="B15" s="14"/>
      <c r="C15" s="14">
        <v>4.2</v>
      </c>
      <c r="D15" s="14">
        <v>0</v>
      </c>
      <c r="E15" s="14">
        <v>1.64</v>
      </c>
      <c r="G15" s="17">
        <v>1967</v>
      </c>
      <c r="H15" s="14">
        <v>2.6749999999999998</v>
      </c>
      <c r="I15" s="14">
        <v>3.8416666666666663</v>
      </c>
      <c r="J15" s="14">
        <v>3.4750000000000001</v>
      </c>
      <c r="K15" s="14">
        <v>4.2200000000000006</v>
      </c>
      <c r="M15" s="10" t="s">
        <v>33</v>
      </c>
      <c r="N15" s="10">
        <f>IFERROR(GETPIVOTDATA("Inflation Rate", $A$1, "Month", 10, "Year", $N$4),0)</f>
        <v>2.1</v>
      </c>
      <c r="O15" s="10">
        <f>IFERROR(GETPIVOTDATA("Unemployment Rate", $A$1, "Month", 10, "Year", $N$4), 0)</f>
        <v>5</v>
      </c>
      <c r="P15" s="10">
        <f>IFERROR(GETPIVOTDATA("Interest Rates", $A$1, "Month", 10, "Year", $N$4), 0)</f>
        <v>3.78</v>
      </c>
    </row>
    <row r="16" spans="1:20" x14ac:dyDescent="0.75">
      <c r="A16" s="18">
        <v>7</v>
      </c>
      <c r="B16" s="14">
        <v>5.5</v>
      </c>
      <c r="C16" s="14">
        <v>4</v>
      </c>
      <c r="D16" s="14">
        <v>0</v>
      </c>
      <c r="E16" s="14">
        <v>1.68</v>
      </c>
      <c r="G16" s="17">
        <v>1968</v>
      </c>
      <c r="H16" s="14">
        <v>5</v>
      </c>
      <c r="I16" s="14">
        <v>3.5583333333333331</v>
      </c>
      <c r="J16" s="14">
        <v>4.6333333333333329</v>
      </c>
      <c r="K16" s="14">
        <v>5.6591666666666676</v>
      </c>
      <c r="M16" s="10" t="s">
        <v>34</v>
      </c>
      <c r="N16" s="10">
        <f>IFERROR(GETPIVOTDATA("Inflation Rate", $A$1, "Month", 11, "Year", $N$4),0)</f>
        <v>2.1</v>
      </c>
      <c r="O16" s="10">
        <f>IFERROR(GETPIVOTDATA("Unemployment Rate", $A$1, "Month", 11, "Year", $N$4), 0)</f>
        <v>5</v>
      </c>
      <c r="P16" s="10">
        <f>IFERROR(GETPIVOTDATA("Interest Rates", $A$1, "Month", 11, "Year", $N$4), 0)</f>
        <v>4</v>
      </c>
    </row>
    <row r="17" spans="1:16" x14ac:dyDescent="0.75">
      <c r="A17" s="18">
        <v>8</v>
      </c>
      <c r="B17" s="14"/>
      <c r="C17" s="14">
        <v>4.2</v>
      </c>
      <c r="D17" s="14">
        <v>0</v>
      </c>
      <c r="E17" s="14">
        <v>1.96</v>
      </c>
      <c r="G17" s="17">
        <v>1969</v>
      </c>
      <c r="H17" s="14">
        <v>2.125</v>
      </c>
      <c r="I17" s="14">
        <v>3.4916666666666667</v>
      </c>
      <c r="J17" s="14">
        <v>5.8083333333333327</v>
      </c>
      <c r="K17" s="14">
        <v>8.2041666666666657</v>
      </c>
      <c r="M17" s="10" t="s">
        <v>35</v>
      </c>
      <c r="N17" s="10">
        <f>IFERROR(GETPIVOTDATA("Inflation Rate", $A$1, "Month", 12, "Year", $N$4),0)</f>
        <v>2.2000000000000002</v>
      </c>
      <c r="O17" s="10">
        <f>IFERROR(GETPIVOTDATA("Unemployment Rate", $A$1, "Month", 12, "Year", $N$4), 0)</f>
        <v>4.9000000000000004</v>
      </c>
      <c r="P17" s="10">
        <f>IFERROR(GETPIVOTDATA("Interest Rates", $A$1, "Month", 12, "Year", $N$4), 0)</f>
        <v>4.16</v>
      </c>
    </row>
    <row r="18" spans="1:16" x14ac:dyDescent="0.75">
      <c r="A18" s="18">
        <v>9</v>
      </c>
      <c r="B18" s="14"/>
      <c r="C18" s="14">
        <v>4.0999999999999996</v>
      </c>
      <c r="D18" s="14">
        <v>0</v>
      </c>
      <c r="E18" s="14">
        <v>2.1800000000000002</v>
      </c>
      <c r="G18" s="17">
        <v>1970</v>
      </c>
      <c r="H18" s="14">
        <v>-9.9999999999999978E-2</v>
      </c>
      <c r="I18" s="14">
        <v>4.9833333333333334</v>
      </c>
      <c r="J18" s="14">
        <v>6.2416666666666671</v>
      </c>
      <c r="K18" s="14">
        <v>7.1833333333333336</v>
      </c>
      <c r="M18" s="11" t="s">
        <v>22</v>
      </c>
      <c r="N18" s="11">
        <f>IFERROR(AVERAGEIF(N6:N17,"&gt;0"),0)</f>
        <v>2.1666666666666665</v>
      </c>
      <c r="O18" s="11">
        <f>IFERROR(AVERAGEIF(O6:O17,"&gt;0"),0)</f>
        <v>5.083333333333333</v>
      </c>
      <c r="P18" s="11">
        <f>IFERROR(AVERAGEIF(P6:P17,"&gt;0"),0)</f>
        <v>3.2133333333333334</v>
      </c>
    </row>
    <row r="19" spans="1:16" x14ac:dyDescent="0.75">
      <c r="A19" s="18">
        <v>10</v>
      </c>
      <c r="B19" s="14">
        <v>2.4</v>
      </c>
      <c r="C19" s="14">
        <v>4.3</v>
      </c>
      <c r="D19" s="14">
        <v>0</v>
      </c>
      <c r="E19" s="14">
        <v>2.2400000000000002</v>
      </c>
      <c r="G19" s="17">
        <v>1971</v>
      </c>
      <c r="H19" s="14">
        <v>4.4499999999999993</v>
      </c>
      <c r="I19" s="14">
        <v>5.95</v>
      </c>
      <c r="J19" s="14">
        <v>4.708333333333333</v>
      </c>
      <c r="K19" s="14">
        <v>4.6625000000000005</v>
      </c>
    </row>
    <row r="20" spans="1:16" x14ac:dyDescent="0.75">
      <c r="A20" s="18">
        <v>11</v>
      </c>
      <c r="B20" s="14"/>
      <c r="C20" s="14">
        <v>4.2</v>
      </c>
      <c r="D20" s="14">
        <v>0</v>
      </c>
      <c r="E20" s="14">
        <v>2.35</v>
      </c>
      <c r="G20" s="17">
        <v>1972</v>
      </c>
      <c r="H20" s="14">
        <v>6.875</v>
      </c>
      <c r="I20" s="14">
        <v>5.6000000000000005</v>
      </c>
      <c r="J20" s="14">
        <v>3.0666666666666669</v>
      </c>
      <c r="K20" s="14">
        <v>4.4341666666666661</v>
      </c>
    </row>
    <row r="21" spans="1:16" x14ac:dyDescent="0.75">
      <c r="A21" s="18">
        <v>12</v>
      </c>
      <c r="B21" s="14"/>
      <c r="C21" s="14">
        <v>4.2</v>
      </c>
      <c r="D21" s="14">
        <v>0</v>
      </c>
      <c r="E21" s="14">
        <v>2.48</v>
      </c>
      <c r="G21" s="17">
        <v>1973</v>
      </c>
      <c r="H21" s="14">
        <v>4.0999999999999996</v>
      </c>
      <c r="I21" s="14">
        <v>4.8583333333333325</v>
      </c>
      <c r="J21" s="14">
        <v>3.4916666666666667</v>
      </c>
      <c r="K21" s="14">
        <v>8.7275000000000009</v>
      </c>
    </row>
    <row r="22" spans="1:16" x14ac:dyDescent="0.75">
      <c r="A22" s="17">
        <v>1956</v>
      </c>
      <c r="B22" s="14">
        <v>2.0750000000000002</v>
      </c>
      <c r="C22" s="14">
        <v>4.125</v>
      </c>
      <c r="D22" s="14">
        <v>0</v>
      </c>
      <c r="E22" s="14">
        <v>2.7283333333333335</v>
      </c>
      <c r="G22" s="17">
        <v>1974</v>
      </c>
      <c r="H22" s="14">
        <v>-1.9</v>
      </c>
      <c r="I22" s="14">
        <v>5.6416666666666666</v>
      </c>
      <c r="J22" s="14">
        <v>8.2083333333333321</v>
      </c>
      <c r="K22" s="14">
        <v>10.502500000000001</v>
      </c>
    </row>
    <row r="23" spans="1:16" x14ac:dyDescent="0.75">
      <c r="A23" s="18">
        <v>1</v>
      </c>
      <c r="B23" s="14">
        <v>-1.5</v>
      </c>
      <c r="C23" s="14">
        <v>4</v>
      </c>
      <c r="D23" s="14">
        <v>0</v>
      </c>
      <c r="E23" s="14">
        <v>2.4500000000000002</v>
      </c>
      <c r="G23" s="17">
        <v>1975</v>
      </c>
      <c r="H23" s="14">
        <v>2.6749999999999998</v>
      </c>
      <c r="I23" s="14">
        <v>8.4749999999999996</v>
      </c>
      <c r="J23" s="14">
        <v>9.2916666666666661</v>
      </c>
      <c r="K23" s="14">
        <v>5.8241666666666667</v>
      </c>
    </row>
    <row r="24" spans="1:16" x14ac:dyDescent="0.75">
      <c r="A24" s="18">
        <v>2</v>
      </c>
      <c r="B24" s="14"/>
      <c r="C24" s="14">
        <v>3.9</v>
      </c>
      <c r="D24" s="14">
        <v>0</v>
      </c>
      <c r="E24" s="14">
        <v>2.5</v>
      </c>
      <c r="G24" s="17">
        <v>1976</v>
      </c>
      <c r="H24" s="14">
        <v>4.375</v>
      </c>
      <c r="I24" s="14">
        <v>7.6999999999999993</v>
      </c>
      <c r="J24" s="14">
        <v>6.5666666666666655</v>
      </c>
      <c r="K24" s="14">
        <v>5.0449999999999999</v>
      </c>
    </row>
    <row r="25" spans="1:16" x14ac:dyDescent="0.75">
      <c r="A25" s="18">
        <v>3</v>
      </c>
      <c r="B25" s="14"/>
      <c r="C25" s="14">
        <v>4.2</v>
      </c>
      <c r="D25" s="14">
        <v>0</v>
      </c>
      <c r="E25" s="14">
        <v>2.5</v>
      </c>
      <c r="G25" s="17">
        <v>1977</v>
      </c>
      <c r="H25" s="14">
        <v>5.0250000000000004</v>
      </c>
      <c r="I25" s="14">
        <v>7.0500000000000007</v>
      </c>
      <c r="J25" s="14">
        <v>6.2583333333333337</v>
      </c>
      <c r="K25" s="14">
        <v>5.5375000000000005</v>
      </c>
    </row>
    <row r="26" spans="1:16" x14ac:dyDescent="0.75">
      <c r="A26" s="18">
        <v>4</v>
      </c>
      <c r="B26" s="14">
        <v>3.4</v>
      </c>
      <c r="C26" s="14">
        <v>4</v>
      </c>
      <c r="D26" s="14">
        <v>0</v>
      </c>
      <c r="E26" s="14">
        <v>2.62</v>
      </c>
      <c r="G26" s="17">
        <v>1978</v>
      </c>
      <c r="H26" s="14">
        <v>6.85</v>
      </c>
      <c r="I26" s="14">
        <v>6.0666666666666664</v>
      </c>
      <c r="J26" s="14">
        <v>7.3000000000000007</v>
      </c>
      <c r="K26" s="14">
        <v>7.9308333333333332</v>
      </c>
    </row>
    <row r="27" spans="1:16" x14ac:dyDescent="0.75">
      <c r="A27" s="18">
        <v>5</v>
      </c>
      <c r="B27" s="14"/>
      <c r="C27" s="14">
        <v>4.3</v>
      </c>
      <c r="D27" s="14">
        <v>0</v>
      </c>
      <c r="E27" s="14">
        <v>2.75</v>
      </c>
      <c r="G27" s="17">
        <v>1979</v>
      </c>
      <c r="H27" s="14">
        <v>1.3</v>
      </c>
      <c r="I27" s="14">
        <v>5.8500000000000005</v>
      </c>
      <c r="J27" s="14">
        <v>9.716666666666665</v>
      </c>
      <c r="K27" s="14">
        <v>11.194166666666666</v>
      </c>
    </row>
    <row r="28" spans="1:16" x14ac:dyDescent="0.75">
      <c r="A28" s="18">
        <v>6</v>
      </c>
      <c r="B28" s="14"/>
      <c r="C28" s="14">
        <v>4.3</v>
      </c>
      <c r="D28" s="14">
        <v>0</v>
      </c>
      <c r="E28" s="14">
        <v>2.71</v>
      </c>
      <c r="G28" s="17">
        <v>1980</v>
      </c>
      <c r="H28" s="14">
        <v>9.9999999999999867E-2</v>
      </c>
      <c r="I28" s="14">
        <v>7.1750000000000007</v>
      </c>
      <c r="J28" s="14">
        <v>12.433333333333332</v>
      </c>
      <c r="K28" s="14">
        <v>13.355833333333335</v>
      </c>
    </row>
    <row r="29" spans="1:16" x14ac:dyDescent="0.75">
      <c r="A29" s="18">
        <v>7</v>
      </c>
      <c r="B29" s="14">
        <v>-0.3</v>
      </c>
      <c r="C29" s="14">
        <v>4.4000000000000004</v>
      </c>
      <c r="D29" s="14">
        <v>0</v>
      </c>
      <c r="E29" s="14">
        <v>2.75</v>
      </c>
      <c r="G29" s="17">
        <v>1981</v>
      </c>
      <c r="H29" s="14">
        <v>1.4250000000000003</v>
      </c>
      <c r="I29" s="14">
        <v>7.6166666666666671</v>
      </c>
      <c r="J29" s="14">
        <v>10.483333333333333</v>
      </c>
      <c r="K29" s="14">
        <v>16.378333333333334</v>
      </c>
    </row>
    <row r="30" spans="1:16" x14ac:dyDescent="0.75">
      <c r="A30" s="18">
        <v>8</v>
      </c>
      <c r="B30" s="14"/>
      <c r="C30" s="14">
        <v>4.0999999999999996</v>
      </c>
      <c r="D30" s="14">
        <v>0</v>
      </c>
      <c r="E30" s="14">
        <v>2.73</v>
      </c>
      <c r="G30" s="17">
        <v>1982</v>
      </c>
      <c r="H30" s="14">
        <v>-1.3249999999999997</v>
      </c>
      <c r="I30" s="14">
        <v>9.7083333333333321</v>
      </c>
      <c r="J30" s="14">
        <v>7.4750000000000005</v>
      </c>
      <c r="K30" s="14">
        <v>12.258333333333333</v>
      </c>
    </row>
    <row r="31" spans="1:16" x14ac:dyDescent="0.75">
      <c r="A31" s="18">
        <v>9</v>
      </c>
      <c r="B31" s="14"/>
      <c r="C31" s="14">
        <v>3.9</v>
      </c>
      <c r="D31" s="14">
        <v>0</v>
      </c>
      <c r="E31" s="14">
        <v>2.95</v>
      </c>
      <c r="G31" s="17">
        <v>1983</v>
      </c>
      <c r="H31" s="14">
        <v>7.8249999999999993</v>
      </c>
      <c r="I31" s="14">
        <v>9.6</v>
      </c>
      <c r="J31" s="14">
        <v>3.9333333333333336</v>
      </c>
      <c r="K31" s="14">
        <v>9.0866666666666678</v>
      </c>
    </row>
    <row r="32" spans="1:16" x14ac:dyDescent="0.75">
      <c r="A32" s="18">
        <v>10</v>
      </c>
      <c r="B32" s="14">
        <v>6.7</v>
      </c>
      <c r="C32" s="14">
        <v>3.9</v>
      </c>
      <c r="D32" s="14">
        <v>0</v>
      </c>
      <c r="E32" s="14">
        <v>2.96</v>
      </c>
      <c r="G32" s="17">
        <v>1984</v>
      </c>
      <c r="H32" s="14">
        <v>5.6499999999999995</v>
      </c>
      <c r="I32" s="14">
        <v>7.5083333333333337</v>
      </c>
      <c r="J32" s="14">
        <v>4.9416666666666673</v>
      </c>
      <c r="K32" s="14">
        <v>10.225</v>
      </c>
    </row>
    <row r="33" spans="1:11" x14ac:dyDescent="0.75">
      <c r="A33" s="18">
        <v>11</v>
      </c>
      <c r="B33" s="14"/>
      <c r="C33" s="14">
        <v>4.3</v>
      </c>
      <c r="D33" s="14">
        <v>0</v>
      </c>
      <c r="E33" s="14">
        <v>2.88</v>
      </c>
      <c r="G33" s="17">
        <v>1985</v>
      </c>
      <c r="H33" s="14">
        <v>4.2750000000000004</v>
      </c>
      <c r="I33" s="14">
        <v>7.1916666666666664</v>
      </c>
      <c r="J33" s="14">
        <v>4.3749999999999991</v>
      </c>
      <c r="K33" s="14">
        <v>8.1008333333333322</v>
      </c>
    </row>
    <row r="34" spans="1:11" x14ac:dyDescent="0.75">
      <c r="A34" s="18">
        <v>12</v>
      </c>
      <c r="B34" s="14"/>
      <c r="C34" s="14">
        <v>4.2</v>
      </c>
      <c r="D34" s="14">
        <v>0</v>
      </c>
      <c r="E34" s="14">
        <v>2.94</v>
      </c>
      <c r="G34" s="17">
        <v>1986</v>
      </c>
      <c r="H34" s="14">
        <v>2.9749999999999996</v>
      </c>
      <c r="I34" s="14">
        <v>7</v>
      </c>
      <c r="J34" s="14">
        <v>4.0583333333333327</v>
      </c>
      <c r="K34" s="14">
        <v>6.8050000000000006</v>
      </c>
    </row>
    <row r="35" spans="1:11" x14ac:dyDescent="0.75">
      <c r="A35" s="17">
        <v>1957</v>
      </c>
      <c r="B35" s="14">
        <v>0.42500000000000004</v>
      </c>
      <c r="C35" s="14">
        <v>4.3</v>
      </c>
      <c r="D35" s="14">
        <v>0</v>
      </c>
      <c r="E35" s="14">
        <v>3.105</v>
      </c>
      <c r="G35" s="17">
        <v>1987</v>
      </c>
      <c r="H35" s="14">
        <v>4.4749999999999996</v>
      </c>
      <c r="I35" s="14">
        <v>6.1750000000000007</v>
      </c>
      <c r="J35" s="14">
        <v>4.125</v>
      </c>
      <c r="K35" s="14">
        <v>6.6574999999999998</v>
      </c>
    </row>
    <row r="36" spans="1:11" x14ac:dyDescent="0.75">
      <c r="A36" s="18">
        <v>1</v>
      </c>
      <c r="B36" s="14">
        <v>2.6</v>
      </c>
      <c r="C36" s="14">
        <v>4.2</v>
      </c>
      <c r="D36" s="14">
        <v>0</v>
      </c>
      <c r="E36" s="14">
        <v>2.84</v>
      </c>
      <c r="G36" s="17">
        <v>1988</v>
      </c>
      <c r="H36" s="14">
        <v>3.85</v>
      </c>
      <c r="I36" s="14">
        <v>5.4916666666666663</v>
      </c>
      <c r="J36" s="14">
        <v>4.416666666666667</v>
      </c>
      <c r="K36" s="14">
        <v>7.5683333333333325</v>
      </c>
    </row>
    <row r="37" spans="1:11" x14ac:dyDescent="0.75">
      <c r="A37" s="18">
        <v>2</v>
      </c>
      <c r="B37" s="14"/>
      <c r="C37" s="14">
        <v>3.9</v>
      </c>
      <c r="D37" s="14">
        <v>0</v>
      </c>
      <c r="E37" s="14">
        <v>3</v>
      </c>
      <c r="G37" s="17">
        <v>1989</v>
      </c>
      <c r="H37" s="14">
        <v>2.8000000000000003</v>
      </c>
      <c r="I37" s="14">
        <v>5.2583333333333329</v>
      </c>
      <c r="J37" s="14">
        <v>4.5166666666666657</v>
      </c>
      <c r="K37" s="14">
        <v>9.2166666666666668</v>
      </c>
    </row>
    <row r="38" spans="1:11" x14ac:dyDescent="0.75">
      <c r="A38" s="18">
        <v>3</v>
      </c>
      <c r="B38" s="14"/>
      <c r="C38" s="14">
        <v>3.7</v>
      </c>
      <c r="D38" s="14">
        <v>0</v>
      </c>
      <c r="E38" s="14">
        <v>2.96</v>
      </c>
      <c r="G38" s="17">
        <v>1990</v>
      </c>
      <c r="H38" s="14">
        <v>0.69999999999999984</v>
      </c>
      <c r="I38" s="14">
        <v>5.6166666666666663</v>
      </c>
      <c r="J38" s="14">
        <v>5.0166666666666666</v>
      </c>
      <c r="K38" s="14">
        <v>8.0991666666666671</v>
      </c>
    </row>
    <row r="39" spans="1:11" x14ac:dyDescent="0.75">
      <c r="A39" s="18">
        <v>4</v>
      </c>
      <c r="B39" s="14">
        <v>-0.9</v>
      </c>
      <c r="C39" s="14">
        <v>3.9</v>
      </c>
      <c r="D39" s="14">
        <v>0</v>
      </c>
      <c r="E39" s="14">
        <v>3</v>
      </c>
      <c r="G39" s="17">
        <v>1991</v>
      </c>
      <c r="H39" s="14">
        <v>1.2250000000000001</v>
      </c>
      <c r="I39" s="14">
        <v>6.8499999999999988</v>
      </c>
      <c r="J39" s="14">
        <v>4.8999999999999995</v>
      </c>
      <c r="K39" s="14">
        <v>5.6875000000000009</v>
      </c>
    </row>
    <row r="40" spans="1:11" x14ac:dyDescent="0.75">
      <c r="A40" s="18">
        <v>5</v>
      </c>
      <c r="B40" s="14"/>
      <c r="C40" s="14">
        <v>4.0999999999999996</v>
      </c>
      <c r="D40" s="14">
        <v>0</v>
      </c>
      <c r="E40" s="14">
        <v>3</v>
      </c>
      <c r="G40" s="17">
        <v>1992</v>
      </c>
      <c r="H40" s="14">
        <v>4.3250000000000002</v>
      </c>
      <c r="I40" s="14">
        <v>7.4916666666666671</v>
      </c>
      <c r="J40" s="14">
        <v>3.65</v>
      </c>
      <c r="K40" s="14">
        <v>3.5216666666666669</v>
      </c>
    </row>
    <row r="41" spans="1:11" x14ac:dyDescent="0.75">
      <c r="A41" s="18">
        <v>6</v>
      </c>
      <c r="B41" s="14"/>
      <c r="C41" s="14">
        <v>4.3</v>
      </c>
      <c r="D41" s="14">
        <v>0</v>
      </c>
      <c r="E41" s="14">
        <v>3</v>
      </c>
      <c r="G41" s="17">
        <v>1993</v>
      </c>
      <c r="H41" s="14">
        <v>2.6500000000000004</v>
      </c>
      <c r="I41" s="14">
        <v>6.9083333333333323</v>
      </c>
      <c r="J41" s="14">
        <v>3.3083333333333336</v>
      </c>
      <c r="K41" s="14">
        <v>3.0225000000000004</v>
      </c>
    </row>
    <row r="42" spans="1:11" x14ac:dyDescent="0.75">
      <c r="A42" s="18">
        <v>7</v>
      </c>
      <c r="B42" s="14">
        <v>4</v>
      </c>
      <c r="C42" s="14">
        <v>4.2</v>
      </c>
      <c r="D42" s="14">
        <v>0</v>
      </c>
      <c r="E42" s="14">
        <v>2.99</v>
      </c>
      <c r="G42" s="17">
        <v>1994</v>
      </c>
      <c r="H42" s="14">
        <v>4.1500000000000004</v>
      </c>
      <c r="I42" s="14">
        <v>6.1000000000000005</v>
      </c>
      <c r="J42" s="14">
        <v>2.8499999999999996</v>
      </c>
      <c r="K42" s="14">
        <v>4.2016666666666671</v>
      </c>
    </row>
    <row r="43" spans="1:11" x14ac:dyDescent="0.75">
      <c r="A43" s="18">
        <v>8</v>
      </c>
      <c r="B43" s="14"/>
      <c r="C43" s="14">
        <v>4.0999999999999996</v>
      </c>
      <c r="D43" s="14">
        <v>0</v>
      </c>
      <c r="E43" s="14">
        <v>3.24</v>
      </c>
      <c r="G43" s="17">
        <v>1995</v>
      </c>
      <c r="H43" s="14">
        <v>2.2999999999999998</v>
      </c>
      <c r="I43" s="14">
        <v>5.5916666666666677</v>
      </c>
      <c r="J43" s="14">
        <v>2.9916666666666667</v>
      </c>
      <c r="K43" s="14">
        <v>5.836666666666666</v>
      </c>
    </row>
    <row r="44" spans="1:11" x14ac:dyDescent="0.75">
      <c r="A44" s="18">
        <v>9</v>
      </c>
      <c r="B44" s="14"/>
      <c r="C44" s="14">
        <v>4.4000000000000004</v>
      </c>
      <c r="D44" s="14">
        <v>0</v>
      </c>
      <c r="E44" s="14">
        <v>3.47</v>
      </c>
      <c r="G44" s="17">
        <v>1996</v>
      </c>
      <c r="H44" s="14">
        <v>4.4750000000000005</v>
      </c>
      <c r="I44" s="14">
        <v>5.4083333333333341</v>
      </c>
      <c r="J44" s="14">
        <v>2.7166666666666668</v>
      </c>
      <c r="K44" s="14">
        <v>5.2983333333333329</v>
      </c>
    </row>
    <row r="45" spans="1:11" x14ac:dyDescent="0.75">
      <c r="A45" s="18">
        <v>10</v>
      </c>
      <c r="B45" s="14">
        <v>-4</v>
      </c>
      <c r="C45" s="14">
        <v>4.5</v>
      </c>
      <c r="D45" s="14">
        <v>0</v>
      </c>
      <c r="E45" s="14">
        <v>3.5</v>
      </c>
      <c r="G45" s="17">
        <v>1997</v>
      </c>
      <c r="H45" s="14">
        <v>4.4000000000000004</v>
      </c>
      <c r="I45" s="14">
        <v>4.9416666666666664</v>
      </c>
      <c r="J45" s="14">
        <v>2.3916666666666666</v>
      </c>
      <c r="K45" s="14">
        <v>5.46</v>
      </c>
    </row>
    <row r="46" spans="1:11" x14ac:dyDescent="0.75">
      <c r="A46" s="18">
        <v>11</v>
      </c>
      <c r="B46" s="14"/>
      <c r="C46" s="14">
        <v>5.0999999999999996</v>
      </c>
      <c r="D46" s="14">
        <v>0</v>
      </c>
      <c r="E46" s="14">
        <v>3.28</v>
      </c>
      <c r="G46" s="17">
        <v>1998</v>
      </c>
      <c r="H46" s="14">
        <v>4.9749999999999996</v>
      </c>
      <c r="I46" s="14">
        <v>4.5</v>
      </c>
      <c r="J46" s="14">
        <v>2.2749999999999999</v>
      </c>
      <c r="K46" s="14">
        <v>5.3533333333333326</v>
      </c>
    </row>
    <row r="47" spans="1:11" x14ac:dyDescent="0.75">
      <c r="A47" s="18">
        <v>12</v>
      </c>
      <c r="B47" s="14"/>
      <c r="C47" s="14">
        <v>5.2</v>
      </c>
      <c r="D47" s="14">
        <v>0</v>
      </c>
      <c r="E47" s="14">
        <v>2.98</v>
      </c>
      <c r="G47" s="17">
        <v>1999</v>
      </c>
      <c r="H47" s="14">
        <v>4.6749999999999998</v>
      </c>
      <c r="I47" s="14">
        <v>4.2166666666666677</v>
      </c>
      <c r="J47" s="14">
        <v>2.0833333333333335</v>
      </c>
      <c r="K47" s="14">
        <v>4.97</v>
      </c>
    </row>
    <row r="48" spans="1:11" x14ac:dyDescent="0.75">
      <c r="A48" s="17">
        <v>1958</v>
      </c>
      <c r="B48" s="14">
        <v>2.9749999999999996</v>
      </c>
      <c r="C48" s="14">
        <v>6.8416666666666659</v>
      </c>
      <c r="D48" s="14">
        <v>2.2833333333333332</v>
      </c>
      <c r="E48" s="14">
        <v>1.5724999999999998</v>
      </c>
      <c r="G48" s="17">
        <v>2000</v>
      </c>
      <c r="H48" s="14">
        <v>2.95</v>
      </c>
      <c r="I48" s="14">
        <v>3.9666666666666663</v>
      </c>
      <c r="J48" s="14">
        <v>2.4333333333333336</v>
      </c>
      <c r="K48" s="14">
        <v>6.2358333333333329</v>
      </c>
    </row>
    <row r="49" spans="1:11" x14ac:dyDescent="0.75">
      <c r="A49" s="18">
        <v>1</v>
      </c>
      <c r="B49" s="14">
        <v>-10</v>
      </c>
      <c r="C49" s="14">
        <v>5.8</v>
      </c>
      <c r="D49" s="14">
        <v>3.2</v>
      </c>
      <c r="E49" s="14">
        <v>2.72</v>
      </c>
      <c r="G49" s="17">
        <v>2001</v>
      </c>
      <c r="H49" s="14">
        <v>0.2</v>
      </c>
      <c r="I49" s="14">
        <v>4.7416666666666663</v>
      </c>
      <c r="J49" s="14">
        <v>2.6583333333333337</v>
      </c>
      <c r="K49" s="14">
        <v>3.8874999999999997</v>
      </c>
    </row>
    <row r="50" spans="1:11" x14ac:dyDescent="0.75">
      <c r="A50" s="18">
        <v>2</v>
      </c>
      <c r="B50" s="14"/>
      <c r="C50" s="14">
        <v>6.4</v>
      </c>
      <c r="D50" s="14">
        <v>3.2</v>
      </c>
      <c r="E50" s="14">
        <v>1.67</v>
      </c>
      <c r="G50" s="17">
        <v>2002</v>
      </c>
      <c r="H50" s="14">
        <v>2.0500000000000003</v>
      </c>
      <c r="I50" s="14">
        <v>5.7833333333333341</v>
      </c>
      <c r="J50" s="14">
        <v>2.316666666666666</v>
      </c>
      <c r="K50" s="14">
        <v>1.6666666666666667</v>
      </c>
    </row>
    <row r="51" spans="1:11" x14ac:dyDescent="0.75">
      <c r="A51" s="18">
        <v>3</v>
      </c>
      <c r="B51" s="14"/>
      <c r="C51" s="14">
        <v>6.7</v>
      </c>
      <c r="D51" s="14">
        <v>2.8</v>
      </c>
      <c r="E51" s="14">
        <v>1.2</v>
      </c>
      <c r="G51" s="17">
        <v>2003</v>
      </c>
      <c r="H51" s="14">
        <v>4.4000000000000004</v>
      </c>
      <c r="I51" s="14">
        <v>5.9916666666666671</v>
      </c>
      <c r="J51" s="14">
        <v>1.4500000000000002</v>
      </c>
      <c r="K51" s="14">
        <v>1.1274999999999999</v>
      </c>
    </row>
    <row r="52" spans="1:11" x14ac:dyDescent="0.75">
      <c r="A52" s="18">
        <v>4</v>
      </c>
      <c r="B52" s="14">
        <v>2.6</v>
      </c>
      <c r="C52" s="14">
        <v>7.4</v>
      </c>
      <c r="D52" s="14">
        <v>2.4</v>
      </c>
      <c r="E52" s="14">
        <v>1.26</v>
      </c>
      <c r="G52" s="17">
        <v>2004</v>
      </c>
      <c r="H52" s="14">
        <v>3.125</v>
      </c>
      <c r="I52" s="14">
        <v>5.541666666666667</v>
      </c>
      <c r="J52" s="14">
        <v>1.7666666666666666</v>
      </c>
      <c r="K52" s="14">
        <v>1.3491666666666664</v>
      </c>
    </row>
    <row r="53" spans="1:11" x14ac:dyDescent="0.75">
      <c r="A53" s="18">
        <v>5</v>
      </c>
      <c r="B53" s="14"/>
      <c r="C53" s="14">
        <v>7.4</v>
      </c>
      <c r="D53" s="14">
        <v>2.4</v>
      </c>
      <c r="E53" s="14">
        <v>0.63</v>
      </c>
      <c r="G53" s="17">
        <v>2005</v>
      </c>
      <c r="H53" s="14">
        <v>3.0250000000000004</v>
      </c>
      <c r="I53" s="14">
        <v>5.083333333333333</v>
      </c>
      <c r="J53" s="14">
        <v>2.1666666666666665</v>
      </c>
      <c r="K53" s="14">
        <v>3.2133333333333334</v>
      </c>
    </row>
    <row r="54" spans="1:11" x14ac:dyDescent="0.75">
      <c r="A54" s="18">
        <v>6</v>
      </c>
      <c r="B54" s="14"/>
      <c r="C54" s="14">
        <v>7.3</v>
      </c>
      <c r="D54" s="14">
        <v>2.1</v>
      </c>
      <c r="E54" s="14">
        <v>0.93</v>
      </c>
      <c r="G54" s="17">
        <v>2006</v>
      </c>
      <c r="H54" s="14">
        <v>2.4250000000000003</v>
      </c>
      <c r="I54" s="14">
        <v>4.6083333333333334</v>
      </c>
      <c r="J54" s="14">
        <v>2.4916666666666667</v>
      </c>
      <c r="K54" s="14">
        <v>4.9641666666666673</v>
      </c>
    </row>
    <row r="55" spans="1:11" x14ac:dyDescent="0.75">
      <c r="A55" s="18">
        <v>7</v>
      </c>
      <c r="B55" s="14">
        <v>9.6</v>
      </c>
      <c r="C55" s="14">
        <v>7.5</v>
      </c>
      <c r="D55" s="14">
        <v>2.4</v>
      </c>
      <c r="E55" s="14">
        <v>0.68</v>
      </c>
      <c r="G55" s="17">
        <v>2007</v>
      </c>
      <c r="H55" s="14">
        <v>1.85</v>
      </c>
      <c r="I55" s="14">
        <v>4.6166666666666671</v>
      </c>
      <c r="J55" s="14">
        <v>2.3249999999999997</v>
      </c>
      <c r="K55" s="14">
        <v>5.0191666666666661</v>
      </c>
    </row>
    <row r="56" spans="1:11" x14ac:dyDescent="0.75">
      <c r="A56" s="18">
        <v>8</v>
      </c>
      <c r="B56" s="14"/>
      <c r="C56" s="14">
        <v>7.4</v>
      </c>
      <c r="D56" s="14">
        <v>2.1</v>
      </c>
      <c r="E56" s="14">
        <v>1.53</v>
      </c>
      <c r="G56" s="17">
        <v>2008</v>
      </c>
      <c r="H56" s="14">
        <v>-2.6999999999999997</v>
      </c>
      <c r="I56" s="14">
        <v>5.8</v>
      </c>
      <c r="J56" s="14">
        <v>2.3083333333333336</v>
      </c>
      <c r="K56" s="14">
        <v>1.9274999999999995</v>
      </c>
    </row>
    <row r="57" spans="1:11" x14ac:dyDescent="0.75">
      <c r="A57" s="18">
        <v>9</v>
      </c>
      <c r="B57" s="14"/>
      <c r="C57" s="14">
        <v>7.1</v>
      </c>
      <c r="D57" s="14">
        <v>1.7</v>
      </c>
      <c r="E57" s="14">
        <v>1.76</v>
      </c>
      <c r="G57" s="17">
        <v>2009</v>
      </c>
      <c r="H57" s="14">
        <v>-0.17500000000000016</v>
      </c>
      <c r="I57" s="14">
        <v>9.2833333333333332</v>
      </c>
      <c r="J57" s="14">
        <v>1.6916666666666667</v>
      </c>
      <c r="K57" s="14">
        <v>0.16</v>
      </c>
    </row>
    <row r="58" spans="1:11" x14ac:dyDescent="0.75">
      <c r="A58" s="18">
        <v>10</v>
      </c>
      <c r="B58" s="14">
        <v>9.6999999999999993</v>
      </c>
      <c r="C58" s="14">
        <v>6.7</v>
      </c>
      <c r="D58" s="14">
        <v>1.7</v>
      </c>
      <c r="E58" s="14">
        <v>1.8</v>
      </c>
      <c r="G58" s="17">
        <v>2010</v>
      </c>
      <c r="H58" s="14">
        <v>2.7</v>
      </c>
      <c r="I58" s="14">
        <v>9.6083333333333325</v>
      </c>
      <c r="J58" s="14">
        <v>0.95833333333333359</v>
      </c>
      <c r="K58" s="14">
        <v>0.17499999999999996</v>
      </c>
    </row>
    <row r="59" spans="1:11" x14ac:dyDescent="0.75">
      <c r="A59" s="18">
        <v>11</v>
      </c>
      <c r="B59" s="14"/>
      <c r="C59" s="14">
        <v>6.2</v>
      </c>
      <c r="D59" s="14">
        <v>1.7</v>
      </c>
      <c r="E59" s="14">
        <v>2.27</v>
      </c>
      <c r="G59" s="17">
        <v>2011</v>
      </c>
      <c r="H59" s="14">
        <v>1.7</v>
      </c>
      <c r="I59" s="14">
        <v>8.9333333333333336</v>
      </c>
      <c r="J59" s="14">
        <v>1.6666666666666667</v>
      </c>
      <c r="K59" s="14">
        <v>0.10166666666666668</v>
      </c>
    </row>
    <row r="60" spans="1:11" x14ac:dyDescent="0.75">
      <c r="A60" s="18">
        <v>12</v>
      </c>
      <c r="B60" s="14"/>
      <c r="C60" s="14">
        <v>6.2</v>
      </c>
      <c r="D60" s="14">
        <v>1.7</v>
      </c>
      <c r="E60" s="14">
        <v>2.42</v>
      </c>
      <c r="G60" s="17">
        <v>2012</v>
      </c>
      <c r="H60" s="14">
        <v>1.2999999999999998</v>
      </c>
      <c r="I60" s="14">
        <v>8.0750000000000011</v>
      </c>
      <c r="J60" s="14">
        <v>2.1166666666666663</v>
      </c>
      <c r="K60" s="14">
        <v>0.13999999999999999</v>
      </c>
    </row>
    <row r="61" spans="1:11" x14ac:dyDescent="0.75">
      <c r="A61" s="17">
        <v>1959</v>
      </c>
      <c r="B61" s="14">
        <v>4.6500000000000004</v>
      </c>
      <c r="C61" s="14">
        <v>5.45</v>
      </c>
      <c r="D61" s="14">
        <v>1.9916666666666665</v>
      </c>
      <c r="E61" s="14">
        <v>3.3050000000000002</v>
      </c>
      <c r="G61" s="17">
        <v>2013</v>
      </c>
      <c r="H61" s="14">
        <v>2.6749999999999998</v>
      </c>
      <c r="I61" s="14">
        <v>7.3666666666666671</v>
      </c>
      <c r="J61" s="14">
        <v>1.7583333333333331</v>
      </c>
      <c r="K61" s="14">
        <v>0.10750000000000003</v>
      </c>
    </row>
    <row r="62" spans="1:11" x14ac:dyDescent="0.75">
      <c r="A62" s="18">
        <v>1</v>
      </c>
      <c r="B62" s="14">
        <v>7.7</v>
      </c>
      <c r="C62" s="14">
        <v>6</v>
      </c>
      <c r="D62" s="14">
        <v>1.7</v>
      </c>
      <c r="E62" s="14">
        <v>2.48</v>
      </c>
      <c r="G62" s="17">
        <v>2014</v>
      </c>
      <c r="H62" s="14">
        <v>2.5249999999999999</v>
      </c>
      <c r="I62" s="14">
        <v>6.166666666666667</v>
      </c>
      <c r="J62" s="14">
        <v>1.75</v>
      </c>
      <c r="K62" s="14">
        <v>8.9166666666666658E-2</v>
      </c>
    </row>
    <row r="63" spans="1:11" x14ac:dyDescent="0.75">
      <c r="A63" s="18">
        <v>2</v>
      </c>
      <c r="B63" s="14"/>
      <c r="C63" s="14">
        <v>5.9</v>
      </c>
      <c r="D63" s="14">
        <v>1.7</v>
      </c>
      <c r="E63" s="14">
        <v>2.4300000000000002</v>
      </c>
      <c r="G63" s="17">
        <v>2015</v>
      </c>
      <c r="H63" s="14">
        <v>1.875</v>
      </c>
      <c r="I63" s="14">
        <v>5.2583333333333337</v>
      </c>
      <c r="J63" s="14">
        <v>1.8250000000000002</v>
      </c>
      <c r="K63" s="14">
        <v>0.13250000000000001</v>
      </c>
    </row>
    <row r="64" spans="1:11" x14ac:dyDescent="0.75">
      <c r="A64" s="18">
        <v>3</v>
      </c>
      <c r="B64" s="14"/>
      <c r="C64" s="14">
        <v>5.6</v>
      </c>
      <c r="D64" s="14">
        <v>1.7</v>
      </c>
      <c r="E64" s="14">
        <v>2.8</v>
      </c>
      <c r="G64" s="17">
        <v>2016</v>
      </c>
      <c r="H64" s="14">
        <v>1.9</v>
      </c>
      <c r="I64" s="14">
        <v>4.8499999999999996</v>
      </c>
      <c r="J64" s="14">
        <v>2.1916666666666669</v>
      </c>
      <c r="K64" s="14">
        <v>0.39500000000000002</v>
      </c>
    </row>
    <row r="65" spans="1:11" x14ac:dyDescent="0.75">
      <c r="A65" s="18">
        <v>4</v>
      </c>
      <c r="B65" s="14">
        <v>10.1</v>
      </c>
      <c r="C65" s="14">
        <v>5.2</v>
      </c>
      <c r="D65" s="14">
        <v>1.7</v>
      </c>
      <c r="E65" s="14">
        <v>2.96</v>
      </c>
      <c r="G65" s="17">
        <v>2017</v>
      </c>
      <c r="H65" s="14"/>
      <c r="I65" s="14">
        <v>4.3750000000000009</v>
      </c>
      <c r="J65" s="14">
        <v>2.1166666666666667</v>
      </c>
      <c r="K65" s="14">
        <v>1.0016666666666667</v>
      </c>
    </row>
    <row r="66" spans="1:11" x14ac:dyDescent="0.75">
      <c r="A66" s="18">
        <v>5</v>
      </c>
      <c r="B66" s="14"/>
      <c r="C66" s="14">
        <v>5.0999999999999996</v>
      </c>
      <c r="D66" s="14">
        <v>2</v>
      </c>
      <c r="E66" s="14">
        <v>2.9</v>
      </c>
      <c r="G66" s="17">
        <v>2018</v>
      </c>
      <c r="H66" s="14"/>
      <c r="I66" s="14">
        <v>3.8916666666666662</v>
      </c>
      <c r="J66" s="14">
        <v>2.4499999999999997</v>
      </c>
      <c r="K66" s="14">
        <v>1.8316666666666663</v>
      </c>
    </row>
    <row r="67" spans="1:11" x14ac:dyDescent="0.75">
      <c r="A67" s="18">
        <v>6</v>
      </c>
      <c r="B67" s="14"/>
      <c r="C67" s="14">
        <v>5</v>
      </c>
      <c r="D67" s="14">
        <v>2</v>
      </c>
      <c r="E67" s="14">
        <v>3.39</v>
      </c>
      <c r="G67" s="17">
        <v>2019</v>
      </c>
      <c r="H67" s="14"/>
      <c r="I67" s="14">
        <v>3.6750000000000007</v>
      </c>
      <c r="J67" s="14">
        <v>1.8166666666666667</v>
      </c>
      <c r="K67" s="14">
        <v>2.1583333333333332</v>
      </c>
    </row>
    <row r="68" spans="1:11" x14ac:dyDescent="0.75">
      <c r="A68" s="18">
        <v>7</v>
      </c>
      <c r="B68" s="14">
        <v>-0.8</v>
      </c>
      <c r="C68" s="14">
        <v>5.0999999999999996</v>
      </c>
      <c r="D68" s="14">
        <v>2</v>
      </c>
      <c r="E68" s="14">
        <v>3.47</v>
      </c>
      <c r="G68" s="17">
        <v>2020</v>
      </c>
      <c r="H68" s="14"/>
      <c r="I68" s="14">
        <v>8.0916666666666668</v>
      </c>
      <c r="J68" s="14">
        <v>1.2333333333333332</v>
      </c>
      <c r="K68" s="14">
        <v>0.37583333333333324</v>
      </c>
    </row>
    <row r="69" spans="1:11" x14ac:dyDescent="0.75">
      <c r="A69" s="18">
        <v>8</v>
      </c>
      <c r="B69" s="14"/>
      <c r="C69" s="14">
        <v>5.2</v>
      </c>
      <c r="D69" s="14">
        <v>2</v>
      </c>
      <c r="E69" s="14">
        <v>3.5</v>
      </c>
      <c r="G69" s="17">
        <v>2021</v>
      </c>
      <c r="H69" s="14"/>
      <c r="I69" s="14">
        <v>5.3500000000000014</v>
      </c>
      <c r="J69" s="14">
        <v>4.7</v>
      </c>
      <c r="K69" s="14">
        <v>7.9999999999999988E-2</v>
      </c>
    </row>
    <row r="70" spans="1:11" x14ac:dyDescent="0.75">
      <c r="A70" s="18">
        <v>9</v>
      </c>
      <c r="B70" s="14"/>
      <c r="C70" s="14">
        <v>5.5</v>
      </c>
      <c r="D70" s="14">
        <v>2.4</v>
      </c>
      <c r="E70" s="14">
        <v>3.76</v>
      </c>
      <c r="G70" s="17">
        <v>2022</v>
      </c>
      <c r="H70" s="14"/>
      <c r="I70" s="14">
        <v>3.6333333333333342</v>
      </c>
      <c r="J70" s="14">
        <v>8.1983333333333324</v>
      </c>
      <c r="K70" s="14">
        <v>1.6833333333333336</v>
      </c>
    </row>
    <row r="71" spans="1:11" x14ac:dyDescent="0.75">
      <c r="A71" s="18">
        <v>10</v>
      </c>
      <c r="B71" s="14">
        <v>1.6</v>
      </c>
      <c r="C71" s="14">
        <v>5.7</v>
      </c>
      <c r="D71" s="14">
        <v>2.7</v>
      </c>
      <c r="E71" s="14">
        <v>3.98</v>
      </c>
      <c r="G71" s="17">
        <v>2023</v>
      </c>
      <c r="H71" s="14"/>
      <c r="I71" s="14">
        <v>3.6250000000000004</v>
      </c>
      <c r="J71" s="14">
        <v>4.1333333333333337</v>
      </c>
      <c r="K71" s="14">
        <v>5.024166666666666</v>
      </c>
    </row>
    <row r="72" spans="1:11" x14ac:dyDescent="0.75">
      <c r="A72" s="18">
        <v>11</v>
      </c>
      <c r="B72" s="14"/>
      <c r="C72" s="14">
        <v>5.8</v>
      </c>
      <c r="D72" s="14">
        <v>2</v>
      </c>
      <c r="E72" s="14">
        <v>4</v>
      </c>
      <c r="G72" s="17">
        <v>2024</v>
      </c>
      <c r="H72" s="14"/>
      <c r="I72" s="14">
        <v>4</v>
      </c>
      <c r="J72" s="14">
        <v>3.0666666666666664</v>
      </c>
      <c r="K72" s="14">
        <v>5.307777777777777</v>
      </c>
    </row>
    <row r="73" spans="1:11" x14ac:dyDescent="0.75">
      <c r="A73" s="18">
        <v>12</v>
      </c>
      <c r="B73" s="14"/>
      <c r="C73" s="14">
        <v>5.3</v>
      </c>
      <c r="D73" s="14">
        <v>2</v>
      </c>
      <c r="E73" s="14">
        <v>3.99</v>
      </c>
      <c r="G73" s="17" t="s">
        <v>10</v>
      </c>
      <c r="H73" s="14"/>
      <c r="I73" s="14"/>
      <c r="J73" s="14"/>
      <c r="K73" s="14"/>
    </row>
    <row r="74" spans="1:11" x14ac:dyDescent="0.75">
      <c r="A74" s="17">
        <v>1960</v>
      </c>
      <c r="B74" s="14">
        <v>0.97499999999999987</v>
      </c>
      <c r="C74" s="14">
        <v>5.541666666666667</v>
      </c>
      <c r="D74" s="14">
        <v>1.5250000000000001</v>
      </c>
      <c r="E74" s="14">
        <v>3.2158333333333329</v>
      </c>
      <c r="G74" s="17" t="s">
        <v>11</v>
      </c>
      <c r="H74" s="14">
        <v>3.1380000000000003</v>
      </c>
      <c r="I74" s="14">
        <v>5.8297746144721234</v>
      </c>
      <c r="J74" s="14">
        <v>3.5226334519572871</v>
      </c>
      <c r="K74" s="14">
        <v>4.6092052194543296</v>
      </c>
    </row>
    <row r="75" spans="1:11" x14ac:dyDescent="0.75">
      <c r="A75" s="18">
        <v>1</v>
      </c>
      <c r="B75" s="14">
        <v>9.1999999999999993</v>
      </c>
      <c r="C75" s="14">
        <v>5.2</v>
      </c>
      <c r="D75" s="14">
        <v>2</v>
      </c>
      <c r="E75" s="14">
        <v>3.99</v>
      </c>
    </row>
    <row r="76" spans="1:11" x14ac:dyDescent="0.75">
      <c r="A76" s="18">
        <v>2</v>
      </c>
      <c r="B76" s="14"/>
      <c r="C76" s="14">
        <v>4.8</v>
      </c>
      <c r="D76" s="14">
        <v>2.2999999999999998</v>
      </c>
      <c r="E76" s="14">
        <v>3.97</v>
      </c>
    </row>
    <row r="77" spans="1:11" x14ac:dyDescent="0.75">
      <c r="A77" s="18">
        <v>3</v>
      </c>
      <c r="B77" s="14"/>
      <c r="C77" s="14">
        <v>5.4</v>
      </c>
      <c r="D77" s="14">
        <v>2</v>
      </c>
      <c r="E77" s="14">
        <v>3.84</v>
      </c>
    </row>
    <row r="78" spans="1:11" x14ac:dyDescent="0.75">
      <c r="A78" s="18">
        <v>4</v>
      </c>
      <c r="B78" s="14">
        <v>-1.5</v>
      </c>
      <c r="C78" s="14">
        <v>5.2</v>
      </c>
      <c r="D78" s="14">
        <v>2</v>
      </c>
      <c r="E78" s="14">
        <v>3.92</v>
      </c>
    </row>
    <row r="79" spans="1:11" x14ac:dyDescent="0.75">
      <c r="A79" s="18">
        <v>5</v>
      </c>
      <c r="B79" s="14"/>
      <c r="C79" s="14">
        <v>5.0999999999999996</v>
      </c>
      <c r="D79" s="14">
        <v>1.7</v>
      </c>
      <c r="E79" s="14">
        <v>3.85</v>
      </c>
    </row>
    <row r="80" spans="1:11" x14ac:dyDescent="0.75">
      <c r="A80" s="18">
        <v>6</v>
      </c>
      <c r="B80" s="14"/>
      <c r="C80" s="14">
        <v>5.4</v>
      </c>
      <c r="D80" s="14">
        <v>1.7</v>
      </c>
      <c r="E80" s="14">
        <v>3.32</v>
      </c>
    </row>
    <row r="81" spans="1:5" x14ac:dyDescent="0.75">
      <c r="A81" s="18">
        <v>7</v>
      </c>
      <c r="B81" s="14">
        <v>1</v>
      </c>
      <c r="C81" s="14">
        <v>5.5</v>
      </c>
      <c r="D81" s="14">
        <v>1.3</v>
      </c>
      <c r="E81" s="14">
        <v>3.23</v>
      </c>
    </row>
    <row r="82" spans="1:5" x14ac:dyDescent="0.75">
      <c r="A82" s="18">
        <v>8</v>
      </c>
      <c r="B82" s="14"/>
      <c r="C82" s="14">
        <v>5.6</v>
      </c>
      <c r="D82" s="14">
        <v>1.3</v>
      </c>
      <c r="E82" s="14">
        <v>2.98</v>
      </c>
    </row>
    <row r="83" spans="1:5" x14ac:dyDescent="0.75">
      <c r="A83" s="18">
        <v>9</v>
      </c>
      <c r="B83" s="14"/>
      <c r="C83" s="14">
        <v>5.5</v>
      </c>
      <c r="D83" s="14">
        <v>1</v>
      </c>
      <c r="E83" s="14">
        <v>2.6</v>
      </c>
    </row>
    <row r="84" spans="1:5" x14ac:dyDescent="0.75">
      <c r="A84" s="18">
        <v>10</v>
      </c>
      <c r="B84" s="14">
        <v>-4.8</v>
      </c>
      <c r="C84" s="14">
        <v>6.1</v>
      </c>
      <c r="D84" s="14">
        <v>1</v>
      </c>
      <c r="E84" s="14">
        <v>2.4700000000000002</v>
      </c>
    </row>
    <row r="85" spans="1:5" x14ac:dyDescent="0.75">
      <c r="A85" s="18">
        <v>11</v>
      </c>
      <c r="B85" s="14"/>
      <c r="C85" s="14">
        <v>6.1</v>
      </c>
      <c r="D85" s="14">
        <v>1</v>
      </c>
      <c r="E85" s="14">
        <v>2.44</v>
      </c>
    </row>
    <row r="86" spans="1:5" x14ac:dyDescent="0.75">
      <c r="A86" s="18">
        <v>12</v>
      </c>
      <c r="B86" s="14"/>
      <c r="C86" s="14">
        <v>6.6</v>
      </c>
      <c r="D86" s="14">
        <v>1</v>
      </c>
      <c r="E86" s="14">
        <v>1.98</v>
      </c>
    </row>
    <row r="87" spans="1:5" x14ac:dyDescent="0.75">
      <c r="A87" s="17">
        <v>1961</v>
      </c>
      <c r="B87" s="14">
        <v>6.3500000000000005</v>
      </c>
      <c r="C87" s="14">
        <v>6.6916666666666664</v>
      </c>
      <c r="D87" s="14">
        <v>1.1250000000000002</v>
      </c>
      <c r="E87" s="14">
        <v>1.9550000000000001</v>
      </c>
    </row>
    <row r="88" spans="1:5" x14ac:dyDescent="0.75">
      <c r="A88" s="18">
        <v>1</v>
      </c>
      <c r="B88" s="14">
        <v>2.7</v>
      </c>
      <c r="C88" s="14">
        <v>6.6</v>
      </c>
      <c r="D88" s="14">
        <v>1</v>
      </c>
      <c r="E88" s="14">
        <v>1.45</v>
      </c>
    </row>
    <row r="89" spans="1:5" x14ac:dyDescent="0.75">
      <c r="A89" s="18">
        <v>2</v>
      </c>
      <c r="B89" s="14"/>
      <c r="C89" s="14">
        <v>6.9</v>
      </c>
      <c r="D89" s="14">
        <v>0.7</v>
      </c>
      <c r="E89" s="14">
        <v>2.54</v>
      </c>
    </row>
    <row r="90" spans="1:5" x14ac:dyDescent="0.75">
      <c r="A90" s="18">
        <v>3</v>
      </c>
      <c r="B90" s="14"/>
      <c r="C90" s="14">
        <v>6.9</v>
      </c>
      <c r="D90" s="14">
        <v>0.7</v>
      </c>
      <c r="E90" s="14">
        <v>2.02</v>
      </c>
    </row>
    <row r="91" spans="1:5" x14ac:dyDescent="0.75">
      <c r="A91" s="18">
        <v>4</v>
      </c>
      <c r="B91" s="14">
        <v>7.6</v>
      </c>
      <c r="C91" s="14">
        <v>7</v>
      </c>
      <c r="D91" s="14">
        <v>1</v>
      </c>
      <c r="E91" s="14">
        <v>1.49</v>
      </c>
    </row>
    <row r="92" spans="1:5" x14ac:dyDescent="0.75">
      <c r="A92" s="18">
        <v>5</v>
      </c>
      <c r="B92" s="14"/>
      <c r="C92" s="14">
        <v>7.1</v>
      </c>
      <c r="D92" s="14">
        <v>1</v>
      </c>
      <c r="E92" s="14">
        <v>1.98</v>
      </c>
    </row>
    <row r="93" spans="1:5" x14ac:dyDescent="0.75">
      <c r="A93" s="18">
        <v>6</v>
      </c>
      <c r="B93" s="14"/>
      <c r="C93" s="14">
        <v>6.9</v>
      </c>
      <c r="D93" s="14">
        <v>1</v>
      </c>
      <c r="E93" s="14">
        <v>1.73</v>
      </c>
    </row>
    <row r="94" spans="1:5" x14ac:dyDescent="0.75">
      <c r="A94" s="18">
        <v>7</v>
      </c>
      <c r="B94" s="14">
        <v>6.8</v>
      </c>
      <c r="C94" s="14">
        <v>7</v>
      </c>
      <c r="D94" s="14">
        <v>1.3</v>
      </c>
      <c r="E94" s="14">
        <v>1.17</v>
      </c>
    </row>
    <row r="95" spans="1:5" x14ac:dyDescent="0.75">
      <c r="A95" s="18">
        <v>8</v>
      </c>
      <c r="B95" s="14"/>
      <c r="C95" s="14">
        <v>6.6</v>
      </c>
      <c r="D95" s="14">
        <v>1.3</v>
      </c>
      <c r="E95" s="14">
        <v>2</v>
      </c>
    </row>
    <row r="96" spans="1:5" x14ac:dyDescent="0.75">
      <c r="A96" s="18">
        <v>9</v>
      </c>
      <c r="B96" s="14"/>
      <c r="C96" s="14">
        <v>6.7</v>
      </c>
      <c r="D96" s="14">
        <v>1.6</v>
      </c>
      <c r="E96" s="14">
        <v>1.88</v>
      </c>
    </row>
    <row r="97" spans="1:5" x14ac:dyDescent="0.75">
      <c r="A97" s="18">
        <v>10</v>
      </c>
      <c r="B97" s="14">
        <v>8.3000000000000007</v>
      </c>
      <c r="C97" s="14">
        <v>6.5</v>
      </c>
      <c r="D97" s="14">
        <v>1.3</v>
      </c>
      <c r="E97" s="14">
        <v>2.2599999999999998</v>
      </c>
    </row>
    <row r="98" spans="1:5" x14ac:dyDescent="0.75">
      <c r="A98" s="18">
        <v>11</v>
      </c>
      <c r="B98" s="14"/>
      <c r="C98" s="14">
        <v>6.1</v>
      </c>
      <c r="D98" s="14">
        <v>1.3</v>
      </c>
      <c r="E98" s="14">
        <v>2.61</v>
      </c>
    </row>
    <row r="99" spans="1:5" x14ac:dyDescent="0.75">
      <c r="A99" s="18">
        <v>12</v>
      </c>
      <c r="B99" s="14"/>
      <c r="C99" s="14">
        <v>6</v>
      </c>
      <c r="D99" s="14">
        <v>1.3</v>
      </c>
      <c r="E99" s="14">
        <v>2.33</v>
      </c>
    </row>
    <row r="100" spans="1:5" x14ac:dyDescent="0.75">
      <c r="A100" s="17">
        <v>1962</v>
      </c>
      <c r="B100" s="14">
        <v>4.3250000000000002</v>
      </c>
      <c r="C100" s="14">
        <v>5.5666666666666673</v>
      </c>
      <c r="D100" s="14">
        <v>1.3750000000000002</v>
      </c>
      <c r="E100" s="14">
        <v>2.7083333333333335</v>
      </c>
    </row>
    <row r="101" spans="1:5" x14ac:dyDescent="0.75">
      <c r="A101" s="18">
        <v>1</v>
      </c>
      <c r="B101" s="14">
        <v>7.4</v>
      </c>
      <c r="C101" s="14">
        <v>5.8</v>
      </c>
      <c r="D101" s="14">
        <v>1.3</v>
      </c>
      <c r="E101" s="14">
        <v>2.15</v>
      </c>
    </row>
    <row r="102" spans="1:5" x14ac:dyDescent="0.75">
      <c r="A102" s="18">
        <v>2</v>
      </c>
      <c r="B102" s="14"/>
      <c r="C102" s="14">
        <v>5.5</v>
      </c>
      <c r="D102" s="14">
        <v>1.3</v>
      </c>
      <c r="E102" s="14">
        <v>2.37</v>
      </c>
    </row>
    <row r="103" spans="1:5" x14ac:dyDescent="0.75">
      <c r="A103" s="18">
        <v>3</v>
      </c>
      <c r="B103" s="14"/>
      <c r="C103" s="14">
        <v>5.6</v>
      </c>
      <c r="D103" s="14">
        <v>1.6</v>
      </c>
      <c r="E103" s="14">
        <v>2.85</v>
      </c>
    </row>
    <row r="104" spans="1:5" x14ac:dyDescent="0.75">
      <c r="A104" s="18">
        <v>4</v>
      </c>
      <c r="B104" s="14">
        <v>4.4000000000000004</v>
      </c>
      <c r="C104" s="14">
        <v>5.6</v>
      </c>
      <c r="D104" s="14">
        <v>1.3</v>
      </c>
      <c r="E104" s="14">
        <v>2.78</v>
      </c>
    </row>
    <row r="105" spans="1:5" x14ac:dyDescent="0.75">
      <c r="A105" s="18">
        <v>5</v>
      </c>
      <c r="B105" s="14"/>
      <c r="C105" s="14">
        <v>5.5</v>
      </c>
      <c r="D105" s="14">
        <v>1.6</v>
      </c>
      <c r="E105" s="14">
        <v>2.36</v>
      </c>
    </row>
    <row r="106" spans="1:5" x14ac:dyDescent="0.75">
      <c r="A106" s="18">
        <v>6</v>
      </c>
      <c r="B106" s="14"/>
      <c r="C106" s="14">
        <v>5.5</v>
      </c>
      <c r="D106" s="14">
        <v>1.6</v>
      </c>
      <c r="E106" s="14">
        <v>2.68</v>
      </c>
    </row>
    <row r="107" spans="1:5" x14ac:dyDescent="0.75">
      <c r="A107" s="18">
        <v>7</v>
      </c>
      <c r="B107" s="14">
        <v>3.9</v>
      </c>
      <c r="C107" s="14">
        <v>5.4</v>
      </c>
      <c r="D107" s="14">
        <v>1.3</v>
      </c>
      <c r="E107" s="14">
        <v>2.71</v>
      </c>
    </row>
    <row r="108" spans="1:5" x14ac:dyDescent="0.75">
      <c r="A108" s="18">
        <v>8</v>
      </c>
      <c r="B108" s="14"/>
      <c r="C108" s="14">
        <v>5.7</v>
      </c>
      <c r="D108" s="14">
        <v>1.3</v>
      </c>
      <c r="E108" s="14">
        <v>2.93</v>
      </c>
    </row>
    <row r="109" spans="1:5" x14ac:dyDescent="0.75">
      <c r="A109" s="18">
        <v>9</v>
      </c>
      <c r="B109" s="14"/>
      <c r="C109" s="14">
        <v>5.6</v>
      </c>
      <c r="D109" s="14">
        <v>1.3</v>
      </c>
      <c r="E109" s="14">
        <v>2.9</v>
      </c>
    </row>
    <row r="110" spans="1:5" x14ac:dyDescent="0.75">
      <c r="A110" s="18">
        <v>10</v>
      </c>
      <c r="B110" s="14">
        <v>1.6</v>
      </c>
      <c r="C110" s="14">
        <v>5.4</v>
      </c>
      <c r="D110" s="14">
        <v>1.3</v>
      </c>
      <c r="E110" s="14">
        <v>2.9</v>
      </c>
    </row>
    <row r="111" spans="1:5" x14ac:dyDescent="0.75">
      <c r="A111" s="18">
        <v>11</v>
      </c>
      <c r="B111" s="14"/>
      <c r="C111" s="14">
        <v>5.7</v>
      </c>
      <c r="D111" s="14">
        <v>1.3</v>
      </c>
      <c r="E111" s="14">
        <v>2.94</v>
      </c>
    </row>
    <row r="112" spans="1:5" x14ac:dyDescent="0.75">
      <c r="A112" s="18">
        <v>12</v>
      </c>
      <c r="B112" s="14"/>
      <c r="C112" s="14">
        <v>5.5</v>
      </c>
      <c r="D112" s="14">
        <v>1.3</v>
      </c>
      <c r="E112" s="14">
        <v>2.93</v>
      </c>
    </row>
    <row r="113" spans="1:5" x14ac:dyDescent="0.75">
      <c r="A113" s="17">
        <v>1963</v>
      </c>
      <c r="B113" s="14">
        <v>5.1749999999999998</v>
      </c>
      <c r="C113" s="14">
        <v>5.6416666666666666</v>
      </c>
      <c r="D113" s="14">
        <v>1.2750000000000001</v>
      </c>
      <c r="E113" s="14">
        <v>3.1783333333333332</v>
      </c>
    </row>
    <row r="114" spans="1:5" x14ac:dyDescent="0.75">
      <c r="A114" s="18">
        <v>1</v>
      </c>
      <c r="B114" s="14">
        <v>4.5</v>
      </c>
      <c r="C114" s="14">
        <v>5.7</v>
      </c>
      <c r="D114" s="14">
        <v>1</v>
      </c>
      <c r="E114" s="14">
        <v>2.92</v>
      </c>
    </row>
    <row r="115" spans="1:5" x14ac:dyDescent="0.75">
      <c r="A115" s="18">
        <v>2</v>
      </c>
      <c r="B115" s="14"/>
      <c r="C115" s="14">
        <v>5.9</v>
      </c>
      <c r="D115" s="14">
        <v>1</v>
      </c>
      <c r="E115" s="14">
        <v>3</v>
      </c>
    </row>
    <row r="116" spans="1:5" x14ac:dyDescent="0.75">
      <c r="A116" s="18">
        <v>3</v>
      </c>
      <c r="B116" s="14"/>
      <c r="C116" s="14">
        <v>5.7</v>
      </c>
      <c r="D116" s="14">
        <v>1</v>
      </c>
      <c r="E116" s="14">
        <v>2.98</v>
      </c>
    </row>
    <row r="117" spans="1:5" x14ac:dyDescent="0.75">
      <c r="A117" s="18">
        <v>4</v>
      </c>
      <c r="B117" s="14">
        <v>5.3</v>
      </c>
      <c r="C117" s="14">
        <v>5.7</v>
      </c>
      <c r="D117" s="14">
        <v>1.3</v>
      </c>
      <c r="E117" s="14">
        <v>2.9</v>
      </c>
    </row>
    <row r="118" spans="1:5" x14ac:dyDescent="0.75">
      <c r="A118" s="18">
        <v>5</v>
      </c>
      <c r="B118" s="14"/>
      <c r="C118" s="14">
        <v>5.9</v>
      </c>
      <c r="D118" s="14">
        <v>1</v>
      </c>
      <c r="E118" s="14">
        <v>3</v>
      </c>
    </row>
    <row r="119" spans="1:5" x14ac:dyDescent="0.75">
      <c r="A119" s="18">
        <v>6</v>
      </c>
      <c r="B119" s="14"/>
      <c r="C119" s="14">
        <v>5.6</v>
      </c>
      <c r="D119" s="14">
        <v>1.3</v>
      </c>
      <c r="E119" s="14">
        <v>2.99</v>
      </c>
    </row>
    <row r="120" spans="1:5" x14ac:dyDescent="0.75">
      <c r="A120" s="18">
        <v>7</v>
      </c>
      <c r="B120" s="14">
        <v>8</v>
      </c>
      <c r="C120" s="14">
        <v>5.6</v>
      </c>
      <c r="D120" s="14">
        <v>1.3</v>
      </c>
      <c r="E120" s="14">
        <v>3.02</v>
      </c>
    </row>
    <row r="121" spans="1:5" x14ac:dyDescent="0.75">
      <c r="A121" s="18">
        <v>8</v>
      </c>
      <c r="B121" s="14"/>
      <c r="C121" s="14">
        <v>5.4</v>
      </c>
      <c r="D121" s="14">
        <v>1.6</v>
      </c>
      <c r="E121" s="14">
        <v>3.49</v>
      </c>
    </row>
    <row r="122" spans="1:5" x14ac:dyDescent="0.75">
      <c r="A122" s="18">
        <v>9</v>
      </c>
      <c r="B122" s="14"/>
      <c r="C122" s="14">
        <v>5.5</v>
      </c>
      <c r="D122" s="14">
        <v>1.3</v>
      </c>
      <c r="E122" s="14">
        <v>3.48</v>
      </c>
    </row>
    <row r="123" spans="1:5" x14ac:dyDescent="0.75">
      <c r="A123" s="18">
        <v>10</v>
      </c>
      <c r="B123" s="14">
        <v>2.9</v>
      </c>
      <c r="C123" s="14">
        <v>5.5</v>
      </c>
      <c r="D123" s="14">
        <v>1.3</v>
      </c>
      <c r="E123" s="14">
        <v>3.5</v>
      </c>
    </row>
    <row r="124" spans="1:5" x14ac:dyDescent="0.75">
      <c r="A124" s="18">
        <v>11</v>
      </c>
      <c r="B124" s="14"/>
      <c r="C124" s="14">
        <v>5.7</v>
      </c>
      <c r="D124" s="14">
        <v>1.6</v>
      </c>
      <c r="E124" s="14">
        <v>3.48</v>
      </c>
    </row>
    <row r="125" spans="1:5" x14ac:dyDescent="0.75">
      <c r="A125" s="18">
        <v>12</v>
      </c>
      <c r="B125" s="14"/>
      <c r="C125" s="14">
        <v>5.5</v>
      </c>
      <c r="D125" s="14">
        <v>1.6</v>
      </c>
      <c r="E125" s="14">
        <v>3.38</v>
      </c>
    </row>
    <row r="126" spans="1:5" x14ac:dyDescent="0.75">
      <c r="A126" s="17">
        <v>1964</v>
      </c>
      <c r="B126" s="14">
        <v>5.1499999999999995</v>
      </c>
      <c r="C126" s="14">
        <v>5.1583333333333332</v>
      </c>
      <c r="D126" s="14">
        <v>1.5</v>
      </c>
      <c r="E126" s="14">
        <v>3.4966666666666675</v>
      </c>
    </row>
    <row r="127" spans="1:5" x14ac:dyDescent="0.75">
      <c r="A127" s="18">
        <v>1</v>
      </c>
      <c r="B127" s="14">
        <v>8.9</v>
      </c>
      <c r="C127" s="14">
        <v>5.6</v>
      </c>
      <c r="D127" s="14">
        <v>1.9</v>
      </c>
      <c r="E127" s="14">
        <v>3.48</v>
      </c>
    </row>
    <row r="128" spans="1:5" x14ac:dyDescent="0.75">
      <c r="A128" s="18">
        <v>2</v>
      </c>
      <c r="B128" s="14"/>
      <c r="C128" s="14">
        <v>5.4</v>
      </c>
      <c r="D128" s="14">
        <v>1.9</v>
      </c>
      <c r="E128" s="14">
        <v>3.48</v>
      </c>
    </row>
    <row r="129" spans="1:5" x14ac:dyDescent="0.75">
      <c r="A129" s="18">
        <v>3</v>
      </c>
      <c r="B129" s="14"/>
      <c r="C129" s="14">
        <v>5.4</v>
      </c>
      <c r="D129" s="14">
        <v>1.9</v>
      </c>
      <c r="E129" s="14">
        <v>3.43</v>
      </c>
    </row>
    <row r="130" spans="1:5" x14ac:dyDescent="0.75">
      <c r="A130" s="18">
        <v>4</v>
      </c>
      <c r="B130" s="14">
        <v>4.8</v>
      </c>
      <c r="C130" s="14">
        <v>5.3</v>
      </c>
      <c r="D130" s="14">
        <v>1.6</v>
      </c>
      <c r="E130" s="14">
        <v>3.47</v>
      </c>
    </row>
    <row r="131" spans="1:5" x14ac:dyDescent="0.75">
      <c r="A131" s="18">
        <v>5</v>
      </c>
      <c r="B131" s="14"/>
      <c r="C131" s="14">
        <v>5.0999999999999996</v>
      </c>
      <c r="D131" s="14">
        <v>1.6</v>
      </c>
      <c r="E131" s="14">
        <v>3.5</v>
      </c>
    </row>
    <row r="132" spans="1:5" x14ac:dyDescent="0.75">
      <c r="A132" s="18">
        <v>6</v>
      </c>
      <c r="B132" s="14"/>
      <c r="C132" s="14">
        <v>5.2</v>
      </c>
      <c r="D132" s="14">
        <v>1.6</v>
      </c>
      <c r="E132" s="14">
        <v>3.5</v>
      </c>
    </row>
    <row r="133" spans="1:5" x14ac:dyDescent="0.75">
      <c r="A133" s="18">
        <v>7</v>
      </c>
      <c r="B133" s="14">
        <v>5.5</v>
      </c>
      <c r="C133" s="14">
        <v>4.9000000000000004</v>
      </c>
      <c r="D133" s="14">
        <v>1.6</v>
      </c>
      <c r="E133" s="14">
        <v>3.42</v>
      </c>
    </row>
    <row r="134" spans="1:5" x14ac:dyDescent="0.75">
      <c r="A134" s="18">
        <v>8</v>
      </c>
      <c r="B134" s="14"/>
      <c r="C134" s="14">
        <v>5</v>
      </c>
      <c r="D134" s="14">
        <v>0.9</v>
      </c>
      <c r="E134" s="14">
        <v>3.5</v>
      </c>
    </row>
    <row r="135" spans="1:5" x14ac:dyDescent="0.75">
      <c r="A135" s="18">
        <v>9</v>
      </c>
      <c r="B135" s="14"/>
      <c r="C135" s="14">
        <v>5.0999999999999996</v>
      </c>
      <c r="D135" s="14">
        <v>1.3</v>
      </c>
      <c r="E135" s="14">
        <v>3.45</v>
      </c>
    </row>
    <row r="136" spans="1:5" x14ac:dyDescent="0.75">
      <c r="A136" s="18">
        <v>10</v>
      </c>
      <c r="B136" s="14">
        <v>1.4</v>
      </c>
      <c r="C136" s="14">
        <v>5.0999999999999996</v>
      </c>
      <c r="D136" s="14">
        <v>1.3</v>
      </c>
      <c r="E136" s="14">
        <v>3.36</v>
      </c>
    </row>
    <row r="137" spans="1:5" x14ac:dyDescent="0.75">
      <c r="A137" s="18">
        <v>11</v>
      </c>
      <c r="B137" s="14"/>
      <c r="C137" s="14">
        <v>4.8</v>
      </c>
      <c r="D137" s="14">
        <v>1.2</v>
      </c>
      <c r="E137" s="14">
        <v>3.52</v>
      </c>
    </row>
    <row r="138" spans="1:5" x14ac:dyDescent="0.75">
      <c r="A138" s="18">
        <v>12</v>
      </c>
      <c r="B138" s="14"/>
      <c r="C138" s="14">
        <v>5</v>
      </c>
      <c r="D138" s="14">
        <v>1.2</v>
      </c>
      <c r="E138" s="14">
        <v>3.85</v>
      </c>
    </row>
    <row r="139" spans="1:5" x14ac:dyDescent="0.75">
      <c r="A139" s="17">
        <v>1965</v>
      </c>
      <c r="B139" s="14">
        <v>8.5</v>
      </c>
      <c r="C139" s="14">
        <v>4.5083333333333337</v>
      </c>
      <c r="D139" s="14">
        <v>1.4416666666666664</v>
      </c>
      <c r="E139" s="14">
        <v>4.0749999999999993</v>
      </c>
    </row>
    <row r="140" spans="1:5" x14ac:dyDescent="0.75">
      <c r="A140" s="18">
        <v>1</v>
      </c>
      <c r="B140" s="14">
        <v>10.199999999999999</v>
      </c>
      <c r="C140" s="14">
        <v>4.9000000000000004</v>
      </c>
      <c r="D140" s="14">
        <v>1.6</v>
      </c>
      <c r="E140" s="14">
        <v>3.9</v>
      </c>
    </row>
    <row r="141" spans="1:5" x14ac:dyDescent="0.75">
      <c r="A141" s="18">
        <v>2</v>
      </c>
      <c r="B141" s="14"/>
      <c r="C141" s="14">
        <v>5.0999999999999996</v>
      </c>
      <c r="D141" s="14">
        <v>1.6</v>
      </c>
      <c r="E141" s="14">
        <v>3.98</v>
      </c>
    </row>
    <row r="142" spans="1:5" x14ac:dyDescent="0.75">
      <c r="A142" s="18">
        <v>3</v>
      </c>
      <c r="B142" s="14"/>
      <c r="C142" s="14">
        <v>4.7</v>
      </c>
      <c r="D142" s="14">
        <v>1.2</v>
      </c>
      <c r="E142" s="14">
        <v>4.05</v>
      </c>
    </row>
    <row r="143" spans="1:5" x14ac:dyDescent="0.75">
      <c r="A143" s="18">
        <v>4</v>
      </c>
      <c r="B143" s="14">
        <v>5.6</v>
      </c>
      <c r="C143" s="14">
        <v>4.8</v>
      </c>
      <c r="D143" s="14">
        <v>1.6</v>
      </c>
      <c r="E143" s="14">
        <v>4.09</v>
      </c>
    </row>
    <row r="144" spans="1:5" x14ac:dyDescent="0.75">
      <c r="A144" s="18">
        <v>5</v>
      </c>
      <c r="B144" s="14"/>
      <c r="C144" s="14">
        <v>4.5999999999999996</v>
      </c>
      <c r="D144" s="14">
        <v>1.6</v>
      </c>
      <c r="E144" s="14">
        <v>4.0999999999999996</v>
      </c>
    </row>
    <row r="145" spans="1:5" x14ac:dyDescent="0.75">
      <c r="A145" s="18">
        <v>6</v>
      </c>
      <c r="B145" s="14"/>
      <c r="C145" s="14">
        <v>4.5999999999999996</v>
      </c>
      <c r="D145" s="14">
        <v>1.2</v>
      </c>
      <c r="E145" s="14">
        <v>4.05</v>
      </c>
    </row>
    <row r="146" spans="1:5" x14ac:dyDescent="0.75">
      <c r="A146" s="18">
        <v>7</v>
      </c>
      <c r="B146" s="14">
        <v>8.4</v>
      </c>
      <c r="C146" s="14">
        <v>4.4000000000000004</v>
      </c>
      <c r="D146" s="14">
        <v>1.2</v>
      </c>
      <c r="E146" s="14">
        <v>4.09</v>
      </c>
    </row>
    <row r="147" spans="1:5" x14ac:dyDescent="0.75">
      <c r="A147" s="18">
        <v>8</v>
      </c>
      <c r="B147" s="14"/>
      <c r="C147" s="14">
        <v>4.4000000000000004</v>
      </c>
      <c r="D147" s="14">
        <v>1.6</v>
      </c>
      <c r="E147" s="14">
        <v>4.12</v>
      </c>
    </row>
    <row r="148" spans="1:5" x14ac:dyDescent="0.75">
      <c r="A148" s="18">
        <v>9</v>
      </c>
      <c r="B148" s="14"/>
      <c r="C148" s="14">
        <v>4.3</v>
      </c>
      <c r="D148" s="14">
        <v>1.5</v>
      </c>
      <c r="E148" s="14">
        <v>4.0199999999999996</v>
      </c>
    </row>
    <row r="149" spans="1:5" x14ac:dyDescent="0.75">
      <c r="A149" s="18">
        <v>10</v>
      </c>
      <c r="B149" s="14">
        <v>9.8000000000000007</v>
      </c>
      <c r="C149" s="14">
        <v>4.2</v>
      </c>
      <c r="D149" s="14">
        <v>1.5</v>
      </c>
      <c r="E149" s="14">
        <v>4.08</v>
      </c>
    </row>
    <row r="150" spans="1:5" x14ac:dyDescent="0.75">
      <c r="A150" s="18">
        <v>11</v>
      </c>
      <c r="B150" s="14"/>
      <c r="C150" s="14">
        <v>4.0999999999999996</v>
      </c>
      <c r="D150" s="14">
        <v>1.2</v>
      </c>
      <c r="E150" s="14">
        <v>4.0999999999999996</v>
      </c>
    </row>
    <row r="151" spans="1:5" x14ac:dyDescent="0.75">
      <c r="A151" s="18">
        <v>12</v>
      </c>
      <c r="B151" s="14"/>
      <c r="C151" s="14">
        <v>4</v>
      </c>
      <c r="D151" s="14">
        <v>1.5</v>
      </c>
      <c r="E151" s="14">
        <v>4.32</v>
      </c>
    </row>
    <row r="152" spans="1:5" x14ac:dyDescent="0.75">
      <c r="A152" s="17">
        <v>1966</v>
      </c>
      <c r="B152" s="14">
        <v>4.55</v>
      </c>
      <c r="C152" s="14">
        <v>3.7916666666666665</v>
      </c>
      <c r="D152" s="14">
        <v>2.4166666666666665</v>
      </c>
      <c r="E152" s="14">
        <v>5.1116666666666664</v>
      </c>
    </row>
    <row r="153" spans="1:5" x14ac:dyDescent="0.75">
      <c r="A153" s="18">
        <v>1</v>
      </c>
      <c r="B153" s="14">
        <v>10.199999999999999</v>
      </c>
      <c r="C153" s="14">
        <v>4</v>
      </c>
      <c r="D153" s="14">
        <v>0.9</v>
      </c>
      <c r="E153" s="14">
        <v>4.42</v>
      </c>
    </row>
    <row r="154" spans="1:5" x14ac:dyDescent="0.75">
      <c r="A154" s="18">
        <v>2</v>
      </c>
      <c r="B154" s="14"/>
      <c r="C154" s="14">
        <v>3.8</v>
      </c>
      <c r="D154" s="14">
        <v>1.2</v>
      </c>
      <c r="E154" s="14">
        <v>4.5999999999999996</v>
      </c>
    </row>
    <row r="155" spans="1:5" x14ac:dyDescent="0.75">
      <c r="A155" s="18">
        <v>3</v>
      </c>
      <c r="B155" s="14"/>
      <c r="C155" s="14">
        <v>3.8</v>
      </c>
      <c r="D155" s="14">
        <v>1.5</v>
      </c>
      <c r="E155" s="14">
        <v>4.66</v>
      </c>
    </row>
    <row r="156" spans="1:5" x14ac:dyDescent="0.75">
      <c r="A156" s="18">
        <v>4</v>
      </c>
      <c r="B156" s="14">
        <v>1.6</v>
      </c>
      <c r="C156" s="14">
        <v>3.8</v>
      </c>
      <c r="D156" s="14">
        <v>1.8</v>
      </c>
      <c r="E156" s="14">
        <v>4.67</v>
      </c>
    </row>
    <row r="157" spans="1:5" x14ac:dyDescent="0.75">
      <c r="A157" s="18">
        <v>5</v>
      </c>
      <c r="B157" s="14"/>
      <c r="C157" s="14">
        <v>3.9</v>
      </c>
      <c r="D157" s="14">
        <v>2.1</v>
      </c>
      <c r="E157" s="14">
        <v>4.9000000000000004</v>
      </c>
    </row>
    <row r="158" spans="1:5" x14ac:dyDescent="0.75">
      <c r="A158" s="18">
        <v>6</v>
      </c>
      <c r="B158" s="14"/>
      <c r="C158" s="14">
        <v>3.8</v>
      </c>
      <c r="D158" s="14">
        <v>2.4</v>
      </c>
      <c r="E158" s="14">
        <v>5.17</v>
      </c>
    </row>
    <row r="159" spans="1:5" x14ac:dyDescent="0.75">
      <c r="A159" s="18">
        <v>7</v>
      </c>
      <c r="B159" s="14">
        <v>2.9</v>
      </c>
      <c r="C159" s="14">
        <v>3.8</v>
      </c>
      <c r="D159" s="14">
        <v>2.8</v>
      </c>
      <c r="E159" s="14">
        <v>5.3</v>
      </c>
    </row>
    <row r="160" spans="1:5" x14ac:dyDescent="0.75">
      <c r="A160" s="18">
        <v>8</v>
      </c>
      <c r="B160" s="14"/>
      <c r="C160" s="14">
        <v>3.8</v>
      </c>
      <c r="D160" s="14">
        <v>3.1</v>
      </c>
      <c r="E160" s="14">
        <v>5.53</v>
      </c>
    </row>
    <row r="161" spans="1:5" x14ac:dyDescent="0.75">
      <c r="A161" s="18">
        <v>9</v>
      </c>
      <c r="B161" s="14"/>
      <c r="C161" s="14">
        <v>3.7</v>
      </c>
      <c r="D161" s="14">
        <v>3</v>
      </c>
      <c r="E161" s="14">
        <v>5.4</v>
      </c>
    </row>
    <row r="162" spans="1:5" x14ac:dyDescent="0.75">
      <c r="A162" s="18">
        <v>10</v>
      </c>
      <c r="B162" s="14">
        <v>3.5</v>
      </c>
      <c r="C162" s="14">
        <v>3.7</v>
      </c>
      <c r="D162" s="14">
        <v>3.3</v>
      </c>
      <c r="E162" s="14">
        <v>5.53</v>
      </c>
    </row>
    <row r="163" spans="1:5" x14ac:dyDescent="0.75">
      <c r="A163" s="18">
        <v>11</v>
      </c>
      <c r="B163" s="14"/>
      <c r="C163" s="14">
        <v>3.6</v>
      </c>
      <c r="D163" s="14">
        <v>3.6</v>
      </c>
      <c r="E163" s="14">
        <v>5.76</v>
      </c>
    </row>
    <row r="164" spans="1:5" x14ac:dyDescent="0.75">
      <c r="A164" s="18">
        <v>12</v>
      </c>
      <c r="B164" s="14"/>
      <c r="C164" s="14">
        <v>3.8</v>
      </c>
      <c r="D164" s="14">
        <v>3.3</v>
      </c>
      <c r="E164" s="14">
        <v>5.4</v>
      </c>
    </row>
    <row r="165" spans="1:5" x14ac:dyDescent="0.75">
      <c r="A165" s="17">
        <v>1967</v>
      </c>
      <c r="B165" s="14">
        <v>2.6749999999999998</v>
      </c>
      <c r="C165" s="14">
        <v>3.8416666666666663</v>
      </c>
      <c r="D165" s="14">
        <v>3.4750000000000001</v>
      </c>
      <c r="E165" s="14">
        <v>4.2200000000000006</v>
      </c>
    </row>
    <row r="166" spans="1:5" x14ac:dyDescent="0.75">
      <c r="A166" s="18">
        <v>1</v>
      </c>
      <c r="B166" s="14">
        <v>3.7</v>
      </c>
      <c r="C166" s="14">
        <v>3.9</v>
      </c>
      <c r="D166" s="14">
        <v>3.6</v>
      </c>
      <c r="E166" s="14">
        <v>4.9400000000000004</v>
      </c>
    </row>
    <row r="167" spans="1:5" x14ac:dyDescent="0.75">
      <c r="A167" s="18">
        <v>2</v>
      </c>
      <c r="B167" s="14"/>
      <c r="C167" s="14">
        <v>3.8</v>
      </c>
      <c r="D167" s="14">
        <v>3.6</v>
      </c>
      <c r="E167" s="14">
        <v>5</v>
      </c>
    </row>
    <row r="168" spans="1:5" x14ac:dyDescent="0.75">
      <c r="A168" s="18">
        <v>3</v>
      </c>
      <c r="B168" s="14"/>
      <c r="C168" s="14">
        <v>3.8</v>
      </c>
      <c r="D168" s="14">
        <v>3.6</v>
      </c>
      <c r="E168" s="14">
        <v>4.53</v>
      </c>
    </row>
    <row r="169" spans="1:5" x14ac:dyDescent="0.75">
      <c r="A169" s="18">
        <v>4</v>
      </c>
      <c r="B169" s="14">
        <v>0.3</v>
      </c>
      <c r="C169" s="14">
        <v>3.8</v>
      </c>
      <c r="D169" s="14">
        <v>3.3</v>
      </c>
      <c r="E169" s="14">
        <v>4.05</v>
      </c>
    </row>
    <row r="170" spans="1:5" x14ac:dyDescent="0.75">
      <c r="A170" s="18">
        <v>5</v>
      </c>
      <c r="B170" s="14"/>
      <c r="C170" s="14">
        <v>3.8</v>
      </c>
      <c r="D170" s="14">
        <v>3.3</v>
      </c>
      <c r="E170" s="14">
        <v>3.94</v>
      </c>
    </row>
    <row r="171" spans="1:5" x14ac:dyDescent="0.75">
      <c r="A171" s="18">
        <v>6</v>
      </c>
      <c r="B171" s="14"/>
      <c r="C171" s="14">
        <v>3.9</v>
      </c>
      <c r="D171" s="14">
        <v>3.3</v>
      </c>
      <c r="E171" s="14">
        <v>3.98</v>
      </c>
    </row>
    <row r="172" spans="1:5" x14ac:dyDescent="0.75">
      <c r="A172" s="18">
        <v>7</v>
      </c>
      <c r="B172" s="14">
        <v>3.5</v>
      </c>
      <c r="C172" s="14">
        <v>3.8</v>
      </c>
      <c r="D172" s="14">
        <v>3.3</v>
      </c>
      <c r="E172" s="14">
        <v>3.79</v>
      </c>
    </row>
    <row r="173" spans="1:5" x14ac:dyDescent="0.75">
      <c r="A173" s="18">
        <v>8</v>
      </c>
      <c r="B173" s="14"/>
      <c r="C173" s="14">
        <v>3.8</v>
      </c>
      <c r="D173" s="14">
        <v>3.3</v>
      </c>
      <c r="E173" s="14">
        <v>3.9</v>
      </c>
    </row>
    <row r="174" spans="1:5" x14ac:dyDescent="0.75">
      <c r="A174" s="18">
        <v>9</v>
      </c>
      <c r="B174" s="14"/>
      <c r="C174" s="14">
        <v>3.8</v>
      </c>
      <c r="D174" s="14">
        <v>3.6</v>
      </c>
      <c r="E174" s="14">
        <v>3.99</v>
      </c>
    </row>
    <row r="175" spans="1:5" x14ac:dyDescent="0.75">
      <c r="A175" s="18">
        <v>10</v>
      </c>
      <c r="B175" s="14">
        <v>3.2</v>
      </c>
      <c r="C175" s="14">
        <v>4</v>
      </c>
      <c r="D175" s="14">
        <v>3.5</v>
      </c>
      <c r="E175" s="14">
        <v>3.88</v>
      </c>
    </row>
    <row r="176" spans="1:5" x14ac:dyDescent="0.75">
      <c r="A176" s="18">
        <v>11</v>
      </c>
      <c r="B176" s="14"/>
      <c r="C176" s="14">
        <v>3.9</v>
      </c>
      <c r="D176" s="14">
        <v>3.5</v>
      </c>
      <c r="E176" s="14">
        <v>4.13</v>
      </c>
    </row>
    <row r="177" spans="1:5" x14ac:dyDescent="0.75">
      <c r="A177" s="18">
        <v>12</v>
      </c>
      <c r="B177" s="14"/>
      <c r="C177" s="14">
        <v>3.8</v>
      </c>
      <c r="D177" s="14">
        <v>3.8</v>
      </c>
      <c r="E177" s="14">
        <v>4.51</v>
      </c>
    </row>
    <row r="178" spans="1:5" x14ac:dyDescent="0.75">
      <c r="A178" s="17">
        <v>1968</v>
      </c>
      <c r="B178" s="14">
        <v>5</v>
      </c>
      <c r="C178" s="14">
        <v>3.5583333333333331</v>
      </c>
      <c r="D178" s="14">
        <v>4.6333333333333329</v>
      </c>
      <c r="E178" s="14">
        <v>5.6591666666666676</v>
      </c>
    </row>
    <row r="179" spans="1:5" x14ac:dyDescent="0.75">
      <c r="A179" s="18">
        <v>1</v>
      </c>
      <c r="B179" s="14">
        <v>8.4</v>
      </c>
      <c r="C179" s="14">
        <v>3.7</v>
      </c>
      <c r="D179" s="14">
        <v>4.0999999999999996</v>
      </c>
      <c r="E179" s="14">
        <v>4.6100000000000003</v>
      </c>
    </row>
    <row r="180" spans="1:5" x14ac:dyDescent="0.75">
      <c r="A180" s="18">
        <v>2</v>
      </c>
      <c r="B180" s="14"/>
      <c r="C180" s="14">
        <v>3.8</v>
      </c>
      <c r="D180" s="14">
        <v>4.0999999999999996</v>
      </c>
      <c r="E180" s="14">
        <v>4.71</v>
      </c>
    </row>
    <row r="181" spans="1:5" x14ac:dyDescent="0.75">
      <c r="A181" s="18">
        <v>3</v>
      </c>
      <c r="B181" s="14"/>
      <c r="C181" s="14">
        <v>3.7</v>
      </c>
      <c r="D181" s="14">
        <v>4.4000000000000004</v>
      </c>
      <c r="E181" s="14">
        <v>5.05</v>
      </c>
    </row>
    <row r="182" spans="1:5" x14ac:dyDescent="0.75">
      <c r="A182" s="18">
        <v>4</v>
      </c>
      <c r="B182" s="14">
        <v>6.9</v>
      </c>
      <c r="C182" s="14">
        <v>3.5</v>
      </c>
      <c r="D182" s="14">
        <v>4.4000000000000004</v>
      </c>
      <c r="E182" s="14">
        <v>5.76</v>
      </c>
    </row>
    <row r="183" spans="1:5" x14ac:dyDescent="0.75">
      <c r="A183" s="18">
        <v>5</v>
      </c>
      <c r="B183" s="14"/>
      <c r="C183" s="14">
        <v>3.5</v>
      </c>
      <c r="D183" s="14">
        <v>4.3</v>
      </c>
      <c r="E183" s="14">
        <v>6.12</v>
      </c>
    </row>
    <row r="184" spans="1:5" x14ac:dyDescent="0.75">
      <c r="A184" s="18">
        <v>6</v>
      </c>
      <c r="B184" s="14"/>
      <c r="C184" s="14">
        <v>3.7</v>
      </c>
      <c r="D184" s="14">
        <v>4.5999999999999996</v>
      </c>
      <c r="E184" s="14">
        <v>6.07</v>
      </c>
    </row>
    <row r="185" spans="1:5" x14ac:dyDescent="0.75">
      <c r="A185" s="18">
        <v>7</v>
      </c>
      <c r="B185" s="14">
        <v>2.9</v>
      </c>
      <c r="C185" s="14">
        <v>3.7</v>
      </c>
      <c r="D185" s="14">
        <v>4.9000000000000004</v>
      </c>
      <c r="E185" s="14">
        <v>6.03</v>
      </c>
    </row>
    <row r="186" spans="1:5" x14ac:dyDescent="0.75">
      <c r="A186" s="18">
        <v>8</v>
      </c>
      <c r="B186" s="14"/>
      <c r="C186" s="14">
        <v>3.5</v>
      </c>
      <c r="D186" s="14">
        <v>4.9000000000000004</v>
      </c>
      <c r="E186" s="14">
        <v>6.03</v>
      </c>
    </row>
    <row r="187" spans="1:5" x14ac:dyDescent="0.75">
      <c r="A187" s="18">
        <v>9</v>
      </c>
      <c r="B187" s="14"/>
      <c r="C187" s="14">
        <v>3.4</v>
      </c>
      <c r="D187" s="14">
        <v>4.9000000000000004</v>
      </c>
      <c r="E187" s="14">
        <v>5.78</v>
      </c>
    </row>
    <row r="188" spans="1:5" x14ac:dyDescent="0.75">
      <c r="A188" s="18">
        <v>10</v>
      </c>
      <c r="B188" s="14">
        <v>1.8</v>
      </c>
      <c r="C188" s="14">
        <v>3.4</v>
      </c>
      <c r="D188" s="14">
        <v>4.8</v>
      </c>
      <c r="E188" s="14">
        <v>5.91</v>
      </c>
    </row>
    <row r="189" spans="1:5" x14ac:dyDescent="0.75">
      <c r="A189" s="18">
        <v>11</v>
      </c>
      <c r="B189" s="14"/>
      <c r="C189" s="14">
        <v>3.4</v>
      </c>
      <c r="D189" s="14">
        <v>5.0999999999999996</v>
      </c>
      <c r="E189" s="14">
        <v>5.82</v>
      </c>
    </row>
    <row r="190" spans="1:5" x14ac:dyDescent="0.75">
      <c r="A190" s="18">
        <v>12</v>
      </c>
      <c r="B190" s="14"/>
      <c r="C190" s="14">
        <v>3.4</v>
      </c>
      <c r="D190" s="14">
        <v>5.0999999999999996</v>
      </c>
      <c r="E190" s="14">
        <v>6.02</v>
      </c>
    </row>
    <row r="191" spans="1:5" x14ac:dyDescent="0.75">
      <c r="A191" s="17">
        <v>1969</v>
      </c>
      <c r="B191" s="14">
        <v>2.125</v>
      </c>
      <c r="C191" s="14">
        <v>3.4916666666666667</v>
      </c>
      <c r="D191" s="14">
        <v>5.8083333333333327</v>
      </c>
      <c r="E191" s="14">
        <v>8.2041666666666657</v>
      </c>
    </row>
    <row r="192" spans="1:5" x14ac:dyDescent="0.75">
      <c r="A192" s="18">
        <v>1</v>
      </c>
      <c r="B192" s="14">
        <v>6.4</v>
      </c>
      <c r="C192" s="14">
        <v>3.4</v>
      </c>
      <c r="D192" s="14">
        <v>5.0999999999999996</v>
      </c>
      <c r="E192" s="14">
        <v>6.3</v>
      </c>
    </row>
    <row r="193" spans="1:5" x14ac:dyDescent="0.75">
      <c r="A193" s="18">
        <v>2</v>
      </c>
      <c r="B193" s="14"/>
      <c r="C193" s="14">
        <v>3.4</v>
      </c>
      <c r="D193" s="14">
        <v>5.3</v>
      </c>
      <c r="E193" s="14">
        <v>6.61</v>
      </c>
    </row>
    <row r="194" spans="1:5" x14ac:dyDescent="0.75">
      <c r="A194" s="18">
        <v>3</v>
      </c>
      <c r="B194" s="14"/>
      <c r="C194" s="14">
        <v>3.4</v>
      </c>
      <c r="D194" s="14">
        <v>5.6</v>
      </c>
      <c r="E194" s="14">
        <v>6.79</v>
      </c>
    </row>
    <row r="195" spans="1:5" x14ac:dyDescent="0.75">
      <c r="A195" s="18">
        <v>4</v>
      </c>
      <c r="B195" s="14">
        <v>1.3</v>
      </c>
      <c r="C195" s="14">
        <v>3.4</v>
      </c>
      <c r="D195" s="14">
        <v>6.1</v>
      </c>
      <c r="E195" s="14">
        <v>7.41</v>
      </c>
    </row>
    <row r="196" spans="1:5" x14ac:dyDescent="0.75">
      <c r="A196" s="18">
        <v>5</v>
      </c>
      <c r="B196" s="14"/>
      <c r="C196" s="14">
        <v>3.4</v>
      </c>
      <c r="D196" s="14">
        <v>6.1</v>
      </c>
      <c r="E196" s="14">
        <v>8.67</v>
      </c>
    </row>
    <row r="197" spans="1:5" x14ac:dyDescent="0.75">
      <c r="A197" s="18">
        <v>6</v>
      </c>
      <c r="B197" s="14"/>
      <c r="C197" s="14">
        <v>3.5</v>
      </c>
      <c r="D197" s="14">
        <v>5.8</v>
      </c>
      <c r="E197" s="14">
        <v>8.9</v>
      </c>
    </row>
    <row r="198" spans="1:5" x14ac:dyDescent="0.75">
      <c r="A198" s="18">
        <v>7</v>
      </c>
      <c r="B198" s="14">
        <v>2.5</v>
      </c>
      <c r="C198" s="14">
        <v>3.5</v>
      </c>
      <c r="D198" s="14">
        <v>5.8</v>
      </c>
      <c r="E198" s="14">
        <v>8.61</v>
      </c>
    </row>
    <row r="199" spans="1:5" x14ac:dyDescent="0.75">
      <c r="A199" s="18">
        <v>8</v>
      </c>
      <c r="B199" s="14"/>
      <c r="C199" s="14">
        <v>3.5</v>
      </c>
      <c r="D199" s="14">
        <v>5.8</v>
      </c>
      <c r="E199" s="14">
        <v>9.19</v>
      </c>
    </row>
    <row r="200" spans="1:5" x14ac:dyDescent="0.75">
      <c r="A200" s="18">
        <v>9</v>
      </c>
      <c r="B200" s="14"/>
      <c r="C200" s="14">
        <v>3.7</v>
      </c>
      <c r="D200" s="14">
        <v>6</v>
      </c>
      <c r="E200" s="14">
        <v>9.15</v>
      </c>
    </row>
    <row r="201" spans="1:5" x14ac:dyDescent="0.75">
      <c r="A201" s="18">
        <v>10</v>
      </c>
      <c r="B201" s="14">
        <v>-1.7</v>
      </c>
      <c r="C201" s="14">
        <v>3.7</v>
      </c>
      <c r="D201" s="14">
        <v>6</v>
      </c>
      <c r="E201" s="14">
        <v>9</v>
      </c>
    </row>
    <row r="202" spans="1:5" x14ac:dyDescent="0.75">
      <c r="A202" s="18">
        <v>11</v>
      </c>
      <c r="B202" s="14"/>
      <c r="C202" s="14">
        <v>3.5</v>
      </c>
      <c r="D202" s="14">
        <v>5.9</v>
      </c>
      <c r="E202" s="14">
        <v>8.85</v>
      </c>
    </row>
    <row r="203" spans="1:5" x14ac:dyDescent="0.75">
      <c r="A203" s="18">
        <v>12</v>
      </c>
      <c r="B203" s="14"/>
      <c r="C203" s="14">
        <v>3.5</v>
      </c>
      <c r="D203" s="14">
        <v>6.2</v>
      </c>
      <c r="E203" s="14">
        <v>8.9700000000000006</v>
      </c>
    </row>
    <row r="204" spans="1:5" x14ac:dyDescent="0.75">
      <c r="A204" s="17">
        <v>1970</v>
      </c>
      <c r="B204" s="14">
        <v>-9.9999999999999978E-2</v>
      </c>
      <c r="C204" s="14">
        <v>4.9833333333333334</v>
      </c>
      <c r="D204" s="14">
        <v>6.2416666666666671</v>
      </c>
      <c r="E204" s="14">
        <v>7.1833333333333336</v>
      </c>
    </row>
    <row r="205" spans="1:5" x14ac:dyDescent="0.75">
      <c r="A205" s="18">
        <v>1</v>
      </c>
      <c r="B205" s="14">
        <v>-0.7</v>
      </c>
      <c r="C205" s="14">
        <v>3.9</v>
      </c>
      <c r="D205" s="14">
        <v>6.2</v>
      </c>
      <c r="E205" s="14">
        <v>8.98</v>
      </c>
    </row>
    <row r="206" spans="1:5" x14ac:dyDescent="0.75">
      <c r="A206" s="18">
        <v>2</v>
      </c>
      <c r="B206" s="14"/>
      <c r="C206" s="14">
        <v>4.2</v>
      </c>
      <c r="D206" s="14">
        <v>6.1</v>
      </c>
      <c r="E206" s="14">
        <v>8.98</v>
      </c>
    </row>
    <row r="207" spans="1:5" x14ac:dyDescent="0.75">
      <c r="A207" s="18">
        <v>3</v>
      </c>
      <c r="B207" s="14"/>
      <c r="C207" s="14">
        <v>4.4000000000000004</v>
      </c>
      <c r="D207" s="14">
        <v>6.1</v>
      </c>
      <c r="E207" s="14">
        <v>7.76</v>
      </c>
    </row>
    <row r="208" spans="1:5" x14ac:dyDescent="0.75">
      <c r="A208" s="18">
        <v>4</v>
      </c>
      <c r="B208" s="14">
        <v>0.7</v>
      </c>
      <c r="C208" s="14">
        <v>4.5999999999999996</v>
      </c>
      <c r="D208" s="14">
        <v>5.8</v>
      </c>
      <c r="E208" s="14">
        <v>8.1</v>
      </c>
    </row>
    <row r="209" spans="1:5" x14ac:dyDescent="0.75">
      <c r="A209" s="18">
        <v>5</v>
      </c>
      <c r="B209" s="14"/>
      <c r="C209" s="14">
        <v>4.8</v>
      </c>
      <c r="D209" s="14">
        <v>6</v>
      </c>
      <c r="E209" s="14">
        <v>7.95</v>
      </c>
    </row>
    <row r="210" spans="1:5" x14ac:dyDescent="0.75">
      <c r="A210" s="18">
        <v>6</v>
      </c>
      <c r="B210" s="14"/>
      <c r="C210" s="14">
        <v>4.9000000000000004</v>
      </c>
      <c r="D210" s="14">
        <v>6.5</v>
      </c>
      <c r="E210" s="14">
        <v>7.61</v>
      </c>
    </row>
    <row r="211" spans="1:5" x14ac:dyDescent="0.75">
      <c r="A211" s="18">
        <v>7</v>
      </c>
      <c r="B211" s="14">
        <v>3.6</v>
      </c>
      <c r="C211" s="14">
        <v>5</v>
      </c>
      <c r="D211" s="14">
        <v>6.2</v>
      </c>
      <c r="E211" s="14">
        <v>7.21</v>
      </c>
    </row>
    <row r="212" spans="1:5" x14ac:dyDescent="0.75">
      <c r="A212" s="18">
        <v>8</v>
      </c>
      <c r="B212" s="14"/>
      <c r="C212" s="14">
        <v>5.0999999999999996</v>
      </c>
      <c r="D212" s="14">
        <v>6.2</v>
      </c>
      <c r="E212" s="14">
        <v>6.62</v>
      </c>
    </row>
    <row r="213" spans="1:5" x14ac:dyDescent="0.75">
      <c r="A213" s="18">
        <v>9</v>
      </c>
      <c r="B213" s="14"/>
      <c r="C213" s="14">
        <v>5.4</v>
      </c>
      <c r="D213" s="14">
        <v>6.2</v>
      </c>
      <c r="E213" s="14">
        <v>6.29</v>
      </c>
    </row>
    <row r="214" spans="1:5" x14ac:dyDescent="0.75">
      <c r="A214" s="18">
        <v>10</v>
      </c>
      <c r="B214" s="14">
        <v>-4</v>
      </c>
      <c r="C214" s="14">
        <v>5.5</v>
      </c>
      <c r="D214" s="14">
        <v>6.4</v>
      </c>
      <c r="E214" s="14">
        <v>6.2</v>
      </c>
    </row>
    <row r="215" spans="1:5" x14ac:dyDescent="0.75">
      <c r="A215" s="18">
        <v>11</v>
      </c>
      <c r="B215" s="14"/>
      <c r="C215" s="14">
        <v>5.9</v>
      </c>
      <c r="D215" s="14">
        <v>6.6</v>
      </c>
      <c r="E215" s="14">
        <v>5.6</v>
      </c>
    </row>
    <row r="216" spans="1:5" x14ac:dyDescent="0.75">
      <c r="A216" s="18">
        <v>12</v>
      </c>
      <c r="B216" s="14"/>
      <c r="C216" s="14">
        <v>6.1</v>
      </c>
      <c r="D216" s="14">
        <v>6.6</v>
      </c>
      <c r="E216" s="14">
        <v>4.9000000000000004</v>
      </c>
    </row>
    <row r="217" spans="1:5" x14ac:dyDescent="0.75">
      <c r="A217" s="17">
        <v>1971</v>
      </c>
      <c r="B217" s="14">
        <v>4.4499999999999993</v>
      </c>
      <c r="C217" s="14">
        <v>5.95</v>
      </c>
      <c r="D217" s="14">
        <v>4.708333333333333</v>
      </c>
      <c r="E217" s="14">
        <v>4.6625000000000005</v>
      </c>
    </row>
    <row r="218" spans="1:5" x14ac:dyDescent="0.75">
      <c r="A218" s="18">
        <v>1</v>
      </c>
      <c r="B218" s="14">
        <v>11.1</v>
      </c>
      <c r="C218" s="14">
        <v>5.9</v>
      </c>
      <c r="D218" s="14">
        <v>6.3</v>
      </c>
      <c r="E218" s="14">
        <v>4.1399999999999997</v>
      </c>
    </row>
    <row r="219" spans="1:5" x14ac:dyDescent="0.75">
      <c r="A219" s="18">
        <v>2</v>
      </c>
      <c r="B219" s="14"/>
      <c r="C219" s="14">
        <v>5.9</v>
      </c>
      <c r="D219" s="14">
        <v>5.8</v>
      </c>
      <c r="E219" s="14">
        <v>3.72</v>
      </c>
    </row>
    <row r="220" spans="1:5" x14ac:dyDescent="0.75">
      <c r="A220" s="18">
        <v>3</v>
      </c>
      <c r="B220" s="14"/>
      <c r="C220" s="14">
        <v>6</v>
      </c>
      <c r="D220" s="14">
        <v>5.2</v>
      </c>
      <c r="E220" s="14">
        <v>3.71</v>
      </c>
    </row>
    <row r="221" spans="1:5" x14ac:dyDescent="0.75">
      <c r="A221" s="18">
        <v>4</v>
      </c>
      <c r="B221" s="14">
        <v>2.2999999999999998</v>
      </c>
      <c r="C221" s="14">
        <v>5.9</v>
      </c>
      <c r="D221" s="14">
        <v>5</v>
      </c>
      <c r="E221" s="14">
        <v>4.16</v>
      </c>
    </row>
    <row r="222" spans="1:5" x14ac:dyDescent="0.75">
      <c r="A222" s="18">
        <v>5</v>
      </c>
      <c r="B222" s="14"/>
      <c r="C222" s="14">
        <v>5.9</v>
      </c>
      <c r="D222" s="14">
        <v>5.2</v>
      </c>
      <c r="E222" s="14">
        <v>4.63</v>
      </c>
    </row>
    <row r="223" spans="1:5" x14ac:dyDescent="0.75">
      <c r="A223" s="18">
        <v>6</v>
      </c>
      <c r="B223" s="14"/>
      <c r="C223" s="14">
        <v>5.9</v>
      </c>
      <c r="D223" s="14">
        <v>4.9000000000000004</v>
      </c>
      <c r="E223" s="14">
        <v>4.91</v>
      </c>
    </row>
    <row r="224" spans="1:5" x14ac:dyDescent="0.75">
      <c r="A224" s="18">
        <v>7</v>
      </c>
      <c r="B224" s="14">
        <v>3.2</v>
      </c>
      <c r="C224" s="14">
        <v>6</v>
      </c>
      <c r="D224" s="14">
        <v>4.9000000000000004</v>
      </c>
      <c r="E224" s="14">
        <v>5.31</v>
      </c>
    </row>
    <row r="225" spans="1:5" x14ac:dyDescent="0.75">
      <c r="A225" s="18">
        <v>8</v>
      </c>
      <c r="B225" s="14"/>
      <c r="C225" s="14">
        <v>6.1</v>
      </c>
      <c r="D225" s="14">
        <v>4.5999999999999996</v>
      </c>
      <c r="E225" s="14">
        <v>5.57</v>
      </c>
    </row>
    <row r="226" spans="1:5" x14ac:dyDescent="0.75">
      <c r="A226" s="18">
        <v>9</v>
      </c>
      <c r="B226" s="14"/>
      <c r="C226" s="14">
        <v>6</v>
      </c>
      <c r="D226" s="14">
        <v>4.4000000000000004</v>
      </c>
      <c r="E226" s="14">
        <v>5.55</v>
      </c>
    </row>
    <row r="227" spans="1:5" x14ac:dyDescent="0.75">
      <c r="A227" s="18">
        <v>10</v>
      </c>
      <c r="B227" s="14">
        <v>1.2</v>
      </c>
      <c r="C227" s="14">
        <v>5.8</v>
      </c>
      <c r="D227" s="14">
        <v>3.8</v>
      </c>
      <c r="E227" s="14">
        <v>5.2</v>
      </c>
    </row>
    <row r="228" spans="1:5" x14ac:dyDescent="0.75">
      <c r="A228" s="18">
        <v>11</v>
      </c>
      <c r="B228" s="14"/>
      <c r="C228" s="14">
        <v>6</v>
      </c>
      <c r="D228" s="14">
        <v>3.3</v>
      </c>
      <c r="E228" s="14">
        <v>4.91</v>
      </c>
    </row>
    <row r="229" spans="1:5" x14ac:dyDescent="0.75">
      <c r="A229" s="18">
        <v>12</v>
      </c>
      <c r="B229" s="14"/>
      <c r="C229" s="14">
        <v>6</v>
      </c>
      <c r="D229" s="14">
        <v>3.1</v>
      </c>
      <c r="E229" s="14">
        <v>4.1399999999999997</v>
      </c>
    </row>
    <row r="230" spans="1:5" x14ac:dyDescent="0.75">
      <c r="A230" s="17">
        <v>1972</v>
      </c>
      <c r="B230" s="14">
        <v>6.875</v>
      </c>
      <c r="C230" s="14">
        <v>5.6000000000000005</v>
      </c>
      <c r="D230" s="14">
        <v>3.0666666666666669</v>
      </c>
      <c r="E230" s="14">
        <v>4.4341666666666661</v>
      </c>
    </row>
    <row r="231" spans="1:5" x14ac:dyDescent="0.75">
      <c r="A231" s="18">
        <v>1</v>
      </c>
      <c r="B231" s="14">
        <v>7.4</v>
      </c>
      <c r="C231" s="14">
        <v>5.8</v>
      </c>
      <c r="D231" s="14">
        <v>3.1</v>
      </c>
      <c r="E231" s="14">
        <v>3.51</v>
      </c>
    </row>
    <row r="232" spans="1:5" x14ac:dyDescent="0.75">
      <c r="A232" s="18">
        <v>2</v>
      </c>
      <c r="B232" s="14"/>
      <c r="C232" s="14">
        <v>5.7</v>
      </c>
      <c r="D232" s="14">
        <v>3.3</v>
      </c>
      <c r="E232" s="14">
        <v>3.3</v>
      </c>
    </row>
    <row r="233" spans="1:5" x14ac:dyDescent="0.75">
      <c r="A233" s="18">
        <v>3</v>
      </c>
      <c r="B233" s="14"/>
      <c r="C233" s="14">
        <v>5.8</v>
      </c>
      <c r="D233" s="14">
        <v>3.3</v>
      </c>
      <c r="E233" s="14">
        <v>3.83</v>
      </c>
    </row>
    <row r="234" spans="1:5" x14ac:dyDescent="0.75">
      <c r="A234" s="18">
        <v>4</v>
      </c>
      <c r="B234" s="14">
        <v>9.6</v>
      </c>
      <c r="C234" s="14">
        <v>5.7</v>
      </c>
      <c r="D234" s="14">
        <v>3.3</v>
      </c>
      <c r="E234" s="14">
        <v>4.17</v>
      </c>
    </row>
    <row r="235" spans="1:5" x14ac:dyDescent="0.75">
      <c r="A235" s="18">
        <v>5</v>
      </c>
      <c r="B235" s="14"/>
      <c r="C235" s="14">
        <v>5.7</v>
      </c>
      <c r="D235" s="14">
        <v>3.1</v>
      </c>
      <c r="E235" s="14">
        <v>4.2699999999999996</v>
      </c>
    </row>
    <row r="236" spans="1:5" x14ac:dyDescent="0.75">
      <c r="A236" s="18">
        <v>6</v>
      </c>
      <c r="B236" s="14"/>
      <c r="C236" s="14">
        <v>5.7</v>
      </c>
      <c r="D236" s="14">
        <v>2.8</v>
      </c>
      <c r="E236" s="14">
        <v>4.46</v>
      </c>
    </row>
    <row r="237" spans="1:5" x14ac:dyDescent="0.75">
      <c r="A237" s="18">
        <v>7</v>
      </c>
      <c r="B237" s="14">
        <v>3.7</v>
      </c>
      <c r="C237" s="14">
        <v>5.6</v>
      </c>
      <c r="D237" s="14">
        <v>2.8</v>
      </c>
      <c r="E237" s="14">
        <v>4.55</v>
      </c>
    </row>
    <row r="238" spans="1:5" x14ac:dyDescent="0.75">
      <c r="A238" s="18">
        <v>8</v>
      </c>
      <c r="B238" s="14"/>
      <c r="C238" s="14">
        <v>5.6</v>
      </c>
      <c r="D238" s="14">
        <v>3.3</v>
      </c>
      <c r="E238" s="14">
        <v>4.8099999999999996</v>
      </c>
    </row>
    <row r="239" spans="1:5" x14ac:dyDescent="0.75">
      <c r="A239" s="18">
        <v>9</v>
      </c>
      <c r="B239" s="14"/>
      <c r="C239" s="14">
        <v>5.5</v>
      </c>
      <c r="D239" s="14">
        <v>2.8</v>
      </c>
      <c r="E239" s="14">
        <v>4.87</v>
      </c>
    </row>
    <row r="240" spans="1:5" x14ac:dyDescent="0.75">
      <c r="A240" s="18">
        <v>10</v>
      </c>
      <c r="B240" s="14">
        <v>6.8</v>
      </c>
      <c r="C240" s="14">
        <v>5.6</v>
      </c>
      <c r="D240" s="14">
        <v>3</v>
      </c>
      <c r="E240" s="14">
        <v>5.05</v>
      </c>
    </row>
    <row r="241" spans="1:5" x14ac:dyDescent="0.75">
      <c r="A241" s="18">
        <v>11</v>
      </c>
      <c r="B241" s="14"/>
      <c r="C241" s="14">
        <v>5.3</v>
      </c>
      <c r="D241" s="14">
        <v>3</v>
      </c>
      <c r="E241" s="14">
        <v>5.0599999999999996</v>
      </c>
    </row>
    <row r="242" spans="1:5" x14ac:dyDescent="0.75">
      <c r="A242" s="18">
        <v>12</v>
      </c>
      <c r="B242" s="14"/>
      <c r="C242" s="14">
        <v>5.2</v>
      </c>
      <c r="D242" s="14">
        <v>3</v>
      </c>
      <c r="E242" s="14">
        <v>5.33</v>
      </c>
    </row>
    <row r="243" spans="1:5" x14ac:dyDescent="0.75">
      <c r="A243" s="17">
        <v>1973</v>
      </c>
      <c r="B243" s="14">
        <v>4.0999999999999996</v>
      </c>
      <c r="C243" s="14">
        <v>4.8583333333333325</v>
      </c>
      <c r="D243" s="14">
        <v>3.4916666666666667</v>
      </c>
      <c r="E243" s="14">
        <v>8.7275000000000009</v>
      </c>
    </row>
    <row r="244" spans="1:5" x14ac:dyDescent="0.75">
      <c r="A244" s="18">
        <v>1</v>
      </c>
      <c r="B244" s="14">
        <v>10.199999999999999</v>
      </c>
      <c r="C244" s="14">
        <v>4.9000000000000004</v>
      </c>
      <c r="D244" s="14">
        <v>2.8</v>
      </c>
      <c r="E244" s="14">
        <v>5.94</v>
      </c>
    </row>
    <row r="245" spans="1:5" x14ac:dyDescent="0.75">
      <c r="A245" s="18">
        <v>2</v>
      </c>
      <c r="B245" s="14"/>
      <c r="C245" s="14">
        <v>5</v>
      </c>
      <c r="D245" s="14">
        <v>2.8</v>
      </c>
      <c r="E245" s="14">
        <v>6.58</v>
      </c>
    </row>
    <row r="246" spans="1:5" x14ac:dyDescent="0.75">
      <c r="A246" s="18">
        <v>3</v>
      </c>
      <c r="B246" s="14"/>
      <c r="C246" s="14">
        <v>4.9000000000000004</v>
      </c>
      <c r="D246" s="14">
        <v>3</v>
      </c>
      <c r="E246" s="14">
        <v>7.09</v>
      </c>
    </row>
    <row r="247" spans="1:5" x14ac:dyDescent="0.75">
      <c r="A247" s="18">
        <v>4</v>
      </c>
      <c r="B247" s="14">
        <v>4.5999999999999996</v>
      </c>
      <c r="C247" s="14">
        <v>5</v>
      </c>
      <c r="D247" s="14">
        <v>3.2</v>
      </c>
      <c r="E247" s="14">
        <v>7.12</v>
      </c>
    </row>
    <row r="248" spans="1:5" x14ac:dyDescent="0.75">
      <c r="A248" s="18">
        <v>5</v>
      </c>
      <c r="B248" s="14"/>
      <c r="C248" s="14">
        <v>4.9000000000000004</v>
      </c>
      <c r="D248" s="14">
        <v>3.2</v>
      </c>
      <c r="E248" s="14">
        <v>7.84</v>
      </c>
    </row>
    <row r="249" spans="1:5" x14ac:dyDescent="0.75">
      <c r="A249" s="18">
        <v>6</v>
      </c>
      <c r="B249" s="14"/>
      <c r="C249" s="14">
        <v>4.9000000000000004</v>
      </c>
      <c r="D249" s="14">
        <v>3.2</v>
      </c>
      <c r="E249" s="14">
        <v>8.49</v>
      </c>
    </row>
    <row r="250" spans="1:5" x14ac:dyDescent="0.75">
      <c r="A250" s="18">
        <v>7</v>
      </c>
      <c r="B250" s="14">
        <v>-2.2000000000000002</v>
      </c>
      <c r="C250" s="14">
        <v>4.8</v>
      </c>
      <c r="D250" s="14">
        <v>3.2</v>
      </c>
      <c r="E250" s="14">
        <v>10.4</v>
      </c>
    </row>
    <row r="251" spans="1:5" x14ac:dyDescent="0.75">
      <c r="A251" s="18">
        <v>8</v>
      </c>
      <c r="B251" s="14"/>
      <c r="C251" s="14">
        <v>4.8</v>
      </c>
      <c r="D251" s="14">
        <v>3.2</v>
      </c>
      <c r="E251" s="14">
        <v>10.5</v>
      </c>
    </row>
    <row r="252" spans="1:5" x14ac:dyDescent="0.75">
      <c r="A252" s="18">
        <v>9</v>
      </c>
      <c r="B252" s="14"/>
      <c r="C252" s="14">
        <v>4.8</v>
      </c>
      <c r="D252" s="14">
        <v>3.8</v>
      </c>
      <c r="E252" s="14">
        <v>10.78</v>
      </c>
    </row>
    <row r="253" spans="1:5" x14ac:dyDescent="0.75">
      <c r="A253" s="18">
        <v>10</v>
      </c>
      <c r="B253" s="14">
        <v>3.8</v>
      </c>
      <c r="C253" s="14">
        <v>4.5999999999999996</v>
      </c>
      <c r="D253" s="14">
        <v>4.3</v>
      </c>
      <c r="E253" s="14">
        <v>10.01</v>
      </c>
    </row>
    <row r="254" spans="1:5" x14ac:dyDescent="0.75">
      <c r="A254" s="18">
        <v>11</v>
      </c>
      <c r="B254" s="14"/>
      <c r="C254" s="14">
        <v>4.8</v>
      </c>
      <c r="D254" s="14">
        <v>4.5</v>
      </c>
      <c r="E254" s="14">
        <v>10.029999999999999</v>
      </c>
    </row>
    <row r="255" spans="1:5" x14ac:dyDescent="0.75">
      <c r="A255" s="18">
        <v>12</v>
      </c>
      <c r="B255" s="14"/>
      <c r="C255" s="14">
        <v>4.9000000000000004</v>
      </c>
      <c r="D255" s="14">
        <v>4.7</v>
      </c>
      <c r="E255" s="14">
        <v>9.9499999999999993</v>
      </c>
    </row>
    <row r="256" spans="1:5" x14ac:dyDescent="0.75">
      <c r="A256" s="17">
        <v>1974</v>
      </c>
      <c r="B256" s="14">
        <v>-1.9</v>
      </c>
      <c r="C256" s="14">
        <v>5.6416666666666666</v>
      </c>
      <c r="D256" s="14">
        <v>8.2083333333333321</v>
      </c>
      <c r="E256" s="14">
        <v>10.502500000000001</v>
      </c>
    </row>
    <row r="257" spans="1:5" x14ac:dyDescent="0.75">
      <c r="A257" s="18">
        <v>1</v>
      </c>
      <c r="B257" s="14">
        <v>-3.3</v>
      </c>
      <c r="C257" s="14">
        <v>5.0999999999999996</v>
      </c>
      <c r="D257" s="14">
        <v>4.9000000000000004</v>
      </c>
      <c r="E257" s="14">
        <v>9.65</v>
      </c>
    </row>
    <row r="258" spans="1:5" x14ac:dyDescent="0.75">
      <c r="A258" s="18">
        <v>2</v>
      </c>
      <c r="B258" s="14"/>
      <c r="C258" s="14">
        <v>5.2</v>
      </c>
      <c r="D258" s="14">
        <v>5.4</v>
      </c>
      <c r="E258" s="14">
        <v>8.9700000000000006</v>
      </c>
    </row>
    <row r="259" spans="1:5" x14ac:dyDescent="0.75">
      <c r="A259" s="18">
        <v>3</v>
      </c>
      <c r="B259" s="14"/>
      <c r="C259" s="14">
        <v>5.0999999999999996</v>
      </c>
      <c r="D259" s="14">
        <v>5.8</v>
      </c>
      <c r="E259" s="14">
        <v>9.35</v>
      </c>
    </row>
    <row r="260" spans="1:5" x14ac:dyDescent="0.75">
      <c r="A260" s="18">
        <v>4</v>
      </c>
      <c r="B260" s="14">
        <v>1.1000000000000001</v>
      </c>
      <c r="C260" s="14">
        <v>5.0999999999999996</v>
      </c>
      <c r="D260" s="14">
        <v>6.2</v>
      </c>
      <c r="E260" s="14">
        <v>10.51</v>
      </c>
    </row>
    <row r="261" spans="1:5" x14ac:dyDescent="0.75">
      <c r="A261" s="18">
        <v>5</v>
      </c>
      <c r="B261" s="14"/>
      <c r="C261" s="14">
        <v>5.0999999999999996</v>
      </c>
      <c r="D261" s="14">
        <v>6.8</v>
      </c>
      <c r="E261" s="14">
        <v>11.31</v>
      </c>
    </row>
    <row r="262" spans="1:5" x14ac:dyDescent="0.75">
      <c r="A262" s="18">
        <v>6</v>
      </c>
      <c r="B262" s="14"/>
      <c r="C262" s="14">
        <v>5.4</v>
      </c>
      <c r="D262" s="14">
        <v>7.9</v>
      </c>
      <c r="E262" s="14">
        <v>11.93</v>
      </c>
    </row>
    <row r="263" spans="1:5" x14ac:dyDescent="0.75">
      <c r="A263" s="18">
        <v>7</v>
      </c>
      <c r="B263" s="14">
        <v>-3.8</v>
      </c>
      <c r="C263" s="14">
        <v>5.5</v>
      </c>
      <c r="D263" s="14">
        <v>8.8000000000000007</v>
      </c>
      <c r="E263" s="14">
        <v>12.92</v>
      </c>
    </row>
    <row r="264" spans="1:5" x14ac:dyDescent="0.75">
      <c r="A264" s="18">
        <v>8</v>
      </c>
      <c r="B264" s="14"/>
      <c r="C264" s="14">
        <v>5.5</v>
      </c>
      <c r="D264" s="14">
        <v>9.6</v>
      </c>
      <c r="E264" s="14">
        <v>12.01</v>
      </c>
    </row>
    <row r="265" spans="1:5" x14ac:dyDescent="0.75">
      <c r="A265" s="18">
        <v>9</v>
      </c>
      <c r="B265" s="14"/>
      <c r="C265" s="14">
        <v>5.9</v>
      </c>
      <c r="D265" s="14">
        <v>10.199999999999999</v>
      </c>
      <c r="E265" s="14">
        <v>11.34</v>
      </c>
    </row>
    <row r="266" spans="1:5" x14ac:dyDescent="0.75">
      <c r="A266" s="18">
        <v>10</v>
      </c>
      <c r="B266" s="14">
        <v>-1.6</v>
      </c>
      <c r="C266" s="14">
        <v>6</v>
      </c>
      <c r="D266" s="14">
        <v>10.6</v>
      </c>
      <c r="E266" s="14">
        <v>10.06</v>
      </c>
    </row>
    <row r="267" spans="1:5" x14ac:dyDescent="0.75">
      <c r="A267" s="18">
        <v>11</v>
      </c>
      <c r="B267" s="14"/>
      <c r="C267" s="14">
        <v>6.6</v>
      </c>
      <c r="D267" s="14">
        <v>11.2</v>
      </c>
      <c r="E267" s="14">
        <v>9.4499999999999993</v>
      </c>
    </row>
    <row r="268" spans="1:5" x14ac:dyDescent="0.75">
      <c r="A268" s="18">
        <v>12</v>
      </c>
      <c r="B268" s="14"/>
      <c r="C268" s="14">
        <v>7.2</v>
      </c>
      <c r="D268" s="14">
        <v>11.1</v>
      </c>
      <c r="E268" s="14">
        <v>8.5299999999999994</v>
      </c>
    </row>
    <row r="269" spans="1:5" x14ac:dyDescent="0.75">
      <c r="A269" s="17">
        <v>1975</v>
      </c>
      <c r="B269" s="14">
        <v>2.6749999999999998</v>
      </c>
      <c r="C269" s="14">
        <v>8.4749999999999996</v>
      </c>
      <c r="D269" s="14">
        <v>9.2916666666666661</v>
      </c>
      <c r="E269" s="14">
        <v>5.8241666666666667</v>
      </c>
    </row>
    <row r="270" spans="1:5" x14ac:dyDescent="0.75">
      <c r="A270" s="18">
        <v>1</v>
      </c>
      <c r="B270" s="14">
        <v>-4.7</v>
      </c>
      <c r="C270" s="14">
        <v>8.1</v>
      </c>
      <c r="D270" s="14">
        <v>11.5</v>
      </c>
      <c r="E270" s="14">
        <v>7.13</v>
      </c>
    </row>
    <row r="271" spans="1:5" x14ac:dyDescent="0.75">
      <c r="A271" s="18">
        <v>2</v>
      </c>
      <c r="B271" s="14"/>
      <c r="C271" s="14">
        <v>8.1</v>
      </c>
      <c r="D271" s="14">
        <v>11.7</v>
      </c>
      <c r="E271" s="14">
        <v>6.24</v>
      </c>
    </row>
    <row r="272" spans="1:5" x14ac:dyDescent="0.75">
      <c r="A272" s="18">
        <v>3</v>
      </c>
      <c r="B272" s="14"/>
      <c r="C272" s="14">
        <v>8.6</v>
      </c>
      <c r="D272" s="14">
        <v>11.4</v>
      </c>
      <c r="E272" s="14">
        <v>5.54</v>
      </c>
    </row>
    <row r="273" spans="1:5" x14ac:dyDescent="0.75">
      <c r="A273" s="18">
        <v>4</v>
      </c>
      <c r="B273" s="14">
        <v>3.1</v>
      </c>
      <c r="C273" s="14">
        <v>8.8000000000000007</v>
      </c>
      <c r="D273" s="14">
        <v>11.3</v>
      </c>
      <c r="E273" s="14">
        <v>5.49</v>
      </c>
    </row>
    <row r="274" spans="1:5" x14ac:dyDescent="0.75">
      <c r="A274" s="18">
        <v>5</v>
      </c>
      <c r="B274" s="14"/>
      <c r="C274" s="14">
        <v>9</v>
      </c>
      <c r="D274" s="14">
        <v>10.5</v>
      </c>
      <c r="E274" s="14">
        <v>5.22</v>
      </c>
    </row>
    <row r="275" spans="1:5" x14ac:dyDescent="0.75">
      <c r="A275" s="18">
        <v>6</v>
      </c>
      <c r="B275" s="14"/>
      <c r="C275" s="14">
        <v>8.8000000000000007</v>
      </c>
      <c r="D275" s="14">
        <v>9.6</v>
      </c>
      <c r="E275" s="14">
        <v>5.55</v>
      </c>
    </row>
    <row r="276" spans="1:5" x14ac:dyDescent="0.75">
      <c r="A276" s="18">
        <v>7</v>
      </c>
      <c r="B276" s="14">
        <v>6.8</v>
      </c>
      <c r="C276" s="14">
        <v>8.6</v>
      </c>
      <c r="D276" s="14">
        <v>9.1</v>
      </c>
      <c r="E276" s="14">
        <v>6.1</v>
      </c>
    </row>
    <row r="277" spans="1:5" x14ac:dyDescent="0.75">
      <c r="A277" s="18">
        <v>8</v>
      </c>
      <c r="B277" s="14"/>
      <c r="C277" s="14">
        <v>8.4</v>
      </c>
      <c r="D277" s="14">
        <v>8.1999999999999993</v>
      </c>
      <c r="E277" s="14">
        <v>6.14</v>
      </c>
    </row>
    <row r="278" spans="1:5" x14ac:dyDescent="0.75">
      <c r="A278" s="18">
        <v>9</v>
      </c>
      <c r="B278" s="14"/>
      <c r="C278" s="14">
        <v>8.4</v>
      </c>
      <c r="D278" s="14">
        <v>7.7</v>
      </c>
      <c r="E278" s="14">
        <v>6.24</v>
      </c>
    </row>
    <row r="279" spans="1:5" x14ac:dyDescent="0.75">
      <c r="A279" s="18">
        <v>10</v>
      </c>
      <c r="B279" s="14">
        <v>5.5</v>
      </c>
      <c r="C279" s="14">
        <v>8.4</v>
      </c>
      <c r="D279" s="14">
        <v>7</v>
      </c>
      <c r="E279" s="14">
        <v>5.82</v>
      </c>
    </row>
    <row r="280" spans="1:5" x14ac:dyDescent="0.75">
      <c r="A280" s="18">
        <v>11</v>
      </c>
      <c r="B280" s="14"/>
      <c r="C280" s="14">
        <v>8.3000000000000007</v>
      </c>
      <c r="D280" s="14">
        <v>6.8</v>
      </c>
      <c r="E280" s="14">
        <v>5.22</v>
      </c>
    </row>
    <row r="281" spans="1:5" x14ac:dyDescent="0.75">
      <c r="A281" s="18">
        <v>12</v>
      </c>
      <c r="B281" s="14"/>
      <c r="C281" s="14">
        <v>8.1999999999999993</v>
      </c>
      <c r="D281" s="14">
        <v>6.7</v>
      </c>
      <c r="E281" s="14">
        <v>5.2</v>
      </c>
    </row>
    <row r="282" spans="1:5" x14ac:dyDescent="0.75">
      <c r="A282" s="17">
        <v>1976</v>
      </c>
      <c r="B282" s="14">
        <v>4.375</v>
      </c>
      <c r="C282" s="14">
        <v>7.6999999999999993</v>
      </c>
      <c r="D282" s="14">
        <v>6.5666666666666655</v>
      </c>
      <c r="E282" s="14">
        <v>5.0449999999999999</v>
      </c>
    </row>
    <row r="283" spans="1:5" x14ac:dyDescent="0.75">
      <c r="A283" s="18">
        <v>1</v>
      </c>
      <c r="B283" s="14">
        <v>9.3000000000000007</v>
      </c>
      <c r="C283" s="14">
        <v>7.9</v>
      </c>
      <c r="D283" s="14">
        <v>6.7</v>
      </c>
      <c r="E283" s="14">
        <v>4.87</v>
      </c>
    </row>
    <row r="284" spans="1:5" x14ac:dyDescent="0.75">
      <c r="A284" s="18">
        <v>2</v>
      </c>
      <c r="B284" s="14"/>
      <c r="C284" s="14">
        <v>7.7</v>
      </c>
      <c r="D284" s="14">
        <v>6.5</v>
      </c>
      <c r="E284" s="14">
        <v>4.7699999999999996</v>
      </c>
    </row>
    <row r="285" spans="1:5" x14ac:dyDescent="0.75">
      <c r="A285" s="18">
        <v>3</v>
      </c>
      <c r="B285" s="14"/>
      <c r="C285" s="14">
        <v>7.6</v>
      </c>
      <c r="D285" s="14">
        <v>6.6</v>
      </c>
      <c r="E285" s="14">
        <v>4.84</v>
      </c>
    </row>
    <row r="286" spans="1:5" x14ac:dyDescent="0.75">
      <c r="A286" s="18">
        <v>4</v>
      </c>
      <c r="B286" s="14">
        <v>3.1</v>
      </c>
      <c r="C286" s="14">
        <v>7.7</v>
      </c>
      <c r="D286" s="14">
        <v>6.4</v>
      </c>
      <c r="E286" s="14">
        <v>4.82</v>
      </c>
    </row>
    <row r="287" spans="1:5" x14ac:dyDescent="0.75">
      <c r="A287" s="18">
        <v>5</v>
      </c>
      <c r="B287" s="14"/>
      <c r="C287" s="14">
        <v>7.4</v>
      </c>
      <c r="D287" s="14">
        <v>6.5</v>
      </c>
      <c r="E287" s="14">
        <v>5.29</v>
      </c>
    </row>
    <row r="288" spans="1:5" x14ac:dyDescent="0.75">
      <c r="A288" s="18">
        <v>6</v>
      </c>
      <c r="B288" s="14"/>
      <c r="C288" s="14">
        <v>7.6</v>
      </c>
      <c r="D288" s="14">
        <v>6.5</v>
      </c>
      <c r="E288" s="14">
        <v>5.48</v>
      </c>
    </row>
    <row r="289" spans="1:5" x14ac:dyDescent="0.75">
      <c r="A289" s="18">
        <v>7</v>
      </c>
      <c r="B289" s="14">
        <v>2.1</v>
      </c>
      <c r="C289" s="14">
        <v>7.8</v>
      </c>
      <c r="D289" s="14">
        <v>6.7</v>
      </c>
      <c r="E289" s="14">
        <v>5.31</v>
      </c>
    </row>
    <row r="290" spans="1:5" x14ac:dyDescent="0.75">
      <c r="A290" s="18">
        <v>8</v>
      </c>
      <c r="B290" s="14"/>
      <c r="C290" s="14">
        <v>7.8</v>
      </c>
      <c r="D290" s="14">
        <v>6.8</v>
      </c>
      <c r="E290" s="14">
        <v>5.29</v>
      </c>
    </row>
    <row r="291" spans="1:5" x14ac:dyDescent="0.75">
      <c r="A291" s="18">
        <v>9</v>
      </c>
      <c r="B291" s="14"/>
      <c r="C291" s="14">
        <v>7.6</v>
      </c>
      <c r="D291" s="14">
        <v>6.8</v>
      </c>
      <c r="E291" s="14">
        <v>5.25</v>
      </c>
    </row>
    <row r="292" spans="1:5" x14ac:dyDescent="0.75">
      <c r="A292" s="18">
        <v>10</v>
      </c>
      <c r="B292" s="14">
        <v>3</v>
      </c>
      <c r="C292" s="14">
        <v>7.7</v>
      </c>
      <c r="D292" s="14">
        <v>6.7</v>
      </c>
      <c r="E292" s="14">
        <v>5.0199999999999996</v>
      </c>
    </row>
    <row r="293" spans="1:5" x14ac:dyDescent="0.75">
      <c r="A293" s="18">
        <v>11</v>
      </c>
      <c r="B293" s="14"/>
      <c r="C293" s="14">
        <v>7.8</v>
      </c>
      <c r="D293" s="14">
        <v>6.5</v>
      </c>
      <c r="E293" s="14">
        <v>4.95</v>
      </c>
    </row>
    <row r="294" spans="1:5" x14ac:dyDescent="0.75">
      <c r="A294" s="18">
        <v>12</v>
      </c>
      <c r="B294" s="14"/>
      <c r="C294" s="14">
        <v>7.8</v>
      </c>
      <c r="D294" s="14">
        <v>6.1</v>
      </c>
      <c r="E294" s="14">
        <v>4.6500000000000004</v>
      </c>
    </row>
    <row r="295" spans="1:5" x14ac:dyDescent="0.75">
      <c r="A295" s="17">
        <v>1977</v>
      </c>
      <c r="B295" s="14">
        <v>5.0250000000000004</v>
      </c>
      <c r="C295" s="14">
        <v>7.0500000000000007</v>
      </c>
      <c r="D295" s="14">
        <v>6.2583333333333337</v>
      </c>
      <c r="E295" s="14">
        <v>5.5375000000000005</v>
      </c>
    </row>
    <row r="296" spans="1:5" x14ac:dyDescent="0.75">
      <c r="A296" s="18">
        <v>1</v>
      </c>
      <c r="B296" s="14">
        <v>4.7</v>
      </c>
      <c r="C296" s="14">
        <v>7.5</v>
      </c>
      <c r="D296" s="14">
        <v>6.3</v>
      </c>
      <c r="E296" s="14">
        <v>4.6100000000000003</v>
      </c>
    </row>
    <row r="297" spans="1:5" x14ac:dyDescent="0.75">
      <c r="A297" s="18">
        <v>2</v>
      </c>
      <c r="B297" s="14"/>
      <c r="C297" s="14">
        <v>7.6</v>
      </c>
      <c r="D297" s="14">
        <v>6.3</v>
      </c>
      <c r="E297" s="14">
        <v>4.68</v>
      </c>
    </row>
    <row r="298" spans="1:5" x14ac:dyDescent="0.75">
      <c r="A298" s="18">
        <v>3</v>
      </c>
      <c r="B298" s="14"/>
      <c r="C298" s="14">
        <v>7.4</v>
      </c>
      <c r="D298" s="14">
        <v>6.2</v>
      </c>
      <c r="E298" s="14">
        <v>4.6900000000000004</v>
      </c>
    </row>
    <row r="299" spans="1:5" x14ac:dyDescent="0.75">
      <c r="A299" s="18">
        <v>4</v>
      </c>
      <c r="B299" s="14">
        <v>8.1</v>
      </c>
      <c r="C299" s="14">
        <v>7.2</v>
      </c>
      <c r="D299" s="14">
        <v>6.3</v>
      </c>
      <c r="E299" s="14">
        <v>4.7300000000000004</v>
      </c>
    </row>
    <row r="300" spans="1:5" x14ac:dyDescent="0.75">
      <c r="A300" s="18">
        <v>5</v>
      </c>
      <c r="B300" s="14"/>
      <c r="C300" s="14">
        <v>7</v>
      </c>
      <c r="D300" s="14">
        <v>6.3</v>
      </c>
      <c r="E300" s="14">
        <v>5.35</v>
      </c>
    </row>
    <row r="301" spans="1:5" x14ac:dyDescent="0.75">
      <c r="A301" s="18">
        <v>6</v>
      </c>
      <c r="B301" s="14"/>
      <c r="C301" s="14">
        <v>7.2</v>
      </c>
      <c r="D301" s="14">
        <v>6.6</v>
      </c>
      <c r="E301" s="14">
        <v>5.39</v>
      </c>
    </row>
    <row r="302" spans="1:5" x14ac:dyDescent="0.75">
      <c r="A302" s="18">
        <v>7</v>
      </c>
      <c r="B302" s="14">
        <v>7.3</v>
      </c>
      <c r="C302" s="14">
        <v>6.9</v>
      </c>
      <c r="D302" s="14">
        <v>6.3</v>
      </c>
      <c r="E302" s="14">
        <v>5.42</v>
      </c>
    </row>
    <row r="303" spans="1:5" x14ac:dyDescent="0.75">
      <c r="A303" s="18">
        <v>8</v>
      </c>
      <c r="B303" s="14"/>
      <c r="C303" s="14">
        <v>7</v>
      </c>
      <c r="D303" s="14">
        <v>6.2</v>
      </c>
      <c r="E303" s="14">
        <v>5.9</v>
      </c>
    </row>
    <row r="304" spans="1:5" x14ac:dyDescent="0.75">
      <c r="A304" s="18">
        <v>9</v>
      </c>
      <c r="B304" s="14"/>
      <c r="C304" s="14">
        <v>6.8</v>
      </c>
      <c r="D304" s="14">
        <v>6.2</v>
      </c>
      <c r="E304" s="14">
        <v>6.14</v>
      </c>
    </row>
    <row r="305" spans="1:5" x14ac:dyDescent="0.75">
      <c r="A305" s="18">
        <v>10</v>
      </c>
      <c r="B305" s="14">
        <v>0</v>
      </c>
      <c r="C305" s="14">
        <v>6.8</v>
      </c>
      <c r="D305" s="14">
        <v>6</v>
      </c>
      <c r="E305" s="14">
        <v>6.47</v>
      </c>
    </row>
    <row r="306" spans="1:5" x14ac:dyDescent="0.75">
      <c r="A306" s="18">
        <v>11</v>
      </c>
      <c r="B306" s="14"/>
      <c r="C306" s="14">
        <v>6.8</v>
      </c>
      <c r="D306" s="14">
        <v>5.9</v>
      </c>
      <c r="E306" s="14">
        <v>6.51</v>
      </c>
    </row>
    <row r="307" spans="1:5" x14ac:dyDescent="0.75">
      <c r="A307" s="18">
        <v>12</v>
      </c>
      <c r="B307" s="14"/>
      <c r="C307" s="14">
        <v>6.4</v>
      </c>
      <c r="D307" s="14">
        <v>6.5</v>
      </c>
      <c r="E307" s="14">
        <v>6.56</v>
      </c>
    </row>
    <row r="308" spans="1:5" x14ac:dyDescent="0.75">
      <c r="A308" s="17">
        <v>1978</v>
      </c>
      <c r="B308" s="14">
        <v>6.85</v>
      </c>
      <c r="C308" s="14">
        <v>6.0666666666666664</v>
      </c>
      <c r="D308" s="14">
        <v>7.3000000000000007</v>
      </c>
      <c r="E308" s="14">
        <v>7.9308333333333332</v>
      </c>
    </row>
    <row r="309" spans="1:5" x14ac:dyDescent="0.75">
      <c r="A309" s="18">
        <v>1</v>
      </c>
      <c r="B309" s="14">
        <v>1.4</v>
      </c>
      <c r="C309" s="14">
        <v>6.4</v>
      </c>
      <c r="D309" s="14">
        <v>6.4</v>
      </c>
      <c r="E309" s="14">
        <v>6.7</v>
      </c>
    </row>
    <row r="310" spans="1:5" x14ac:dyDescent="0.75">
      <c r="A310" s="18">
        <v>2</v>
      </c>
      <c r="B310" s="14"/>
      <c r="C310" s="14">
        <v>6.3</v>
      </c>
      <c r="D310" s="14">
        <v>6.2</v>
      </c>
      <c r="E310" s="14">
        <v>6.78</v>
      </c>
    </row>
    <row r="311" spans="1:5" x14ac:dyDescent="0.75">
      <c r="A311" s="18">
        <v>3</v>
      </c>
      <c r="B311" s="14"/>
      <c r="C311" s="14">
        <v>6.3</v>
      </c>
      <c r="D311" s="14">
        <v>6.3</v>
      </c>
      <c r="E311" s="14">
        <v>6.79</v>
      </c>
    </row>
    <row r="312" spans="1:5" x14ac:dyDescent="0.75">
      <c r="A312" s="18">
        <v>4</v>
      </c>
      <c r="B312" s="14">
        <v>16.5</v>
      </c>
      <c r="C312" s="14">
        <v>6.1</v>
      </c>
      <c r="D312" s="14">
        <v>6.5</v>
      </c>
      <c r="E312" s="14">
        <v>6.89</v>
      </c>
    </row>
    <row r="313" spans="1:5" x14ac:dyDescent="0.75">
      <c r="A313" s="18">
        <v>5</v>
      </c>
      <c r="B313" s="14"/>
      <c r="C313" s="14">
        <v>6</v>
      </c>
      <c r="D313" s="14">
        <v>6.8</v>
      </c>
      <c r="E313" s="14">
        <v>7.36</v>
      </c>
    </row>
    <row r="314" spans="1:5" x14ac:dyDescent="0.75">
      <c r="A314" s="18">
        <v>6</v>
      </c>
      <c r="B314" s="14"/>
      <c r="C314" s="14">
        <v>5.9</v>
      </c>
      <c r="D314" s="14">
        <v>7</v>
      </c>
      <c r="E314" s="14">
        <v>7.6</v>
      </c>
    </row>
    <row r="315" spans="1:5" x14ac:dyDescent="0.75">
      <c r="A315" s="18">
        <v>7</v>
      </c>
      <c r="B315" s="14">
        <v>4</v>
      </c>
      <c r="C315" s="14">
        <v>6.2</v>
      </c>
      <c r="D315" s="14">
        <v>7.4</v>
      </c>
      <c r="E315" s="14">
        <v>7.81</v>
      </c>
    </row>
    <row r="316" spans="1:5" x14ac:dyDescent="0.75">
      <c r="A316" s="18">
        <v>8</v>
      </c>
      <c r="B316" s="14"/>
      <c r="C316" s="14">
        <v>5.9</v>
      </c>
      <c r="D316" s="14">
        <v>7.5</v>
      </c>
      <c r="E316" s="14">
        <v>8.0399999999999991</v>
      </c>
    </row>
    <row r="317" spans="1:5" x14ac:dyDescent="0.75">
      <c r="A317" s="18">
        <v>9</v>
      </c>
      <c r="B317" s="14"/>
      <c r="C317" s="14">
        <v>6</v>
      </c>
      <c r="D317" s="14">
        <v>7.9</v>
      </c>
      <c r="E317" s="14">
        <v>8.4499999999999993</v>
      </c>
    </row>
    <row r="318" spans="1:5" x14ac:dyDescent="0.75">
      <c r="A318" s="18">
        <v>10</v>
      </c>
      <c r="B318" s="14">
        <v>5.5</v>
      </c>
      <c r="C318" s="14">
        <v>5.8</v>
      </c>
      <c r="D318" s="14">
        <v>8.4</v>
      </c>
      <c r="E318" s="14">
        <v>8.9600000000000009</v>
      </c>
    </row>
    <row r="319" spans="1:5" x14ac:dyDescent="0.75">
      <c r="A319" s="18">
        <v>11</v>
      </c>
      <c r="B319" s="14"/>
      <c r="C319" s="14">
        <v>5.9</v>
      </c>
      <c r="D319" s="14">
        <v>8.6999999999999993</v>
      </c>
      <c r="E319" s="14">
        <v>9.76</v>
      </c>
    </row>
    <row r="320" spans="1:5" x14ac:dyDescent="0.75">
      <c r="A320" s="18">
        <v>12</v>
      </c>
      <c r="B320" s="14"/>
      <c r="C320" s="14">
        <v>6</v>
      </c>
      <c r="D320" s="14">
        <v>8.5</v>
      </c>
      <c r="E320" s="14">
        <v>10.029999999999999</v>
      </c>
    </row>
    <row r="321" spans="1:5" x14ac:dyDescent="0.75">
      <c r="A321" s="17">
        <v>1979</v>
      </c>
      <c r="B321" s="14">
        <v>1.3</v>
      </c>
      <c r="C321" s="14">
        <v>5.8500000000000005</v>
      </c>
      <c r="D321" s="14">
        <v>9.716666666666665</v>
      </c>
      <c r="E321" s="14">
        <v>11.194166666666666</v>
      </c>
    </row>
    <row r="322" spans="1:5" x14ac:dyDescent="0.75">
      <c r="A322" s="18">
        <v>1</v>
      </c>
      <c r="B322" s="14">
        <v>0.8</v>
      </c>
      <c r="C322" s="14">
        <v>5.9</v>
      </c>
      <c r="D322" s="14">
        <v>8.6</v>
      </c>
      <c r="E322" s="14">
        <v>10.07</v>
      </c>
    </row>
    <row r="323" spans="1:5" x14ac:dyDescent="0.75">
      <c r="A323" s="18">
        <v>2</v>
      </c>
      <c r="B323" s="14"/>
      <c r="C323" s="14">
        <v>5.9</v>
      </c>
      <c r="D323" s="14">
        <v>9.1999999999999993</v>
      </c>
      <c r="E323" s="14">
        <v>10.06</v>
      </c>
    </row>
    <row r="324" spans="1:5" x14ac:dyDescent="0.75">
      <c r="A324" s="18">
        <v>3</v>
      </c>
      <c r="B324" s="14"/>
      <c r="C324" s="14">
        <v>5.8</v>
      </c>
      <c r="D324" s="14">
        <v>9.3000000000000007</v>
      </c>
      <c r="E324" s="14">
        <v>10.09</v>
      </c>
    </row>
    <row r="325" spans="1:5" x14ac:dyDescent="0.75">
      <c r="A325" s="18">
        <v>4</v>
      </c>
      <c r="B325" s="14">
        <v>0.5</v>
      </c>
      <c r="C325" s="14">
        <v>5.8</v>
      </c>
      <c r="D325" s="14">
        <v>9.3000000000000007</v>
      </c>
      <c r="E325" s="14">
        <v>10.01</v>
      </c>
    </row>
    <row r="326" spans="1:5" x14ac:dyDescent="0.75">
      <c r="A326" s="18">
        <v>5</v>
      </c>
      <c r="B326" s="14"/>
      <c r="C326" s="14">
        <v>5.6</v>
      </c>
      <c r="D326" s="14">
        <v>9.4</v>
      </c>
      <c r="E326" s="14">
        <v>10.24</v>
      </c>
    </row>
    <row r="327" spans="1:5" x14ac:dyDescent="0.75">
      <c r="A327" s="18">
        <v>6</v>
      </c>
      <c r="B327" s="14"/>
      <c r="C327" s="14">
        <v>5.7</v>
      </c>
      <c r="D327" s="14">
        <v>9.3000000000000007</v>
      </c>
      <c r="E327" s="14">
        <v>10.29</v>
      </c>
    </row>
    <row r="328" spans="1:5" x14ac:dyDescent="0.75">
      <c r="A328" s="18">
        <v>7</v>
      </c>
      <c r="B328" s="14">
        <v>2.9</v>
      </c>
      <c r="C328" s="14">
        <v>5.7</v>
      </c>
      <c r="D328" s="14">
        <v>9.6</v>
      </c>
      <c r="E328" s="14">
        <v>10.47</v>
      </c>
    </row>
    <row r="329" spans="1:5" x14ac:dyDescent="0.75">
      <c r="A329" s="18">
        <v>8</v>
      </c>
      <c r="B329" s="14"/>
      <c r="C329" s="14">
        <v>6</v>
      </c>
      <c r="D329" s="14">
        <v>10</v>
      </c>
      <c r="E329" s="14">
        <v>10.94</v>
      </c>
    </row>
    <row r="330" spans="1:5" x14ac:dyDescent="0.75">
      <c r="A330" s="18">
        <v>9</v>
      </c>
      <c r="B330" s="14"/>
      <c r="C330" s="14">
        <v>5.9</v>
      </c>
      <c r="D330" s="14">
        <v>9.9</v>
      </c>
      <c r="E330" s="14">
        <v>11.43</v>
      </c>
    </row>
    <row r="331" spans="1:5" x14ac:dyDescent="0.75">
      <c r="A331" s="18">
        <v>10</v>
      </c>
      <c r="B331" s="14">
        <v>1</v>
      </c>
      <c r="C331" s="14">
        <v>6</v>
      </c>
      <c r="D331" s="14">
        <v>10.1</v>
      </c>
      <c r="E331" s="14">
        <v>13.77</v>
      </c>
    </row>
    <row r="332" spans="1:5" x14ac:dyDescent="0.75">
      <c r="A332" s="18">
        <v>11</v>
      </c>
      <c r="B332" s="14"/>
      <c r="C332" s="14">
        <v>5.9</v>
      </c>
      <c r="D332" s="14">
        <v>10.6</v>
      </c>
      <c r="E332" s="14">
        <v>13.18</v>
      </c>
    </row>
    <row r="333" spans="1:5" x14ac:dyDescent="0.75">
      <c r="A333" s="18">
        <v>12</v>
      </c>
      <c r="B333" s="14"/>
      <c r="C333" s="14">
        <v>6</v>
      </c>
      <c r="D333" s="14">
        <v>11.3</v>
      </c>
      <c r="E333" s="14">
        <v>13.78</v>
      </c>
    </row>
    <row r="334" spans="1:5" x14ac:dyDescent="0.75">
      <c r="A334" s="17">
        <v>1980</v>
      </c>
      <c r="B334" s="14">
        <v>9.9999999999999867E-2</v>
      </c>
      <c r="C334" s="14">
        <v>7.1750000000000007</v>
      </c>
      <c r="D334" s="14">
        <v>12.433333333333332</v>
      </c>
      <c r="E334" s="14">
        <v>13.355833333333335</v>
      </c>
    </row>
    <row r="335" spans="1:5" x14ac:dyDescent="0.75">
      <c r="A335" s="18">
        <v>1</v>
      </c>
      <c r="B335" s="14">
        <v>1.3</v>
      </c>
      <c r="C335" s="14">
        <v>6.3</v>
      </c>
      <c r="D335" s="14">
        <v>12</v>
      </c>
      <c r="E335" s="14">
        <v>13.82</v>
      </c>
    </row>
    <row r="336" spans="1:5" x14ac:dyDescent="0.75">
      <c r="A336" s="18">
        <v>2</v>
      </c>
      <c r="B336" s="14"/>
      <c r="C336" s="14">
        <v>6.3</v>
      </c>
      <c r="D336" s="14">
        <v>12</v>
      </c>
      <c r="E336" s="14">
        <v>14.13</v>
      </c>
    </row>
    <row r="337" spans="1:5" x14ac:dyDescent="0.75">
      <c r="A337" s="18">
        <v>3</v>
      </c>
      <c r="B337" s="14"/>
      <c r="C337" s="14">
        <v>6.3</v>
      </c>
      <c r="D337" s="14">
        <v>12.5</v>
      </c>
      <c r="E337" s="14">
        <v>17.190000000000001</v>
      </c>
    </row>
    <row r="338" spans="1:5" x14ac:dyDescent="0.75">
      <c r="A338" s="18">
        <v>4</v>
      </c>
      <c r="B338" s="14">
        <v>-7.9</v>
      </c>
      <c r="C338" s="14">
        <v>6.9</v>
      </c>
      <c r="D338" s="14">
        <v>13</v>
      </c>
      <c r="E338" s="14">
        <v>17.61</v>
      </c>
    </row>
    <row r="339" spans="1:5" x14ac:dyDescent="0.75">
      <c r="A339" s="18">
        <v>5</v>
      </c>
      <c r="B339" s="14"/>
      <c r="C339" s="14">
        <v>7.5</v>
      </c>
      <c r="D339" s="14">
        <v>13.3</v>
      </c>
      <c r="E339" s="14">
        <v>10.98</v>
      </c>
    </row>
    <row r="340" spans="1:5" x14ac:dyDescent="0.75">
      <c r="A340" s="18">
        <v>6</v>
      </c>
      <c r="B340" s="14"/>
      <c r="C340" s="14">
        <v>7.6</v>
      </c>
      <c r="D340" s="14">
        <v>13.6</v>
      </c>
      <c r="E340" s="14">
        <v>9.4700000000000006</v>
      </c>
    </row>
    <row r="341" spans="1:5" x14ac:dyDescent="0.75">
      <c r="A341" s="18">
        <v>7</v>
      </c>
      <c r="B341" s="14">
        <v>-0.6</v>
      </c>
      <c r="C341" s="14">
        <v>7.8</v>
      </c>
      <c r="D341" s="14">
        <v>12.4</v>
      </c>
      <c r="E341" s="14">
        <v>9.0299999999999994</v>
      </c>
    </row>
    <row r="342" spans="1:5" x14ac:dyDescent="0.75">
      <c r="A342" s="18">
        <v>8</v>
      </c>
      <c r="B342" s="14"/>
      <c r="C342" s="14">
        <v>7.7</v>
      </c>
      <c r="D342" s="14">
        <v>11.8</v>
      </c>
      <c r="E342" s="14">
        <v>9.61</v>
      </c>
    </row>
    <row r="343" spans="1:5" x14ac:dyDescent="0.75">
      <c r="A343" s="18">
        <v>9</v>
      </c>
      <c r="B343" s="14"/>
      <c r="C343" s="14">
        <v>7.5</v>
      </c>
      <c r="D343" s="14">
        <v>12</v>
      </c>
      <c r="E343" s="14">
        <v>10.87</v>
      </c>
    </row>
    <row r="344" spans="1:5" x14ac:dyDescent="0.75">
      <c r="A344" s="18">
        <v>10</v>
      </c>
      <c r="B344" s="14">
        <v>7.6</v>
      </c>
      <c r="C344" s="14">
        <v>7.5</v>
      </c>
      <c r="D344" s="14">
        <v>12.3</v>
      </c>
      <c r="E344" s="14">
        <v>12.81</v>
      </c>
    </row>
    <row r="345" spans="1:5" x14ac:dyDescent="0.75">
      <c r="A345" s="18">
        <v>11</v>
      </c>
      <c r="B345" s="14"/>
      <c r="C345" s="14">
        <v>7.5</v>
      </c>
      <c r="D345" s="14">
        <v>12.1</v>
      </c>
      <c r="E345" s="14">
        <v>15.85</v>
      </c>
    </row>
    <row r="346" spans="1:5" x14ac:dyDescent="0.75">
      <c r="A346" s="18">
        <v>12</v>
      </c>
      <c r="B346" s="14"/>
      <c r="C346" s="14">
        <v>7.2</v>
      </c>
      <c r="D346" s="14">
        <v>12.2</v>
      </c>
      <c r="E346" s="14">
        <v>18.899999999999999</v>
      </c>
    </row>
    <row r="347" spans="1:5" x14ac:dyDescent="0.75">
      <c r="A347" s="17">
        <v>1981</v>
      </c>
      <c r="B347" s="14">
        <v>1.4250000000000003</v>
      </c>
      <c r="C347" s="14">
        <v>7.6166666666666671</v>
      </c>
      <c r="D347" s="14">
        <v>10.483333333333333</v>
      </c>
      <c r="E347" s="14">
        <v>16.378333333333334</v>
      </c>
    </row>
    <row r="348" spans="1:5" x14ac:dyDescent="0.75">
      <c r="A348" s="18">
        <v>1</v>
      </c>
      <c r="B348" s="14">
        <v>8.5</v>
      </c>
      <c r="C348" s="14">
        <v>7.5</v>
      </c>
      <c r="D348" s="14">
        <v>11.4</v>
      </c>
      <c r="E348" s="14">
        <v>19.079999999999998</v>
      </c>
    </row>
    <row r="349" spans="1:5" x14ac:dyDescent="0.75">
      <c r="A349" s="18">
        <v>2</v>
      </c>
      <c r="B349" s="14"/>
      <c r="C349" s="14">
        <v>7.4</v>
      </c>
      <c r="D349" s="14">
        <v>10.9</v>
      </c>
      <c r="E349" s="14">
        <v>15.93</v>
      </c>
    </row>
    <row r="350" spans="1:5" x14ac:dyDescent="0.75">
      <c r="A350" s="18">
        <v>3</v>
      </c>
      <c r="B350" s="14"/>
      <c r="C350" s="14">
        <v>7.4</v>
      </c>
      <c r="D350" s="14">
        <v>10</v>
      </c>
      <c r="E350" s="14">
        <v>14.7</v>
      </c>
    </row>
    <row r="351" spans="1:5" x14ac:dyDescent="0.75">
      <c r="A351" s="18">
        <v>4</v>
      </c>
      <c r="B351" s="14">
        <v>-2.9</v>
      </c>
      <c r="C351" s="14">
        <v>7.2</v>
      </c>
      <c r="D351" s="14">
        <v>9.5</v>
      </c>
      <c r="E351" s="14">
        <v>15.72</v>
      </c>
    </row>
    <row r="352" spans="1:5" x14ac:dyDescent="0.75">
      <c r="A352" s="18">
        <v>5</v>
      </c>
      <c r="B352" s="14"/>
      <c r="C352" s="14">
        <v>7.5</v>
      </c>
      <c r="D352" s="14">
        <v>9.5</v>
      </c>
      <c r="E352" s="14">
        <v>18.52</v>
      </c>
    </row>
    <row r="353" spans="1:5" x14ac:dyDescent="0.75">
      <c r="A353" s="18">
        <v>6</v>
      </c>
      <c r="B353" s="14"/>
      <c r="C353" s="14">
        <v>7.5</v>
      </c>
      <c r="D353" s="14">
        <v>9.4</v>
      </c>
      <c r="E353" s="14">
        <v>19.100000000000001</v>
      </c>
    </row>
    <row r="354" spans="1:5" x14ac:dyDescent="0.75">
      <c r="A354" s="18">
        <v>7</v>
      </c>
      <c r="B354" s="14">
        <v>4.7</v>
      </c>
      <c r="C354" s="14">
        <v>7.2</v>
      </c>
      <c r="D354" s="14">
        <v>11.1</v>
      </c>
      <c r="E354" s="14">
        <v>19.04</v>
      </c>
    </row>
    <row r="355" spans="1:5" x14ac:dyDescent="0.75">
      <c r="A355" s="18">
        <v>8</v>
      </c>
      <c r="B355" s="14"/>
      <c r="C355" s="14">
        <v>7.4</v>
      </c>
      <c r="D355" s="14">
        <v>11.6</v>
      </c>
      <c r="E355" s="14">
        <v>17.82</v>
      </c>
    </row>
    <row r="356" spans="1:5" x14ac:dyDescent="0.75">
      <c r="A356" s="18">
        <v>9</v>
      </c>
      <c r="B356" s="14"/>
      <c r="C356" s="14">
        <v>7.6</v>
      </c>
      <c r="D356" s="14">
        <v>11.8</v>
      </c>
      <c r="E356" s="14">
        <v>15.87</v>
      </c>
    </row>
    <row r="357" spans="1:5" x14ac:dyDescent="0.75">
      <c r="A357" s="18">
        <v>10</v>
      </c>
      <c r="B357" s="14">
        <v>-4.5999999999999996</v>
      </c>
      <c r="C357" s="14">
        <v>7.9</v>
      </c>
      <c r="D357" s="14">
        <v>10.9</v>
      </c>
      <c r="E357" s="14">
        <v>15.08</v>
      </c>
    </row>
    <row r="358" spans="1:5" x14ac:dyDescent="0.75">
      <c r="A358" s="18">
        <v>11</v>
      </c>
      <c r="B358" s="14"/>
      <c r="C358" s="14">
        <v>8.3000000000000007</v>
      </c>
      <c r="D358" s="14">
        <v>10.199999999999999</v>
      </c>
      <c r="E358" s="14">
        <v>13.31</v>
      </c>
    </row>
    <row r="359" spans="1:5" x14ac:dyDescent="0.75">
      <c r="A359" s="18">
        <v>12</v>
      </c>
      <c r="B359" s="14"/>
      <c r="C359" s="14">
        <v>8.5</v>
      </c>
      <c r="D359" s="14">
        <v>9.5</v>
      </c>
      <c r="E359" s="14">
        <v>12.37</v>
      </c>
    </row>
    <row r="360" spans="1:5" x14ac:dyDescent="0.75">
      <c r="A360" s="17">
        <v>1982</v>
      </c>
      <c r="B360" s="14">
        <v>-1.3249999999999997</v>
      </c>
      <c r="C360" s="14">
        <v>9.7083333333333321</v>
      </c>
      <c r="D360" s="14">
        <v>7.4750000000000005</v>
      </c>
      <c r="E360" s="14">
        <v>12.258333333333333</v>
      </c>
    </row>
    <row r="361" spans="1:5" x14ac:dyDescent="0.75">
      <c r="A361" s="18">
        <v>1</v>
      </c>
      <c r="B361" s="14">
        <v>-6.5</v>
      </c>
      <c r="C361" s="14">
        <v>8.6</v>
      </c>
      <c r="D361" s="14">
        <v>9.3000000000000007</v>
      </c>
      <c r="E361" s="14">
        <v>13.22</v>
      </c>
    </row>
    <row r="362" spans="1:5" x14ac:dyDescent="0.75">
      <c r="A362" s="18">
        <v>2</v>
      </c>
      <c r="B362" s="14"/>
      <c r="C362" s="14">
        <v>8.9</v>
      </c>
      <c r="D362" s="14">
        <v>9.1</v>
      </c>
      <c r="E362" s="14">
        <v>14.78</v>
      </c>
    </row>
    <row r="363" spans="1:5" x14ac:dyDescent="0.75">
      <c r="A363" s="18">
        <v>3</v>
      </c>
      <c r="B363" s="14"/>
      <c r="C363" s="14">
        <v>9</v>
      </c>
      <c r="D363" s="14">
        <v>8.8000000000000007</v>
      </c>
      <c r="E363" s="14">
        <v>14.68</v>
      </c>
    </row>
    <row r="364" spans="1:5" x14ac:dyDescent="0.75">
      <c r="A364" s="18">
        <v>4</v>
      </c>
      <c r="B364" s="14">
        <v>2.2000000000000002</v>
      </c>
      <c r="C364" s="14">
        <v>9.3000000000000007</v>
      </c>
      <c r="D364" s="14">
        <v>8.9</v>
      </c>
      <c r="E364" s="14">
        <v>14.94</v>
      </c>
    </row>
    <row r="365" spans="1:5" x14ac:dyDescent="0.75">
      <c r="A365" s="18">
        <v>5</v>
      </c>
      <c r="B365" s="14"/>
      <c r="C365" s="14">
        <v>9.4</v>
      </c>
      <c r="D365" s="14">
        <v>8.6999999999999993</v>
      </c>
      <c r="E365" s="14">
        <v>14.45</v>
      </c>
    </row>
    <row r="366" spans="1:5" x14ac:dyDescent="0.75">
      <c r="A366" s="18">
        <v>6</v>
      </c>
      <c r="B366" s="14"/>
      <c r="C366" s="14">
        <v>9.6</v>
      </c>
      <c r="D366" s="14">
        <v>8.6</v>
      </c>
      <c r="E366" s="14">
        <v>14.15</v>
      </c>
    </row>
    <row r="367" spans="1:5" x14ac:dyDescent="0.75">
      <c r="A367" s="18">
        <v>7</v>
      </c>
      <c r="B367" s="14">
        <v>-1.4</v>
      </c>
      <c r="C367" s="14">
        <v>9.8000000000000007</v>
      </c>
      <c r="D367" s="14">
        <v>7.6</v>
      </c>
      <c r="E367" s="14">
        <v>12.59</v>
      </c>
    </row>
    <row r="368" spans="1:5" x14ac:dyDescent="0.75">
      <c r="A368" s="18">
        <v>8</v>
      </c>
      <c r="B368" s="14"/>
      <c r="C368" s="14">
        <v>9.8000000000000007</v>
      </c>
      <c r="D368" s="14">
        <v>7.1</v>
      </c>
      <c r="E368" s="14">
        <v>10.119999999999999</v>
      </c>
    </row>
    <row r="369" spans="1:5" x14ac:dyDescent="0.75">
      <c r="A369" s="18">
        <v>9</v>
      </c>
      <c r="B369" s="14"/>
      <c r="C369" s="14">
        <v>10.1</v>
      </c>
      <c r="D369" s="14">
        <v>5.9</v>
      </c>
      <c r="E369" s="14">
        <v>10.31</v>
      </c>
    </row>
    <row r="370" spans="1:5" x14ac:dyDescent="0.75">
      <c r="A370" s="18">
        <v>10</v>
      </c>
      <c r="B370" s="14">
        <v>0.4</v>
      </c>
      <c r="C370" s="14">
        <v>10.4</v>
      </c>
      <c r="D370" s="14">
        <v>5.9</v>
      </c>
      <c r="E370" s="14">
        <v>9.7100000000000009</v>
      </c>
    </row>
    <row r="371" spans="1:5" x14ac:dyDescent="0.75">
      <c r="A371" s="18">
        <v>11</v>
      </c>
      <c r="B371" s="14"/>
      <c r="C371" s="14">
        <v>10.8</v>
      </c>
      <c r="D371" s="14">
        <v>5.3</v>
      </c>
      <c r="E371" s="14">
        <v>9.1999999999999993</v>
      </c>
    </row>
    <row r="372" spans="1:5" x14ac:dyDescent="0.75">
      <c r="A372" s="18">
        <v>12</v>
      </c>
      <c r="B372" s="14"/>
      <c r="C372" s="14">
        <v>10.8</v>
      </c>
      <c r="D372" s="14">
        <v>4.5</v>
      </c>
      <c r="E372" s="14">
        <v>8.9499999999999993</v>
      </c>
    </row>
    <row r="373" spans="1:5" x14ac:dyDescent="0.75">
      <c r="A373" s="17">
        <v>1983</v>
      </c>
      <c r="B373" s="14">
        <v>7.8249999999999993</v>
      </c>
      <c r="C373" s="14">
        <v>9.6</v>
      </c>
      <c r="D373" s="14">
        <v>3.9333333333333336</v>
      </c>
      <c r="E373" s="14">
        <v>9.0866666666666678</v>
      </c>
    </row>
    <row r="374" spans="1:5" x14ac:dyDescent="0.75">
      <c r="A374" s="18">
        <v>1</v>
      </c>
      <c r="B374" s="14">
        <v>5.3</v>
      </c>
      <c r="C374" s="14">
        <v>10.4</v>
      </c>
      <c r="D374" s="14">
        <v>4.7</v>
      </c>
      <c r="E374" s="14">
        <v>8.68</v>
      </c>
    </row>
    <row r="375" spans="1:5" x14ac:dyDescent="0.75">
      <c r="A375" s="18">
        <v>2</v>
      </c>
      <c r="B375" s="14"/>
      <c r="C375" s="14">
        <v>10.4</v>
      </c>
      <c r="D375" s="14">
        <v>4.7</v>
      </c>
      <c r="E375" s="14">
        <v>8.51</v>
      </c>
    </row>
    <row r="376" spans="1:5" x14ac:dyDescent="0.75">
      <c r="A376" s="18">
        <v>3</v>
      </c>
      <c r="B376" s="14"/>
      <c r="C376" s="14">
        <v>10.3</v>
      </c>
      <c r="D376" s="14">
        <v>4.7</v>
      </c>
      <c r="E376" s="14">
        <v>8.77</v>
      </c>
    </row>
    <row r="377" spans="1:5" x14ac:dyDescent="0.75">
      <c r="A377" s="18">
        <v>4</v>
      </c>
      <c r="B377" s="14">
        <v>9.4</v>
      </c>
      <c r="C377" s="14">
        <v>10.199999999999999</v>
      </c>
      <c r="D377" s="14">
        <v>4.3</v>
      </c>
      <c r="E377" s="14">
        <v>8.8000000000000007</v>
      </c>
    </row>
    <row r="378" spans="1:5" x14ac:dyDescent="0.75">
      <c r="A378" s="18">
        <v>5</v>
      </c>
      <c r="B378" s="14"/>
      <c r="C378" s="14">
        <v>10.1</v>
      </c>
      <c r="D378" s="14">
        <v>3.6</v>
      </c>
      <c r="E378" s="14">
        <v>8.6300000000000008</v>
      </c>
    </row>
    <row r="379" spans="1:5" x14ac:dyDescent="0.75">
      <c r="A379" s="18">
        <v>6</v>
      </c>
      <c r="B379" s="14"/>
      <c r="C379" s="14">
        <v>10.1</v>
      </c>
      <c r="D379" s="14">
        <v>2.9</v>
      </c>
      <c r="E379" s="14">
        <v>8.98</v>
      </c>
    </row>
    <row r="380" spans="1:5" x14ac:dyDescent="0.75">
      <c r="A380" s="18">
        <v>7</v>
      </c>
      <c r="B380" s="14">
        <v>8.1</v>
      </c>
      <c r="C380" s="14">
        <v>9.4</v>
      </c>
      <c r="D380" s="14">
        <v>3</v>
      </c>
      <c r="E380" s="14">
        <v>9.3699999999999992</v>
      </c>
    </row>
    <row r="381" spans="1:5" x14ac:dyDescent="0.75">
      <c r="A381" s="18">
        <v>8</v>
      </c>
      <c r="B381" s="14"/>
      <c r="C381" s="14">
        <v>9.5</v>
      </c>
      <c r="D381" s="14">
        <v>3</v>
      </c>
      <c r="E381" s="14">
        <v>9.56</v>
      </c>
    </row>
    <row r="382" spans="1:5" x14ac:dyDescent="0.75">
      <c r="A382" s="18">
        <v>9</v>
      </c>
      <c r="B382" s="14"/>
      <c r="C382" s="14">
        <v>9.1999999999999993</v>
      </c>
      <c r="D382" s="14">
        <v>3.5</v>
      </c>
      <c r="E382" s="14">
        <v>9.4499999999999993</v>
      </c>
    </row>
    <row r="383" spans="1:5" x14ac:dyDescent="0.75">
      <c r="A383" s="18">
        <v>10</v>
      </c>
      <c r="B383" s="14">
        <v>8.5</v>
      </c>
      <c r="C383" s="14">
        <v>8.8000000000000007</v>
      </c>
      <c r="D383" s="14">
        <v>3.7</v>
      </c>
      <c r="E383" s="14">
        <v>9.48</v>
      </c>
    </row>
    <row r="384" spans="1:5" x14ac:dyDescent="0.75">
      <c r="A384" s="18">
        <v>11</v>
      </c>
      <c r="B384" s="14"/>
      <c r="C384" s="14">
        <v>8.5</v>
      </c>
      <c r="D384" s="14">
        <v>4.3</v>
      </c>
      <c r="E384" s="14">
        <v>9.34</v>
      </c>
    </row>
    <row r="385" spans="1:5" x14ac:dyDescent="0.75">
      <c r="A385" s="18">
        <v>12</v>
      </c>
      <c r="B385" s="14"/>
      <c r="C385" s="14">
        <v>8.3000000000000007</v>
      </c>
      <c r="D385" s="14">
        <v>4.8</v>
      </c>
      <c r="E385" s="14">
        <v>9.4700000000000006</v>
      </c>
    </row>
    <row r="386" spans="1:5" x14ac:dyDescent="0.75">
      <c r="A386" s="17">
        <v>1984</v>
      </c>
      <c r="B386" s="14">
        <v>5.6499999999999995</v>
      </c>
      <c r="C386" s="14">
        <v>7.5083333333333337</v>
      </c>
      <c r="D386" s="14">
        <v>4.9416666666666673</v>
      </c>
      <c r="E386" s="14">
        <v>10.225</v>
      </c>
    </row>
    <row r="387" spans="1:5" x14ac:dyDescent="0.75">
      <c r="A387" s="18">
        <v>1</v>
      </c>
      <c r="B387" s="14">
        <v>8.1999999999999993</v>
      </c>
      <c r="C387" s="14">
        <v>8</v>
      </c>
      <c r="D387" s="14">
        <v>4.8</v>
      </c>
      <c r="E387" s="14">
        <v>9.56</v>
      </c>
    </row>
    <row r="388" spans="1:5" x14ac:dyDescent="0.75">
      <c r="A388" s="18">
        <v>2</v>
      </c>
      <c r="B388" s="14"/>
      <c r="C388" s="14">
        <v>7.8</v>
      </c>
      <c r="D388" s="14">
        <v>4.8</v>
      </c>
      <c r="E388" s="14">
        <v>9.59</v>
      </c>
    </row>
    <row r="389" spans="1:5" x14ac:dyDescent="0.75">
      <c r="A389" s="18">
        <v>3</v>
      </c>
      <c r="B389" s="14"/>
      <c r="C389" s="14">
        <v>7.8</v>
      </c>
      <c r="D389" s="14">
        <v>5</v>
      </c>
      <c r="E389" s="14">
        <v>9.91</v>
      </c>
    </row>
    <row r="390" spans="1:5" x14ac:dyDescent="0.75">
      <c r="A390" s="18">
        <v>4</v>
      </c>
      <c r="B390" s="14">
        <v>7.2</v>
      </c>
      <c r="C390" s="14">
        <v>7.7</v>
      </c>
      <c r="D390" s="14">
        <v>5</v>
      </c>
      <c r="E390" s="14">
        <v>10.29</v>
      </c>
    </row>
    <row r="391" spans="1:5" x14ac:dyDescent="0.75">
      <c r="A391" s="18">
        <v>5</v>
      </c>
      <c r="B391" s="14"/>
      <c r="C391" s="14">
        <v>7.4</v>
      </c>
      <c r="D391" s="14">
        <v>5.2</v>
      </c>
      <c r="E391" s="14">
        <v>10.32</v>
      </c>
    </row>
    <row r="392" spans="1:5" x14ac:dyDescent="0.75">
      <c r="A392" s="18">
        <v>6</v>
      </c>
      <c r="B392" s="14"/>
      <c r="C392" s="14">
        <v>7.2</v>
      </c>
      <c r="D392" s="14">
        <v>5.0999999999999996</v>
      </c>
      <c r="E392" s="14">
        <v>11.06</v>
      </c>
    </row>
    <row r="393" spans="1:5" x14ac:dyDescent="0.75">
      <c r="A393" s="18">
        <v>7</v>
      </c>
      <c r="B393" s="14">
        <v>4</v>
      </c>
      <c r="C393" s="14">
        <v>7.5</v>
      </c>
      <c r="D393" s="14">
        <v>5</v>
      </c>
      <c r="E393" s="14">
        <v>11.23</v>
      </c>
    </row>
    <row r="394" spans="1:5" x14ac:dyDescent="0.75">
      <c r="A394" s="18">
        <v>8</v>
      </c>
      <c r="B394" s="14"/>
      <c r="C394" s="14">
        <v>7.5</v>
      </c>
      <c r="D394" s="14">
        <v>5.0999999999999996</v>
      </c>
      <c r="E394" s="14">
        <v>11.64</v>
      </c>
    </row>
    <row r="395" spans="1:5" x14ac:dyDescent="0.75">
      <c r="A395" s="18">
        <v>9</v>
      </c>
      <c r="B395" s="14"/>
      <c r="C395" s="14">
        <v>7.3</v>
      </c>
      <c r="D395" s="14">
        <v>5.0999999999999996</v>
      </c>
      <c r="E395" s="14">
        <v>11.3</v>
      </c>
    </row>
    <row r="396" spans="1:5" x14ac:dyDescent="0.75">
      <c r="A396" s="18">
        <v>10</v>
      </c>
      <c r="B396" s="14">
        <v>3.2</v>
      </c>
      <c r="C396" s="14">
        <v>7.4</v>
      </c>
      <c r="D396" s="14">
        <v>4.9000000000000004</v>
      </c>
      <c r="E396" s="14">
        <v>9.99</v>
      </c>
    </row>
    <row r="397" spans="1:5" x14ac:dyDescent="0.75">
      <c r="A397" s="18">
        <v>11</v>
      </c>
      <c r="B397" s="14"/>
      <c r="C397" s="14">
        <v>7.2</v>
      </c>
      <c r="D397" s="14">
        <v>4.5999999999999996</v>
      </c>
      <c r="E397" s="14">
        <v>9.43</v>
      </c>
    </row>
    <row r="398" spans="1:5" x14ac:dyDescent="0.75">
      <c r="A398" s="18">
        <v>12</v>
      </c>
      <c r="B398" s="14"/>
      <c r="C398" s="14">
        <v>7.3</v>
      </c>
      <c r="D398" s="14">
        <v>4.7</v>
      </c>
      <c r="E398" s="14">
        <v>8.3800000000000008</v>
      </c>
    </row>
    <row r="399" spans="1:5" x14ac:dyDescent="0.75">
      <c r="A399" s="17">
        <v>1985</v>
      </c>
      <c r="B399" s="14">
        <v>4.2750000000000004</v>
      </c>
      <c r="C399" s="14">
        <v>7.1916666666666664</v>
      </c>
      <c r="D399" s="14">
        <v>4.3749999999999991</v>
      </c>
      <c r="E399" s="14">
        <v>8.1008333333333322</v>
      </c>
    </row>
    <row r="400" spans="1:5" x14ac:dyDescent="0.75">
      <c r="A400" s="18">
        <v>1</v>
      </c>
      <c r="B400" s="14">
        <v>4</v>
      </c>
      <c r="C400" s="14">
        <v>7.3</v>
      </c>
      <c r="D400" s="14">
        <v>4.5</v>
      </c>
      <c r="E400" s="14">
        <v>8.35</v>
      </c>
    </row>
    <row r="401" spans="1:5" x14ac:dyDescent="0.75">
      <c r="A401" s="18">
        <v>2</v>
      </c>
      <c r="B401" s="14"/>
      <c r="C401" s="14">
        <v>7.2</v>
      </c>
      <c r="D401" s="14">
        <v>4.7</v>
      </c>
      <c r="E401" s="14">
        <v>8.5</v>
      </c>
    </row>
    <row r="402" spans="1:5" x14ac:dyDescent="0.75">
      <c r="A402" s="18">
        <v>3</v>
      </c>
      <c r="B402" s="14"/>
      <c r="C402" s="14">
        <v>7.2</v>
      </c>
      <c r="D402" s="14">
        <v>4.8</v>
      </c>
      <c r="E402" s="14">
        <v>8.58</v>
      </c>
    </row>
    <row r="403" spans="1:5" x14ac:dyDescent="0.75">
      <c r="A403" s="18">
        <v>4</v>
      </c>
      <c r="B403" s="14">
        <v>3.7</v>
      </c>
      <c r="C403" s="14">
        <v>7.3</v>
      </c>
      <c r="D403" s="14">
        <v>4.5</v>
      </c>
      <c r="E403" s="14">
        <v>8.27</v>
      </c>
    </row>
    <row r="404" spans="1:5" x14ac:dyDescent="0.75">
      <c r="A404" s="18">
        <v>5</v>
      </c>
      <c r="B404" s="14"/>
      <c r="C404" s="14">
        <v>7.2</v>
      </c>
      <c r="D404" s="14">
        <v>4.5</v>
      </c>
      <c r="E404" s="14">
        <v>7.97</v>
      </c>
    </row>
    <row r="405" spans="1:5" x14ac:dyDescent="0.75">
      <c r="A405" s="18">
        <v>6</v>
      </c>
      <c r="B405" s="14"/>
      <c r="C405" s="14">
        <v>7.4</v>
      </c>
      <c r="D405" s="14">
        <v>4.4000000000000004</v>
      </c>
      <c r="E405" s="14">
        <v>7.53</v>
      </c>
    </row>
    <row r="406" spans="1:5" x14ac:dyDescent="0.75">
      <c r="A406" s="18">
        <v>7</v>
      </c>
      <c r="B406" s="14">
        <v>6.4</v>
      </c>
      <c r="C406" s="14">
        <v>7.4</v>
      </c>
      <c r="D406" s="14">
        <v>4.2</v>
      </c>
      <c r="E406" s="14">
        <v>7.88</v>
      </c>
    </row>
    <row r="407" spans="1:5" x14ac:dyDescent="0.75">
      <c r="A407" s="18">
        <v>8</v>
      </c>
      <c r="B407" s="14"/>
      <c r="C407" s="14">
        <v>7.1</v>
      </c>
      <c r="D407" s="14">
        <v>4.0999999999999996</v>
      </c>
      <c r="E407" s="14">
        <v>7.9</v>
      </c>
    </row>
    <row r="408" spans="1:5" x14ac:dyDescent="0.75">
      <c r="A408" s="18">
        <v>9</v>
      </c>
      <c r="B408" s="14"/>
      <c r="C408" s="14">
        <v>7.1</v>
      </c>
      <c r="D408" s="14">
        <v>4</v>
      </c>
      <c r="E408" s="14">
        <v>7.92</v>
      </c>
    </row>
    <row r="409" spans="1:5" x14ac:dyDescent="0.75">
      <c r="A409" s="18">
        <v>10</v>
      </c>
      <c r="B409" s="14">
        <v>3</v>
      </c>
      <c r="C409" s="14">
        <v>7.1</v>
      </c>
      <c r="D409" s="14">
        <v>4.0999999999999996</v>
      </c>
      <c r="E409" s="14">
        <v>7.99</v>
      </c>
    </row>
    <row r="410" spans="1:5" x14ac:dyDescent="0.75">
      <c r="A410" s="18">
        <v>11</v>
      </c>
      <c r="B410" s="14"/>
      <c r="C410" s="14">
        <v>7</v>
      </c>
      <c r="D410" s="14">
        <v>4.4000000000000004</v>
      </c>
      <c r="E410" s="14">
        <v>8.0500000000000007</v>
      </c>
    </row>
    <row r="411" spans="1:5" x14ac:dyDescent="0.75">
      <c r="A411" s="18">
        <v>12</v>
      </c>
      <c r="B411" s="14"/>
      <c r="C411" s="14">
        <v>7</v>
      </c>
      <c r="D411" s="14">
        <v>4.3</v>
      </c>
      <c r="E411" s="14">
        <v>8.27</v>
      </c>
    </row>
    <row r="412" spans="1:5" x14ac:dyDescent="0.75">
      <c r="A412" s="17">
        <v>1986</v>
      </c>
      <c r="B412" s="14">
        <v>2.9749999999999996</v>
      </c>
      <c r="C412" s="14">
        <v>7</v>
      </c>
      <c r="D412" s="14">
        <v>4.0583333333333327</v>
      </c>
      <c r="E412" s="14">
        <v>6.8050000000000006</v>
      </c>
    </row>
    <row r="413" spans="1:5" x14ac:dyDescent="0.75">
      <c r="A413" s="18">
        <v>1</v>
      </c>
      <c r="B413" s="14">
        <v>3.8</v>
      </c>
      <c r="C413" s="14">
        <v>6.7</v>
      </c>
      <c r="D413" s="14">
        <v>4.4000000000000004</v>
      </c>
      <c r="E413" s="14">
        <v>8.14</v>
      </c>
    </row>
    <row r="414" spans="1:5" x14ac:dyDescent="0.75">
      <c r="A414" s="18">
        <v>2</v>
      </c>
      <c r="B414" s="14"/>
      <c r="C414" s="14">
        <v>7.2</v>
      </c>
      <c r="D414" s="14">
        <v>4.2</v>
      </c>
      <c r="E414" s="14">
        <v>7.86</v>
      </c>
    </row>
    <row r="415" spans="1:5" x14ac:dyDescent="0.75">
      <c r="A415" s="18">
        <v>3</v>
      </c>
      <c r="B415" s="14"/>
      <c r="C415" s="14">
        <v>7.2</v>
      </c>
      <c r="D415" s="14">
        <v>4.0999999999999996</v>
      </c>
      <c r="E415" s="14">
        <v>7.48</v>
      </c>
    </row>
    <row r="416" spans="1:5" x14ac:dyDescent="0.75">
      <c r="A416" s="18">
        <v>4</v>
      </c>
      <c r="B416" s="14">
        <v>1.9</v>
      </c>
      <c r="C416" s="14">
        <v>7.1</v>
      </c>
      <c r="D416" s="14">
        <v>4.2</v>
      </c>
      <c r="E416" s="14">
        <v>6.99</v>
      </c>
    </row>
    <row r="417" spans="1:5" x14ac:dyDescent="0.75">
      <c r="A417" s="18">
        <v>5</v>
      </c>
      <c r="B417" s="14"/>
      <c r="C417" s="14">
        <v>7.2</v>
      </c>
      <c r="D417" s="14">
        <v>4</v>
      </c>
      <c r="E417" s="14">
        <v>6.85</v>
      </c>
    </row>
    <row r="418" spans="1:5" x14ac:dyDescent="0.75">
      <c r="A418" s="18">
        <v>6</v>
      </c>
      <c r="B418" s="14"/>
      <c r="C418" s="14">
        <v>7.2</v>
      </c>
      <c r="D418" s="14">
        <v>4</v>
      </c>
      <c r="E418" s="14">
        <v>6.92</v>
      </c>
    </row>
    <row r="419" spans="1:5" x14ac:dyDescent="0.75">
      <c r="A419" s="18">
        <v>7</v>
      </c>
      <c r="B419" s="14">
        <v>4.0999999999999996</v>
      </c>
      <c r="C419" s="14">
        <v>7</v>
      </c>
      <c r="D419" s="14">
        <v>4.0999999999999996</v>
      </c>
      <c r="E419" s="14">
        <v>6.56</v>
      </c>
    </row>
    <row r="420" spans="1:5" x14ac:dyDescent="0.75">
      <c r="A420" s="18">
        <v>8</v>
      </c>
      <c r="B420" s="14"/>
      <c r="C420" s="14">
        <v>6.9</v>
      </c>
      <c r="D420" s="14">
        <v>4</v>
      </c>
      <c r="E420" s="14">
        <v>6.17</v>
      </c>
    </row>
    <row r="421" spans="1:5" x14ac:dyDescent="0.75">
      <c r="A421" s="18">
        <v>9</v>
      </c>
      <c r="B421" s="14"/>
      <c r="C421" s="14">
        <v>7</v>
      </c>
      <c r="D421" s="14">
        <v>4.0999999999999996</v>
      </c>
      <c r="E421" s="14">
        <v>5.89</v>
      </c>
    </row>
    <row r="422" spans="1:5" x14ac:dyDescent="0.75">
      <c r="A422" s="18">
        <v>10</v>
      </c>
      <c r="B422" s="14">
        <v>2.1</v>
      </c>
      <c r="C422" s="14">
        <v>7</v>
      </c>
      <c r="D422" s="14">
        <v>4</v>
      </c>
      <c r="E422" s="14">
        <v>5.85</v>
      </c>
    </row>
    <row r="423" spans="1:5" x14ac:dyDescent="0.75">
      <c r="A423" s="18">
        <v>11</v>
      </c>
      <c r="B423" s="14"/>
      <c r="C423" s="14">
        <v>6.9</v>
      </c>
      <c r="D423" s="14">
        <v>3.8</v>
      </c>
      <c r="E423" s="14">
        <v>6.04</v>
      </c>
    </row>
    <row r="424" spans="1:5" x14ac:dyDescent="0.75">
      <c r="A424" s="18">
        <v>12</v>
      </c>
      <c r="B424" s="14"/>
      <c r="C424" s="14">
        <v>6.6</v>
      </c>
      <c r="D424" s="14">
        <v>3.8</v>
      </c>
      <c r="E424" s="14">
        <v>6.91</v>
      </c>
    </row>
    <row r="425" spans="1:5" x14ac:dyDescent="0.75">
      <c r="A425" s="17">
        <v>1987</v>
      </c>
      <c r="B425" s="14">
        <v>4.4749999999999996</v>
      </c>
      <c r="C425" s="14">
        <v>6.1750000000000007</v>
      </c>
      <c r="D425" s="14">
        <v>4.125</v>
      </c>
      <c r="E425" s="14">
        <v>6.6574999999999998</v>
      </c>
    </row>
    <row r="426" spans="1:5" x14ac:dyDescent="0.75">
      <c r="A426" s="18">
        <v>1</v>
      </c>
      <c r="B426" s="14">
        <v>2.8</v>
      </c>
      <c r="C426" s="14">
        <v>6.6</v>
      </c>
      <c r="D426" s="14">
        <v>3.8</v>
      </c>
      <c r="E426" s="14">
        <v>6.43</v>
      </c>
    </row>
    <row r="427" spans="1:5" x14ac:dyDescent="0.75">
      <c r="A427" s="18">
        <v>2</v>
      </c>
      <c r="B427" s="14"/>
      <c r="C427" s="14">
        <v>6.6</v>
      </c>
      <c r="D427" s="14">
        <v>3.8</v>
      </c>
      <c r="E427" s="14">
        <v>6.1</v>
      </c>
    </row>
    <row r="428" spans="1:5" x14ac:dyDescent="0.75">
      <c r="A428" s="18">
        <v>3</v>
      </c>
      <c r="B428" s="14"/>
      <c r="C428" s="14">
        <v>6.6</v>
      </c>
      <c r="D428" s="14">
        <v>4</v>
      </c>
      <c r="E428" s="14">
        <v>6.13</v>
      </c>
    </row>
    <row r="429" spans="1:5" x14ac:dyDescent="0.75">
      <c r="A429" s="18">
        <v>4</v>
      </c>
      <c r="B429" s="14">
        <v>4.5999999999999996</v>
      </c>
      <c r="C429" s="14">
        <v>6.3</v>
      </c>
      <c r="D429" s="14">
        <v>4.2</v>
      </c>
      <c r="E429" s="14">
        <v>6.37</v>
      </c>
    </row>
    <row r="430" spans="1:5" x14ac:dyDescent="0.75">
      <c r="A430" s="18">
        <v>5</v>
      </c>
      <c r="B430" s="14"/>
      <c r="C430" s="14">
        <v>6.3</v>
      </c>
      <c r="D430" s="14">
        <v>4.2</v>
      </c>
      <c r="E430" s="14">
        <v>6.85</v>
      </c>
    </row>
    <row r="431" spans="1:5" x14ac:dyDescent="0.75">
      <c r="A431" s="18">
        <v>6</v>
      </c>
      <c r="B431" s="14"/>
      <c r="C431" s="14">
        <v>6.2</v>
      </c>
      <c r="D431" s="14">
        <v>4.0999999999999996</v>
      </c>
      <c r="E431" s="14">
        <v>6.73</v>
      </c>
    </row>
    <row r="432" spans="1:5" x14ac:dyDescent="0.75">
      <c r="A432" s="18">
        <v>7</v>
      </c>
      <c r="B432" s="14">
        <v>3.7</v>
      </c>
      <c r="C432" s="14">
        <v>6.1</v>
      </c>
      <c r="D432" s="14">
        <v>4</v>
      </c>
      <c r="E432" s="14">
        <v>6.58</v>
      </c>
    </row>
    <row r="433" spans="1:5" x14ac:dyDescent="0.75">
      <c r="A433" s="18">
        <v>8</v>
      </c>
      <c r="B433" s="14"/>
      <c r="C433" s="14">
        <v>6</v>
      </c>
      <c r="D433" s="14">
        <v>4.2</v>
      </c>
      <c r="E433" s="14">
        <v>6.73</v>
      </c>
    </row>
    <row r="434" spans="1:5" x14ac:dyDescent="0.75">
      <c r="A434" s="18">
        <v>9</v>
      </c>
      <c r="B434" s="14"/>
      <c r="C434" s="14">
        <v>5.9</v>
      </c>
      <c r="D434" s="14">
        <v>4.3</v>
      </c>
      <c r="E434" s="14">
        <v>7.22</v>
      </c>
    </row>
    <row r="435" spans="1:5" x14ac:dyDescent="0.75">
      <c r="A435" s="18">
        <v>10</v>
      </c>
      <c r="B435" s="14">
        <v>6.8</v>
      </c>
      <c r="C435" s="14">
        <v>6</v>
      </c>
      <c r="D435" s="14">
        <v>4.3</v>
      </c>
      <c r="E435" s="14">
        <v>7.29</v>
      </c>
    </row>
    <row r="436" spans="1:5" x14ac:dyDescent="0.75">
      <c r="A436" s="18">
        <v>11</v>
      </c>
      <c r="B436" s="14"/>
      <c r="C436" s="14">
        <v>5.8</v>
      </c>
      <c r="D436" s="14">
        <v>4.4000000000000004</v>
      </c>
      <c r="E436" s="14">
        <v>6.69</v>
      </c>
    </row>
    <row r="437" spans="1:5" x14ac:dyDescent="0.75">
      <c r="A437" s="18">
        <v>12</v>
      </c>
      <c r="B437" s="14"/>
      <c r="C437" s="14">
        <v>5.7</v>
      </c>
      <c r="D437" s="14">
        <v>4.2</v>
      </c>
      <c r="E437" s="14">
        <v>6.77</v>
      </c>
    </row>
    <row r="438" spans="1:5" x14ac:dyDescent="0.75">
      <c r="A438" s="17">
        <v>1988</v>
      </c>
      <c r="B438" s="14">
        <v>3.85</v>
      </c>
      <c r="C438" s="14">
        <v>5.4916666666666663</v>
      </c>
      <c r="D438" s="14">
        <v>4.416666666666667</v>
      </c>
      <c r="E438" s="14">
        <v>7.5683333333333325</v>
      </c>
    </row>
    <row r="439" spans="1:5" x14ac:dyDescent="0.75">
      <c r="A439" s="18">
        <v>1</v>
      </c>
      <c r="B439" s="14">
        <v>2.2999999999999998</v>
      </c>
      <c r="C439" s="14">
        <v>5.7</v>
      </c>
      <c r="D439" s="14">
        <v>4.3</v>
      </c>
      <c r="E439" s="14">
        <v>6.83</v>
      </c>
    </row>
    <row r="440" spans="1:5" x14ac:dyDescent="0.75">
      <c r="A440" s="18">
        <v>2</v>
      </c>
      <c r="B440" s="14"/>
      <c r="C440" s="14">
        <v>5.7</v>
      </c>
      <c r="D440" s="14">
        <v>4.3</v>
      </c>
      <c r="E440" s="14">
        <v>6.58</v>
      </c>
    </row>
    <row r="441" spans="1:5" x14ac:dyDescent="0.75">
      <c r="A441" s="18">
        <v>3</v>
      </c>
      <c r="B441" s="14"/>
      <c r="C441" s="14">
        <v>5.7</v>
      </c>
      <c r="D441" s="14">
        <v>4.4000000000000004</v>
      </c>
      <c r="E441" s="14">
        <v>6.58</v>
      </c>
    </row>
    <row r="442" spans="1:5" x14ac:dyDescent="0.75">
      <c r="A442" s="18">
        <v>4</v>
      </c>
      <c r="B442" s="14">
        <v>5.4</v>
      </c>
      <c r="C442" s="14">
        <v>5.4</v>
      </c>
      <c r="D442" s="14">
        <v>4.3</v>
      </c>
      <c r="E442" s="14">
        <v>6.87</v>
      </c>
    </row>
    <row r="443" spans="1:5" x14ac:dyDescent="0.75">
      <c r="A443" s="18">
        <v>5</v>
      </c>
      <c r="B443" s="14"/>
      <c r="C443" s="14">
        <v>5.6</v>
      </c>
      <c r="D443" s="14">
        <v>4.3</v>
      </c>
      <c r="E443" s="14">
        <v>7.09</v>
      </c>
    </row>
    <row r="444" spans="1:5" x14ac:dyDescent="0.75">
      <c r="A444" s="18">
        <v>6</v>
      </c>
      <c r="B444" s="14"/>
      <c r="C444" s="14">
        <v>5.4</v>
      </c>
      <c r="D444" s="14">
        <v>4.5</v>
      </c>
      <c r="E444" s="14">
        <v>7.51</v>
      </c>
    </row>
    <row r="445" spans="1:5" x14ac:dyDescent="0.75">
      <c r="A445" s="18">
        <v>7</v>
      </c>
      <c r="B445" s="14">
        <v>2.2999999999999998</v>
      </c>
      <c r="C445" s="14">
        <v>5.4</v>
      </c>
      <c r="D445" s="14">
        <v>4.5</v>
      </c>
      <c r="E445" s="14">
        <v>7.75</v>
      </c>
    </row>
    <row r="446" spans="1:5" x14ac:dyDescent="0.75">
      <c r="A446" s="18">
        <v>8</v>
      </c>
      <c r="B446" s="14"/>
      <c r="C446" s="14">
        <v>5.6</v>
      </c>
      <c r="D446" s="14">
        <v>4.4000000000000004</v>
      </c>
      <c r="E446" s="14">
        <v>8.01</v>
      </c>
    </row>
    <row r="447" spans="1:5" x14ac:dyDescent="0.75">
      <c r="A447" s="18">
        <v>9</v>
      </c>
      <c r="B447" s="14"/>
      <c r="C447" s="14">
        <v>5.4</v>
      </c>
      <c r="D447" s="14">
        <v>4.4000000000000004</v>
      </c>
      <c r="E447" s="14">
        <v>8.19</v>
      </c>
    </row>
    <row r="448" spans="1:5" x14ac:dyDescent="0.75">
      <c r="A448" s="18">
        <v>10</v>
      </c>
      <c r="B448" s="14">
        <v>5.4</v>
      </c>
      <c r="C448" s="14">
        <v>5.4</v>
      </c>
      <c r="D448" s="14">
        <v>4.5</v>
      </c>
      <c r="E448" s="14">
        <v>8.3000000000000007</v>
      </c>
    </row>
    <row r="449" spans="1:5" x14ac:dyDescent="0.75">
      <c r="A449" s="18">
        <v>11</v>
      </c>
      <c r="B449" s="14"/>
      <c r="C449" s="14">
        <v>5.3</v>
      </c>
      <c r="D449" s="14">
        <v>4.4000000000000004</v>
      </c>
      <c r="E449" s="14">
        <v>8.35</v>
      </c>
    </row>
    <row r="450" spans="1:5" x14ac:dyDescent="0.75">
      <c r="A450" s="18">
        <v>12</v>
      </c>
      <c r="B450" s="14"/>
      <c r="C450" s="14">
        <v>5.3</v>
      </c>
      <c r="D450" s="14">
        <v>4.7</v>
      </c>
      <c r="E450" s="14">
        <v>8.76</v>
      </c>
    </row>
    <row r="451" spans="1:5" x14ac:dyDescent="0.75">
      <c r="A451" s="17">
        <v>1989</v>
      </c>
      <c r="B451" s="14">
        <v>2.8000000000000003</v>
      </c>
      <c r="C451" s="14">
        <v>5.2583333333333329</v>
      </c>
      <c r="D451" s="14">
        <v>4.5166666666666657</v>
      </c>
      <c r="E451" s="14">
        <v>9.2166666666666668</v>
      </c>
    </row>
    <row r="452" spans="1:5" x14ac:dyDescent="0.75">
      <c r="A452" s="18">
        <v>1</v>
      </c>
      <c r="B452" s="14">
        <v>4.0999999999999996</v>
      </c>
      <c r="C452" s="14">
        <v>5.4</v>
      </c>
      <c r="D452" s="14">
        <v>4.5999999999999996</v>
      </c>
      <c r="E452" s="14">
        <v>9.1199999999999992</v>
      </c>
    </row>
    <row r="453" spans="1:5" x14ac:dyDescent="0.75">
      <c r="A453" s="18">
        <v>2</v>
      </c>
      <c r="B453" s="14"/>
      <c r="C453" s="14">
        <v>5.2</v>
      </c>
      <c r="D453" s="14">
        <v>4.8</v>
      </c>
      <c r="E453" s="14">
        <v>9.36</v>
      </c>
    </row>
    <row r="454" spans="1:5" x14ac:dyDescent="0.75">
      <c r="A454" s="18">
        <v>3</v>
      </c>
      <c r="B454" s="14"/>
      <c r="C454" s="14">
        <v>5</v>
      </c>
      <c r="D454" s="14">
        <v>4.7</v>
      </c>
      <c r="E454" s="14">
        <v>9.85</v>
      </c>
    </row>
    <row r="455" spans="1:5" x14ac:dyDescent="0.75">
      <c r="A455" s="18">
        <v>4</v>
      </c>
      <c r="B455" s="14">
        <v>3.2</v>
      </c>
      <c r="C455" s="14">
        <v>5.2</v>
      </c>
      <c r="D455" s="14">
        <v>4.5999999999999996</v>
      </c>
      <c r="E455" s="14">
        <v>9.84</v>
      </c>
    </row>
    <row r="456" spans="1:5" x14ac:dyDescent="0.75">
      <c r="A456" s="18">
        <v>5</v>
      </c>
      <c r="B456" s="14"/>
      <c r="C456" s="14">
        <v>5.2</v>
      </c>
      <c r="D456" s="14">
        <v>4.5999999999999996</v>
      </c>
      <c r="E456" s="14">
        <v>9.81</v>
      </c>
    </row>
    <row r="457" spans="1:5" x14ac:dyDescent="0.75">
      <c r="A457" s="18">
        <v>6</v>
      </c>
      <c r="B457" s="14"/>
      <c r="C457" s="14">
        <v>5.3</v>
      </c>
      <c r="D457" s="14">
        <v>4.5</v>
      </c>
      <c r="E457" s="14">
        <v>9.5299999999999994</v>
      </c>
    </row>
    <row r="458" spans="1:5" x14ac:dyDescent="0.75">
      <c r="A458" s="18">
        <v>7</v>
      </c>
      <c r="B458" s="14">
        <v>3</v>
      </c>
      <c r="C458" s="14">
        <v>5.2</v>
      </c>
      <c r="D458" s="14">
        <v>4.5999999999999996</v>
      </c>
      <c r="E458" s="14">
        <v>9.24</v>
      </c>
    </row>
    <row r="459" spans="1:5" x14ac:dyDescent="0.75">
      <c r="A459" s="18">
        <v>8</v>
      </c>
      <c r="B459" s="14"/>
      <c r="C459" s="14">
        <v>5.2</v>
      </c>
      <c r="D459" s="14">
        <v>4.4000000000000004</v>
      </c>
      <c r="E459" s="14">
        <v>8.99</v>
      </c>
    </row>
    <row r="460" spans="1:5" x14ac:dyDescent="0.75">
      <c r="A460" s="18">
        <v>9</v>
      </c>
      <c r="B460" s="14"/>
      <c r="C460" s="14">
        <v>5.3</v>
      </c>
      <c r="D460" s="14">
        <v>4.3</v>
      </c>
      <c r="E460" s="14">
        <v>9.02</v>
      </c>
    </row>
    <row r="461" spans="1:5" x14ac:dyDescent="0.75">
      <c r="A461" s="18">
        <v>10</v>
      </c>
      <c r="B461" s="14">
        <v>0.9</v>
      </c>
      <c r="C461" s="14">
        <v>5.3</v>
      </c>
      <c r="D461" s="14">
        <v>4.3</v>
      </c>
      <c r="E461" s="14">
        <v>8.84</v>
      </c>
    </row>
    <row r="462" spans="1:5" x14ac:dyDescent="0.75">
      <c r="A462" s="18">
        <v>11</v>
      </c>
      <c r="B462" s="14"/>
      <c r="C462" s="14">
        <v>5.4</v>
      </c>
      <c r="D462" s="14">
        <v>4.4000000000000004</v>
      </c>
      <c r="E462" s="14">
        <v>8.5500000000000007</v>
      </c>
    </row>
    <row r="463" spans="1:5" x14ac:dyDescent="0.75">
      <c r="A463" s="18">
        <v>12</v>
      </c>
      <c r="B463" s="14"/>
      <c r="C463" s="14">
        <v>5.4</v>
      </c>
      <c r="D463" s="14">
        <v>4.4000000000000004</v>
      </c>
      <c r="E463" s="14">
        <v>8.4499999999999993</v>
      </c>
    </row>
    <row r="464" spans="1:5" x14ac:dyDescent="0.75">
      <c r="A464" s="17">
        <v>1990</v>
      </c>
      <c r="B464" s="14">
        <v>0.69999999999999984</v>
      </c>
      <c r="C464" s="14">
        <v>5.6166666666666663</v>
      </c>
      <c r="D464" s="14">
        <v>5.0166666666666666</v>
      </c>
      <c r="E464" s="14">
        <v>8.0991666666666671</v>
      </c>
    </row>
    <row r="465" spans="1:5" x14ac:dyDescent="0.75">
      <c r="A465" s="18">
        <v>1</v>
      </c>
      <c r="B465" s="14">
        <v>4.5</v>
      </c>
      <c r="C465" s="14">
        <v>5.4</v>
      </c>
      <c r="D465" s="14">
        <v>4.4000000000000004</v>
      </c>
      <c r="E465" s="14">
        <v>8.23</v>
      </c>
    </row>
    <row r="466" spans="1:5" x14ac:dyDescent="0.75">
      <c r="A466" s="18">
        <v>2</v>
      </c>
      <c r="B466" s="14"/>
      <c r="C466" s="14">
        <v>5.3</v>
      </c>
      <c r="D466" s="14">
        <v>4.5999999999999996</v>
      </c>
      <c r="E466" s="14">
        <v>8.24</v>
      </c>
    </row>
    <row r="467" spans="1:5" x14ac:dyDescent="0.75">
      <c r="A467" s="18">
        <v>3</v>
      </c>
      <c r="B467" s="14"/>
      <c r="C467" s="14">
        <v>5.2</v>
      </c>
      <c r="D467" s="14">
        <v>4.9000000000000004</v>
      </c>
      <c r="E467" s="14">
        <v>8.2799999999999994</v>
      </c>
    </row>
    <row r="468" spans="1:5" x14ac:dyDescent="0.75">
      <c r="A468" s="18">
        <v>4</v>
      </c>
      <c r="B468" s="14">
        <v>1.6</v>
      </c>
      <c r="C468" s="14">
        <v>5.4</v>
      </c>
      <c r="D468" s="14">
        <v>4.8</v>
      </c>
      <c r="E468" s="14">
        <v>8.26</v>
      </c>
    </row>
    <row r="469" spans="1:5" x14ac:dyDescent="0.75">
      <c r="A469" s="18">
        <v>5</v>
      </c>
      <c r="B469" s="14"/>
      <c r="C469" s="14">
        <v>5.4</v>
      </c>
      <c r="D469" s="14">
        <v>4.8</v>
      </c>
      <c r="E469" s="14">
        <v>8.18</v>
      </c>
    </row>
    <row r="470" spans="1:5" x14ac:dyDescent="0.75">
      <c r="A470" s="18">
        <v>6</v>
      </c>
      <c r="B470" s="14"/>
      <c r="C470" s="14">
        <v>5.2</v>
      </c>
      <c r="D470" s="14">
        <v>4.9000000000000004</v>
      </c>
      <c r="E470" s="14">
        <v>8.2899999999999991</v>
      </c>
    </row>
    <row r="471" spans="1:5" x14ac:dyDescent="0.75">
      <c r="A471" s="18">
        <v>7</v>
      </c>
      <c r="B471" s="14">
        <v>0.1</v>
      </c>
      <c r="C471" s="14">
        <v>5.5</v>
      </c>
      <c r="D471" s="14">
        <v>5</v>
      </c>
      <c r="E471" s="14">
        <v>8.15</v>
      </c>
    </row>
    <row r="472" spans="1:5" x14ac:dyDescent="0.75">
      <c r="A472" s="18">
        <v>8</v>
      </c>
      <c r="B472" s="14"/>
      <c r="C472" s="14">
        <v>5.7</v>
      </c>
      <c r="D472" s="14">
        <v>5.5</v>
      </c>
      <c r="E472" s="14">
        <v>8.1300000000000008</v>
      </c>
    </row>
    <row r="473" spans="1:5" x14ac:dyDescent="0.75">
      <c r="A473" s="18">
        <v>9</v>
      </c>
      <c r="B473" s="14"/>
      <c r="C473" s="14">
        <v>5.9</v>
      </c>
      <c r="D473" s="14">
        <v>5.5</v>
      </c>
      <c r="E473" s="14">
        <v>8.1999999999999993</v>
      </c>
    </row>
    <row r="474" spans="1:5" x14ac:dyDescent="0.75">
      <c r="A474" s="18">
        <v>10</v>
      </c>
      <c r="B474" s="14">
        <v>-3.4</v>
      </c>
      <c r="C474" s="14">
        <v>5.9</v>
      </c>
      <c r="D474" s="14">
        <v>5.3</v>
      </c>
      <c r="E474" s="14">
        <v>8.11</v>
      </c>
    </row>
    <row r="475" spans="1:5" x14ac:dyDescent="0.75">
      <c r="A475" s="18">
        <v>11</v>
      </c>
      <c r="B475" s="14"/>
      <c r="C475" s="14">
        <v>6.2</v>
      </c>
      <c r="D475" s="14">
        <v>5.3</v>
      </c>
      <c r="E475" s="14">
        <v>7.81</v>
      </c>
    </row>
    <row r="476" spans="1:5" x14ac:dyDescent="0.75">
      <c r="A476" s="18">
        <v>12</v>
      </c>
      <c r="B476" s="14"/>
      <c r="C476" s="14">
        <v>6.3</v>
      </c>
      <c r="D476" s="14">
        <v>5.2</v>
      </c>
      <c r="E476" s="14">
        <v>7.31</v>
      </c>
    </row>
    <row r="477" spans="1:5" x14ac:dyDescent="0.75">
      <c r="A477" s="17">
        <v>1991</v>
      </c>
      <c r="B477" s="14">
        <v>1.2250000000000001</v>
      </c>
      <c r="C477" s="14">
        <v>6.8499999999999988</v>
      </c>
      <c r="D477" s="14">
        <v>4.8999999999999995</v>
      </c>
      <c r="E477" s="14">
        <v>5.6875000000000009</v>
      </c>
    </row>
    <row r="478" spans="1:5" x14ac:dyDescent="0.75">
      <c r="A478" s="18">
        <v>1</v>
      </c>
      <c r="B478" s="14">
        <v>-1.9</v>
      </c>
      <c r="C478" s="14">
        <v>6.4</v>
      </c>
      <c r="D478" s="14">
        <v>5.6</v>
      </c>
      <c r="E478" s="14">
        <v>6.91</v>
      </c>
    </row>
    <row r="479" spans="1:5" x14ac:dyDescent="0.75">
      <c r="A479" s="18">
        <v>2</v>
      </c>
      <c r="B479" s="14"/>
      <c r="C479" s="14">
        <v>6.6</v>
      </c>
      <c r="D479" s="14">
        <v>5.6</v>
      </c>
      <c r="E479" s="14">
        <v>6.25</v>
      </c>
    </row>
    <row r="480" spans="1:5" x14ac:dyDescent="0.75">
      <c r="A480" s="18">
        <v>3</v>
      </c>
      <c r="B480" s="14"/>
      <c r="C480" s="14">
        <v>6.8</v>
      </c>
      <c r="D480" s="14">
        <v>5.2</v>
      </c>
      <c r="E480" s="14">
        <v>6.12</v>
      </c>
    </row>
    <row r="481" spans="1:5" x14ac:dyDescent="0.75">
      <c r="A481" s="18">
        <v>4</v>
      </c>
      <c r="B481" s="14">
        <v>3.1</v>
      </c>
      <c r="C481" s="14">
        <v>6.7</v>
      </c>
      <c r="D481" s="14">
        <v>5.0999999999999996</v>
      </c>
      <c r="E481" s="14">
        <v>5.91</v>
      </c>
    </row>
    <row r="482" spans="1:5" x14ac:dyDescent="0.75">
      <c r="A482" s="18">
        <v>5</v>
      </c>
      <c r="B482" s="14"/>
      <c r="C482" s="14">
        <v>6.9</v>
      </c>
      <c r="D482" s="14">
        <v>5.0999999999999996</v>
      </c>
      <c r="E482" s="14">
        <v>5.78</v>
      </c>
    </row>
    <row r="483" spans="1:5" x14ac:dyDescent="0.75">
      <c r="A483" s="18">
        <v>6</v>
      </c>
      <c r="B483" s="14"/>
      <c r="C483" s="14">
        <v>6.9</v>
      </c>
      <c r="D483" s="14">
        <v>5</v>
      </c>
      <c r="E483" s="14">
        <v>5.9</v>
      </c>
    </row>
    <row r="484" spans="1:5" x14ac:dyDescent="0.75">
      <c r="A484" s="18">
        <v>7</v>
      </c>
      <c r="B484" s="14">
        <v>1.9</v>
      </c>
      <c r="C484" s="14">
        <v>6.8</v>
      </c>
      <c r="D484" s="14">
        <v>4.8</v>
      </c>
      <c r="E484" s="14">
        <v>5.82</v>
      </c>
    </row>
    <row r="485" spans="1:5" x14ac:dyDescent="0.75">
      <c r="A485" s="18">
        <v>8</v>
      </c>
      <c r="B485" s="14"/>
      <c r="C485" s="14">
        <v>6.9</v>
      </c>
      <c r="D485" s="14">
        <v>4.5999999999999996</v>
      </c>
      <c r="E485" s="14">
        <v>5.66</v>
      </c>
    </row>
    <row r="486" spans="1:5" x14ac:dyDescent="0.75">
      <c r="A486" s="18">
        <v>9</v>
      </c>
      <c r="B486" s="14"/>
      <c r="C486" s="14">
        <v>6.9</v>
      </c>
      <c r="D486" s="14">
        <v>4.5</v>
      </c>
      <c r="E486" s="14">
        <v>5.45</v>
      </c>
    </row>
    <row r="487" spans="1:5" x14ac:dyDescent="0.75">
      <c r="A487" s="18">
        <v>10</v>
      </c>
      <c r="B487" s="14">
        <v>1.8</v>
      </c>
      <c r="C487" s="14">
        <v>7</v>
      </c>
      <c r="D487" s="14">
        <v>4.4000000000000004</v>
      </c>
      <c r="E487" s="14">
        <v>5.21</v>
      </c>
    </row>
    <row r="488" spans="1:5" x14ac:dyDescent="0.75">
      <c r="A488" s="18">
        <v>11</v>
      </c>
      <c r="B488" s="14"/>
      <c r="C488" s="14">
        <v>7</v>
      </c>
      <c r="D488" s="14">
        <v>4.5</v>
      </c>
      <c r="E488" s="14">
        <v>4.8099999999999996</v>
      </c>
    </row>
    <row r="489" spans="1:5" x14ac:dyDescent="0.75">
      <c r="A489" s="18">
        <v>12</v>
      </c>
      <c r="B489" s="14"/>
      <c r="C489" s="14">
        <v>7.3</v>
      </c>
      <c r="D489" s="14">
        <v>4.4000000000000004</v>
      </c>
      <c r="E489" s="14">
        <v>4.43</v>
      </c>
    </row>
    <row r="490" spans="1:5" x14ac:dyDescent="0.75">
      <c r="A490" s="17">
        <v>1992</v>
      </c>
      <c r="B490" s="14">
        <v>4.3250000000000002</v>
      </c>
      <c r="C490" s="14">
        <v>7.4916666666666671</v>
      </c>
      <c r="D490" s="14">
        <v>3.65</v>
      </c>
      <c r="E490" s="14">
        <v>3.5216666666666669</v>
      </c>
    </row>
    <row r="491" spans="1:5" x14ac:dyDescent="0.75">
      <c r="A491" s="18">
        <v>1</v>
      </c>
      <c r="B491" s="14">
        <v>4.8</v>
      </c>
      <c r="C491" s="14">
        <v>7.3</v>
      </c>
      <c r="D491" s="14">
        <v>3.9</v>
      </c>
      <c r="E491" s="14">
        <v>4.03</v>
      </c>
    </row>
    <row r="492" spans="1:5" x14ac:dyDescent="0.75">
      <c r="A492" s="18">
        <v>2</v>
      </c>
      <c r="B492" s="14"/>
      <c r="C492" s="14">
        <v>7.4</v>
      </c>
      <c r="D492" s="14">
        <v>3.8</v>
      </c>
      <c r="E492" s="14">
        <v>4.0599999999999996</v>
      </c>
    </row>
    <row r="493" spans="1:5" x14ac:dyDescent="0.75">
      <c r="A493" s="18">
        <v>3</v>
      </c>
      <c r="B493" s="14"/>
      <c r="C493" s="14">
        <v>7.4</v>
      </c>
      <c r="D493" s="14">
        <v>3.9</v>
      </c>
      <c r="E493" s="14">
        <v>3.98</v>
      </c>
    </row>
    <row r="494" spans="1:5" x14ac:dyDescent="0.75">
      <c r="A494" s="18">
        <v>4</v>
      </c>
      <c r="B494" s="14">
        <v>4.5</v>
      </c>
      <c r="C494" s="14">
        <v>7.4</v>
      </c>
      <c r="D494" s="14">
        <v>3.9</v>
      </c>
      <c r="E494" s="14">
        <v>3.73</v>
      </c>
    </row>
    <row r="495" spans="1:5" x14ac:dyDescent="0.75">
      <c r="A495" s="18">
        <v>5</v>
      </c>
      <c r="B495" s="14"/>
      <c r="C495" s="14">
        <v>7.6</v>
      </c>
      <c r="D495" s="14">
        <v>3.8</v>
      </c>
      <c r="E495" s="14">
        <v>3.82</v>
      </c>
    </row>
    <row r="496" spans="1:5" x14ac:dyDescent="0.75">
      <c r="A496" s="18">
        <v>6</v>
      </c>
      <c r="B496" s="14"/>
      <c r="C496" s="14">
        <v>7.8</v>
      </c>
      <c r="D496" s="14">
        <v>3.8</v>
      </c>
      <c r="E496" s="14">
        <v>3.76</v>
      </c>
    </row>
    <row r="497" spans="1:5" x14ac:dyDescent="0.75">
      <c r="A497" s="18">
        <v>7</v>
      </c>
      <c r="B497" s="14">
        <v>3.9</v>
      </c>
      <c r="C497" s="14">
        <v>7.7</v>
      </c>
      <c r="D497" s="14">
        <v>3.7</v>
      </c>
      <c r="E497" s="14">
        <v>3.25</v>
      </c>
    </row>
    <row r="498" spans="1:5" x14ac:dyDescent="0.75">
      <c r="A498" s="18">
        <v>8</v>
      </c>
      <c r="B498" s="14"/>
      <c r="C498" s="14">
        <v>7.6</v>
      </c>
      <c r="D498" s="14">
        <v>3.5</v>
      </c>
      <c r="E498" s="14">
        <v>3.3</v>
      </c>
    </row>
    <row r="499" spans="1:5" x14ac:dyDescent="0.75">
      <c r="A499" s="18">
        <v>9</v>
      </c>
      <c r="B499" s="14"/>
      <c r="C499" s="14">
        <v>7.6</v>
      </c>
      <c r="D499" s="14">
        <v>3.3</v>
      </c>
      <c r="E499" s="14">
        <v>3.22</v>
      </c>
    </row>
    <row r="500" spans="1:5" x14ac:dyDescent="0.75">
      <c r="A500" s="18">
        <v>10</v>
      </c>
      <c r="B500" s="14">
        <v>4.0999999999999996</v>
      </c>
      <c r="C500" s="14">
        <v>7.3</v>
      </c>
      <c r="D500" s="14">
        <v>3.5</v>
      </c>
      <c r="E500" s="14">
        <v>3.1</v>
      </c>
    </row>
    <row r="501" spans="1:5" x14ac:dyDescent="0.75">
      <c r="A501" s="18">
        <v>11</v>
      </c>
      <c r="B501" s="14"/>
      <c r="C501" s="14">
        <v>7.4</v>
      </c>
      <c r="D501" s="14">
        <v>3.4</v>
      </c>
      <c r="E501" s="14">
        <v>3.09</v>
      </c>
    </row>
    <row r="502" spans="1:5" x14ac:dyDescent="0.75">
      <c r="A502" s="18">
        <v>12</v>
      </c>
      <c r="B502" s="14"/>
      <c r="C502" s="14">
        <v>7.4</v>
      </c>
      <c r="D502" s="14">
        <v>3.3</v>
      </c>
      <c r="E502" s="14">
        <v>2.92</v>
      </c>
    </row>
    <row r="503" spans="1:5" x14ac:dyDescent="0.75">
      <c r="A503" s="17">
        <v>1993</v>
      </c>
      <c r="B503" s="14">
        <v>2.6500000000000004</v>
      </c>
      <c r="C503" s="14">
        <v>6.9083333333333323</v>
      </c>
      <c r="D503" s="14">
        <v>3.3083333333333336</v>
      </c>
      <c r="E503" s="14">
        <v>3.0225000000000004</v>
      </c>
    </row>
    <row r="504" spans="1:5" x14ac:dyDescent="0.75">
      <c r="A504" s="18">
        <v>1</v>
      </c>
      <c r="B504" s="14">
        <v>0.8</v>
      </c>
      <c r="C504" s="14">
        <v>7.3</v>
      </c>
      <c r="D504" s="14">
        <v>3.5</v>
      </c>
      <c r="E504" s="14">
        <v>3.02</v>
      </c>
    </row>
    <row r="505" spans="1:5" x14ac:dyDescent="0.75">
      <c r="A505" s="18">
        <v>2</v>
      </c>
      <c r="B505" s="14"/>
      <c r="C505" s="14">
        <v>7.1</v>
      </c>
      <c r="D505" s="14">
        <v>3.6</v>
      </c>
      <c r="E505" s="14">
        <v>3.03</v>
      </c>
    </row>
    <row r="506" spans="1:5" x14ac:dyDescent="0.75">
      <c r="A506" s="18">
        <v>3</v>
      </c>
      <c r="B506" s="14"/>
      <c r="C506" s="14">
        <v>7</v>
      </c>
      <c r="D506" s="14">
        <v>3.4</v>
      </c>
      <c r="E506" s="14">
        <v>3.07</v>
      </c>
    </row>
    <row r="507" spans="1:5" x14ac:dyDescent="0.75">
      <c r="A507" s="18">
        <v>4</v>
      </c>
      <c r="B507" s="14">
        <v>2.4</v>
      </c>
      <c r="C507" s="14">
        <v>7.1</v>
      </c>
      <c r="D507" s="14">
        <v>3.5</v>
      </c>
      <c r="E507" s="14">
        <v>2.96</v>
      </c>
    </row>
    <row r="508" spans="1:5" x14ac:dyDescent="0.75">
      <c r="A508" s="18">
        <v>5</v>
      </c>
      <c r="B508" s="14"/>
      <c r="C508" s="14">
        <v>7.1</v>
      </c>
      <c r="D508" s="14">
        <v>3.4</v>
      </c>
      <c r="E508" s="14">
        <v>3</v>
      </c>
    </row>
    <row r="509" spans="1:5" x14ac:dyDescent="0.75">
      <c r="A509" s="18">
        <v>6</v>
      </c>
      <c r="B509" s="14"/>
      <c r="C509" s="14">
        <v>7</v>
      </c>
      <c r="D509" s="14">
        <v>3.3</v>
      </c>
      <c r="E509" s="14">
        <v>3.04</v>
      </c>
    </row>
    <row r="510" spans="1:5" x14ac:dyDescent="0.75">
      <c r="A510" s="18">
        <v>7</v>
      </c>
      <c r="B510" s="14">
        <v>2</v>
      </c>
      <c r="C510" s="14">
        <v>6.9</v>
      </c>
      <c r="D510" s="14">
        <v>3.2</v>
      </c>
      <c r="E510" s="14">
        <v>3.06</v>
      </c>
    </row>
    <row r="511" spans="1:5" x14ac:dyDescent="0.75">
      <c r="A511" s="18">
        <v>8</v>
      </c>
      <c r="B511" s="14"/>
      <c r="C511" s="14">
        <v>6.8</v>
      </c>
      <c r="D511" s="14">
        <v>3.3</v>
      </c>
      <c r="E511" s="14">
        <v>3.03</v>
      </c>
    </row>
    <row r="512" spans="1:5" x14ac:dyDescent="0.75">
      <c r="A512" s="18">
        <v>9</v>
      </c>
      <c r="B512" s="14"/>
      <c r="C512" s="14">
        <v>6.7</v>
      </c>
      <c r="D512" s="14">
        <v>3.2</v>
      </c>
      <c r="E512" s="14">
        <v>3.09</v>
      </c>
    </row>
    <row r="513" spans="1:5" x14ac:dyDescent="0.75">
      <c r="A513" s="18">
        <v>10</v>
      </c>
      <c r="B513" s="14">
        <v>5.4</v>
      </c>
      <c r="C513" s="14">
        <v>6.8</v>
      </c>
      <c r="D513" s="14">
        <v>3</v>
      </c>
      <c r="E513" s="14">
        <v>2.99</v>
      </c>
    </row>
    <row r="514" spans="1:5" x14ac:dyDescent="0.75">
      <c r="A514" s="18">
        <v>11</v>
      </c>
      <c r="B514" s="14"/>
      <c r="C514" s="14">
        <v>6.6</v>
      </c>
      <c r="D514" s="14">
        <v>3.1</v>
      </c>
      <c r="E514" s="14">
        <v>3.02</v>
      </c>
    </row>
    <row r="515" spans="1:5" x14ac:dyDescent="0.75">
      <c r="A515" s="18">
        <v>12</v>
      </c>
      <c r="B515" s="14"/>
      <c r="C515" s="14">
        <v>6.5</v>
      </c>
      <c r="D515" s="14">
        <v>3.2</v>
      </c>
      <c r="E515" s="14">
        <v>2.96</v>
      </c>
    </row>
    <row r="516" spans="1:5" x14ac:dyDescent="0.75">
      <c r="A516" s="17">
        <v>1994</v>
      </c>
      <c r="B516" s="14">
        <v>4.1500000000000004</v>
      </c>
      <c r="C516" s="14">
        <v>6.1000000000000005</v>
      </c>
      <c r="D516" s="14">
        <v>2.8499999999999996</v>
      </c>
      <c r="E516" s="14">
        <v>4.2016666666666671</v>
      </c>
    </row>
    <row r="517" spans="1:5" x14ac:dyDescent="0.75">
      <c r="A517" s="18">
        <v>1</v>
      </c>
      <c r="B517" s="14">
        <v>4</v>
      </c>
      <c r="C517" s="14">
        <v>6.6</v>
      </c>
      <c r="D517" s="14">
        <v>2.9</v>
      </c>
      <c r="E517" s="14">
        <v>3.05</v>
      </c>
    </row>
    <row r="518" spans="1:5" x14ac:dyDescent="0.75">
      <c r="A518" s="18">
        <v>2</v>
      </c>
      <c r="B518" s="14"/>
      <c r="C518" s="14">
        <v>6.6</v>
      </c>
      <c r="D518" s="14">
        <v>2.8</v>
      </c>
      <c r="E518" s="14">
        <v>3.25</v>
      </c>
    </row>
    <row r="519" spans="1:5" x14ac:dyDescent="0.75">
      <c r="A519" s="18">
        <v>3</v>
      </c>
      <c r="B519" s="14"/>
      <c r="C519" s="14">
        <v>6.5</v>
      </c>
      <c r="D519" s="14">
        <v>2.9</v>
      </c>
      <c r="E519" s="14">
        <v>3.34</v>
      </c>
    </row>
    <row r="520" spans="1:5" x14ac:dyDescent="0.75">
      <c r="A520" s="18">
        <v>4</v>
      </c>
      <c r="B520" s="14">
        <v>5.6</v>
      </c>
      <c r="C520" s="14">
        <v>6.4</v>
      </c>
      <c r="D520" s="14">
        <v>2.8</v>
      </c>
      <c r="E520" s="14">
        <v>3.56</v>
      </c>
    </row>
    <row r="521" spans="1:5" x14ac:dyDescent="0.75">
      <c r="A521" s="18">
        <v>5</v>
      </c>
      <c r="B521" s="14"/>
      <c r="C521" s="14">
        <v>6.1</v>
      </c>
      <c r="D521" s="14">
        <v>2.8</v>
      </c>
      <c r="E521" s="14">
        <v>4.01</v>
      </c>
    </row>
    <row r="522" spans="1:5" x14ac:dyDescent="0.75">
      <c r="A522" s="18">
        <v>6</v>
      </c>
      <c r="B522" s="14"/>
      <c r="C522" s="14">
        <v>6.1</v>
      </c>
      <c r="D522" s="14">
        <v>2.9</v>
      </c>
      <c r="E522" s="14">
        <v>4.25</v>
      </c>
    </row>
    <row r="523" spans="1:5" x14ac:dyDescent="0.75">
      <c r="A523" s="18">
        <v>7</v>
      </c>
      <c r="B523" s="14">
        <v>2.4</v>
      </c>
      <c r="C523" s="14">
        <v>6.1</v>
      </c>
      <c r="D523" s="14">
        <v>2.9</v>
      </c>
      <c r="E523" s="14">
        <v>4.26</v>
      </c>
    </row>
    <row r="524" spans="1:5" x14ac:dyDescent="0.75">
      <c r="A524" s="18">
        <v>8</v>
      </c>
      <c r="B524" s="14"/>
      <c r="C524" s="14">
        <v>6</v>
      </c>
      <c r="D524" s="14">
        <v>2.9</v>
      </c>
      <c r="E524" s="14">
        <v>4.47</v>
      </c>
    </row>
    <row r="525" spans="1:5" x14ac:dyDescent="0.75">
      <c r="A525" s="18">
        <v>9</v>
      </c>
      <c r="B525" s="14"/>
      <c r="C525" s="14">
        <v>5.9</v>
      </c>
      <c r="D525" s="14">
        <v>3</v>
      </c>
      <c r="E525" s="14">
        <v>4.7300000000000004</v>
      </c>
    </row>
    <row r="526" spans="1:5" x14ac:dyDescent="0.75">
      <c r="A526" s="18">
        <v>10</v>
      </c>
      <c r="B526" s="14">
        <v>4.5999999999999996</v>
      </c>
      <c r="C526" s="14">
        <v>5.8</v>
      </c>
      <c r="D526" s="14">
        <v>2.9</v>
      </c>
      <c r="E526" s="14">
        <v>4.76</v>
      </c>
    </row>
    <row r="527" spans="1:5" x14ac:dyDescent="0.75">
      <c r="A527" s="18">
        <v>11</v>
      </c>
      <c r="B527" s="14"/>
      <c r="C527" s="14">
        <v>5.6</v>
      </c>
      <c r="D527" s="14">
        <v>2.8</v>
      </c>
      <c r="E527" s="14">
        <v>5.29</v>
      </c>
    </row>
    <row r="528" spans="1:5" x14ac:dyDescent="0.75">
      <c r="A528" s="18">
        <v>12</v>
      </c>
      <c r="B528" s="14"/>
      <c r="C528" s="14">
        <v>5.5</v>
      </c>
      <c r="D528" s="14">
        <v>2.6</v>
      </c>
      <c r="E528" s="14">
        <v>5.45</v>
      </c>
    </row>
    <row r="529" spans="1:5" x14ac:dyDescent="0.75">
      <c r="A529" s="17">
        <v>1995</v>
      </c>
      <c r="B529" s="14">
        <v>2.2999999999999998</v>
      </c>
      <c r="C529" s="14">
        <v>5.5916666666666677</v>
      </c>
      <c r="D529" s="14">
        <v>2.9916666666666667</v>
      </c>
      <c r="E529" s="14">
        <v>5.836666666666666</v>
      </c>
    </row>
    <row r="530" spans="1:5" x14ac:dyDescent="0.75">
      <c r="A530" s="18">
        <v>1</v>
      </c>
      <c r="B530" s="14">
        <v>1.4</v>
      </c>
      <c r="C530" s="14">
        <v>5.6</v>
      </c>
      <c r="D530" s="14">
        <v>2.9</v>
      </c>
      <c r="E530" s="14">
        <v>5.53</v>
      </c>
    </row>
    <row r="531" spans="1:5" x14ac:dyDescent="0.75">
      <c r="A531" s="18">
        <v>2</v>
      </c>
      <c r="B531" s="14"/>
      <c r="C531" s="14">
        <v>5.4</v>
      </c>
      <c r="D531" s="14">
        <v>3</v>
      </c>
      <c r="E531" s="14">
        <v>5.92</v>
      </c>
    </row>
    <row r="532" spans="1:5" x14ac:dyDescent="0.75">
      <c r="A532" s="18">
        <v>3</v>
      </c>
      <c r="B532" s="14"/>
      <c r="C532" s="14">
        <v>5.4</v>
      </c>
      <c r="D532" s="14">
        <v>3</v>
      </c>
      <c r="E532" s="14">
        <v>5.98</v>
      </c>
    </row>
    <row r="533" spans="1:5" x14ac:dyDescent="0.75">
      <c r="A533" s="18">
        <v>4</v>
      </c>
      <c r="B533" s="14">
        <v>1.4</v>
      </c>
      <c r="C533" s="14">
        <v>5.8</v>
      </c>
      <c r="D533" s="14">
        <v>3.1</v>
      </c>
      <c r="E533" s="14">
        <v>6.05</v>
      </c>
    </row>
    <row r="534" spans="1:5" x14ac:dyDescent="0.75">
      <c r="A534" s="18">
        <v>5</v>
      </c>
      <c r="B534" s="14"/>
      <c r="C534" s="14">
        <v>5.6</v>
      </c>
      <c r="D534" s="14">
        <v>3.1</v>
      </c>
      <c r="E534" s="14">
        <v>6.01</v>
      </c>
    </row>
    <row r="535" spans="1:5" x14ac:dyDescent="0.75">
      <c r="A535" s="18">
        <v>6</v>
      </c>
      <c r="B535" s="14"/>
      <c r="C535" s="14">
        <v>5.6</v>
      </c>
      <c r="D535" s="14">
        <v>3</v>
      </c>
      <c r="E535" s="14">
        <v>6</v>
      </c>
    </row>
    <row r="536" spans="1:5" x14ac:dyDescent="0.75">
      <c r="A536" s="18">
        <v>7</v>
      </c>
      <c r="B536" s="14">
        <v>3.5</v>
      </c>
      <c r="C536" s="14">
        <v>5.7</v>
      </c>
      <c r="D536" s="14">
        <v>3</v>
      </c>
      <c r="E536" s="14">
        <v>5.85</v>
      </c>
    </row>
    <row r="537" spans="1:5" x14ac:dyDescent="0.75">
      <c r="A537" s="18">
        <v>8</v>
      </c>
      <c r="B537" s="14"/>
      <c r="C537" s="14">
        <v>5.7</v>
      </c>
      <c r="D537" s="14">
        <v>2.9</v>
      </c>
      <c r="E537" s="14">
        <v>5.74</v>
      </c>
    </row>
    <row r="538" spans="1:5" x14ac:dyDescent="0.75">
      <c r="A538" s="18">
        <v>9</v>
      </c>
      <c r="B538" s="14"/>
      <c r="C538" s="14">
        <v>5.6</v>
      </c>
      <c r="D538" s="14">
        <v>2.9</v>
      </c>
      <c r="E538" s="14">
        <v>5.8</v>
      </c>
    </row>
    <row r="539" spans="1:5" x14ac:dyDescent="0.75">
      <c r="A539" s="18">
        <v>10</v>
      </c>
      <c r="B539" s="14">
        <v>2.9</v>
      </c>
      <c r="C539" s="14">
        <v>5.5</v>
      </c>
      <c r="D539" s="14">
        <v>3</v>
      </c>
      <c r="E539" s="14">
        <v>5.76</v>
      </c>
    </row>
    <row r="540" spans="1:5" x14ac:dyDescent="0.75">
      <c r="A540" s="18">
        <v>11</v>
      </c>
      <c r="B540" s="14"/>
      <c r="C540" s="14">
        <v>5.6</v>
      </c>
      <c r="D540" s="14">
        <v>3</v>
      </c>
      <c r="E540" s="14">
        <v>5.8</v>
      </c>
    </row>
    <row r="541" spans="1:5" x14ac:dyDescent="0.75">
      <c r="A541" s="18">
        <v>12</v>
      </c>
      <c r="B541" s="14"/>
      <c r="C541" s="14">
        <v>5.6</v>
      </c>
      <c r="D541" s="14">
        <v>3</v>
      </c>
      <c r="E541" s="14">
        <v>5.6</v>
      </c>
    </row>
    <row r="542" spans="1:5" x14ac:dyDescent="0.75">
      <c r="A542" s="17">
        <v>1996</v>
      </c>
      <c r="B542" s="14">
        <v>4.4750000000000005</v>
      </c>
      <c r="C542" s="14">
        <v>5.4083333333333341</v>
      </c>
      <c r="D542" s="14">
        <v>2.7166666666666668</v>
      </c>
      <c r="E542" s="14">
        <v>5.2983333333333329</v>
      </c>
    </row>
    <row r="543" spans="1:5" x14ac:dyDescent="0.75">
      <c r="A543" s="18">
        <v>1</v>
      </c>
      <c r="B543" s="14">
        <v>2.7</v>
      </c>
      <c r="C543" s="14">
        <v>5.6</v>
      </c>
      <c r="D543" s="14">
        <v>3</v>
      </c>
      <c r="E543" s="14">
        <v>5.56</v>
      </c>
    </row>
    <row r="544" spans="1:5" x14ac:dyDescent="0.75">
      <c r="A544" s="18">
        <v>2</v>
      </c>
      <c r="B544" s="14"/>
      <c r="C544" s="14">
        <v>5.5</v>
      </c>
      <c r="D544" s="14">
        <v>2.9</v>
      </c>
      <c r="E544" s="14">
        <v>5.22</v>
      </c>
    </row>
    <row r="545" spans="1:5" x14ac:dyDescent="0.75">
      <c r="A545" s="18">
        <v>3</v>
      </c>
      <c r="B545" s="14"/>
      <c r="C545" s="14">
        <v>5.5</v>
      </c>
      <c r="D545" s="14">
        <v>2.8</v>
      </c>
      <c r="E545" s="14">
        <v>5.31</v>
      </c>
    </row>
    <row r="546" spans="1:5" x14ac:dyDescent="0.75">
      <c r="A546" s="18">
        <v>4</v>
      </c>
      <c r="B546" s="14">
        <v>7.2</v>
      </c>
      <c r="C546" s="14">
        <v>5.6</v>
      </c>
      <c r="D546" s="14">
        <v>2.7</v>
      </c>
      <c r="E546" s="14">
        <v>5.22</v>
      </c>
    </row>
    <row r="547" spans="1:5" x14ac:dyDescent="0.75">
      <c r="A547" s="18">
        <v>5</v>
      </c>
      <c r="B547" s="14"/>
      <c r="C547" s="14">
        <v>5.6</v>
      </c>
      <c r="D547" s="14">
        <v>2.7</v>
      </c>
      <c r="E547" s="14">
        <v>5.24</v>
      </c>
    </row>
    <row r="548" spans="1:5" x14ac:dyDescent="0.75">
      <c r="A548" s="18">
        <v>6</v>
      </c>
      <c r="B548" s="14"/>
      <c r="C548" s="14">
        <v>5.3</v>
      </c>
      <c r="D548" s="14">
        <v>2.7</v>
      </c>
      <c r="E548" s="14">
        <v>5.27</v>
      </c>
    </row>
    <row r="549" spans="1:5" x14ac:dyDescent="0.75">
      <c r="A549" s="18">
        <v>7</v>
      </c>
      <c r="B549" s="14">
        <v>3.7</v>
      </c>
      <c r="C549" s="14">
        <v>5.5</v>
      </c>
      <c r="D549" s="14">
        <v>2.7</v>
      </c>
      <c r="E549" s="14">
        <v>5.4</v>
      </c>
    </row>
    <row r="550" spans="1:5" x14ac:dyDescent="0.75">
      <c r="A550" s="18">
        <v>8</v>
      </c>
      <c r="B550" s="14"/>
      <c r="C550" s="14">
        <v>5.0999999999999996</v>
      </c>
      <c r="D550" s="14">
        <v>2.6</v>
      </c>
      <c r="E550" s="14">
        <v>5.22</v>
      </c>
    </row>
    <row r="551" spans="1:5" x14ac:dyDescent="0.75">
      <c r="A551" s="18">
        <v>9</v>
      </c>
      <c r="B551" s="14"/>
      <c r="C551" s="14">
        <v>5.2</v>
      </c>
      <c r="D551" s="14">
        <v>2.7</v>
      </c>
      <c r="E551" s="14">
        <v>5.3</v>
      </c>
    </row>
    <row r="552" spans="1:5" x14ac:dyDescent="0.75">
      <c r="A552" s="18">
        <v>10</v>
      </c>
      <c r="B552" s="14">
        <v>4.3</v>
      </c>
      <c r="C552" s="14">
        <v>5.2</v>
      </c>
      <c r="D552" s="14">
        <v>2.6</v>
      </c>
      <c r="E552" s="14">
        <v>5.24</v>
      </c>
    </row>
    <row r="553" spans="1:5" x14ac:dyDescent="0.75">
      <c r="A553" s="18">
        <v>11</v>
      </c>
      <c r="B553" s="14"/>
      <c r="C553" s="14">
        <v>5.4</v>
      </c>
      <c r="D553" s="14">
        <v>2.6</v>
      </c>
      <c r="E553" s="14">
        <v>5.31</v>
      </c>
    </row>
    <row r="554" spans="1:5" x14ac:dyDescent="0.75">
      <c r="A554" s="18">
        <v>12</v>
      </c>
      <c r="B554" s="14"/>
      <c r="C554" s="14">
        <v>5.4</v>
      </c>
      <c r="D554" s="14">
        <v>2.6</v>
      </c>
      <c r="E554" s="14">
        <v>5.29</v>
      </c>
    </row>
    <row r="555" spans="1:5" x14ac:dyDescent="0.75">
      <c r="A555" s="17">
        <v>1997</v>
      </c>
      <c r="B555" s="14">
        <v>4.4000000000000004</v>
      </c>
      <c r="C555" s="14">
        <v>4.9416666666666664</v>
      </c>
      <c r="D555" s="14">
        <v>2.3916666666666666</v>
      </c>
      <c r="E555" s="14">
        <v>5.46</v>
      </c>
    </row>
    <row r="556" spans="1:5" x14ac:dyDescent="0.75">
      <c r="A556" s="18">
        <v>1</v>
      </c>
      <c r="B556" s="14">
        <v>3.1</v>
      </c>
      <c r="C556" s="14">
        <v>5.3</v>
      </c>
      <c r="D556" s="14">
        <v>2.5</v>
      </c>
      <c r="E556" s="14">
        <v>5.25</v>
      </c>
    </row>
    <row r="557" spans="1:5" x14ac:dyDescent="0.75">
      <c r="A557" s="18">
        <v>2</v>
      </c>
      <c r="B557" s="14"/>
      <c r="C557" s="14">
        <v>5.2</v>
      </c>
      <c r="D557" s="14">
        <v>2.5</v>
      </c>
      <c r="E557" s="14">
        <v>5.19</v>
      </c>
    </row>
    <row r="558" spans="1:5" x14ac:dyDescent="0.75">
      <c r="A558" s="18">
        <v>3</v>
      </c>
      <c r="B558" s="14"/>
      <c r="C558" s="14">
        <v>5.2</v>
      </c>
      <c r="D558" s="14">
        <v>2.5</v>
      </c>
      <c r="E558" s="14">
        <v>5.39</v>
      </c>
    </row>
    <row r="559" spans="1:5" x14ac:dyDescent="0.75">
      <c r="A559" s="18">
        <v>4</v>
      </c>
      <c r="B559" s="14">
        <v>6.2</v>
      </c>
      <c r="C559" s="14">
        <v>5.0999999999999996</v>
      </c>
      <c r="D559" s="14">
        <v>2.7</v>
      </c>
      <c r="E559" s="14">
        <v>5.51</v>
      </c>
    </row>
    <row r="560" spans="1:5" x14ac:dyDescent="0.75">
      <c r="A560" s="18">
        <v>5</v>
      </c>
      <c r="B560" s="14"/>
      <c r="C560" s="14">
        <v>4.9000000000000004</v>
      </c>
      <c r="D560" s="14">
        <v>2.5</v>
      </c>
      <c r="E560" s="14">
        <v>5.5</v>
      </c>
    </row>
    <row r="561" spans="1:5" x14ac:dyDescent="0.75">
      <c r="A561" s="18">
        <v>6</v>
      </c>
      <c r="B561" s="14"/>
      <c r="C561" s="14">
        <v>5</v>
      </c>
      <c r="D561" s="14">
        <v>2.4</v>
      </c>
      <c r="E561" s="14">
        <v>5.56</v>
      </c>
    </row>
    <row r="562" spans="1:5" x14ac:dyDescent="0.75">
      <c r="A562" s="18">
        <v>7</v>
      </c>
      <c r="B562" s="14">
        <v>5.2</v>
      </c>
      <c r="C562" s="14">
        <v>4.9000000000000004</v>
      </c>
      <c r="D562" s="14">
        <v>2.4</v>
      </c>
      <c r="E562" s="14">
        <v>5.52</v>
      </c>
    </row>
    <row r="563" spans="1:5" x14ac:dyDescent="0.75">
      <c r="A563" s="18">
        <v>8</v>
      </c>
      <c r="B563" s="14"/>
      <c r="C563" s="14">
        <v>4.8</v>
      </c>
      <c r="D563" s="14">
        <v>2.2999999999999998</v>
      </c>
      <c r="E563" s="14">
        <v>5.54</v>
      </c>
    </row>
    <row r="564" spans="1:5" x14ac:dyDescent="0.75">
      <c r="A564" s="18">
        <v>9</v>
      </c>
      <c r="B564" s="14"/>
      <c r="C564" s="14">
        <v>4.9000000000000004</v>
      </c>
      <c r="D564" s="14">
        <v>2.2000000000000002</v>
      </c>
      <c r="E564" s="14">
        <v>5.54</v>
      </c>
    </row>
    <row r="565" spans="1:5" x14ac:dyDescent="0.75">
      <c r="A565" s="18">
        <v>10</v>
      </c>
      <c r="B565" s="14">
        <v>3.1</v>
      </c>
      <c r="C565" s="14">
        <v>4.7</v>
      </c>
      <c r="D565" s="14">
        <v>2.2999999999999998</v>
      </c>
      <c r="E565" s="14">
        <v>5.5</v>
      </c>
    </row>
    <row r="566" spans="1:5" x14ac:dyDescent="0.75">
      <c r="A566" s="18">
        <v>11</v>
      </c>
      <c r="B566" s="14"/>
      <c r="C566" s="14">
        <v>4.5999999999999996</v>
      </c>
      <c r="D566" s="14">
        <v>2.2000000000000002</v>
      </c>
      <c r="E566" s="14">
        <v>5.52</v>
      </c>
    </row>
    <row r="567" spans="1:5" x14ac:dyDescent="0.75">
      <c r="A567" s="18">
        <v>12</v>
      </c>
      <c r="B567" s="14"/>
      <c r="C567" s="14">
        <v>4.7</v>
      </c>
      <c r="D567" s="14">
        <v>2.2000000000000002</v>
      </c>
      <c r="E567" s="14">
        <v>5.5</v>
      </c>
    </row>
    <row r="568" spans="1:5" x14ac:dyDescent="0.75">
      <c r="A568" s="17">
        <v>1998</v>
      </c>
      <c r="B568" s="14">
        <v>4.9749999999999996</v>
      </c>
      <c r="C568" s="14">
        <v>4.5</v>
      </c>
      <c r="D568" s="14">
        <v>2.2749999999999999</v>
      </c>
      <c r="E568" s="14">
        <v>5.3533333333333326</v>
      </c>
    </row>
    <row r="569" spans="1:5" x14ac:dyDescent="0.75">
      <c r="A569" s="18">
        <v>1</v>
      </c>
      <c r="B569" s="14">
        <v>4</v>
      </c>
      <c r="C569" s="14">
        <v>4.5999999999999996</v>
      </c>
      <c r="D569" s="14">
        <v>2.2000000000000002</v>
      </c>
      <c r="E569" s="14">
        <v>5.56</v>
      </c>
    </row>
    <row r="570" spans="1:5" x14ac:dyDescent="0.75">
      <c r="A570" s="18">
        <v>2</v>
      </c>
      <c r="B570" s="14"/>
      <c r="C570" s="14">
        <v>4.5999999999999996</v>
      </c>
      <c r="D570" s="14">
        <v>2.2999999999999998</v>
      </c>
      <c r="E570" s="14">
        <v>5.51</v>
      </c>
    </row>
    <row r="571" spans="1:5" x14ac:dyDescent="0.75">
      <c r="A571" s="18">
        <v>3</v>
      </c>
      <c r="B571" s="14"/>
      <c r="C571" s="14">
        <v>4.7</v>
      </c>
      <c r="D571" s="14">
        <v>2.1</v>
      </c>
      <c r="E571" s="14">
        <v>5.49</v>
      </c>
    </row>
    <row r="572" spans="1:5" x14ac:dyDescent="0.75">
      <c r="A572" s="18">
        <v>4</v>
      </c>
      <c r="B572" s="14">
        <v>3.9</v>
      </c>
      <c r="C572" s="14">
        <v>4.3</v>
      </c>
      <c r="D572" s="14">
        <v>2.1</v>
      </c>
      <c r="E572" s="14">
        <v>5.45</v>
      </c>
    </row>
    <row r="573" spans="1:5" x14ac:dyDescent="0.75">
      <c r="A573" s="18">
        <v>5</v>
      </c>
      <c r="B573" s="14"/>
      <c r="C573" s="14">
        <v>4.4000000000000004</v>
      </c>
      <c r="D573" s="14">
        <v>2.2000000000000002</v>
      </c>
      <c r="E573" s="14">
        <v>5.49</v>
      </c>
    </row>
    <row r="574" spans="1:5" x14ac:dyDescent="0.75">
      <c r="A574" s="18">
        <v>6</v>
      </c>
      <c r="B574" s="14"/>
      <c r="C574" s="14">
        <v>4.5</v>
      </c>
      <c r="D574" s="14">
        <v>2.2000000000000002</v>
      </c>
      <c r="E574" s="14">
        <v>5.56</v>
      </c>
    </row>
    <row r="575" spans="1:5" x14ac:dyDescent="0.75">
      <c r="A575" s="18">
        <v>7</v>
      </c>
      <c r="B575" s="14">
        <v>5.3</v>
      </c>
      <c r="C575" s="14">
        <v>4.5</v>
      </c>
      <c r="D575" s="14">
        <v>2.2000000000000002</v>
      </c>
      <c r="E575" s="14">
        <v>5.54</v>
      </c>
    </row>
    <row r="576" spans="1:5" x14ac:dyDescent="0.75">
      <c r="A576" s="18">
        <v>8</v>
      </c>
      <c r="B576" s="14"/>
      <c r="C576" s="14">
        <v>4.5</v>
      </c>
      <c r="D576" s="14">
        <v>2.5</v>
      </c>
      <c r="E576" s="14">
        <v>5.55</v>
      </c>
    </row>
    <row r="577" spans="1:5" x14ac:dyDescent="0.75">
      <c r="A577" s="18">
        <v>9</v>
      </c>
      <c r="B577" s="14"/>
      <c r="C577" s="14">
        <v>4.5999999999999996</v>
      </c>
      <c r="D577" s="14">
        <v>2.5</v>
      </c>
      <c r="E577" s="14">
        <v>5.51</v>
      </c>
    </row>
    <row r="578" spans="1:5" x14ac:dyDescent="0.75">
      <c r="A578" s="18">
        <v>10</v>
      </c>
      <c r="B578" s="14">
        <v>6.7</v>
      </c>
      <c r="C578" s="14">
        <v>4.5</v>
      </c>
      <c r="D578" s="14">
        <v>2.2999999999999998</v>
      </c>
      <c r="E578" s="14">
        <v>5.07</v>
      </c>
    </row>
    <row r="579" spans="1:5" x14ac:dyDescent="0.75">
      <c r="A579" s="18">
        <v>11</v>
      </c>
      <c r="B579" s="14"/>
      <c r="C579" s="14">
        <v>4.4000000000000004</v>
      </c>
      <c r="D579" s="14">
        <v>2.2999999999999998</v>
      </c>
      <c r="E579" s="14">
        <v>4.83</v>
      </c>
    </row>
    <row r="580" spans="1:5" x14ac:dyDescent="0.75">
      <c r="A580" s="18">
        <v>12</v>
      </c>
      <c r="B580" s="14"/>
      <c r="C580" s="14">
        <v>4.4000000000000004</v>
      </c>
      <c r="D580" s="14">
        <v>2.4</v>
      </c>
      <c r="E580" s="14">
        <v>4.68</v>
      </c>
    </row>
    <row r="581" spans="1:5" x14ac:dyDescent="0.75">
      <c r="A581" s="17">
        <v>1999</v>
      </c>
      <c r="B581" s="14">
        <v>4.6749999999999998</v>
      </c>
      <c r="C581" s="14">
        <v>4.2166666666666677</v>
      </c>
      <c r="D581" s="14">
        <v>2.0833333333333335</v>
      </c>
      <c r="E581" s="14">
        <v>4.97</v>
      </c>
    </row>
    <row r="582" spans="1:5" x14ac:dyDescent="0.75">
      <c r="A582" s="18">
        <v>1</v>
      </c>
      <c r="B582" s="14">
        <v>3.2</v>
      </c>
      <c r="C582" s="14">
        <v>4.3</v>
      </c>
      <c r="D582" s="14">
        <v>2.4</v>
      </c>
      <c r="E582" s="14">
        <v>4.63</v>
      </c>
    </row>
    <row r="583" spans="1:5" x14ac:dyDescent="0.75">
      <c r="A583" s="18">
        <v>2</v>
      </c>
      <c r="B583" s="14"/>
      <c r="C583" s="14">
        <v>4.4000000000000004</v>
      </c>
      <c r="D583" s="14">
        <v>2.1</v>
      </c>
      <c r="E583" s="14">
        <v>4.76</v>
      </c>
    </row>
    <row r="584" spans="1:5" x14ac:dyDescent="0.75">
      <c r="A584" s="18">
        <v>3</v>
      </c>
      <c r="B584" s="14"/>
      <c r="C584" s="14">
        <v>4.2</v>
      </c>
      <c r="D584" s="14">
        <v>2.1</v>
      </c>
      <c r="E584" s="14">
        <v>4.8099999999999996</v>
      </c>
    </row>
    <row r="585" spans="1:5" x14ac:dyDescent="0.75">
      <c r="A585" s="18">
        <v>4</v>
      </c>
      <c r="B585" s="14">
        <v>3.3</v>
      </c>
      <c r="C585" s="14">
        <v>4.3</v>
      </c>
      <c r="D585" s="14">
        <v>2.2000000000000002</v>
      </c>
      <c r="E585" s="14">
        <v>4.74</v>
      </c>
    </row>
    <row r="586" spans="1:5" x14ac:dyDescent="0.75">
      <c r="A586" s="18">
        <v>5</v>
      </c>
      <c r="B586" s="14"/>
      <c r="C586" s="14">
        <v>4.2</v>
      </c>
      <c r="D586" s="14">
        <v>2</v>
      </c>
      <c r="E586" s="14">
        <v>4.74</v>
      </c>
    </row>
    <row r="587" spans="1:5" x14ac:dyDescent="0.75">
      <c r="A587" s="18">
        <v>6</v>
      </c>
      <c r="B587" s="14"/>
      <c r="C587" s="14">
        <v>4.3</v>
      </c>
      <c r="D587" s="14">
        <v>2.1</v>
      </c>
      <c r="E587" s="14">
        <v>4.76</v>
      </c>
    </row>
    <row r="588" spans="1:5" x14ac:dyDescent="0.75">
      <c r="A588" s="18">
        <v>7</v>
      </c>
      <c r="B588" s="14">
        <v>5.0999999999999996</v>
      </c>
      <c r="C588" s="14">
        <v>4.3</v>
      </c>
      <c r="D588" s="14">
        <v>2.1</v>
      </c>
      <c r="E588" s="14">
        <v>4.99</v>
      </c>
    </row>
    <row r="589" spans="1:5" x14ac:dyDescent="0.75">
      <c r="A589" s="18">
        <v>8</v>
      </c>
      <c r="B589" s="14"/>
      <c r="C589" s="14">
        <v>4.2</v>
      </c>
      <c r="D589" s="14">
        <v>1.9</v>
      </c>
      <c r="E589" s="14">
        <v>5.07</v>
      </c>
    </row>
    <row r="590" spans="1:5" x14ac:dyDescent="0.75">
      <c r="A590" s="18">
        <v>9</v>
      </c>
      <c r="B590" s="14"/>
      <c r="C590" s="14">
        <v>4.2</v>
      </c>
      <c r="D590" s="14">
        <v>2</v>
      </c>
      <c r="E590" s="14">
        <v>5.22</v>
      </c>
    </row>
    <row r="591" spans="1:5" x14ac:dyDescent="0.75">
      <c r="A591" s="18">
        <v>10</v>
      </c>
      <c r="B591" s="14">
        <v>7.1</v>
      </c>
      <c r="C591" s="14">
        <v>4.0999999999999996</v>
      </c>
      <c r="D591" s="14">
        <v>2.1</v>
      </c>
      <c r="E591" s="14">
        <v>5.2</v>
      </c>
    </row>
    <row r="592" spans="1:5" x14ac:dyDescent="0.75">
      <c r="A592" s="18">
        <v>11</v>
      </c>
      <c r="B592" s="14"/>
      <c r="C592" s="14">
        <v>4.0999999999999996</v>
      </c>
      <c r="D592" s="14">
        <v>2.1</v>
      </c>
      <c r="E592" s="14">
        <v>5.42</v>
      </c>
    </row>
    <row r="593" spans="1:5" x14ac:dyDescent="0.75">
      <c r="A593" s="18">
        <v>12</v>
      </c>
      <c r="B593" s="14"/>
      <c r="C593" s="14">
        <v>4</v>
      </c>
      <c r="D593" s="14">
        <v>1.9</v>
      </c>
      <c r="E593" s="14">
        <v>5.3</v>
      </c>
    </row>
    <row r="594" spans="1:5" x14ac:dyDescent="0.75">
      <c r="A594" s="17">
        <v>2000</v>
      </c>
      <c r="B594" s="14">
        <v>2.95</v>
      </c>
      <c r="C594" s="14">
        <v>3.9666666666666663</v>
      </c>
      <c r="D594" s="14">
        <v>2.4333333333333336</v>
      </c>
      <c r="E594" s="14">
        <v>6.2358333333333329</v>
      </c>
    </row>
    <row r="595" spans="1:5" x14ac:dyDescent="0.75">
      <c r="A595" s="18">
        <v>1</v>
      </c>
      <c r="B595" s="14">
        <v>1.2</v>
      </c>
      <c r="C595" s="14">
        <v>4</v>
      </c>
      <c r="D595" s="14">
        <v>2</v>
      </c>
      <c r="E595" s="14">
        <v>5.45</v>
      </c>
    </row>
    <row r="596" spans="1:5" x14ac:dyDescent="0.75">
      <c r="A596" s="18">
        <v>2</v>
      </c>
      <c r="B596" s="14"/>
      <c r="C596" s="14">
        <v>4.0999999999999996</v>
      </c>
      <c r="D596" s="14">
        <v>2.2000000000000002</v>
      </c>
      <c r="E596" s="14">
        <v>5.73</v>
      </c>
    </row>
    <row r="597" spans="1:5" x14ac:dyDescent="0.75">
      <c r="A597" s="18">
        <v>3</v>
      </c>
      <c r="B597" s="14"/>
      <c r="C597" s="14">
        <v>4</v>
      </c>
      <c r="D597" s="14">
        <v>2.4</v>
      </c>
      <c r="E597" s="14">
        <v>5.85</v>
      </c>
    </row>
    <row r="598" spans="1:5" x14ac:dyDescent="0.75">
      <c r="A598" s="18">
        <v>4</v>
      </c>
      <c r="B598" s="14">
        <v>7.8</v>
      </c>
      <c r="C598" s="14">
        <v>3.8</v>
      </c>
      <c r="D598" s="14">
        <v>2.2999999999999998</v>
      </c>
      <c r="E598" s="14">
        <v>6.02</v>
      </c>
    </row>
    <row r="599" spans="1:5" x14ac:dyDescent="0.75">
      <c r="A599" s="18">
        <v>5</v>
      </c>
      <c r="B599" s="14"/>
      <c r="C599" s="14">
        <v>4</v>
      </c>
      <c r="D599" s="14">
        <v>2.4</v>
      </c>
      <c r="E599" s="14">
        <v>6.27</v>
      </c>
    </row>
    <row r="600" spans="1:5" x14ac:dyDescent="0.75">
      <c r="A600" s="18">
        <v>6</v>
      </c>
      <c r="B600" s="14"/>
      <c r="C600" s="14">
        <v>4</v>
      </c>
      <c r="D600" s="14">
        <v>2.5</v>
      </c>
      <c r="E600" s="14">
        <v>6.53</v>
      </c>
    </row>
    <row r="601" spans="1:5" x14ac:dyDescent="0.75">
      <c r="A601" s="18">
        <v>7</v>
      </c>
      <c r="B601" s="14">
        <v>0.5</v>
      </c>
      <c r="C601" s="14">
        <v>4</v>
      </c>
      <c r="D601" s="14">
        <v>2.5</v>
      </c>
      <c r="E601" s="14">
        <v>6.54</v>
      </c>
    </row>
    <row r="602" spans="1:5" x14ac:dyDescent="0.75">
      <c r="A602" s="18">
        <v>8</v>
      </c>
      <c r="B602" s="14"/>
      <c r="C602" s="14">
        <v>4.0999999999999996</v>
      </c>
      <c r="D602" s="14">
        <v>2.6</v>
      </c>
      <c r="E602" s="14">
        <v>6.5</v>
      </c>
    </row>
    <row r="603" spans="1:5" x14ac:dyDescent="0.75">
      <c r="A603" s="18">
        <v>9</v>
      </c>
      <c r="B603" s="14"/>
      <c r="C603" s="14">
        <v>3.9</v>
      </c>
      <c r="D603" s="14">
        <v>2.6</v>
      </c>
      <c r="E603" s="14">
        <v>6.52</v>
      </c>
    </row>
    <row r="604" spans="1:5" x14ac:dyDescent="0.75">
      <c r="A604" s="18">
        <v>10</v>
      </c>
      <c r="B604" s="14">
        <v>2.2999999999999998</v>
      </c>
      <c r="C604" s="14">
        <v>3.9</v>
      </c>
      <c r="D604" s="14">
        <v>2.5</v>
      </c>
      <c r="E604" s="14">
        <v>6.51</v>
      </c>
    </row>
    <row r="605" spans="1:5" x14ac:dyDescent="0.75">
      <c r="A605" s="18">
        <v>11</v>
      </c>
      <c r="B605" s="14"/>
      <c r="C605" s="14">
        <v>3.9</v>
      </c>
      <c r="D605" s="14">
        <v>2.6</v>
      </c>
      <c r="E605" s="14">
        <v>6.51</v>
      </c>
    </row>
    <row r="606" spans="1:5" x14ac:dyDescent="0.75">
      <c r="A606" s="18">
        <v>12</v>
      </c>
      <c r="B606" s="14"/>
      <c r="C606" s="14">
        <v>3.9</v>
      </c>
      <c r="D606" s="14">
        <v>2.6</v>
      </c>
      <c r="E606" s="14">
        <v>6.4</v>
      </c>
    </row>
    <row r="607" spans="1:5" x14ac:dyDescent="0.75">
      <c r="A607" s="17">
        <v>2001</v>
      </c>
      <c r="B607" s="14">
        <v>0.2</v>
      </c>
      <c r="C607" s="14">
        <v>4.7416666666666663</v>
      </c>
      <c r="D607" s="14">
        <v>2.6583333333333337</v>
      </c>
      <c r="E607" s="14">
        <v>3.8874999999999997</v>
      </c>
    </row>
    <row r="608" spans="1:5" x14ac:dyDescent="0.75">
      <c r="A608" s="18">
        <v>1</v>
      </c>
      <c r="B608" s="14">
        <v>-1.1000000000000001</v>
      </c>
      <c r="C608" s="14">
        <v>4.2</v>
      </c>
      <c r="D608" s="14">
        <v>2.6</v>
      </c>
      <c r="E608" s="14">
        <v>5.98</v>
      </c>
    </row>
    <row r="609" spans="1:5" x14ac:dyDescent="0.75">
      <c r="A609" s="18">
        <v>2</v>
      </c>
      <c r="B609" s="14"/>
      <c r="C609" s="14">
        <v>4.2</v>
      </c>
      <c r="D609" s="14">
        <v>2.7</v>
      </c>
      <c r="E609" s="14">
        <v>5.49</v>
      </c>
    </row>
    <row r="610" spans="1:5" x14ac:dyDescent="0.75">
      <c r="A610" s="18">
        <v>3</v>
      </c>
      <c r="B610" s="14"/>
      <c r="C610" s="14">
        <v>4.3</v>
      </c>
      <c r="D610" s="14">
        <v>2.7</v>
      </c>
      <c r="E610" s="14">
        <v>5.31</v>
      </c>
    </row>
    <row r="611" spans="1:5" x14ac:dyDescent="0.75">
      <c r="A611" s="18">
        <v>4</v>
      </c>
      <c r="B611" s="14">
        <v>2.1</v>
      </c>
      <c r="C611" s="14">
        <v>4.4000000000000004</v>
      </c>
      <c r="D611" s="14">
        <v>2.6</v>
      </c>
      <c r="E611" s="14">
        <v>4.8</v>
      </c>
    </row>
    <row r="612" spans="1:5" x14ac:dyDescent="0.75">
      <c r="A612" s="18">
        <v>5</v>
      </c>
      <c r="B612" s="14"/>
      <c r="C612" s="14">
        <v>4.3</v>
      </c>
      <c r="D612" s="14">
        <v>2.5</v>
      </c>
      <c r="E612" s="14">
        <v>4.21</v>
      </c>
    </row>
    <row r="613" spans="1:5" x14ac:dyDescent="0.75">
      <c r="A613" s="18">
        <v>6</v>
      </c>
      <c r="B613" s="14"/>
      <c r="C613" s="14">
        <v>4.5</v>
      </c>
      <c r="D613" s="14">
        <v>2.7</v>
      </c>
      <c r="E613" s="14">
        <v>3.97</v>
      </c>
    </row>
    <row r="614" spans="1:5" x14ac:dyDescent="0.75">
      <c r="A614" s="18">
        <v>7</v>
      </c>
      <c r="B614" s="14">
        <v>-1.3</v>
      </c>
      <c r="C614" s="14">
        <v>4.5999999999999996</v>
      </c>
      <c r="D614" s="14">
        <v>2.7</v>
      </c>
      <c r="E614" s="14">
        <v>3.77</v>
      </c>
    </row>
    <row r="615" spans="1:5" x14ac:dyDescent="0.75">
      <c r="A615" s="18">
        <v>8</v>
      </c>
      <c r="B615" s="14"/>
      <c r="C615" s="14">
        <v>4.9000000000000004</v>
      </c>
      <c r="D615" s="14">
        <v>2.7</v>
      </c>
      <c r="E615" s="14">
        <v>3.65</v>
      </c>
    </row>
    <row r="616" spans="1:5" x14ac:dyDescent="0.75">
      <c r="A616" s="18">
        <v>9</v>
      </c>
      <c r="B616" s="14"/>
      <c r="C616" s="14">
        <v>5</v>
      </c>
      <c r="D616" s="14">
        <v>2.6</v>
      </c>
      <c r="E616" s="14">
        <v>3.07</v>
      </c>
    </row>
    <row r="617" spans="1:5" x14ac:dyDescent="0.75">
      <c r="A617" s="18">
        <v>10</v>
      </c>
      <c r="B617" s="14">
        <v>1.1000000000000001</v>
      </c>
      <c r="C617" s="14">
        <v>5.3</v>
      </c>
      <c r="D617" s="14">
        <v>2.6</v>
      </c>
      <c r="E617" s="14">
        <v>2.4900000000000002</v>
      </c>
    </row>
    <row r="618" spans="1:5" x14ac:dyDescent="0.75">
      <c r="A618" s="18">
        <v>11</v>
      </c>
      <c r="B618" s="14"/>
      <c r="C618" s="14">
        <v>5.5</v>
      </c>
      <c r="D618" s="14">
        <v>2.8</v>
      </c>
      <c r="E618" s="14">
        <v>2.09</v>
      </c>
    </row>
    <row r="619" spans="1:5" x14ac:dyDescent="0.75">
      <c r="A619" s="18">
        <v>12</v>
      </c>
      <c r="B619" s="14"/>
      <c r="C619" s="14">
        <v>5.7</v>
      </c>
      <c r="D619" s="14">
        <v>2.7</v>
      </c>
      <c r="E619" s="14">
        <v>1.82</v>
      </c>
    </row>
    <row r="620" spans="1:5" x14ac:dyDescent="0.75">
      <c r="A620" s="17">
        <v>2002</v>
      </c>
      <c r="B620" s="14">
        <v>2.0500000000000003</v>
      </c>
      <c r="C620" s="14">
        <v>5.7833333333333341</v>
      </c>
      <c r="D620" s="14">
        <v>2.316666666666666</v>
      </c>
      <c r="E620" s="14">
        <v>1.6666666666666667</v>
      </c>
    </row>
    <row r="621" spans="1:5" x14ac:dyDescent="0.75">
      <c r="A621" s="18">
        <v>1</v>
      </c>
      <c r="B621" s="14">
        <v>3.7</v>
      </c>
      <c r="C621" s="14">
        <v>5.7</v>
      </c>
      <c r="D621" s="14">
        <v>2.6</v>
      </c>
      <c r="E621" s="14">
        <v>1.73</v>
      </c>
    </row>
    <row r="622" spans="1:5" x14ac:dyDescent="0.75">
      <c r="A622" s="18">
        <v>2</v>
      </c>
      <c r="B622" s="14"/>
      <c r="C622" s="14">
        <v>5.7</v>
      </c>
      <c r="D622" s="14">
        <v>2.6</v>
      </c>
      <c r="E622" s="14">
        <v>1.74</v>
      </c>
    </row>
    <row r="623" spans="1:5" x14ac:dyDescent="0.75">
      <c r="A623" s="18">
        <v>3</v>
      </c>
      <c r="B623" s="14"/>
      <c r="C623" s="14">
        <v>5.7</v>
      </c>
      <c r="D623" s="14">
        <v>2.4</v>
      </c>
      <c r="E623" s="14">
        <v>1.73</v>
      </c>
    </row>
    <row r="624" spans="1:5" x14ac:dyDescent="0.75">
      <c r="A624" s="18">
        <v>4</v>
      </c>
      <c r="B624" s="14">
        <v>2.2000000000000002</v>
      </c>
      <c r="C624" s="14">
        <v>5.9</v>
      </c>
      <c r="D624" s="14">
        <v>2.5</v>
      </c>
      <c r="E624" s="14">
        <v>1.75</v>
      </c>
    </row>
    <row r="625" spans="1:5" x14ac:dyDescent="0.75">
      <c r="A625" s="18">
        <v>5</v>
      </c>
      <c r="B625" s="14"/>
      <c r="C625" s="14">
        <v>5.8</v>
      </c>
      <c r="D625" s="14">
        <v>2.5</v>
      </c>
      <c r="E625" s="14">
        <v>1.75</v>
      </c>
    </row>
    <row r="626" spans="1:5" x14ac:dyDescent="0.75">
      <c r="A626" s="18">
        <v>6</v>
      </c>
      <c r="B626" s="14"/>
      <c r="C626" s="14">
        <v>5.8</v>
      </c>
      <c r="D626" s="14">
        <v>2.2999999999999998</v>
      </c>
      <c r="E626" s="14">
        <v>1.75</v>
      </c>
    </row>
    <row r="627" spans="1:5" x14ac:dyDescent="0.75">
      <c r="A627" s="18">
        <v>7</v>
      </c>
      <c r="B627" s="14">
        <v>2</v>
      </c>
      <c r="C627" s="14">
        <v>5.8</v>
      </c>
      <c r="D627" s="14">
        <v>2.2000000000000002</v>
      </c>
      <c r="E627" s="14">
        <v>1.73</v>
      </c>
    </row>
    <row r="628" spans="1:5" x14ac:dyDescent="0.75">
      <c r="A628" s="18">
        <v>8</v>
      </c>
      <c r="B628" s="14"/>
      <c r="C628" s="14">
        <v>5.7</v>
      </c>
      <c r="D628" s="14">
        <v>2.4</v>
      </c>
      <c r="E628" s="14">
        <v>1.74</v>
      </c>
    </row>
    <row r="629" spans="1:5" x14ac:dyDescent="0.75">
      <c r="A629" s="18">
        <v>9</v>
      </c>
      <c r="B629" s="14"/>
      <c r="C629" s="14">
        <v>5.7</v>
      </c>
      <c r="D629" s="14">
        <v>2.2000000000000002</v>
      </c>
      <c r="E629" s="14">
        <v>1.75</v>
      </c>
    </row>
    <row r="630" spans="1:5" x14ac:dyDescent="0.75">
      <c r="A630" s="18">
        <v>10</v>
      </c>
      <c r="B630" s="14">
        <v>0.3</v>
      </c>
      <c r="C630" s="14">
        <v>5.7</v>
      </c>
      <c r="D630" s="14">
        <v>2.2000000000000002</v>
      </c>
      <c r="E630" s="14">
        <v>1.75</v>
      </c>
    </row>
    <row r="631" spans="1:5" x14ac:dyDescent="0.75">
      <c r="A631" s="18">
        <v>11</v>
      </c>
      <c r="B631" s="14"/>
      <c r="C631" s="14">
        <v>5.9</v>
      </c>
      <c r="D631" s="14">
        <v>2</v>
      </c>
      <c r="E631" s="14">
        <v>1.34</v>
      </c>
    </row>
    <row r="632" spans="1:5" x14ac:dyDescent="0.75">
      <c r="A632" s="18">
        <v>12</v>
      </c>
      <c r="B632" s="14"/>
      <c r="C632" s="14">
        <v>6</v>
      </c>
      <c r="D632" s="14">
        <v>1.9</v>
      </c>
      <c r="E632" s="14">
        <v>1.24</v>
      </c>
    </row>
    <row r="633" spans="1:5" x14ac:dyDescent="0.75">
      <c r="A633" s="17">
        <v>2003</v>
      </c>
      <c r="B633" s="14">
        <v>4.4000000000000004</v>
      </c>
      <c r="C633" s="14">
        <v>5.9916666666666671</v>
      </c>
      <c r="D633" s="14">
        <v>1.4500000000000002</v>
      </c>
      <c r="E633" s="14">
        <v>1.1274999999999999</v>
      </c>
    </row>
    <row r="634" spans="1:5" x14ac:dyDescent="0.75">
      <c r="A634" s="18">
        <v>1</v>
      </c>
      <c r="B634" s="14">
        <v>2.1</v>
      </c>
      <c r="C634" s="14">
        <v>5.8</v>
      </c>
      <c r="D634" s="14">
        <v>1.9</v>
      </c>
      <c r="E634" s="14">
        <v>1.24</v>
      </c>
    </row>
    <row r="635" spans="1:5" x14ac:dyDescent="0.75">
      <c r="A635" s="18">
        <v>2</v>
      </c>
      <c r="B635" s="14"/>
      <c r="C635" s="14">
        <v>5.9</v>
      </c>
      <c r="D635" s="14">
        <v>1.7</v>
      </c>
      <c r="E635" s="14">
        <v>1.26</v>
      </c>
    </row>
    <row r="636" spans="1:5" x14ac:dyDescent="0.75">
      <c r="A636" s="18">
        <v>3</v>
      </c>
      <c r="B636" s="14"/>
      <c r="C636" s="14">
        <v>5.9</v>
      </c>
      <c r="D636" s="14">
        <v>1.7</v>
      </c>
      <c r="E636" s="14">
        <v>1.25</v>
      </c>
    </row>
    <row r="637" spans="1:5" x14ac:dyDescent="0.75">
      <c r="A637" s="18">
        <v>4</v>
      </c>
      <c r="B637" s="14">
        <v>3.8</v>
      </c>
      <c r="C637" s="14">
        <v>6</v>
      </c>
      <c r="D637" s="14">
        <v>1.5</v>
      </c>
      <c r="E637" s="14">
        <v>1.26</v>
      </c>
    </row>
    <row r="638" spans="1:5" x14ac:dyDescent="0.75">
      <c r="A638" s="18">
        <v>5</v>
      </c>
      <c r="B638" s="14"/>
      <c r="C638" s="14">
        <v>6.1</v>
      </c>
      <c r="D638" s="14">
        <v>1.6</v>
      </c>
      <c r="E638" s="14">
        <v>1.26</v>
      </c>
    </row>
    <row r="639" spans="1:5" x14ac:dyDescent="0.75">
      <c r="A639" s="18">
        <v>6</v>
      </c>
      <c r="B639" s="14"/>
      <c r="C639" s="14">
        <v>6.3</v>
      </c>
      <c r="D639" s="14">
        <v>1.5</v>
      </c>
      <c r="E639" s="14">
        <v>1.22</v>
      </c>
    </row>
    <row r="640" spans="1:5" x14ac:dyDescent="0.75">
      <c r="A640" s="18">
        <v>7</v>
      </c>
      <c r="B640" s="14">
        <v>6.9</v>
      </c>
      <c r="C640" s="14">
        <v>6.2</v>
      </c>
      <c r="D640" s="14">
        <v>1.5</v>
      </c>
      <c r="E640" s="14">
        <v>1.01</v>
      </c>
    </row>
    <row r="641" spans="1:5" x14ac:dyDescent="0.75">
      <c r="A641" s="18">
        <v>8</v>
      </c>
      <c r="B641" s="14"/>
      <c r="C641" s="14">
        <v>6.1</v>
      </c>
      <c r="D641" s="14">
        <v>1.3</v>
      </c>
      <c r="E641" s="14">
        <v>1.03</v>
      </c>
    </row>
    <row r="642" spans="1:5" x14ac:dyDescent="0.75">
      <c r="A642" s="18">
        <v>9</v>
      </c>
      <c r="B642" s="14"/>
      <c r="C642" s="14">
        <v>6.1</v>
      </c>
      <c r="D642" s="14">
        <v>1.2</v>
      </c>
      <c r="E642" s="14">
        <v>1.01</v>
      </c>
    </row>
    <row r="643" spans="1:5" x14ac:dyDescent="0.75">
      <c r="A643" s="18">
        <v>10</v>
      </c>
      <c r="B643" s="14">
        <v>4.8</v>
      </c>
      <c r="C643" s="14">
        <v>6</v>
      </c>
      <c r="D643" s="14">
        <v>1.3</v>
      </c>
      <c r="E643" s="14">
        <v>1.01</v>
      </c>
    </row>
    <row r="644" spans="1:5" x14ac:dyDescent="0.75">
      <c r="A644" s="18">
        <v>11</v>
      </c>
      <c r="B644" s="14"/>
      <c r="C644" s="14">
        <v>5.8</v>
      </c>
      <c r="D644" s="14">
        <v>1.1000000000000001</v>
      </c>
      <c r="E644" s="14">
        <v>1</v>
      </c>
    </row>
    <row r="645" spans="1:5" x14ac:dyDescent="0.75">
      <c r="A645" s="18">
        <v>12</v>
      </c>
      <c r="B645" s="14"/>
      <c r="C645" s="14">
        <v>5.7</v>
      </c>
      <c r="D645" s="14">
        <v>1.1000000000000001</v>
      </c>
      <c r="E645" s="14">
        <v>0.98</v>
      </c>
    </row>
    <row r="646" spans="1:5" x14ac:dyDescent="0.75">
      <c r="A646" s="17">
        <v>2004</v>
      </c>
      <c r="B646" s="14">
        <v>3.125</v>
      </c>
      <c r="C646" s="14">
        <v>5.541666666666667</v>
      </c>
      <c r="D646" s="14">
        <v>1.7666666666666666</v>
      </c>
      <c r="E646" s="14">
        <v>1.3491666666666664</v>
      </c>
    </row>
    <row r="647" spans="1:5" x14ac:dyDescent="0.75">
      <c r="A647" s="18">
        <v>1</v>
      </c>
      <c r="B647" s="14">
        <v>2.2999999999999998</v>
      </c>
      <c r="C647" s="14">
        <v>5.7</v>
      </c>
      <c r="D647" s="14">
        <v>1.1000000000000001</v>
      </c>
      <c r="E647" s="14">
        <v>1</v>
      </c>
    </row>
    <row r="648" spans="1:5" x14ac:dyDescent="0.75">
      <c r="A648" s="18">
        <v>2</v>
      </c>
      <c r="B648" s="14"/>
      <c r="C648" s="14">
        <v>5.6</v>
      </c>
      <c r="D648" s="14">
        <v>1.2</v>
      </c>
      <c r="E648" s="14">
        <v>1.01</v>
      </c>
    </row>
    <row r="649" spans="1:5" x14ac:dyDescent="0.75">
      <c r="A649" s="18">
        <v>3</v>
      </c>
      <c r="B649" s="14"/>
      <c r="C649" s="14">
        <v>5.8</v>
      </c>
      <c r="D649" s="14">
        <v>1.6</v>
      </c>
      <c r="E649" s="14">
        <v>1</v>
      </c>
    </row>
    <row r="650" spans="1:5" x14ac:dyDescent="0.75">
      <c r="A650" s="18">
        <v>4</v>
      </c>
      <c r="B650" s="14">
        <v>3</v>
      </c>
      <c r="C650" s="14">
        <v>5.6</v>
      </c>
      <c r="D650" s="14">
        <v>1.8</v>
      </c>
      <c r="E650" s="14">
        <v>1</v>
      </c>
    </row>
    <row r="651" spans="1:5" x14ac:dyDescent="0.75">
      <c r="A651" s="18">
        <v>5</v>
      </c>
      <c r="B651" s="14"/>
      <c r="C651" s="14">
        <v>5.6</v>
      </c>
      <c r="D651" s="14">
        <v>1.7</v>
      </c>
      <c r="E651" s="14">
        <v>1</v>
      </c>
    </row>
    <row r="652" spans="1:5" x14ac:dyDescent="0.75">
      <c r="A652" s="18">
        <v>6</v>
      </c>
      <c r="B652" s="14"/>
      <c r="C652" s="14">
        <v>5.6</v>
      </c>
      <c r="D652" s="14">
        <v>1.9</v>
      </c>
      <c r="E652" s="14">
        <v>1.03</v>
      </c>
    </row>
    <row r="653" spans="1:5" x14ac:dyDescent="0.75">
      <c r="A653" s="18">
        <v>7</v>
      </c>
      <c r="B653" s="14">
        <v>3.7</v>
      </c>
      <c r="C653" s="14">
        <v>5.5</v>
      </c>
      <c r="D653" s="14">
        <v>1.8</v>
      </c>
      <c r="E653" s="14">
        <v>1.26</v>
      </c>
    </row>
    <row r="654" spans="1:5" x14ac:dyDescent="0.75">
      <c r="A654" s="18">
        <v>8</v>
      </c>
      <c r="B654" s="14"/>
      <c r="C654" s="14">
        <v>5.4</v>
      </c>
      <c r="D654" s="14">
        <v>1.7</v>
      </c>
      <c r="E654" s="14">
        <v>1.43</v>
      </c>
    </row>
    <row r="655" spans="1:5" x14ac:dyDescent="0.75">
      <c r="A655" s="18">
        <v>9</v>
      </c>
      <c r="B655" s="14"/>
      <c r="C655" s="14">
        <v>5.4</v>
      </c>
      <c r="D655" s="14">
        <v>2</v>
      </c>
      <c r="E655" s="14">
        <v>1.61</v>
      </c>
    </row>
    <row r="656" spans="1:5" x14ac:dyDescent="0.75">
      <c r="A656" s="18">
        <v>10</v>
      </c>
      <c r="B656" s="14">
        <v>3.5</v>
      </c>
      <c r="C656" s="14">
        <v>5.5</v>
      </c>
      <c r="D656" s="14">
        <v>2</v>
      </c>
      <c r="E656" s="14">
        <v>1.76</v>
      </c>
    </row>
    <row r="657" spans="1:5" x14ac:dyDescent="0.75">
      <c r="A657" s="18">
        <v>11</v>
      </c>
      <c r="B657" s="14"/>
      <c r="C657" s="14">
        <v>5.4</v>
      </c>
      <c r="D657" s="14">
        <v>2.2000000000000002</v>
      </c>
      <c r="E657" s="14">
        <v>1.93</v>
      </c>
    </row>
    <row r="658" spans="1:5" x14ac:dyDescent="0.75">
      <c r="A658" s="18">
        <v>12</v>
      </c>
      <c r="B658" s="14"/>
      <c r="C658" s="14">
        <v>5.4</v>
      </c>
      <c r="D658" s="14">
        <v>2.2000000000000002</v>
      </c>
      <c r="E658" s="14">
        <v>2.16</v>
      </c>
    </row>
    <row r="659" spans="1:5" x14ac:dyDescent="0.75">
      <c r="A659" s="17">
        <v>2005</v>
      </c>
      <c r="B659" s="14">
        <v>3.0250000000000004</v>
      </c>
      <c r="C659" s="14">
        <v>5.083333333333333</v>
      </c>
      <c r="D659" s="14">
        <v>2.1666666666666665</v>
      </c>
      <c r="E659" s="14">
        <v>3.2133333333333334</v>
      </c>
    </row>
    <row r="660" spans="1:5" x14ac:dyDescent="0.75">
      <c r="A660" s="18">
        <v>1</v>
      </c>
      <c r="B660" s="14">
        <v>4.3</v>
      </c>
      <c r="C660" s="14">
        <v>5.3</v>
      </c>
      <c r="D660" s="14">
        <v>2.2999999999999998</v>
      </c>
      <c r="E660" s="14">
        <v>2.2799999999999998</v>
      </c>
    </row>
    <row r="661" spans="1:5" x14ac:dyDescent="0.75">
      <c r="A661" s="18">
        <v>2</v>
      </c>
      <c r="B661" s="14"/>
      <c r="C661" s="14">
        <v>5.4</v>
      </c>
      <c r="D661" s="14">
        <v>2.4</v>
      </c>
      <c r="E661" s="14">
        <v>2.5</v>
      </c>
    </row>
    <row r="662" spans="1:5" x14ac:dyDescent="0.75">
      <c r="A662" s="18">
        <v>3</v>
      </c>
      <c r="B662" s="14"/>
      <c r="C662" s="14">
        <v>5.2</v>
      </c>
      <c r="D662" s="14">
        <v>2.2999999999999998</v>
      </c>
      <c r="E662" s="14">
        <v>2.63</v>
      </c>
    </row>
    <row r="663" spans="1:5" x14ac:dyDescent="0.75">
      <c r="A663" s="18">
        <v>4</v>
      </c>
      <c r="B663" s="14">
        <v>2.1</v>
      </c>
      <c r="C663" s="14">
        <v>5.2</v>
      </c>
      <c r="D663" s="14">
        <v>2.2000000000000002</v>
      </c>
      <c r="E663" s="14">
        <v>2.79</v>
      </c>
    </row>
    <row r="664" spans="1:5" x14ac:dyDescent="0.75">
      <c r="A664" s="18">
        <v>5</v>
      </c>
      <c r="B664" s="14"/>
      <c r="C664" s="14">
        <v>5.0999999999999996</v>
      </c>
      <c r="D664" s="14">
        <v>2.2000000000000002</v>
      </c>
      <c r="E664" s="14">
        <v>3</v>
      </c>
    </row>
    <row r="665" spans="1:5" x14ac:dyDescent="0.75">
      <c r="A665" s="18">
        <v>6</v>
      </c>
      <c r="B665" s="14"/>
      <c r="C665" s="14">
        <v>5</v>
      </c>
      <c r="D665" s="14">
        <v>2</v>
      </c>
      <c r="E665" s="14">
        <v>3.04</v>
      </c>
    </row>
    <row r="666" spans="1:5" x14ac:dyDescent="0.75">
      <c r="A666" s="18">
        <v>7</v>
      </c>
      <c r="B666" s="14">
        <v>3.4</v>
      </c>
      <c r="C666" s="14">
        <v>5</v>
      </c>
      <c r="D666" s="14">
        <v>2.1</v>
      </c>
      <c r="E666" s="14">
        <v>3.26</v>
      </c>
    </row>
    <row r="667" spans="1:5" x14ac:dyDescent="0.75">
      <c r="A667" s="18">
        <v>8</v>
      </c>
      <c r="B667" s="14"/>
      <c r="C667" s="14">
        <v>4.9000000000000004</v>
      </c>
      <c r="D667" s="14">
        <v>2.1</v>
      </c>
      <c r="E667" s="14">
        <v>3.5</v>
      </c>
    </row>
    <row r="668" spans="1:5" x14ac:dyDescent="0.75">
      <c r="A668" s="18">
        <v>9</v>
      </c>
      <c r="B668" s="14"/>
      <c r="C668" s="14">
        <v>5</v>
      </c>
      <c r="D668" s="14">
        <v>2</v>
      </c>
      <c r="E668" s="14">
        <v>3.62</v>
      </c>
    </row>
    <row r="669" spans="1:5" x14ac:dyDescent="0.75">
      <c r="A669" s="18">
        <v>10</v>
      </c>
      <c r="B669" s="14">
        <v>2.2999999999999998</v>
      </c>
      <c r="C669" s="14">
        <v>5</v>
      </c>
      <c r="D669" s="14">
        <v>2.1</v>
      </c>
      <c r="E669" s="14">
        <v>3.78</v>
      </c>
    </row>
    <row r="670" spans="1:5" x14ac:dyDescent="0.75">
      <c r="A670" s="18">
        <v>11</v>
      </c>
      <c r="B670" s="14"/>
      <c r="C670" s="14">
        <v>5</v>
      </c>
      <c r="D670" s="14">
        <v>2.1</v>
      </c>
      <c r="E670" s="14">
        <v>4</v>
      </c>
    </row>
    <row r="671" spans="1:5" x14ac:dyDescent="0.75">
      <c r="A671" s="18">
        <v>12</v>
      </c>
      <c r="B671" s="14"/>
      <c r="C671" s="14">
        <v>4.9000000000000004</v>
      </c>
      <c r="D671" s="14">
        <v>2.2000000000000002</v>
      </c>
      <c r="E671" s="14">
        <v>4.16</v>
      </c>
    </row>
    <row r="672" spans="1:5" x14ac:dyDescent="0.75">
      <c r="A672" s="17">
        <v>2006</v>
      </c>
      <c r="B672" s="14">
        <v>2.4250000000000003</v>
      </c>
      <c r="C672" s="14">
        <v>4.6083333333333334</v>
      </c>
      <c r="D672" s="14">
        <v>2.4916666666666667</v>
      </c>
      <c r="E672" s="14">
        <v>4.9641666666666673</v>
      </c>
    </row>
    <row r="673" spans="1:5" x14ac:dyDescent="0.75">
      <c r="A673" s="18">
        <v>1</v>
      </c>
      <c r="B673" s="14">
        <v>4.9000000000000004</v>
      </c>
      <c r="C673" s="14">
        <v>4.7</v>
      </c>
      <c r="D673" s="14">
        <v>2.1</v>
      </c>
      <c r="E673" s="14">
        <v>4.29</v>
      </c>
    </row>
    <row r="674" spans="1:5" x14ac:dyDescent="0.75">
      <c r="A674" s="18">
        <v>2</v>
      </c>
      <c r="B674" s="14"/>
      <c r="C674" s="14">
        <v>4.8</v>
      </c>
      <c r="D674" s="14">
        <v>2.1</v>
      </c>
      <c r="E674" s="14">
        <v>4.49</v>
      </c>
    </row>
    <row r="675" spans="1:5" x14ac:dyDescent="0.75">
      <c r="A675" s="18">
        <v>3</v>
      </c>
      <c r="B675" s="14"/>
      <c r="C675" s="14">
        <v>4.7</v>
      </c>
      <c r="D675" s="14">
        <v>2.1</v>
      </c>
      <c r="E675" s="14">
        <v>4.59</v>
      </c>
    </row>
    <row r="676" spans="1:5" x14ac:dyDescent="0.75">
      <c r="A676" s="18">
        <v>4</v>
      </c>
      <c r="B676" s="14">
        <v>1.2</v>
      </c>
      <c r="C676" s="14">
        <v>4.7</v>
      </c>
      <c r="D676" s="14">
        <v>2.2999999999999998</v>
      </c>
      <c r="E676" s="14">
        <v>4.79</v>
      </c>
    </row>
    <row r="677" spans="1:5" x14ac:dyDescent="0.75">
      <c r="A677" s="18">
        <v>5</v>
      </c>
      <c r="B677" s="14"/>
      <c r="C677" s="14">
        <v>4.5999999999999996</v>
      </c>
      <c r="D677" s="14">
        <v>2.4</v>
      </c>
      <c r="E677" s="14">
        <v>4.9400000000000004</v>
      </c>
    </row>
    <row r="678" spans="1:5" x14ac:dyDescent="0.75">
      <c r="A678" s="18">
        <v>6</v>
      </c>
      <c r="B678" s="14"/>
      <c r="C678" s="14">
        <v>4.5999999999999996</v>
      </c>
      <c r="D678" s="14">
        <v>2.6</v>
      </c>
      <c r="E678" s="14">
        <v>4.99</v>
      </c>
    </row>
    <row r="679" spans="1:5" x14ac:dyDescent="0.75">
      <c r="A679" s="18">
        <v>7</v>
      </c>
      <c r="B679" s="14">
        <v>0.4</v>
      </c>
      <c r="C679" s="14">
        <v>4.7</v>
      </c>
      <c r="D679" s="14">
        <v>2.7</v>
      </c>
      <c r="E679" s="14">
        <v>5.24</v>
      </c>
    </row>
    <row r="680" spans="1:5" x14ac:dyDescent="0.75">
      <c r="A680" s="18">
        <v>8</v>
      </c>
      <c r="B680" s="14"/>
      <c r="C680" s="14">
        <v>4.7</v>
      </c>
      <c r="D680" s="14">
        <v>2.8</v>
      </c>
      <c r="E680" s="14">
        <v>5.25</v>
      </c>
    </row>
    <row r="681" spans="1:5" x14ac:dyDescent="0.75">
      <c r="A681" s="18">
        <v>9</v>
      </c>
      <c r="B681" s="14"/>
      <c r="C681" s="14">
        <v>4.5</v>
      </c>
      <c r="D681" s="14">
        <v>2.9</v>
      </c>
      <c r="E681" s="14">
        <v>5.25</v>
      </c>
    </row>
    <row r="682" spans="1:5" x14ac:dyDescent="0.75">
      <c r="A682" s="18">
        <v>10</v>
      </c>
      <c r="B682" s="14">
        <v>3.2</v>
      </c>
      <c r="C682" s="14">
        <v>4.4000000000000004</v>
      </c>
      <c r="D682" s="14">
        <v>2.7</v>
      </c>
      <c r="E682" s="14">
        <v>5.25</v>
      </c>
    </row>
    <row r="683" spans="1:5" x14ac:dyDescent="0.75">
      <c r="A683" s="18">
        <v>11</v>
      </c>
      <c r="B683" s="14"/>
      <c r="C683" s="14">
        <v>4.5</v>
      </c>
      <c r="D683" s="14">
        <v>2.6</v>
      </c>
      <c r="E683" s="14">
        <v>5.25</v>
      </c>
    </row>
    <row r="684" spans="1:5" x14ac:dyDescent="0.75">
      <c r="A684" s="18">
        <v>12</v>
      </c>
      <c r="B684" s="14"/>
      <c r="C684" s="14">
        <v>4.4000000000000004</v>
      </c>
      <c r="D684" s="14">
        <v>2.6</v>
      </c>
      <c r="E684" s="14">
        <v>5.24</v>
      </c>
    </row>
    <row r="685" spans="1:5" x14ac:dyDescent="0.75">
      <c r="A685" s="17">
        <v>2007</v>
      </c>
      <c r="B685" s="14">
        <v>1.85</v>
      </c>
      <c r="C685" s="14">
        <v>4.6166666666666671</v>
      </c>
      <c r="D685" s="14">
        <v>2.3249999999999997</v>
      </c>
      <c r="E685" s="14">
        <v>5.0191666666666661</v>
      </c>
    </row>
    <row r="686" spans="1:5" x14ac:dyDescent="0.75">
      <c r="A686" s="18">
        <v>1</v>
      </c>
      <c r="B686" s="14">
        <v>0.2</v>
      </c>
      <c r="C686" s="14">
        <v>4.5999999999999996</v>
      </c>
      <c r="D686" s="14">
        <v>2.7</v>
      </c>
      <c r="E686" s="14">
        <v>5.25</v>
      </c>
    </row>
    <row r="687" spans="1:5" x14ac:dyDescent="0.75">
      <c r="A687" s="18">
        <v>2</v>
      </c>
      <c r="B687" s="14"/>
      <c r="C687" s="14">
        <v>4.5</v>
      </c>
      <c r="D687" s="14">
        <v>2.7</v>
      </c>
      <c r="E687" s="14">
        <v>5.26</v>
      </c>
    </row>
    <row r="688" spans="1:5" x14ac:dyDescent="0.75">
      <c r="A688" s="18">
        <v>3</v>
      </c>
      <c r="B688" s="14"/>
      <c r="C688" s="14">
        <v>4.4000000000000004</v>
      </c>
      <c r="D688" s="14">
        <v>2.5</v>
      </c>
      <c r="E688" s="14">
        <v>5.26</v>
      </c>
    </row>
    <row r="689" spans="1:5" x14ac:dyDescent="0.75">
      <c r="A689" s="18">
        <v>4</v>
      </c>
      <c r="B689" s="14">
        <v>3.1</v>
      </c>
      <c r="C689" s="14">
        <v>4.5</v>
      </c>
      <c r="D689" s="14">
        <v>2.2999999999999998</v>
      </c>
      <c r="E689" s="14">
        <v>5.25</v>
      </c>
    </row>
    <row r="690" spans="1:5" x14ac:dyDescent="0.75">
      <c r="A690" s="18">
        <v>5</v>
      </c>
      <c r="B690" s="14"/>
      <c r="C690" s="14">
        <v>4.4000000000000004</v>
      </c>
      <c r="D690" s="14">
        <v>2.2000000000000002</v>
      </c>
      <c r="E690" s="14">
        <v>5.25</v>
      </c>
    </row>
    <row r="691" spans="1:5" x14ac:dyDescent="0.75">
      <c r="A691" s="18">
        <v>6</v>
      </c>
      <c r="B691" s="14"/>
      <c r="C691" s="14">
        <v>4.5999999999999996</v>
      </c>
      <c r="D691" s="14">
        <v>2.2000000000000002</v>
      </c>
      <c r="E691" s="14">
        <v>5.25</v>
      </c>
    </row>
    <row r="692" spans="1:5" x14ac:dyDescent="0.75">
      <c r="A692" s="18">
        <v>7</v>
      </c>
      <c r="B692" s="14">
        <v>2.7</v>
      </c>
      <c r="C692" s="14">
        <v>4.7</v>
      </c>
      <c r="D692" s="14">
        <v>2.2000000000000002</v>
      </c>
      <c r="E692" s="14">
        <v>5.26</v>
      </c>
    </row>
    <row r="693" spans="1:5" x14ac:dyDescent="0.75">
      <c r="A693" s="18">
        <v>8</v>
      </c>
      <c r="B693" s="14"/>
      <c r="C693" s="14">
        <v>4.5999999999999996</v>
      </c>
      <c r="D693" s="14">
        <v>2.1</v>
      </c>
      <c r="E693" s="14">
        <v>5.0199999999999996</v>
      </c>
    </row>
    <row r="694" spans="1:5" x14ac:dyDescent="0.75">
      <c r="A694" s="18">
        <v>9</v>
      </c>
      <c r="B694" s="14"/>
      <c r="C694" s="14">
        <v>4.7</v>
      </c>
      <c r="D694" s="14">
        <v>2.1</v>
      </c>
      <c r="E694" s="14">
        <v>4.9400000000000004</v>
      </c>
    </row>
    <row r="695" spans="1:5" x14ac:dyDescent="0.75">
      <c r="A695" s="18">
        <v>10</v>
      </c>
      <c r="B695" s="14">
        <v>1.4</v>
      </c>
      <c r="C695" s="14">
        <v>4.7</v>
      </c>
      <c r="D695" s="14">
        <v>2.2000000000000002</v>
      </c>
      <c r="E695" s="14">
        <v>4.76</v>
      </c>
    </row>
    <row r="696" spans="1:5" x14ac:dyDescent="0.75">
      <c r="A696" s="18">
        <v>11</v>
      </c>
      <c r="B696" s="14"/>
      <c r="C696" s="14">
        <v>4.7</v>
      </c>
      <c r="D696" s="14">
        <v>2.2999999999999998</v>
      </c>
      <c r="E696" s="14">
        <v>4.49</v>
      </c>
    </row>
    <row r="697" spans="1:5" x14ac:dyDescent="0.75">
      <c r="A697" s="18">
        <v>12</v>
      </c>
      <c r="B697" s="14"/>
      <c r="C697" s="14">
        <v>5</v>
      </c>
      <c r="D697" s="14">
        <v>2.4</v>
      </c>
      <c r="E697" s="14">
        <v>4.24</v>
      </c>
    </row>
    <row r="698" spans="1:5" x14ac:dyDescent="0.75">
      <c r="A698" s="17">
        <v>2008</v>
      </c>
      <c r="B698" s="14">
        <v>-2.6999999999999997</v>
      </c>
      <c r="C698" s="14">
        <v>5.8</v>
      </c>
      <c r="D698" s="14">
        <v>2.3083333333333336</v>
      </c>
      <c r="E698" s="14">
        <v>1.9274999999999995</v>
      </c>
    </row>
    <row r="699" spans="1:5" x14ac:dyDescent="0.75">
      <c r="A699" s="18">
        <v>1</v>
      </c>
      <c r="B699" s="14">
        <v>-2.7</v>
      </c>
      <c r="C699" s="14">
        <v>5</v>
      </c>
      <c r="D699" s="14">
        <v>2.5</v>
      </c>
      <c r="E699" s="14">
        <v>3.94</v>
      </c>
    </row>
    <row r="700" spans="1:5" x14ac:dyDescent="0.75">
      <c r="A700" s="18">
        <v>2</v>
      </c>
      <c r="B700" s="14"/>
      <c r="C700" s="14">
        <v>4.9000000000000004</v>
      </c>
      <c r="D700" s="14">
        <v>2.2999999999999998</v>
      </c>
      <c r="E700" s="14">
        <v>2.98</v>
      </c>
    </row>
    <row r="701" spans="1:5" x14ac:dyDescent="0.75">
      <c r="A701" s="18">
        <v>3</v>
      </c>
      <c r="B701" s="14"/>
      <c r="C701" s="14">
        <v>5.0999999999999996</v>
      </c>
      <c r="D701" s="14">
        <v>2.4</v>
      </c>
      <c r="E701" s="14">
        <v>2.61</v>
      </c>
    </row>
    <row r="702" spans="1:5" x14ac:dyDescent="0.75">
      <c r="A702" s="18">
        <v>4</v>
      </c>
      <c r="B702" s="14">
        <v>2</v>
      </c>
      <c r="C702" s="14">
        <v>5</v>
      </c>
      <c r="D702" s="14">
        <v>2.2999999999999998</v>
      </c>
      <c r="E702" s="14">
        <v>2.2799999999999998</v>
      </c>
    </row>
    <row r="703" spans="1:5" x14ac:dyDescent="0.75">
      <c r="A703" s="18">
        <v>5</v>
      </c>
      <c r="B703" s="14"/>
      <c r="C703" s="14">
        <v>5.4</v>
      </c>
      <c r="D703" s="14">
        <v>2.2999999999999998</v>
      </c>
      <c r="E703" s="14">
        <v>1.98</v>
      </c>
    </row>
    <row r="704" spans="1:5" x14ac:dyDescent="0.75">
      <c r="A704" s="18">
        <v>6</v>
      </c>
      <c r="B704" s="14"/>
      <c r="C704" s="14">
        <v>5.6</v>
      </c>
      <c r="D704" s="14">
        <v>2.4</v>
      </c>
      <c r="E704" s="14">
        <v>2</v>
      </c>
    </row>
    <row r="705" spans="1:5" x14ac:dyDescent="0.75">
      <c r="A705" s="18">
        <v>7</v>
      </c>
      <c r="B705" s="14">
        <v>-1.9</v>
      </c>
      <c r="C705" s="14">
        <v>5.8</v>
      </c>
      <c r="D705" s="14">
        <v>2.5</v>
      </c>
      <c r="E705" s="14">
        <v>2.0099999999999998</v>
      </c>
    </row>
    <row r="706" spans="1:5" x14ac:dyDescent="0.75">
      <c r="A706" s="18">
        <v>8</v>
      </c>
      <c r="B706" s="14"/>
      <c r="C706" s="14">
        <v>6.1</v>
      </c>
      <c r="D706" s="14">
        <v>2.5</v>
      </c>
      <c r="E706" s="14">
        <v>2</v>
      </c>
    </row>
    <row r="707" spans="1:5" x14ac:dyDescent="0.75">
      <c r="A707" s="18">
        <v>9</v>
      </c>
      <c r="B707" s="14"/>
      <c r="C707" s="14">
        <v>6.1</v>
      </c>
      <c r="D707" s="14">
        <v>2.5</v>
      </c>
      <c r="E707" s="14">
        <v>1.81</v>
      </c>
    </row>
    <row r="708" spans="1:5" x14ac:dyDescent="0.75">
      <c r="A708" s="18">
        <v>10</v>
      </c>
      <c r="B708" s="14">
        <v>-8.1999999999999993</v>
      </c>
      <c r="C708" s="14">
        <v>6.5</v>
      </c>
      <c r="D708" s="14">
        <v>2.2000000000000002</v>
      </c>
      <c r="E708" s="14">
        <v>0.97</v>
      </c>
    </row>
    <row r="709" spans="1:5" x14ac:dyDescent="0.75">
      <c r="A709" s="18">
        <v>11</v>
      </c>
      <c r="B709" s="14"/>
      <c r="C709" s="14">
        <v>6.8</v>
      </c>
      <c r="D709" s="14">
        <v>2</v>
      </c>
      <c r="E709" s="14">
        <v>0.39</v>
      </c>
    </row>
    <row r="710" spans="1:5" x14ac:dyDescent="0.75">
      <c r="A710" s="18">
        <v>12</v>
      </c>
      <c r="B710" s="14"/>
      <c r="C710" s="14">
        <v>7.3</v>
      </c>
      <c r="D710" s="14">
        <v>1.8</v>
      </c>
      <c r="E710" s="14">
        <v>0.16</v>
      </c>
    </row>
    <row r="711" spans="1:5" x14ac:dyDescent="0.75">
      <c r="A711" s="17">
        <v>2009</v>
      </c>
      <c r="B711" s="14">
        <v>-0.17500000000000016</v>
      </c>
      <c r="C711" s="14">
        <v>9.2833333333333332</v>
      </c>
      <c r="D711" s="14">
        <v>1.6916666666666667</v>
      </c>
      <c r="E711" s="14">
        <v>0.16</v>
      </c>
    </row>
    <row r="712" spans="1:5" x14ac:dyDescent="0.75">
      <c r="A712" s="18">
        <v>1</v>
      </c>
      <c r="B712" s="14">
        <v>-5.4</v>
      </c>
      <c r="C712" s="14">
        <v>7.8</v>
      </c>
      <c r="D712" s="14">
        <v>1.7</v>
      </c>
      <c r="E712" s="14">
        <v>0.15</v>
      </c>
    </row>
    <row r="713" spans="1:5" x14ac:dyDescent="0.75">
      <c r="A713" s="18">
        <v>2</v>
      </c>
      <c r="B713" s="14"/>
      <c r="C713" s="14">
        <v>8.3000000000000007</v>
      </c>
      <c r="D713" s="14">
        <v>1.8</v>
      </c>
      <c r="E713" s="14">
        <v>0.22</v>
      </c>
    </row>
    <row r="714" spans="1:5" x14ac:dyDescent="0.75">
      <c r="A714" s="18">
        <v>3</v>
      </c>
      <c r="B714" s="14"/>
      <c r="C714" s="14">
        <v>8.6999999999999993</v>
      </c>
      <c r="D714" s="14">
        <v>1.8</v>
      </c>
      <c r="E714" s="14">
        <v>0.18</v>
      </c>
    </row>
    <row r="715" spans="1:5" x14ac:dyDescent="0.75">
      <c r="A715" s="18">
        <v>4</v>
      </c>
      <c r="B715" s="14">
        <v>-0.5</v>
      </c>
      <c r="C715" s="14">
        <v>9</v>
      </c>
      <c r="D715" s="14">
        <v>1.9</v>
      </c>
      <c r="E715" s="14">
        <v>0.15</v>
      </c>
    </row>
    <row r="716" spans="1:5" x14ac:dyDescent="0.75">
      <c r="A716" s="18">
        <v>5</v>
      </c>
      <c r="B716" s="14"/>
      <c r="C716" s="14">
        <v>9.4</v>
      </c>
      <c r="D716" s="14">
        <v>1.8</v>
      </c>
      <c r="E716" s="14">
        <v>0.18</v>
      </c>
    </row>
    <row r="717" spans="1:5" x14ac:dyDescent="0.75">
      <c r="A717" s="18">
        <v>6</v>
      </c>
      <c r="B717" s="14"/>
      <c r="C717" s="14">
        <v>9.5</v>
      </c>
      <c r="D717" s="14">
        <v>1.7</v>
      </c>
      <c r="E717" s="14">
        <v>0.21</v>
      </c>
    </row>
    <row r="718" spans="1:5" x14ac:dyDescent="0.75">
      <c r="A718" s="18">
        <v>7</v>
      </c>
      <c r="B718" s="14">
        <v>1.3</v>
      </c>
      <c r="C718" s="14">
        <v>9.5</v>
      </c>
      <c r="D718" s="14">
        <v>1.5</v>
      </c>
      <c r="E718" s="14">
        <v>0.16</v>
      </c>
    </row>
    <row r="719" spans="1:5" x14ac:dyDescent="0.75">
      <c r="A719" s="18">
        <v>8</v>
      </c>
      <c r="B719" s="14"/>
      <c r="C719" s="14">
        <v>9.6</v>
      </c>
      <c r="D719" s="14">
        <v>1.4</v>
      </c>
      <c r="E719" s="14">
        <v>0.16</v>
      </c>
    </row>
    <row r="720" spans="1:5" x14ac:dyDescent="0.75">
      <c r="A720" s="18">
        <v>9</v>
      </c>
      <c r="B720" s="14"/>
      <c r="C720" s="14">
        <v>9.8000000000000007</v>
      </c>
      <c r="D720" s="14">
        <v>1.5</v>
      </c>
      <c r="E720" s="14">
        <v>0.15</v>
      </c>
    </row>
    <row r="721" spans="1:5" x14ac:dyDescent="0.75">
      <c r="A721" s="18">
        <v>10</v>
      </c>
      <c r="B721" s="14">
        <v>3.9</v>
      </c>
      <c r="C721" s="14">
        <v>10</v>
      </c>
      <c r="D721" s="14">
        <v>1.7</v>
      </c>
      <c r="E721" s="14">
        <v>0.12</v>
      </c>
    </row>
    <row r="722" spans="1:5" x14ac:dyDescent="0.75">
      <c r="A722" s="18">
        <v>11</v>
      </c>
      <c r="B722" s="14"/>
      <c r="C722" s="14">
        <v>9.9</v>
      </c>
      <c r="D722" s="14">
        <v>1.7</v>
      </c>
      <c r="E722" s="14">
        <v>0.12</v>
      </c>
    </row>
    <row r="723" spans="1:5" x14ac:dyDescent="0.75">
      <c r="A723" s="18">
        <v>12</v>
      </c>
      <c r="B723" s="14"/>
      <c r="C723" s="14">
        <v>9.9</v>
      </c>
      <c r="D723" s="14">
        <v>1.8</v>
      </c>
      <c r="E723" s="14">
        <v>0.12</v>
      </c>
    </row>
    <row r="724" spans="1:5" x14ac:dyDescent="0.75">
      <c r="A724" s="17">
        <v>2010</v>
      </c>
      <c r="B724" s="14">
        <v>2.7</v>
      </c>
      <c r="C724" s="14">
        <v>9.6083333333333325</v>
      </c>
      <c r="D724" s="14">
        <v>0.95833333333333359</v>
      </c>
      <c r="E724" s="14">
        <v>0.17499999999999996</v>
      </c>
    </row>
    <row r="725" spans="1:5" x14ac:dyDescent="0.75">
      <c r="A725" s="18">
        <v>1</v>
      </c>
      <c r="B725" s="14">
        <v>1.7</v>
      </c>
      <c r="C725" s="14">
        <v>9.8000000000000007</v>
      </c>
      <c r="D725" s="14">
        <v>1.6</v>
      </c>
      <c r="E725" s="14">
        <v>0.11</v>
      </c>
    </row>
    <row r="726" spans="1:5" x14ac:dyDescent="0.75">
      <c r="A726" s="18">
        <v>2</v>
      </c>
      <c r="B726" s="14"/>
      <c r="C726" s="14">
        <v>9.8000000000000007</v>
      </c>
      <c r="D726" s="14">
        <v>1.3</v>
      </c>
      <c r="E726" s="14">
        <v>0.13</v>
      </c>
    </row>
    <row r="727" spans="1:5" x14ac:dyDescent="0.75">
      <c r="A727" s="18">
        <v>3</v>
      </c>
      <c r="B727" s="14"/>
      <c r="C727" s="14">
        <v>9.9</v>
      </c>
      <c r="D727" s="14">
        <v>1.1000000000000001</v>
      </c>
      <c r="E727" s="14">
        <v>0.16</v>
      </c>
    </row>
    <row r="728" spans="1:5" x14ac:dyDescent="0.75">
      <c r="A728" s="18">
        <v>4</v>
      </c>
      <c r="B728" s="14">
        <v>3.9</v>
      </c>
      <c r="C728" s="14">
        <v>9.9</v>
      </c>
      <c r="D728" s="14">
        <v>0.9</v>
      </c>
      <c r="E728" s="14">
        <v>0.2</v>
      </c>
    </row>
    <row r="729" spans="1:5" x14ac:dyDescent="0.75">
      <c r="A729" s="18">
        <v>5</v>
      </c>
      <c r="B729" s="14"/>
      <c r="C729" s="14">
        <v>9.6</v>
      </c>
      <c r="D729" s="14">
        <v>0.9</v>
      </c>
      <c r="E729" s="14">
        <v>0.2</v>
      </c>
    </row>
    <row r="730" spans="1:5" x14ac:dyDescent="0.75">
      <c r="A730" s="18">
        <v>6</v>
      </c>
      <c r="B730" s="14"/>
      <c r="C730" s="14">
        <v>9.4</v>
      </c>
      <c r="D730" s="14">
        <v>0.9</v>
      </c>
      <c r="E730" s="14">
        <v>0.18</v>
      </c>
    </row>
    <row r="731" spans="1:5" x14ac:dyDescent="0.75">
      <c r="A731" s="18">
        <v>7</v>
      </c>
      <c r="B731" s="14">
        <v>2.7</v>
      </c>
      <c r="C731" s="14">
        <v>9.4</v>
      </c>
      <c r="D731" s="14">
        <v>0.9</v>
      </c>
      <c r="E731" s="14">
        <v>0.18</v>
      </c>
    </row>
    <row r="732" spans="1:5" x14ac:dyDescent="0.75">
      <c r="A732" s="18">
        <v>8</v>
      </c>
      <c r="B732" s="14"/>
      <c r="C732" s="14">
        <v>9.5</v>
      </c>
      <c r="D732" s="14">
        <v>0.9</v>
      </c>
      <c r="E732" s="14">
        <v>0.19</v>
      </c>
    </row>
    <row r="733" spans="1:5" x14ac:dyDescent="0.75">
      <c r="A733" s="18">
        <v>9</v>
      </c>
      <c r="B733" s="14"/>
      <c r="C733" s="14">
        <v>9.5</v>
      </c>
      <c r="D733" s="14">
        <v>0.8</v>
      </c>
      <c r="E733" s="14">
        <v>0.19</v>
      </c>
    </row>
    <row r="734" spans="1:5" x14ac:dyDescent="0.75">
      <c r="A734" s="18">
        <v>10</v>
      </c>
      <c r="B734" s="14">
        <v>2.5</v>
      </c>
      <c r="C734" s="14">
        <v>9.4</v>
      </c>
      <c r="D734" s="14">
        <v>0.6</v>
      </c>
      <c r="E734" s="14">
        <v>0.19</v>
      </c>
    </row>
    <row r="735" spans="1:5" x14ac:dyDescent="0.75">
      <c r="A735" s="18">
        <v>11</v>
      </c>
      <c r="B735" s="14"/>
      <c r="C735" s="14">
        <v>9.8000000000000007</v>
      </c>
      <c r="D735" s="14">
        <v>0.8</v>
      </c>
      <c r="E735" s="14">
        <v>0.19</v>
      </c>
    </row>
    <row r="736" spans="1:5" x14ac:dyDescent="0.75">
      <c r="A736" s="18">
        <v>12</v>
      </c>
      <c r="B736" s="14"/>
      <c r="C736" s="14">
        <v>9.3000000000000007</v>
      </c>
      <c r="D736" s="14">
        <v>0.8</v>
      </c>
      <c r="E736" s="14">
        <v>0.18</v>
      </c>
    </row>
    <row r="737" spans="1:5" x14ac:dyDescent="0.75">
      <c r="A737" s="17">
        <v>2011</v>
      </c>
      <c r="B737" s="14">
        <v>1.7</v>
      </c>
      <c r="C737" s="14">
        <v>8.9333333333333336</v>
      </c>
      <c r="D737" s="14">
        <v>1.6666666666666667</v>
      </c>
      <c r="E737" s="14">
        <v>0.10166666666666668</v>
      </c>
    </row>
    <row r="738" spans="1:5" x14ac:dyDescent="0.75">
      <c r="A738" s="18">
        <v>1</v>
      </c>
      <c r="B738" s="14">
        <v>-1.5</v>
      </c>
      <c r="C738" s="14">
        <v>9.1</v>
      </c>
      <c r="D738" s="14">
        <v>1</v>
      </c>
      <c r="E738" s="14">
        <v>0.17</v>
      </c>
    </row>
    <row r="739" spans="1:5" x14ac:dyDescent="0.75">
      <c r="A739" s="18">
        <v>2</v>
      </c>
      <c r="B739" s="14"/>
      <c r="C739" s="14">
        <v>9</v>
      </c>
      <c r="D739" s="14">
        <v>1.1000000000000001</v>
      </c>
      <c r="E739" s="14">
        <v>0.16</v>
      </c>
    </row>
    <row r="740" spans="1:5" x14ac:dyDescent="0.75">
      <c r="A740" s="18">
        <v>3</v>
      </c>
      <c r="B740" s="14"/>
      <c r="C740" s="14">
        <v>9</v>
      </c>
      <c r="D740" s="14">
        <v>1.2</v>
      </c>
      <c r="E740" s="14">
        <v>0.14000000000000001</v>
      </c>
    </row>
    <row r="741" spans="1:5" x14ac:dyDescent="0.75">
      <c r="A741" s="18">
        <v>4</v>
      </c>
      <c r="B741" s="14">
        <v>2.9</v>
      </c>
      <c r="C741" s="14">
        <v>9.1</v>
      </c>
      <c r="D741" s="14">
        <v>1.3</v>
      </c>
      <c r="E741" s="14">
        <v>0.1</v>
      </c>
    </row>
    <row r="742" spans="1:5" x14ac:dyDescent="0.75">
      <c r="A742" s="18">
        <v>5</v>
      </c>
      <c r="B742" s="14"/>
      <c r="C742" s="14">
        <v>9</v>
      </c>
      <c r="D742" s="14">
        <v>1.5</v>
      </c>
      <c r="E742" s="14">
        <v>0.09</v>
      </c>
    </row>
    <row r="743" spans="1:5" x14ac:dyDescent="0.75">
      <c r="A743" s="18">
        <v>6</v>
      </c>
      <c r="B743" s="14"/>
      <c r="C743" s="14">
        <v>9.1</v>
      </c>
      <c r="D743" s="14">
        <v>1.6</v>
      </c>
      <c r="E743" s="14">
        <v>0.09</v>
      </c>
    </row>
    <row r="744" spans="1:5" x14ac:dyDescent="0.75">
      <c r="A744" s="18">
        <v>7</v>
      </c>
      <c r="B744" s="14">
        <v>0.8</v>
      </c>
      <c r="C744" s="14">
        <v>9</v>
      </c>
      <c r="D744" s="14">
        <v>1.8</v>
      </c>
      <c r="E744" s="14">
        <v>7.0000000000000007E-2</v>
      </c>
    </row>
    <row r="745" spans="1:5" x14ac:dyDescent="0.75">
      <c r="A745" s="18">
        <v>8</v>
      </c>
      <c r="B745" s="14"/>
      <c r="C745" s="14">
        <v>9</v>
      </c>
      <c r="D745" s="14">
        <v>2</v>
      </c>
      <c r="E745" s="14">
        <v>0.1</v>
      </c>
    </row>
    <row r="746" spans="1:5" x14ac:dyDescent="0.75">
      <c r="A746" s="18">
        <v>9</v>
      </c>
      <c r="B746" s="14"/>
      <c r="C746" s="14">
        <v>9</v>
      </c>
      <c r="D746" s="14">
        <v>2</v>
      </c>
      <c r="E746" s="14">
        <v>0.08</v>
      </c>
    </row>
    <row r="747" spans="1:5" x14ac:dyDescent="0.75">
      <c r="A747" s="18">
        <v>10</v>
      </c>
      <c r="B747" s="14">
        <v>4.5999999999999996</v>
      </c>
      <c r="C747" s="14">
        <v>8.8000000000000007</v>
      </c>
      <c r="D747" s="14">
        <v>2.1</v>
      </c>
      <c r="E747" s="14">
        <v>7.0000000000000007E-2</v>
      </c>
    </row>
    <row r="748" spans="1:5" x14ac:dyDescent="0.75">
      <c r="A748" s="18">
        <v>11</v>
      </c>
      <c r="B748" s="14"/>
      <c r="C748" s="14">
        <v>8.6</v>
      </c>
      <c r="D748" s="14">
        <v>2.2000000000000002</v>
      </c>
      <c r="E748" s="14">
        <v>0.08</v>
      </c>
    </row>
    <row r="749" spans="1:5" x14ac:dyDescent="0.75">
      <c r="A749" s="18">
        <v>12</v>
      </c>
      <c r="B749" s="14"/>
      <c r="C749" s="14">
        <v>8.5</v>
      </c>
      <c r="D749" s="14">
        <v>2.2000000000000002</v>
      </c>
      <c r="E749" s="14">
        <v>7.0000000000000007E-2</v>
      </c>
    </row>
    <row r="750" spans="1:5" x14ac:dyDescent="0.75">
      <c r="A750" s="17">
        <v>2012</v>
      </c>
      <c r="B750" s="14">
        <v>1.2999999999999998</v>
      </c>
      <c r="C750" s="14">
        <v>8.0750000000000011</v>
      </c>
      <c r="D750" s="14">
        <v>2.1166666666666663</v>
      </c>
      <c r="E750" s="14">
        <v>0.13999999999999999</v>
      </c>
    </row>
    <row r="751" spans="1:5" x14ac:dyDescent="0.75">
      <c r="A751" s="18">
        <v>1</v>
      </c>
      <c r="B751" s="14">
        <v>2.7</v>
      </c>
      <c r="C751" s="14">
        <v>8.3000000000000007</v>
      </c>
      <c r="D751" s="14">
        <v>2.2999999999999998</v>
      </c>
      <c r="E751" s="14">
        <v>0.08</v>
      </c>
    </row>
    <row r="752" spans="1:5" x14ac:dyDescent="0.75">
      <c r="A752" s="18">
        <v>2</v>
      </c>
      <c r="B752" s="14"/>
      <c r="C752" s="14">
        <v>8.3000000000000007</v>
      </c>
      <c r="D752" s="14">
        <v>2.2000000000000002</v>
      </c>
      <c r="E752" s="14">
        <v>0.1</v>
      </c>
    </row>
    <row r="753" spans="1:5" x14ac:dyDescent="0.75">
      <c r="A753" s="18">
        <v>3</v>
      </c>
      <c r="B753" s="14"/>
      <c r="C753" s="14">
        <v>8.1999999999999993</v>
      </c>
      <c r="D753" s="14">
        <v>2.2999999999999998</v>
      </c>
      <c r="E753" s="14">
        <v>0.13</v>
      </c>
    </row>
    <row r="754" spans="1:5" x14ac:dyDescent="0.75">
      <c r="A754" s="18">
        <v>4</v>
      </c>
      <c r="B754" s="14">
        <v>1.9</v>
      </c>
      <c r="C754" s="14">
        <v>8.1999999999999993</v>
      </c>
      <c r="D754" s="14">
        <v>2.2999999999999998</v>
      </c>
      <c r="E754" s="14">
        <v>0.14000000000000001</v>
      </c>
    </row>
    <row r="755" spans="1:5" x14ac:dyDescent="0.75">
      <c r="A755" s="18">
        <v>5</v>
      </c>
      <c r="B755" s="14"/>
      <c r="C755" s="14">
        <v>8.1999999999999993</v>
      </c>
      <c r="D755" s="14">
        <v>2.2999999999999998</v>
      </c>
      <c r="E755" s="14">
        <v>0.16</v>
      </c>
    </row>
    <row r="756" spans="1:5" x14ac:dyDescent="0.75">
      <c r="A756" s="18">
        <v>6</v>
      </c>
      <c r="B756" s="14"/>
      <c r="C756" s="14">
        <v>8.1999999999999993</v>
      </c>
      <c r="D756" s="14">
        <v>2.2000000000000002</v>
      </c>
      <c r="E756" s="14">
        <v>0.16</v>
      </c>
    </row>
    <row r="757" spans="1:5" x14ac:dyDescent="0.75">
      <c r="A757" s="18">
        <v>7</v>
      </c>
      <c r="B757" s="14">
        <v>0.5</v>
      </c>
      <c r="C757" s="14">
        <v>8.1999999999999993</v>
      </c>
      <c r="D757" s="14">
        <v>2.1</v>
      </c>
      <c r="E757" s="14">
        <v>0.16</v>
      </c>
    </row>
    <row r="758" spans="1:5" x14ac:dyDescent="0.75">
      <c r="A758" s="18">
        <v>8</v>
      </c>
      <c r="B758" s="14"/>
      <c r="C758" s="14">
        <v>8.1</v>
      </c>
      <c r="D758" s="14">
        <v>1.9</v>
      </c>
      <c r="E758" s="14">
        <v>0.13</v>
      </c>
    </row>
    <row r="759" spans="1:5" x14ac:dyDescent="0.75">
      <c r="A759" s="18">
        <v>9</v>
      </c>
      <c r="B759" s="14"/>
      <c r="C759" s="14">
        <v>7.8</v>
      </c>
      <c r="D759" s="14">
        <v>2</v>
      </c>
      <c r="E759" s="14">
        <v>0.14000000000000001</v>
      </c>
    </row>
    <row r="760" spans="1:5" x14ac:dyDescent="0.75">
      <c r="A760" s="18">
        <v>10</v>
      </c>
      <c r="B760" s="14">
        <v>0.1</v>
      </c>
      <c r="C760" s="14">
        <v>7.8</v>
      </c>
      <c r="D760" s="14">
        <v>2</v>
      </c>
      <c r="E760" s="14">
        <v>0.16</v>
      </c>
    </row>
    <row r="761" spans="1:5" x14ac:dyDescent="0.75">
      <c r="A761" s="18">
        <v>11</v>
      </c>
      <c r="B761" s="14"/>
      <c r="C761" s="14">
        <v>7.7</v>
      </c>
      <c r="D761" s="14">
        <v>1.9</v>
      </c>
      <c r="E761" s="14">
        <v>0.16</v>
      </c>
    </row>
    <row r="762" spans="1:5" x14ac:dyDescent="0.75">
      <c r="A762" s="18">
        <v>12</v>
      </c>
      <c r="B762" s="14"/>
      <c r="C762" s="14">
        <v>7.9</v>
      </c>
      <c r="D762" s="14">
        <v>1.9</v>
      </c>
      <c r="E762" s="14">
        <v>0.16</v>
      </c>
    </row>
    <row r="763" spans="1:5" x14ac:dyDescent="0.75">
      <c r="A763" s="17">
        <v>2013</v>
      </c>
      <c r="B763" s="14">
        <v>2.6749999999999998</v>
      </c>
      <c r="C763" s="14">
        <v>7.3666666666666671</v>
      </c>
      <c r="D763" s="14">
        <v>1.7583333333333331</v>
      </c>
      <c r="E763" s="14">
        <v>0.10750000000000003</v>
      </c>
    </row>
    <row r="764" spans="1:5" x14ac:dyDescent="0.75">
      <c r="A764" s="18">
        <v>1</v>
      </c>
      <c r="B764" s="14">
        <v>2.8</v>
      </c>
      <c r="C764" s="14">
        <v>8</v>
      </c>
      <c r="D764" s="14">
        <v>1.9</v>
      </c>
      <c r="E764" s="14">
        <v>0.14000000000000001</v>
      </c>
    </row>
    <row r="765" spans="1:5" x14ac:dyDescent="0.75">
      <c r="A765" s="18">
        <v>2</v>
      </c>
      <c r="B765" s="14"/>
      <c r="C765" s="14">
        <v>7.7</v>
      </c>
      <c r="D765" s="14">
        <v>2</v>
      </c>
      <c r="E765" s="14">
        <v>0.15</v>
      </c>
    </row>
    <row r="766" spans="1:5" x14ac:dyDescent="0.75">
      <c r="A766" s="18">
        <v>3</v>
      </c>
      <c r="B766" s="14"/>
      <c r="C766" s="14">
        <v>7.5</v>
      </c>
      <c r="D766" s="14">
        <v>1.9</v>
      </c>
      <c r="E766" s="14">
        <v>0.14000000000000001</v>
      </c>
    </row>
    <row r="767" spans="1:5" x14ac:dyDescent="0.75">
      <c r="A767" s="18">
        <v>4</v>
      </c>
      <c r="B767" s="14">
        <v>0.8</v>
      </c>
      <c r="C767" s="14">
        <v>7.6</v>
      </c>
      <c r="D767" s="14">
        <v>1.7</v>
      </c>
      <c r="E767" s="14">
        <v>0.15</v>
      </c>
    </row>
    <row r="768" spans="1:5" x14ac:dyDescent="0.75">
      <c r="A768" s="18">
        <v>5</v>
      </c>
      <c r="B768" s="14"/>
      <c r="C768" s="14">
        <v>7.5</v>
      </c>
      <c r="D768" s="14">
        <v>1.7</v>
      </c>
      <c r="E768" s="14">
        <v>0.11</v>
      </c>
    </row>
    <row r="769" spans="1:5" x14ac:dyDescent="0.75">
      <c r="A769" s="18">
        <v>6</v>
      </c>
      <c r="B769" s="14"/>
      <c r="C769" s="14">
        <v>7.5</v>
      </c>
      <c r="D769" s="14">
        <v>1.6</v>
      </c>
      <c r="E769" s="14">
        <v>0.09</v>
      </c>
    </row>
    <row r="770" spans="1:5" x14ac:dyDescent="0.75">
      <c r="A770" s="18">
        <v>7</v>
      </c>
      <c r="B770" s="14">
        <v>3.1</v>
      </c>
      <c r="C770" s="14">
        <v>7.3</v>
      </c>
      <c r="D770" s="14">
        <v>1.7</v>
      </c>
      <c r="E770" s="14">
        <v>0.09</v>
      </c>
    </row>
    <row r="771" spans="1:5" x14ac:dyDescent="0.75">
      <c r="A771" s="18">
        <v>8</v>
      </c>
      <c r="B771" s="14"/>
      <c r="C771" s="14">
        <v>7.3</v>
      </c>
      <c r="D771" s="14">
        <v>1.8</v>
      </c>
      <c r="E771" s="14">
        <v>0.08</v>
      </c>
    </row>
    <row r="772" spans="1:5" x14ac:dyDescent="0.75">
      <c r="A772" s="18">
        <v>9</v>
      </c>
      <c r="B772" s="14"/>
      <c r="C772" s="14">
        <v>7.2</v>
      </c>
      <c r="D772" s="14">
        <v>1.7</v>
      </c>
      <c r="E772" s="14">
        <v>0.08</v>
      </c>
    </row>
    <row r="773" spans="1:5" x14ac:dyDescent="0.75">
      <c r="A773" s="18">
        <v>10</v>
      </c>
      <c r="B773" s="14">
        <v>4</v>
      </c>
      <c r="C773" s="14">
        <v>7.2</v>
      </c>
      <c r="D773" s="14">
        <v>1.7</v>
      </c>
      <c r="E773" s="14">
        <v>0.09</v>
      </c>
    </row>
    <row r="774" spans="1:5" x14ac:dyDescent="0.75">
      <c r="A774" s="18">
        <v>11</v>
      </c>
      <c r="B774" s="14"/>
      <c r="C774" s="14">
        <v>6.9</v>
      </c>
      <c r="D774" s="14">
        <v>1.7</v>
      </c>
      <c r="E774" s="14">
        <v>0.08</v>
      </c>
    </row>
    <row r="775" spans="1:5" x14ac:dyDescent="0.75">
      <c r="A775" s="18">
        <v>12</v>
      </c>
      <c r="B775" s="14"/>
      <c r="C775" s="14">
        <v>6.7</v>
      </c>
      <c r="D775" s="14">
        <v>1.7</v>
      </c>
      <c r="E775" s="14">
        <v>0.09</v>
      </c>
    </row>
    <row r="776" spans="1:5" x14ac:dyDescent="0.75">
      <c r="A776" s="17">
        <v>2014</v>
      </c>
      <c r="B776" s="14">
        <v>2.5249999999999999</v>
      </c>
      <c r="C776" s="14">
        <v>6.166666666666667</v>
      </c>
      <c r="D776" s="14">
        <v>1.75</v>
      </c>
      <c r="E776" s="14">
        <v>8.9166666666666658E-2</v>
      </c>
    </row>
    <row r="777" spans="1:5" x14ac:dyDescent="0.75">
      <c r="A777" s="18">
        <v>1</v>
      </c>
      <c r="B777" s="14">
        <v>-1.2</v>
      </c>
      <c r="C777" s="14">
        <v>6.6</v>
      </c>
      <c r="D777" s="14">
        <v>1.6</v>
      </c>
      <c r="E777" s="14">
        <v>7.0000000000000007E-2</v>
      </c>
    </row>
    <row r="778" spans="1:5" x14ac:dyDescent="0.75">
      <c r="A778" s="18">
        <v>2</v>
      </c>
      <c r="B778" s="14"/>
      <c r="C778" s="14">
        <v>6.7</v>
      </c>
      <c r="D778" s="14">
        <v>1.6</v>
      </c>
      <c r="E778" s="14">
        <v>7.0000000000000007E-2</v>
      </c>
    </row>
    <row r="779" spans="1:5" x14ac:dyDescent="0.75">
      <c r="A779" s="18">
        <v>3</v>
      </c>
      <c r="B779" s="14"/>
      <c r="C779" s="14">
        <v>6.7</v>
      </c>
      <c r="D779" s="14">
        <v>1.7</v>
      </c>
      <c r="E779" s="14">
        <v>0.08</v>
      </c>
    </row>
    <row r="780" spans="1:5" x14ac:dyDescent="0.75">
      <c r="A780" s="18">
        <v>4</v>
      </c>
      <c r="B780" s="14">
        <v>4</v>
      </c>
      <c r="C780" s="14">
        <v>6.2</v>
      </c>
      <c r="D780" s="14">
        <v>1.8</v>
      </c>
      <c r="E780" s="14">
        <v>0.09</v>
      </c>
    </row>
    <row r="781" spans="1:5" x14ac:dyDescent="0.75">
      <c r="A781" s="18">
        <v>5</v>
      </c>
      <c r="B781" s="14"/>
      <c r="C781" s="14">
        <v>6.3</v>
      </c>
      <c r="D781" s="14">
        <v>2</v>
      </c>
      <c r="E781" s="14">
        <v>0.09</v>
      </c>
    </row>
    <row r="782" spans="1:5" x14ac:dyDescent="0.75">
      <c r="A782" s="18">
        <v>6</v>
      </c>
      <c r="B782" s="14"/>
      <c r="C782" s="14">
        <v>6.1</v>
      </c>
      <c r="D782" s="14">
        <v>1.9</v>
      </c>
      <c r="E782" s="14">
        <v>0.1</v>
      </c>
    </row>
    <row r="783" spans="1:5" x14ac:dyDescent="0.75">
      <c r="A783" s="18">
        <v>7</v>
      </c>
      <c r="B783" s="14">
        <v>5</v>
      </c>
      <c r="C783" s="14">
        <v>6.2</v>
      </c>
      <c r="D783" s="14">
        <v>1.9</v>
      </c>
      <c r="E783" s="14">
        <v>0.09</v>
      </c>
    </row>
    <row r="784" spans="1:5" x14ac:dyDescent="0.75">
      <c r="A784" s="18">
        <v>8</v>
      </c>
      <c r="B784" s="14"/>
      <c r="C784" s="14">
        <v>6.2</v>
      </c>
      <c r="D784" s="14">
        <v>1.7</v>
      </c>
      <c r="E784" s="14">
        <v>0.09</v>
      </c>
    </row>
    <row r="785" spans="1:5" x14ac:dyDescent="0.75">
      <c r="A785" s="18">
        <v>9</v>
      </c>
      <c r="B785" s="14"/>
      <c r="C785" s="14">
        <v>5.9</v>
      </c>
      <c r="D785" s="14">
        <v>1.7</v>
      </c>
      <c r="E785" s="14">
        <v>0.09</v>
      </c>
    </row>
    <row r="786" spans="1:5" x14ac:dyDescent="0.75">
      <c r="A786" s="18">
        <v>10</v>
      </c>
      <c r="B786" s="14">
        <v>2.2999999999999998</v>
      </c>
      <c r="C786" s="14">
        <v>5.7</v>
      </c>
      <c r="D786" s="14">
        <v>1.8</v>
      </c>
      <c r="E786" s="14">
        <v>0.09</v>
      </c>
    </row>
    <row r="787" spans="1:5" x14ac:dyDescent="0.75">
      <c r="A787" s="18">
        <v>11</v>
      </c>
      <c r="B787" s="14"/>
      <c r="C787" s="14">
        <v>5.8</v>
      </c>
      <c r="D787" s="14">
        <v>1.7</v>
      </c>
      <c r="E787" s="14">
        <v>0.09</v>
      </c>
    </row>
    <row r="788" spans="1:5" x14ac:dyDescent="0.75">
      <c r="A788" s="18">
        <v>12</v>
      </c>
      <c r="B788" s="14"/>
      <c r="C788" s="14">
        <v>5.6</v>
      </c>
      <c r="D788" s="14">
        <v>1.6</v>
      </c>
      <c r="E788" s="14">
        <v>0.12</v>
      </c>
    </row>
    <row r="789" spans="1:5" x14ac:dyDescent="0.75">
      <c r="A789" s="17">
        <v>2015</v>
      </c>
      <c r="B789" s="14">
        <v>1.875</v>
      </c>
      <c r="C789" s="14">
        <v>5.2583333333333337</v>
      </c>
      <c r="D789" s="14">
        <v>1.8250000000000002</v>
      </c>
      <c r="E789" s="14">
        <v>0.13250000000000001</v>
      </c>
    </row>
    <row r="790" spans="1:5" x14ac:dyDescent="0.75">
      <c r="A790" s="18">
        <v>1</v>
      </c>
      <c r="B790" s="14">
        <v>2</v>
      </c>
      <c r="C790" s="14">
        <v>5.7</v>
      </c>
      <c r="D790" s="14">
        <v>1.6</v>
      </c>
      <c r="E790" s="14">
        <v>0.11</v>
      </c>
    </row>
    <row r="791" spans="1:5" x14ac:dyDescent="0.75">
      <c r="A791" s="18">
        <v>2</v>
      </c>
      <c r="B791" s="14"/>
      <c r="C791" s="14">
        <v>5.5</v>
      </c>
      <c r="D791" s="14">
        <v>1.7</v>
      </c>
      <c r="E791" s="14">
        <v>0.11</v>
      </c>
    </row>
    <row r="792" spans="1:5" x14ac:dyDescent="0.75">
      <c r="A792" s="18">
        <v>3</v>
      </c>
      <c r="B792" s="14"/>
      <c r="C792" s="14">
        <v>5.4</v>
      </c>
      <c r="D792" s="14">
        <v>1.8</v>
      </c>
      <c r="E792" s="14">
        <v>0.11</v>
      </c>
    </row>
    <row r="793" spans="1:5" x14ac:dyDescent="0.75">
      <c r="A793" s="18">
        <v>4</v>
      </c>
      <c r="B793" s="14">
        <v>2.6</v>
      </c>
      <c r="C793" s="14">
        <v>5.4</v>
      </c>
      <c r="D793" s="14">
        <v>1.8</v>
      </c>
      <c r="E793" s="14">
        <v>0.12</v>
      </c>
    </row>
    <row r="794" spans="1:5" x14ac:dyDescent="0.75">
      <c r="A794" s="18">
        <v>5</v>
      </c>
      <c r="B794" s="14"/>
      <c r="C794" s="14">
        <v>5.5</v>
      </c>
      <c r="D794" s="14">
        <v>1.7</v>
      </c>
      <c r="E794" s="14">
        <v>0.12</v>
      </c>
    </row>
    <row r="795" spans="1:5" x14ac:dyDescent="0.75">
      <c r="A795" s="18">
        <v>6</v>
      </c>
      <c r="B795" s="14"/>
      <c r="C795" s="14">
        <v>5.3</v>
      </c>
      <c r="D795" s="14">
        <v>1.8</v>
      </c>
      <c r="E795" s="14">
        <v>0.13</v>
      </c>
    </row>
    <row r="796" spans="1:5" x14ac:dyDescent="0.75">
      <c r="A796" s="18">
        <v>7</v>
      </c>
      <c r="B796" s="14">
        <v>2</v>
      </c>
      <c r="C796" s="14">
        <v>5.2</v>
      </c>
      <c r="D796" s="14">
        <v>1.8</v>
      </c>
      <c r="E796" s="14">
        <v>0.13</v>
      </c>
    </row>
    <row r="797" spans="1:5" x14ac:dyDescent="0.75">
      <c r="A797" s="18">
        <v>8</v>
      </c>
      <c r="B797" s="14"/>
      <c r="C797" s="14">
        <v>5.0999999999999996</v>
      </c>
      <c r="D797" s="14">
        <v>1.8</v>
      </c>
      <c r="E797" s="14">
        <v>0.14000000000000001</v>
      </c>
    </row>
    <row r="798" spans="1:5" x14ac:dyDescent="0.75">
      <c r="A798" s="18">
        <v>9</v>
      </c>
      <c r="B798" s="14"/>
      <c r="C798" s="14">
        <v>5</v>
      </c>
      <c r="D798" s="14">
        <v>1.9</v>
      </c>
      <c r="E798" s="14">
        <v>0.14000000000000001</v>
      </c>
    </row>
    <row r="799" spans="1:5" x14ac:dyDescent="0.75">
      <c r="A799" s="18">
        <v>10</v>
      </c>
      <c r="B799" s="14">
        <v>0.9</v>
      </c>
      <c r="C799" s="14">
        <v>5</v>
      </c>
      <c r="D799" s="14">
        <v>1.9</v>
      </c>
      <c r="E799" s="14">
        <v>0.12</v>
      </c>
    </row>
    <row r="800" spans="1:5" x14ac:dyDescent="0.75">
      <c r="A800" s="18">
        <v>11</v>
      </c>
      <c r="B800" s="14"/>
      <c r="C800" s="14">
        <v>5</v>
      </c>
      <c r="D800" s="14">
        <v>2</v>
      </c>
      <c r="E800" s="14">
        <v>0.12</v>
      </c>
    </row>
    <row r="801" spans="1:5" x14ac:dyDescent="0.75">
      <c r="A801" s="18">
        <v>12</v>
      </c>
      <c r="B801" s="14"/>
      <c r="C801" s="14">
        <v>5</v>
      </c>
      <c r="D801" s="14">
        <v>2.1</v>
      </c>
      <c r="E801" s="14">
        <v>0.24</v>
      </c>
    </row>
    <row r="802" spans="1:5" x14ac:dyDescent="0.75">
      <c r="A802" s="17">
        <v>2016</v>
      </c>
      <c r="B802" s="14">
        <v>1.9</v>
      </c>
      <c r="C802" s="14">
        <v>4.8499999999999996</v>
      </c>
      <c r="D802" s="14">
        <v>2.1916666666666669</v>
      </c>
      <c r="E802" s="14">
        <v>0.39500000000000002</v>
      </c>
    </row>
    <row r="803" spans="1:5" x14ac:dyDescent="0.75">
      <c r="A803" s="18">
        <v>1</v>
      </c>
      <c r="B803" s="14">
        <v>0.8</v>
      </c>
      <c r="C803" s="14">
        <v>4.9000000000000004</v>
      </c>
      <c r="D803" s="14">
        <v>2.2000000000000002</v>
      </c>
      <c r="E803" s="14">
        <v>0.34</v>
      </c>
    </row>
    <row r="804" spans="1:5" x14ac:dyDescent="0.75">
      <c r="A804" s="18">
        <v>2</v>
      </c>
      <c r="B804" s="14"/>
      <c r="C804" s="14">
        <v>4.9000000000000004</v>
      </c>
      <c r="D804" s="14">
        <v>2.2999999999999998</v>
      </c>
      <c r="E804" s="14">
        <v>0.38</v>
      </c>
    </row>
    <row r="805" spans="1:5" x14ac:dyDescent="0.75">
      <c r="A805" s="18">
        <v>3</v>
      </c>
      <c r="B805" s="14"/>
      <c r="C805" s="14">
        <v>5</v>
      </c>
      <c r="D805" s="14">
        <v>2.2000000000000002</v>
      </c>
      <c r="E805" s="14">
        <v>0.36</v>
      </c>
    </row>
    <row r="806" spans="1:5" x14ac:dyDescent="0.75">
      <c r="A806" s="18">
        <v>4</v>
      </c>
      <c r="B806" s="14">
        <v>1.4</v>
      </c>
      <c r="C806" s="14">
        <v>5</v>
      </c>
      <c r="D806" s="14">
        <v>2.1</v>
      </c>
      <c r="E806" s="14">
        <v>0.37</v>
      </c>
    </row>
    <row r="807" spans="1:5" x14ac:dyDescent="0.75">
      <c r="A807" s="18">
        <v>5</v>
      </c>
      <c r="B807" s="14"/>
      <c r="C807" s="14">
        <v>4.7</v>
      </c>
      <c r="D807" s="14">
        <v>2.2000000000000002</v>
      </c>
      <c r="E807" s="14">
        <v>0.37</v>
      </c>
    </row>
    <row r="808" spans="1:5" x14ac:dyDescent="0.75">
      <c r="A808" s="18">
        <v>6</v>
      </c>
      <c r="B808" s="14"/>
      <c r="C808" s="14">
        <v>4.9000000000000004</v>
      </c>
      <c r="D808" s="14">
        <v>2.2000000000000002</v>
      </c>
      <c r="E808" s="14">
        <v>0.38</v>
      </c>
    </row>
    <row r="809" spans="1:5" x14ac:dyDescent="0.75">
      <c r="A809" s="18">
        <v>7</v>
      </c>
      <c r="B809" s="14">
        <v>3.5</v>
      </c>
      <c r="C809" s="14">
        <v>4.9000000000000004</v>
      </c>
      <c r="D809" s="14">
        <v>2.2000000000000002</v>
      </c>
      <c r="E809" s="14">
        <v>0.39</v>
      </c>
    </row>
    <row r="810" spans="1:5" x14ac:dyDescent="0.75">
      <c r="A810" s="18">
        <v>8</v>
      </c>
      <c r="B810" s="14"/>
      <c r="C810" s="14">
        <v>4.9000000000000004</v>
      </c>
      <c r="D810" s="14">
        <v>2.2999999999999998</v>
      </c>
      <c r="E810" s="14">
        <v>0.4</v>
      </c>
    </row>
    <row r="811" spans="1:5" x14ac:dyDescent="0.75">
      <c r="A811" s="18">
        <v>9</v>
      </c>
      <c r="B811" s="14"/>
      <c r="C811" s="14">
        <v>4.9000000000000004</v>
      </c>
      <c r="D811" s="14">
        <v>2.2000000000000002</v>
      </c>
      <c r="E811" s="14">
        <v>0.4</v>
      </c>
    </row>
    <row r="812" spans="1:5" x14ac:dyDescent="0.75">
      <c r="A812" s="18">
        <v>10</v>
      </c>
      <c r="B812" s="14">
        <v>1.9</v>
      </c>
      <c r="C812" s="14">
        <v>4.8</v>
      </c>
      <c r="D812" s="14">
        <v>2.1</v>
      </c>
      <c r="E812" s="14">
        <v>0.4</v>
      </c>
    </row>
    <row r="813" spans="1:5" x14ac:dyDescent="0.75">
      <c r="A813" s="18">
        <v>11</v>
      </c>
      <c r="B813" s="14"/>
      <c r="C813" s="14">
        <v>4.5999999999999996</v>
      </c>
      <c r="D813" s="14">
        <v>2.1</v>
      </c>
      <c r="E813" s="14">
        <v>0.41</v>
      </c>
    </row>
    <row r="814" spans="1:5" x14ac:dyDescent="0.75">
      <c r="A814" s="18">
        <v>12</v>
      </c>
      <c r="B814" s="14"/>
      <c r="C814" s="14">
        <v>4.7</v>
      </c>
      <c r="D814" s="14">
        <v>2.2000000000000002</v>
      </c>
      <c r="E814" s="14">
        <v>0.54</v>
      </c>
    </row>
    <row r="815" spans="1:5" x14ac:dyDescent="0.75">
      <c r="A815" s="17">
        <v>2017</v>
      </c>
      <c r="B815" s="14"/>
      <c r="C815" s="14">
        <v>4.3750000000000009</v>
      </c>
      <c r="D815" s="14">
        <v>2.1166666666666667</v>
      </c>
      <c r="E815" s="14">
        <v>1.0016666666666667</v>
      </c>
    </row>
    <row r="816" spans="1:5" x14ac:dyDescent="0.75">
      <c r="A816" s="18">
        <v>1</v>
      </c>
      <c r="B816" s="14"/>
      <c r="C816" s="14">
        <v>4.8</v>
      </c>
      <c r="D816" s="14">
        <v>2.5</v>
      </c>
      <c r="E816" s="14">
        <v>0.65</v>
      </c>
    </row>
    <row r="817" spans="1:5" x14ac:dyDescent="0.75">
      <c r="A817" s="18">
        <v>2</v>
      </c>
      <c r="B817" s="14"/>
      <c r="C817" s="14">
        <v>4.7</v>
      </c>
      <c r="D817" s="14">
        <v>2.7</v>
      </c>
      <c r="E817" s="14">
        <v>0.66</v>
      </c>
    </row>
    <row r="818" spans="1:5" x14ac:dyDescent="0.75">
      <c r="A818" s="18">
        <v>3</v>
      </c>
      <c r="B818" s="14"/>
      <c r="C818" s="14">
        <v>4.4000000000000004</v>
      </c>
      <c r="D818" s="14">
        <v>2.4</v>
      </c>
      <c r="E818" s="14">
        <v>0.79</v>
      </c>
    </row>
    <row r="819" spans="1:5" x14ac:dyDescent="0.75">
      <c r="A819" s="18">
        <v>4</v>
      </c>
      <c r="B819" s="14"/>
      <c r="C819" s="14">
        <v>4.4000000000000004</v>
      </c>
      <c r="D819" s="14">
        <v>2.2000000000000002</v>
      </c>
      <c r="E819" s="14">
        <v>0.9</v>
      </c>
    </row>
    <row r="820" spans="1:5" x14ac:dyDescent="0.75">
      <c r="A820" s="18">
        <v>5</v>
      </c>
      <c r="B820" s="14"/>
      <c r="C820" s="14">
        <v>4.4000000000000004</v>
      </c>
      <c r="D820" s="14">
        <v>1.9</v>
      </c>
      <c r="E820" s="14">
        <v>0.91</v>
      </c>
    </row>
    <row r="821" spans="1:5" x14ac:dyDescent="0.75">
      <c r="A821" s="18">
        <v>6</v>
      </c>
      <c r="B821" s="14"/>
      <c r="C821" s="14">
        <v>4.3</v>
      </c>
      <c r="D821" s="14">
        <v>1.6</v>
      </c>
      <c r="E821" s="14">
        <v>1.04</v>
      </c>
    </row>
    <row r="822" spans="1:5" x14ac:dyDescent="0.75">
      <c r="A822" s="18">
        <v>7</v>
      </c>
      <c r="B822" s="14"/>
      <c r="C822" s="14">
        <v>4.3</v>
      </c>
      <c r="D822" s="14">
        <v>1.7</v>
      </c>
      <c r="E822" s="14">
        <v>1.1499999999999999</v>
      </c>
    </row>
    <row r="823" spans="1:5" x14ac:dyDescent="0.75">
      <c r="A823" s="18">
        <v>8</v>
      </c>
      <c r="B823" s="14"/>
      <c r="C823" s="14">
        <v>4.4000000000000004</v>
      </c>
      <c r="D823" s="14">
        <v>1.9</v>
      </c>
      <c r="E823" s="14">
        <v>1.1599999999999999</v>
      </c>
    </row>
    <row r="824" spans="1:5" x14ac:dyDescent="0.75">
      <c r="A824" s="18">
        <v>9</v>
      </c>
      <c r="B824" s="14"/>
      <c r="C824" s="14">
        <v>4.3</v>
      </c>
      <c r="D824" s="14">
        <v>2.2000000000000002</v>
      </c>
      <c r="E824" s="14">
        <v>1.1499999999999999</v>
      </c>
    </row>
    <row r="825" spans="1:5" x14ac:dyDescent="0.75">
      <c r="A825" s="18">
        <v>10</v>
      </c>
      <c r="B825" s="14"/>
      <c r="C825" s="14">
        <v>4.2</v>
      </c>
      <c r="D825" s="14">
        <v>2</v>
      </c>
      <c r="E825" s="14">
        <v>1.1499999999999999</v>
      </c>
    </row>
    <row r="826" spans="1:5" x14ac:dyDescent="0.75">
      <c r="A826" s="18">
        <v>11</v>
      </c>
      <c r="B826" s="14"/>
      <c r="C826" s="14">
        <v>4.2</v>
      </c>
      <c r="D826" s="14">
        <v>2.2000000000000002</v>
      </c>
      <c r="E826" s="14">
        <v>1.1599999999999999</v>
      </c>
    </row>
    <row r="827" spans="1:5" x14ac:dyDescent="0.75">
      <c r="A827" s="18">
        <v>12</v>
      </c>
      <c r="B827" s="14"/>
      <c r="C827" s="14">
        <v>4.0999999999999996</v>
      </c>
      <c r="D827" s="14">
        <v>2.1</v>
      </c>
      <c r="E827" s="14">
        <v>1.3</v>
      </c>
    </row>
    <row r="828" spans="1:5" x14ac:dyDescent="0.75">
      <c r="A828" s="17">
        <v>2018</v>
      </c>
      <c r="B828" s="14"/>
      <c r="C828" s="14">
        <v>3.8916666666666662</v>
      </c>
      <c r="D828" s="14">
        <v>2.4499999999999997</v>
      </c>
      <c r="E828" s="14">
        <v>1.8316666666666663</v>
      </c>
    </row>
    <row r="829" spans="1:5" x14ac:dyDescent="0.75">
      <c r="A829" s="18">
        <v>1</v>
      </c>
      <c r="B829" s="14"/>
      <c r="C829" s="14">
        <v>4</v>
      </c>
      <c r="D829" s="14">
        <v>2.1</v>
      </c>
      <c r="E829" s="14">
        <v>1.41</v>
      </c>
    </row>
    <row r="830" spans="1:5" x14ac:dyDescent="0.75">
      <c r="A830" s="18">
        <v>2</v>
      </c>
      <c r="B830" s="14"/>
      <c r="C830" s="14">
        <v>4.0999999999999996</v>
      </c>
      <c r="D830" s="14">
        <v>2.2000000000000002</v>
      </c>
      <c r="E830" s="14">
        <v>1.42</v>
      </c>
    </row>
    <row r="831" spans="1:5" x14ac:dyDescent="0.75">
      <c r="A831" s="18">
        <v>3</v>
      </c>
      <c r="B831" s="14"/>
      <c r="C831" s="14">
        <v>4</v>
      </c>
      <c r="D831" s="14">
        <v>2.4</v>
      </c>
      <c r="E831" s="14">
        <v>1.51</v>
      </c>
    </row>
    <row r="832" spans="1:5" x14ac:dyDescent="0.75">
      <c r="A832" s="18">
        <v>4</v>
      </c>
      <c r="B832" s="14"/>
      <c r="C832" s="14">
        <v>4</v>
      </c>
      <c r="D832" s="14">
        <v>2.5</v>
      </c>
      <c r="E832" s="14">
        <v>1.69</v>
      </c>
    </row>
    <row r="833" spans="1:5" x14ac:dyDescent="0.75">
      <c r="A833" s="18">
        <v>5</v>
      </c>
      <c r="B833" s="14"/>
      <c r="C833" s="14">
        <v>3.8</v>
      </c>
      <c r="D833" s="14">
        <v>2.8</v>
      </c>
      <c r="E833" s="14">
        <v>1.7</v>
      </c>
    </row>
    <row r="834" spans="1:5" x14ac:dyDescent="0.75">
      <c r="A834" s="18">
        <v>6</v>
      </c>
      <c r="B834" s="14"/>
      <c r="C834" s="14">
        <v>4</v>
      </c>
      <c r="D834" s="14">
        <v>2.9</v>
      </c>
      <c r="E834" s="14">
        <v>1.82</v>
      </c>
    </row>
    <row r="835" spans="1:5" x14ac:dyDescent="0.75">
      <c r="A835" s="18">
        <v>7</v>
      </c>
      <c r="B835" s="14"/>
      <c r="C835" s="14">
        <v>3.8</v>
      </c>
      <c r="D835" s="14">
        <v>2.9</v>
      </c>
      <c r="E835" s="14">
        <v>1.91</v>
      </c>
    </row>
    <row r="836" spans="1:5" x14ac:dyDescent="0.75">
      <c r="A836" s="18">
        <v>8</v>
      </c>
      <c r="B836" s="14"/>
      <c r="C836" s="14">
        <v>3.8</v>
      </c>
      <c r="D836" s="14">
        <v>2.2999999999999998</v>
      </c>
      <c r="E836" s="14">
        <v>1.91</v>
      </c>
    </row>
    <row r="837" spans="1:5" x14ac:dyDescent="0.75">
      <c r="A837" s="18">
        <v>9</v>
      </c>
      <c r="B837" s="14"/>
      <c r="C837" s="14">
        <v>3.7</v>
      </c>
      <c r="D837" s="14">
        <v>2.7</v>
      </c>
      <c r="E837" s="14">
        <v>1.95</v>
      </c>
    </row>
    <row r="838" spans="1:5" x14ac:dyDescent="0.75">
      <c r="A838" s="18">
        <v>10</v>
      </c>
      <c r="B838" s="14"/>
      <c r="C838" s="14">
        <v>3.8</v>
      </c>
      <c r="D838" s="14">
        <v>2.5</v>
      </c>
      <c r="E838" s="14">
        <v>2.19</v>
      </c>
    </row>
    <row r="839" spans="1:5" x14ac:dyDescent="0.75">
      <c r="A839" s="18">
        <v>11</v>
      </c>
      <c r="B839" s="14"/>
      <c r="C839" s="14">
        <v>3.8</v>
      </c>
      <c r="D839" s="14">
        <v>2.2000000000000002</v>
      </c>
      <c r="E839" s="14">
        <v>2.2000000000000002</v>
      </c>
    </row>
    <row r="840" spans="1:5" x14ac:dyDescent="0.75">
      <c r="A840" s="18">
        <v>12</v>
      </c>
      <c r="B840" s="14"/>
      <c r="C840" s="14">
        <v>3.9</v>
      </c>
      <c r="D840" s="14">
        <v>1.9</v>
      </c>
      <c r="E840" s="14">
        <v>2.27</v>
      </c>
    </row>
    <row r="841" spans="1:5" x14ac:dyDescent="0.75">
      <c r="A841" s="17">
        <v>2019</v>
      </c>
      <c r="B841" s="14"/>
      <c r="C841" s="14">
        <v>3.6750000000000007</v>
      </c>
      <c r="D841" s="14">
        <v>1.8166666666666667</v>
      </c>
      <c r="E841" s="14">
        <v>2.1583333333333332</v>
      </c>
    </row>
    <row r="842" spans="1:5" x14ac:dyDescent="0.75">
      <c r="A842" s="18">
        <v>1</v>
      </c>
      <c r="B842" s="14"/>
      <c r="C842" s="14">
        <v>4</v>
      </c>
      <c r="D842" s="14">
        <v>1.6</v>
      </c>
      <c r="E842" s="14">
        <v>2.4</v>
      </c>
    </row>
    <row r="843" spans="1:5" x14ac:dyDescent="0.75">
      <c r="A843" s="18">
        <v>2</v>
      </c>
      <c r="B843" s="14"/>
      <c r="C843" s="14">
        <v>3.8</v>
      </c>
      <c r="D843" s="14">
        <v>1.5</v>
      </c>
      <c r="E843" s="14">
        <v>2.4</v>
      </c>
    </row>
    <row r="844" spans="1:5" x14ac:dyDescent="0.75">
      <c r="A844" s="18">
        <v>3</v>
      </c>
      <c r="B844" s="14"/>
      <c r="C844" s="14">
        <v>3.8</v>
      </c>
      <c r="D844" s="14">
        <v>1.9</v>
      </c>
      <c r="E844" s="14">
        <v>2.41</v>
      </c>
    </row>
    <row r="845" spans="1:5" x14ac:dyDescent="0.75">
      <c r="A845" s="18">
        <v>4</v>
      </c>
      <c r="B845" s="14"/>
      <c r="C845" s="14">
        <v>3.7</v>
      </c>
      <c r="D845" s="14">
        <v>2</v>
      </c>
      <c r="E845" s="14">
        <v>2.42</v>
      </c>
    </row>
    <row r="846" spans="1:5" x14ac:dyDescent="0.75">
      <c r="A846" s="18">
        <v>5</v>
      </c>
      <c r="B846" s="14"/>
      <c r="C846" s="14">
        <v>3.6</v>
      </c>
      <c r="D846" s="14">
        <v>1.8</v>
      </c>
      <c r="E846" s="14">
        <v>2.39</v>
      </c>
    </row>
    <row r="847" spans="1:5" x14ac:dyDescent="0.75">
      <c r="A847" s="18">
        <v>6</v>
      </c>
      <c r="B847" s="14"/>
      <c r="C847" s="14">
        <v>3.6</v>
      </c>
      <c r="D847" s="14">
        <v>1.6</v>
      </c>
      <c r="E847" s="14">
        <v>2.38</v>
      </c>
    </row>
    <row r="848" spans="1:5" x14ac:dyDescent="0.75">
      <c r="A848" s="18">
        <v>7</v>
      </c>
      <c r="B848" s="14"/>
      <c r="C848" s="14">
        <v>3.7</v>
      </c>
      <c r="D848" s="14">
        <v>1.8</v>
      </c>
      <c r="E848" s="14">
        <v>2.4</v>
      </c>
    </row>
    <row r="849" spans="1:5" x14ac:dyDescent="0.75">
      <c r="A849" s="18">
        <v>8</v>
      </c>
      <c r="B849" s="14"/>
      <c r="C849" s="14">
        <v>3.6</v>
      </c>
      <c r="D849" s="14">
        <v>1.7</v>
      </c>
      <c r="E849" s="14">
        <v>2.13</v>
      </c>
    </row>
    <row r="850" spans="1:5" x14ac:dyDescent="0.75">
      <c r="A850" s="18">
        <v>9</v>
      </c>
      <c r="B850" s="14"/>
      <c r="C850" s="14">
        <v>3.5</v>
      </c>
      <c r="D850" s="14">
        <v>1.7</v>
      </c>
      <c r="E850" s="14">
        <v>2.04</v>
      </c>
    </row>
    <row r="851" spans="1:5" x14ac:dyDescent="0.75">
      <c r="A851" s="18">
        <v>10</v>
      </c>
      <c r="B851" s="14"/>
      <c r="C851" s="14">
        <v>3.6</v>
      </c>
      <c r="D851" s="14">
        <v>1.8</v>
      </c>
      <c r="E851" s="14">
        <v>1.83</v>
      </c>
    </row>
    <row r="852" spans="1:5" x14ac:dyDescent="0.75">
      <c r="A852" s="18">
        <v>11</v>
      </c>
      <c r="B852" s="14"/>
      <c r="C852" s="14">
        <v>3.6</v>
      </c>
      <c r="D852" s="14">
        <v>2.1</v>
      </c>
      <c r="E852" s="14">
        <v>1.55</v>
      </c>
    </row>
    <row r="853" spans="1:5" x14ac:dyDescent="0.75">
      <c r="A853" s="18">
        <v>12</v>
      </c>
      <c r="B853" s="14"/>
      <c r="C853" s="14">
        <v>3.6</v>
      </c>
      <c r="D853" s="14">
        <v>2.2999999999999998</v>
      </c>
      <c r="E853" s="14">
        <v>1.55</v>
      </c>
    </row>
    <row r="854" spans="1:5" x14ac:dyDescent="0.75">
      <c r="A854" s="17">
        <v>2020</v>
      </c>
      <c r="B854" s="14"/>
      <c r="C854" s="14">
        <v>8.0916666666666668</v>
      </c>
      <c r="D854" s="14">
        <v>1.2333333333333332</v>
      </c>
      <c r="E854" s="14">
        <v>0.37583333333333324</v>
      </c>
    </row>
    <row r="855" spans="1:5" x14ac:dyDescent="0.75">
      <c r="A855" s="18">
        <v>1</v>
      </c>
      <c r="B855" s="14"/>
      <c r="C855" s="14">
        <v>3.6</v>
      </c>
      <c r="D855" s="14">
        <v>2.5</v>
      </c>
      <c r="E855" s="14">
        <v>1.55</v>
      </c>
    </row>
    <row r="856" spans="1:5" x14ac:dyDescent="0.75">
      <c r="A856" s="18">
        <v>2</v>
      </c>
      <c r="B856" s="14"/>
      <c r="C856" s="14">
        <v>3.5</v>
      </c>
      <c r="D856" s="14">
        <v>2.2999999999999998</v>
      </c>
      <c r="E856" s="14">
        <v>1.58</v>
      </c>
    </row>
    <row r="857" spans="1:5" x14ac:dyDescent="0.75">
      <c r="A857" s="18">
        <v>3</v>
      </c>
      <c r="B857" s="14"/>
      <c r="C857" s="14">
        <v>4.4000000000000004</v>
      </c>
      <c r="D857" s="14">
        <v>1.5</v>
      </c>
      <c r="E857" s="14">
        <v>0.65</v>
      </c>
    </row>
    <row r="858" spans="1:5" x14ac:dyDescent="0.75">
      <c r="A858" s="18">
        <v>4</v>
      </c>
      <c r="B858" s="14"/>
      <c r="C858" s="14">
        <v>14.8</v>
      </c>
      <c r="D858" s="14">
        <v>0.3</v>
      </c>
      <c r="E858" s="14">
        <v>0.05</v>
      </c>
    </row>
    <row r="859" spans="1:5" x14ac:dyDescent="0.75">
      <c r="A859" s="18">
        <v>5</v>
      </c>
      <c r="B859" s="14"/>
      <c r="C859" s="14">
        <v>13.2</v>
      </c>
      <c r="D859" s="14">
        <v>0.1</v>
      </c>
      <c r="E859" s="14">
        <v>0.05</v>
      </c>
    </row>
    <row r="860" spans="1:5" x14ac:dyDescent="0.75">
      <c r="A860" s="18">
        <v>6</v>
      </c>
      <c r="B860" s="14"/>
      <c r="C860" s="14">
        <v>11</v>
      </c>
      <c r="D860" s="14">
        <v>0.6</v>
      </c>
      <c r="E860" s="14">
        <v>0.08</v>
      </c>
    </row>
    <row r="861" spans="1:5" x14ac:dyDescent="0.75">
      <c r="A861" s="18">
        <v>7</v>
      </c>
      <c r="B861" s="14"/>
      <c r="C861" s="14">
        <v>10.199999999999999</v>
      </c>
      <c r="D861" s="14">
        <v>1</v>
      </c>
      <c r="E861" s="14">
        <v>0.09</v>
      </c>
    </row>
    <row r="862" spans="1:5" x14ac:dyDescent="0.75">
      <c r="A862" s="18">
        <v>8</v>
      </c>
      <c r="B862" s="14"/>
      <c r="C862" s="14">
        <v>8.4</v>
      </c>
      <c r="D862" s="14">
        <v>1.3</v>
      </c>
      <c r="E862" s="14">
        <v>0.1</v>
      </c>
    </row>
    <row r="863" spans="1:5" x14ac:dyDescent="0.75">
      <c r="A863" s="18">
        <v>9</v>
      </c>
      <c r="B863" s="14"/>
      <c r="C863" s="14">
        <v>7.8</v>
      </c>
      <c r="D863" s="14">
        <v>1.4</v>
      </c>
      <c r="E863" s="14">
        <v>0.09</v>
      </c>
    </row>
    <row r="864" spans="1:5" x14ac:dyDescent="0.75">
      <c r="A864" s="18">
        <v>10</v>
      </c>
      <c r="B864" s="14"/>
      <c r="C864" s="14">
        <v>6.8</v>
      </c>
      <c r="D864" s="14">
        <v>1.2</v>
      </c>
      <c r="E864" s="14">
        <v>0.09</v>
      </c>
    </row>
    <row r="865" spans="1:5" x14ac:dyDescent="0.75">
      <c r="A865" s="18">
        <v>11</v>
      </c>
      <c r="B865" s="14"/>
      <c r="C865" s="14">
        <v>6.7</v>
      </c>
      <c r="D865" s="14">
        <v>1.2</v>
      </c>
      <c r="E865" s="14">
        <v>0.09</v>
      </c>
    </row>
    <row r="866" spans="1:5" x14ac:dyDescent="0.75">
      <c r="A866" s="18">
        <v>12</v>
      </c>
      <c r="B866" s="14"/>
      <c r="C866" s="14">
        <v>6.7</v>
      </c>
      <c r="D866" s="14">
        <v>1.4</v>
      </c>
      <c r="E866" s="14">
        <v>0.09</v>
      </c>
    </row>
    <row r="867" spans="1:5" x14ac:dyDescent="0.75">
      <c r="A867" s="17">
        <v>2021</v>
      </c>
      <c r="B867" s="14"/>
      <c r="C867" s="14">
        <v>5.3500000000000014</v>
      </c>
      <c r="D867" s="14">
        <v>4.7</v>
      </c>
      <c r="E867" s="14">
        <v>7.9999999999999988E-2</v>
      </c>
    </row>
    <row r="868" spans="1:5" x14ac:dyDescent="0.75">
      <c r="A868" s="18">
        <v>1</v>
      </c>
      <c r="B868" s="14"/>
      <c r="C868" s="14">
        <v>6.4</v>
      </c>
      <c r="D868" s="14">
        <v>1.4</v>
      </c>
      <c r="E868" s="14">
        <v>0.09</v>
      </c>
    </row>
    <row r="869" spans="1:5" x14ac:dyDescent="0.75">
      <c r="A869" s="18">
        <v>2</v>
      </c>
      <c r="B869" s="14"/>
      <c r="C869" s="14">
        <v>6.2</v>
      </c>
      <c r="D869" s="14">
        <v>1.7</v>
      </c>
      <c r="E869" s="14">
        <v>0.08</v>
      </c>
    </row>
    <row r="870" spans="1:5" x14ac:dyDescent="0.75">
      <c r="A870" s="18">
        <v>3</v>
      </c>
      <c r="B870" s="14"/>
      <c r="C870" s="14">
        <v>6.1</v>
      </c>
      <c r="D870" s="14">
        <v>2.6</v>
      </c>
      <c r="E870" s="14">
        <v>7.0000000000000007E-2</v>
      </c>
    </row>
    <row r="871" spans="1:5" x14ac:dyDescent="0.75">
      <c r="A871" s="18">
        <v>4</v>
      </c>
      <c r="B871" s="14"/>
      <c r="C871" s="14">
        <v>6.1</v>
      </c>
      <c r="D871" s="14">
        <v>4.2</v>
      </c>
      <c r="E871" s="14">
        <v>7.0000000000000007E-2</v>
      </c>
    </row>
    <row r="872" spans="1:5" x14ac:dyDescent="0.75">
      <c r="A872" s="18">
        <v>5</v>
      </c>
      <c r="B872" s="14"/>
      <c r="C872" s="14">
        <v>5.8</v>
      </c>
      <c r="D872" s="14">
        <v>5</v>
      </c>
      <c r="E872" s="14">
        <v>0.06</v>
      </c>
    </row>
    <row r="873" spans="1:5" x14ac:dyDescent="0.75">
      <c r="A873" s="18">
        <v>6</v>
      </c>
      <c r="B873" s="14"/>
      <c r="C873" s="14">
        <v>5.9</v>
      </c>
      <c r="D873" s="14">
        <v>5.4</v>
      </c>
      <c r="E873" s="14">
        <v>0.08</v>
      </c>
    </row>
    <row r="874" spans="1:5" x14ac:dyDescent="0.75">
      <c r="A874" s="18">
        <v>7</v>
      </c>
      <c r="B874" s="14"/>
      <c r="C874" s="14">
        <v>5.4</v>
      </c>
      <c r="D874" s="14">
        <v>5.4</v>
      </c>
      <c r="E874" s="14">
        <v>0.1</v>
      </c>
    </row>
    <row r="875" spans="1:5" x14ac:dyDescent="0.75">
      <c r="A875" s="18">
        <v>8</v>
      </c>
      <c r="B875" s="14"/>
      <c r="C875" s="14">
        <v>5.0999999999999996</v>
      </c>
      <c r="D875" s="14">
        <v>5.3</v>
      </c>
      <c r="E875" s="14">
        <v>0.09</v>
      </c>
    </row>
    <row r="876" spans="1:5" x14ac:dyDescent="0.75">
      <c r="A876" s="18">
        <v>9</v>
      </c>
      <c r="B876" s="14"/>
      <c r="C876" s="14">
        <v>4.7</v>
      </c>
      <c r="D876" s="14">
        <v>5.4</v>
      </c>
      <c r="E876" s="14">
        <v>0.08</v>
      </c>
    </row>
    <row r="877" spans="1:5" x14ac:dyDescent="0.75">
      <c r="A877" s="18">
        <v>10</v>
      </c>
      <c r="B877" s="14"/>
      <c r="C877" s="14">
        <v>4.5</v>
      </c>
      <c r="D877" s="14">
        <v>6.2</v>
      </c>
      <c r="E877" s="14">
        <v>0.08</v>
      </c>
    </row>
    <row r="878" spans="1:5" x14ac:dyDescent="0.75">
      <c r="A878" s="18">
        <v>11</v>
      </c>
      <c r="B878" s="14"/>
      <c r="C878" s="14">
        <v>4.0999999999999996</v>
      </c>
      <c r="D878" s="14">
        <v>6.8</v>
      </c>
      <c r="E878" s="14">
        <v>0.08</v>
      </c>
    </row>
    <row r="879" spans="1:5" x14ac:dyDescent="0.75">
      <c r="A879" s="18">
        <v>12</v>
      </c>
      <c r="B879" s="14"/>
      <c r="C879" s="14">
        <v>3.9</v>
      </c>
      <c r="D879" s="14">
        <v>7</v>
      </c>
      <c r="E879" s="14">
        <v>0.08</v>
      </c>
    </row>
    <row r="880" spans="1:5" x14ac:dyDescent="0.75">
      <c r="A880" s="17">
        <v>2022</v>
      </c>
      <c r="B880" s="14"/>
      <c r="C880" s="14">
        <v>3.6333333333333342</v>
      </c>
      <c r="D880" s="14">
        <v>8.1983333333333324</v>
      </c>
      <c r="E880" s="14">
        <v>1.6833333333333336</v>
      </c>
    </row>
    <row r="881" spans="1:5" x14ac:dyDescent="0.75">
      <c r="A881" s="18">
        <v>1</v>
      </c>
      <c r="B881" s="14"/>
      <c r="C881" s="14">
        <v>4</v>
      </c>
      <c r="D881" s="14">
        <v>7.5</v>
      </c>
      <c r="E881" s="14">
        <v>0.08</v>
      </c>
    </row>
    <row r="882" spans="1:5" x14ac:dyDescent="0.75">
      <c r="A882" s="18">
        <v>2</v>
      </c>
      <c r="B882" s="14"/>
      <c r="C882" s="14">
        <v>3.8</v>
      </c>
      <c r="D882" s="14">
        <v>7.9</v>
      </c>
      <c r="E882" s="14">
        <v>0.08</v>
      </c>
    </row>
    <row r="883" spans="1:5" x14ac:dyDescent="0.75">
      <c r="A883" s="18">
        <v>3</v>
      </c>
      <c r="B883" s="14"/>
      <c r="C883" s="14">
        <v>3.6</v>
      </c>
      <c r="D883" s="14">
        <v>8.5</v>
      </c>
      <c r="E883" s="14">
        <v>0.2</v>
      </c>
    </row>
    <row r="884" spans="1:5" x14ac:dyDescent="0.75">
      <c r="A884" s="18">
        <v>4</v>
      </c>
      <c r="B884" s="14"/>
      <c r="C884" s="14">
        <v>3.7</v>
      </c>
      <c r="D884" s="14">
        <v>8.6</v>
      </c>
      <c r="E884" s="14">
        <v>0.33</v>
      </c>
    </row>
    <row r="885" spans="1:5" x14ac:dyDescent="0.75">
      <c r="A885" s="18">
        <v>5</v>
      </c>
      <c r="B885" s="14"/>
      <c r="C885" s="14">
        <v>3.6</v>
      </c>
      <c r="D885" s="14">
        <v>8.6</v>
      </c>
      <c r="E885" s="14">
        <v>0.77</v>
      </c>
    </row>
    <row r="886" spans="1:5" x14ac:dyDescent="0.75">
      <c r="A886" s="18">
        <v>6</v>
      </c>
      <c r="B886" s="14"/>
      <c r="C886" s="14">
        <v>3.6</v>
      </c>
      <c r="D886" s="14">
        <v>9.1</v>
      </c>
      <c r="E886" s="14">
        <v>1.21</v>
      </c>
    </row>
    <row r="887" spans="1:5" x14ac:dyDescent="0.75">
      <c r="A887" s="18">
        <v>7</v>
      </c>
      <c r="B887" s="14"/>
      <c r="C887" s="14">
        <v>3.5</v>
      </c>
      <c r="D887" s="14">
        <v>8.5</v>
      </c>
      <c r="E887" s="14">
        <v>1.68</v>
      </c>
    </row>
    <row r="888" spans="1:5" x14ac:dyDescent="0.75">
      <c r="A888" s="18">
        <v>8</v>
      </c>
      <c r="B888" s="14"/>
      <c r="C888" s="14">
        <v>3.6</v>
      </c>
      <c r="D888" s="14">
        <v>8.3000000000000007</v>
      </c>
      <c r="E888" s="14">
        <v>2.33</v>
      </c>
    </row>
    <row r="889" spans="1:5" x14ac:dyDescent="0.75">
      <c r="A889" s="18">
        <v>9</v>
      </c>
      <c r="B889" s="14"/>
      <c r="C889" s="14">
        <v>3.5</v>
      </c>
      <c r="D889" s="14">
        <v>8.1999999999999993</v>
      </c>
      <c r="E889" s="14">
        <v>2.56</v>
      </c>
    </row>
    <row r="890" spans="1:5" x14ac:dyDescent="0.75">
      <c r="A890" s="18">
        <v>10</v>
      </c>
      <c r="B890" s="14"/>
      <c r="C890" s="14">
        <v>3.6</v>
      </c>
      <c r="D890" s="14">
        <v>7.7</v>
      </c>
      <c r="E890" s="14">
        <v>3.08</v>
      </c>
    </row>
    <row r="891" spans="1:5" x14ac:dyDescent="0.75">
      <c r="A891" s="18">
        <v>11</v>
      </c>
      <c r="B891" s="14"/>
      <c r="C891" s="14">
        <v>3.6</v>
      </c>
      <c r="D891" s="14">
        <v>7.1</v>
      </c>
      <c r="E891" s="14">
        <v>3.78</v>
      </c>
    </row>
    <row r="892" spans="1:5" x14ac:dyDescent="0.75">
      <c r="A892" s="18">
        <v>12</v>
      </c>
      <c r="B892" s="14"/>
      <c r="C892" s="14">
        <v>3.5</v>
      </c>
      <c r="D892" s="14">
        <v>8.3800000000000008</v>
      </c>
      <c r="E892" s="14">
        <v>4.0999999999999996</v>
      </c>
    </row>
    <row r="893" spans="1:5" x14ac:dyDescent="0.75">
      <c r="A893" s="17">
        <v>2023</v>
      </c>
      <c r="B893" s="14"/>
      <c r="C893" s="14">
        <v>3.6250000000000004</v>
      </c>
      <c r="D893" s="14">
        <v>4.1333333333333337</v>
      </c>
      <c r="E893" s="14">
        <v>5.024166666666666</v>
      </c>
    </row>
    <row r="894" spans="1:5" x14ac:dyDescent="0.75">
      <c r="A894" s="18">
        <v>1</v>
      </c>
      <c r="B894" s="14"/>
      <c r="C894" s="14">
        <v>3.4</v>
      </c>
      <c r="D894" s="14">
        <v>6.4</v>
      </c>
      <c r="E894" s="14">
        <v>4.33</v>
      </c>
    </row>
    <row r="895" spans="1:5" x14ac:dyDescent="0.75">
      <c r="A895" s="18">
        <v>2</v>
      </c>
      <c r="B895" s="14"/>
      <c r="C895" s="14">
        <v>3.6</v>
      </c>
      <c r="D895" s="14">
        <v>6</v>
      </c>
      <c r="E895" s="14">
        <v>4.57</v>
      </c>
    </row>
    <row r="896" spans="1:5" x14ac:dyDescent="0.75">
      <c r="A896" s="18">
        <v>3</v>
      </c>
      <c r="B896" s="14"/>
      <c r="C896" s="14">
        <v>3.5</v>
      </c>
      <c r="D896" s="14">
        <v>5</v>
      </c>
      <c r="E896" s="14">
        <v>4.6500000000000004</v>
      </c>
    </row>
    <row r="897" spans="1:5" x14ac:dyDescent="0.75">
      <c r="A897" s="18">
        <v>4</v>
      </c>
      <c r="B897" s="14"/>
      <c r="C897" s="14">
        <v>3.4</v>
      </c>
      <c r="D897" s="14">
        <v>4.9000000000000004</v>
      </c>
      <c r="E897" s="14">
        <v>4.83</v>
      </c>
    </row>
    <row r="898" spans="1:5" x14ac:dyDescent="0.75">
      <c r="A898" s="18">
        <v>5</v>
      </c>
      <c r="B898" s="14"/>
      <c r="C898" s="14">
        <v>3.7</v>
      </c>
      <c r="D898" s="14">
        <v>4</v>
      </c>
      <c r="E898" s="14">
        <v>5.0599999999999996</v>
      </c>
    </row>
    <row r="899" spans="1:5" x14ac:dyDescent="0.75">
      <c r="A899" s="18">
        <v>6</v>
      </c>
      <c r="B899" s="14"/>
      <c r="C899" s="14">
        <v>3.6</v>
      </c>
      <c r="D899" s="14">
        <v>3</v>
      </c>
      <c r="E899" s="14">
        <v>5.08</v>
      </c>
    </row>
    <row r="900" spans="1:5" x14ac:dyDescent="0.75">
      <c r="A900" s="18">
        <v>7</v>
      </c>
      <c r="B900" s="14"/>
      <c r="C900" s="14">
        <v>3.5</v>
      </c>
      <c r="D900" s="14">
        <v>3.2</v>
      </c>
      <c r="E900" s="14">
        <v>5.12</v>
      </c>
    </row>
    <row r="901" spans="1:5" x14ac:dyDescent="0.75">
      <c r="A901" s="18">
        <v>8</v>
      </c>
      <c r="B901" s="14"/>
      <c r="C901" s="14">
        <v>3.8</v>
      </c>
      <c r="D901" s="14">
        <v>3.7</v>
      </c>
      <c r="E901" s="14">
        <v>5.33</v>
      </c>
    </row>
    <row r="902" spans="1:5" x14ac:dyDescent="0.75">
      <c r="A902" s="18">
        <v>9</v>
      </c>
      <c r="B902" s="14"/>
      <c r="C902" s="14">
        <v>3.8</v>
      </c>
      <c r="D902" s="14">
        <v>3.7</v>
      </c>
      <c r="E902" s="14">
        <v>5.33</v>
      </c>
    </row>
    <row r="903" spans="1:5" x14ac:dyDescent="0.75">
      <c r="A903" s="18">
        <v>10</v>
      </c>
      <c r="B903" s="14"/>
      <c r="C903" s="14">
        <v>3.8</v>
      </c>
      <c r="D903" s="14">
        <v>3.2</v>
      </c>
      <c r="E903" s="14">
        <v>5.33</v>
      </c>
    </row>
    <row r="904" spans="1:5" x14ac:dyDescent="0.75">
      <c r="A904" s="18">
        <v>11</v>
      </c>
      <c r="B904" s="14"/>
      <c r="C904" s="14">
        <v>3.7</v>
      </c>
      <c r="D904" s="14">
        <v>3.1</v>
      </c>
      <c r="E904" s="14">
        <v>5.33</v>
      </c>
    </row>
    <row r="905" spans="1:5" x14ac:dyDescent="0.75">
      <c r="A905" s="18">
        <v>12</v>
      </c>
      <c r="B905" s="14"/>
      <c r="C905" s="14">
        <v>3.7</v>
      </c>
      <c r="D905" s="14">
        <v>3.4</v>
      </c>
      <c r="E905" s="14">
        <v>5.33</v>
      </c>
    </row>
    <row r="906" spans="1:5" x14ac:dyDescent="0.75">
      <c r="A906" s="17">
        <v>2024</v>
      </c>
      <c r="B906" s="14"/>
      <c r="C906" s="14">
        <v>4</v>
      </c>
      <c r="D906" s="14">
        <v>3.0666666666666664</v>
      </c>
      <c r="E906" s="14">
        <v>5.307777777777777</v>
      </c>
    </row>
    <row r="907" spans="1:5" x14ac:dyDescent="0.75">
      <c r="A907" s="18">
        <v>1</v>
      </c>
      <c r="B907" s="14"/>
      <c r="C907" s="14">
        <v>3.7</v>
      </c>
      <c r="D907" s="14">
        <v>3.1</v>
      </c>
      <c r="E907" s="14">
        <v>5.33</v>
      </c>
    </row>
    <row r="908" spans="1:5" x14ac:dyDescent="0.75">
      <c r="A908" s="18">
        <v>2</v>
      </c>
      <c r="B908" s="14"/>
      <c r="C908" s="14">
        <v>3.9</v>
      </c>
      <c r="D908" s="14">
        <v>3.2</v>
      </c>
      <c r="E908" s="14">
        <v>5.33</v>
      </c>
    </row>
    <row r="909" spans="1:5" x14ac:dyDescent="0.75">
      <c r="A909" s="18">
        <v>3</v>
      </c>
      <c r="B909" s="14"/>
      <c r="C909" s="14">
        <v>3.8</v>
      </c>
      <c r="D909" s="14">
        <v>3.5</v>
      </c>
      <c r="E909" s="14">
        <v>5.33</v>
      </c>
    </row>
    <row r="910" spans="1:5" x14ac:dyDescent="0.75">
      <c r="A910" s="18">
        <v>4</v>
      </c>
      <c r="B910" s="14"/>
      <c r="C910" s="14">
        <v>3.9</v>
      </c>
      <c r="D910" s="14">
        <v>3.4</v>
      </c>
      <c r="E910" s="14">
        <v>5.33</v>
      </c>
    </row>
    <row r="911" spans="1:5" x14ac:dyDescent="0.75">
      <c r="A911" s="18">
        <v>5</v>
      </c>
      <c r="B911" s="14"/>
      <c r="C911" s="14">
        <v>4</v>
      </c>
      <c r="D911" s="14">
        <v>3.3</v>
      </c>
      <c r="E911" s="14">
        <v>5.33</v>
      </c>
    </row>
    <row r="912" spans="1:5" x14ac:dyDescent="0.75">
      <c r="A912" s="18">
        <v>6</v>
      </c>
      <c r="B912" s="14"/>
      <c r="C912" s="14">
        <v>4.0999999999999996</v>
      </c>
      <c r="D912" s="14">
        <v>3</v>
      </c>
      <c r="E912" s="14">
        <v>5.33</v>
      </c>
    </row>
    <row r="913" spans="1:5" x14ac:dyDescent="0.75">
      <c r="A913" s="18">
        <v>7</v>
      </c>
      <c r="B913" s="14"/>
      <c r="C913" s="14">
        <v>4.3</v>
      </c>
      <c r="D913" s="14">
        <v>2.9</v>
      </c>
      <c r="E913" s="14">
        <v>5.33</v>
      </c>
    </row>
    <row r="914" spans="1:5" x14ac:dyDescent="0.75">
      <c r="A914" s="18">
        <v>8</v>
      </c>
      <c r="B914" s="14"/>
      <c r="C914" s="14">
        <v>4.2</v>
      </c>
      <c r="D914" s="14">
        <v>2.5</v>
      </c>
      <c r="E914" s="14">
        <v>5.33</v>
      </c>
    </row>
    <row r="915" spans="1:5" x14ac:dyDescent="0.75">
      <c r="A915" s="18">
        <v>9</v>
      </c>
      <c r="B915" s="14"/>
      <c r="C915" s="14">
        <v>4.0999999999999996</v>
      </c>
      <c r="D915" s="14">
        <v>2.7</v>
      </c>
      <c r="E915" s="14">
        <v>5.13</v>
      </c>
    </row>
    <row r="916" spans="1:5" x14ac:dyDescent="0.75">
      <c r="A916" s="17" t="s">
        <v>10</v>
      </c>
      <c r="B916" s="14"/>
      <c r="C916" s="14"/>
      <c r="D916" s="14"/>
      <c r="E916" s="14"/>
    </row>
    <row r="917" spans="1:5" x14ac:dyDescent="0.75">
      <c r="A917" s="18" t="s">
        <v>10</v>
      </c>
      <c r="B917" s="14"/>
      <c r="C917" s="14"/>
      <c r="D917" s="14"/>
      <c r="E917" s="14"/>
    </row>
    <row r="918" spans="1:5" x14ac:dyDescent="0.75">
      <c r="A918" s="17" t="s">
        <v>11</v>
      </c>
      <c r="B918" s="14">
        <v>3.1380000000000003</v>
      </c>
      <c r="C918" s="14">
        <v>5.8297746144721234</v>
      </c>
      <c r="D918" s="14">
        <v>3.5226334519572871</v>
      </c>
      <c r="E918" s="14">
        <v>4.6092052194543296</v>
      </c>
    </row>
  </sheetData>
  <sheetProtection sheet="1" objects="1" scenarios="1" selectLockedCells="1" pivotTables="0"/>
  <mergeCells count="4">
    <mergeCell ref="M1:N1"/>
    <mergeCell ref="P1:Q1"/>
    <mergeCell ref="N4:P4"/>
    <mergeCell ref="S1:T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633A6-509E-4958-8F81-B00BC940035A}">
  <dimension ref="A1:W844"/>
  <sheetViews>
    <sheetView zoomScale="70" zoomScaleNormal="70" workbookViewId="0">
      <selection activeCell="L206" sqref="L206"/>
    </sheetView>
  </sheetViews>
  <sheetFormatPr defaultColWidth="0" defaultRowHeight="14.75" x14ac:dyDescent="0.75"/>
  <cols>
    <col min="1" max="3" width="8.7265625" customWidth="1"/>
    <col min="4" max="4" width="22.7265625" hidden="1" customWidth="1"/>
    <col min="5" max="5" width="25.26953125" hidden="1" customWidth="1"/>
    <col min="6" max="6" width="24" hidden="1" customWidth="1"/>
    <col min="7" max="7" width="24.54296875" hidden="1" customWidth="1"/>
    <col min="8" max="8" width="22.7265625" hidden="1" customWidth="1"/>
    <col min="9" max="9" width="19" customWidth="1"/>
    <col min="10" max="10" width="13.7265625" customWidth="1"/>
    <col min="11" max="11" width="16.5" customWidth="1"/>
    <col min="12" max="12" width="8.7265625" style="14" customWidth="1"/>
    <col min="13" max="23" width="0" style="12" hidden="1" customWidth="1"/>
    <col min="24" max="16384" width="8.7265625" style="12" hidden="1"/>
  </cols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36</v>
      </c>
    </row>
    <row r="2" spans="1:11" x14ac:dyDescent="0.75">
      <c r="A2">
        <v>1954</v>
      </c>
      <c r="B2">
        <v>7</v>
      </c>
      <c r="C2">
        <v>1</v>
      </c>
      <c r="G2">
        <v>0.8</v>
      </c>
      <c r="H2">
        <v>4.5999999999999996</v>
      </c>
      <c r="I2">
        <v>5.8</v>
      </c>
      <c r="J2">
        <v>0</v>
      </c>
      <c r="K2" s="7">
        <v>0.8</v>
      </c>
    </row>
    <row r="3" spans="1:11" x14ac:dyDescent="0.75">
      <c r="A3">
        <v>1954</v>
      </c>
      <c r="B3">
        <v>8</v>
      </c>
      <c r="C3">
        <v>1</v>
      </c>
      <c r="G3">
        <v>1.22</v>
      </c>
      <c r="I3">
        <v>6</v>
      </c>
      <c r="J3">
        <v>0</v>
      </c>
      <c r="K3" s="7">
        <v>1.22</v>
      </c>
    </row>
    <row r="4" spans="1:11" x14ac:dyDescent="0.75">
      <c r="A4">
        <v>1954</v>
      </c>
      <c r="B4">
        <v>9</v>
      </c>
      <c r="C4">
        <v>1</v>
      </c>
      <c r="G4">
        <v>1.06</v>
      </c>
      <c r="I4">
        <v>6.1</v>
      </c>
      <c r="J4">
        <v>0</v>
      </c>
      <c r="K4" s="7">
        <v>1.07</v>
      </c>
    </row>
    <row r="5" spans="1:11" x14ac:dyDescent="0.75">
      <c r="A5">
        <v>1954</v>
      </c>
      <c r="B5">
        <v>10</v>
      </c>
      <c r="C5">
        <v>1</v>
      </c>
      <c r="G5">
        <v>0.85</v>
      </c>
      <c r="H5">
        <v>8</v>
      </c>
      <c r="I5">
        <v>5.7</v>
      </c>
      <c r="J5">
        <v>0</v>
      </c>
      <c r="K5" s="7">
        <v>0.85</v>
      </c>
    </row>
    <row r="6" spans="1:11" x14ac:dyDescent="0.75">
      <c r="A6">
        <v>1954</v>
      </c>
      <c r="B6">
        <v>11</v>
      </c>
      <c r="C6">
        <v>1</v>
      </c>
      <c r="G6">
        <v>0.83</v>
      </c>
      <c r="I6">
        <v>5.3</v>
      </c>
      <c r="J6">
        <v>0</v>
      </c>
      <c r="K6" s="7">
        <v>0.83</v>
      </c>
    </row>
    <row r="7" spans="1:11" x14ac:dyDescent="0.75">
      <c r="A7">
        <v>1954</v>
      </c>
      <c r="B7">
        <v>12</v>
      </c>
      <c r="C7">
        <v>1</v>
      </c>
      <c r="G7">
        <v>1.28</v>
      </c>
      <c r="I7">
        <v>5</v>
      </c>
      <c r="J7">
        <v>0</v>
      </c>
      <c r="K7" s="7">
        <v>1.28</v>
      </c>
    </row>
    <row r="8" spans="1:11" x14ac:dyDescent="0.75">
      <c r="A8">
        <v>1955</v>
      </c>
      <c r="B8">
        <v>1</v>
      </c>
      <c r="C8">
        <v>1</v>
      </c>
      <c r="G8">
        <v>1.39</v>
      </c>
      <c r="H8">
        <v>11.9</v>
      </c>
      <c r="I8">
        <v>4.9000000000000004</v>
      </c>
      <c r="J8">
        <v>0</v>
      </c>
      <c r="K8" s="7">
        <v>1.39</v>
      </c>
    </row>
    <row r="9" spans="1:11" x14ac:dyDescent="0.75">
      <c r="A9">
        <v>1955</v>
      </c>
      <c r="B9">
        <v>2</v>
      </c>
      <c r="C9">
        <v>1</v>
      </c>
      <c r="G9">
        <v>1.29</v>
      </c>
      <c r="I9">
        <v>4.7</v>
      </c>
      <c r="J9">
        <v>0</v>
      </c>
      <c r="K9" s="7">
        <v>1.29</v>
      </c>
    </row>
    <row r="10" spans="1:11" x14ac:dyDescent="0.75">
      <c r="A10">
        <v>1955</v>
      </c>
      <c r="B10">
        <v>3</v>
      </c>
      <c r="C10">
        <v>1</v>
      </c>
      <c r="G10">
        <v>1.35</v>
      </c>
      <c r="I10">
        <v>4.5999999999999996</v>
      </c>
      <c r="J10">
        <v>0</v>
      </c>
      <c r="K10" s="7">
        <v>1.35</v>
      </c>
    </row>
    <row r="11" spans="1:11" x14ac:dyDescent="0.75">
      <c r="A11">
        <v>1955</v>
      </c>
      <c r="B11">
        <v>4</v>
      </c>
      <c r="C11">
        <v>1</v>
      </c>
      <c r="G11">
        <v>1.43</v>
      </c>
      <c r="H11">
        <v>6.7</v>
      </c>
      <c r="I11">
        <v>4.7</v>
      </c>
      <c r="J11">
        <v>0</v>
      </c>
      <c r="K11" s="7">
        <v>1.43</v>
      </c>
    </row>
    <row r="12" spans="1:11" x14ac:dyDescent="0.75">
      <c r="A12">
        <v>1955</v>
      </c>
      <c r="B12">
        <v>5</v>
      </c>
      <c r="C12">
        <v>1</v>
      </c>
      <c r="G12">
        <v>1.43</v>
      </c>
      <c r="I12">
        <v>4.3</v>
      </c>
      <c r="J12">
        <v>0</v>
      </c>
      <c r="K12" s="7">
        <v>1.43</v>
      </c>
    </row>
    <row r="13" spans="1:11" x14ac:dyDescent="0.75">
      <c r="A13">
        <v>1955</v>
      </c>
      <c r="B13">
        <v>6</v>
      </c>
      <c r="C13">
        <v>1</v>
      </c>
      <c r="G13">
        <v>1.64</v>
      </c>
      <c r="I13">
        <v>4.2</v>
      </c>
      <c r="J13">
        <v>0</v>
      </c>
      <c r="K13" s="7">
        <v>1.64</v>
      </c>
    </row>
    <row r="14" spans="1:11" x14ac:dyDescent="0.75">
      <c r="A14">
        <v>1955</v>
      </c>
      <c r="B14">
        <v>7</v>
      </c>
      <c r="C14">
        <v>1</v>
      </c>
      <c r="G14">
        <v>1.68</v>
      </c>
      <c r="H14">
        <v>5.5</v>
      </c>
      <c r="I14">
        <v>4</v>
      </c>
      <c r="J14">
        <v>0</v>
      </c>
      <c r="K14" s="7">
        <v>1.68</v>
      </c>
    </row>
    <row r="15" spans="1:11" x14ac:dyDescent="0.75">
      <c r="A15">
        <v>1955</v>
      </c>
      <c r="B15">
        <v>8</v>
      </c>
      <c r="C15">
        <v>1</v>
      </c>
      <c r="G15">
        <v>1.96</v>
      </c>
      <c r="I15">
        <v>4.2</v>
      </c>
      <c r="J15">
        <v>0</v>
      </c>
      <c r="K15" s="7">
        <v>1.96</v>
      </c>
    </row>
    <row r="16" spans="1:11" x14ac:dyDescent="0.75">
      <c r="A16">
        <v>1955</v>
      </c>
      <c r="B16">
        <v>9</v>
      </c>
      <c r="C16">
        <v>1</v>
      </c>
      <c r="G16">
        <v>2.1800000000000002</v>
      </c>
      <c r="I16">
        <v>4.0999999999999996</v>
      </c>
      <c r="J16">
        <v>0</v>
      </c>
      <c r="K16" s="7">
        <v>2.1800000000000002</v>
      </c>
    </row>
    <row r="17" spans="1:11" x14ac:dyDescent="0.75">
      <c r="A17">
        <v>1955</v>
      </c>
      <c r="B17">
        <v>10</v>
      </c>
      <c r="C17">
        <v>1</v>
      </c>
      <c r="G17">
        <v>2.2400000000000002</v>
      </c>
      <c r="H17">
        <v>2.4</v>
      </c>
      <c r="I17">
        <v>4.3</v>
      </c>
      <c r="J17">
        <v>0</v>
      </c>
      <c r="K17" s="7">
        <v>2.2400000000000002</v>
      </c>
    </row>
    <row r="18" spans="1:11" x14ac:dyDescent="0.75">
      <c r="A18">
        <v>1955</v>
      </c>
      <c r="B18">
        <v>11</v>
      </c>
      <c r="C18">
        <v>1</v>
      </c>
      <c r="G18">
        <v>2.35</v>
      </c>
      <c r="I18">
        <v>4.2</v>
      </c>
      <c r="J18">
        <v>0</v>
      </c>
      <c r="K18" s="7">
        <v>2.35</v>
      </c>
    </row>
    <row r="19" spans="1:11" x14ac:dyDescent="0.75">
      <c r="A19">
        <v>1955</v>
      </c>
      <c r="B19">
        <v>12</v>
      </c>
      <c r="C19">
        <v>1</v>
      </c>
      <c r="G19">
        <v>2.48</v>
      </c>
      <c r="I19">
        <v>4.2</v>
      </c>
      <c r="J19">
        <v>0</v>
      </c>
      <c r="K19" s="7">
        <v>2.48</v>
      </c>
    </row>
    <row r="20" spans="1:11" x14ac:dyDescent="0.75">
      <c r="A20">
        <v>1956</v>
      </c>
      <c r="B20">
        <v>1</v>
      </c>
      <c r="C20">
        <v>1</v>
      </c>
      <c r="G20">
        <v>2.4500000000000002</v>
      </c>
      <c r="H20">
        <v>-1.5</v>
      </c>
      <c r="I20">
        <v>4</v>
      </c>
      <c r="J20">
        <v>0</v>
      </c>
      <c r="K20" s="7">
        <v>2.4500000000000002</v>
      </c>
    </row>
    <row r="21" spans="1:11" x14ac:dyDescent="0.75">
      <c r="A21">
        <v>1956</v>
      </c>
      <c r="B21">
        <v>2</v>
      </c>
      <c r="C21">
        <v>1</v>
      </c>
      <c r="G21">
        <v>2.5</v>
      </c>
      <c r="I21">
        <v>3.9</v>
      </c>
      <c r="J21">
        <v>0</v>
      </c>
      <c r="K21" s="7">
        <v>2.5</v>
      </c>
    </row>
    <row r="22" spans="1:11" x14ac:dyDescent="0.75">
      <c r="A22">
        <v>1956</v>
      </c>
      <c r="B22">
        <v>3</v>
      </c>
      <c r="C22">
        <v>1</v>
      </c>
      <c r="G22">
        <v>2.5</v>
      </c>
      <c r="I22">
        <v>4.2</v>
      </c>
      <c r="J22">
        <v>0</v>
      </c>
      <c r="K22" s="7">
        <v>2.5</v>
      </c>
    </row>
    <row r="23" spans="1:11" x14ac:dyDescent="0.75">
      <c r="A23">
        <v>1956</v>
      </c>
      <c r="B23">
        <v>4</v>
      </c>
      <c r="C23">
        <v>1</v>
      </c>
      <c r="G23">
        <v>2.62</v>
      </c>
      <c r="H23">
        <v>3.4</v>
      </c>
      <c r="I23">
        <v>4</v>
      </c>
      <c r="J23">
        <v>0</v>
      </c>
      <c r="K23" s="7">
        <v>2.62</v>
      </c>
    </row>
    <row r="24" spans="1:11" x14ac:dyDescent="0.75">
      <c r="A24">
        <v>1956</v>
      </c>
      <c r="B24">
        <v>5</v>
      </c>
      <c r="C24">
        <v>1</v>
      </c>
      <c r="G24">
        <v>2.75</v>
      </c>
      <c r="I24">
        <v>4.3</v>
      </c>
      <c r="J24">
        <v>0</v>
      </c>
      <c r="K24" s="7">
        <v>2.75</v>
      </c>
    </row>
    <row r="25" spans="1:11" x14ac:dyDescent="0.75">
      <c r="A25">
        <v>1956</v>
      </c>
      <c r="B25">
        <v>6</v>
      </c>
      <c r="C25">
        <v>1</v>
      </c>
      <c r="G25">
        <v>2.71</v>
      </c>
      <c r="I25">
        <v>4.3</v>
      </c>
      <c r="J25">
        <v>0</v>
      </c>
      <c r="K25" s="7">
        <v>2.71</v>
      </c>
    </row>
    <row r="26" spans="1:11" x14ac:dyDescent="0.75">
      <c r="A26">
        <v>1956</v>
      </c>
      <c r="B26">
        <v>7</v>
      </c>
      <c r="C26">
        <v>1</v>
      </c>
      <c r="G26">
        <v>2.75</v>
      </c>
      <c r="H26">
        <v>-0.3</v>
      </c>
      <c r="I26">
        <v>4.4000000000000004</v>
      </c>
      <c r="J26">
        <v>0</v>
      </c>
      <c r="K26" s="7">
        <v>2.75</v>
      </c>
    </row>
    <row r="27" spans="1:11" x14ac:dyDescent="0.75">
      <c r="A27">
        <v>1956</v>
      </c>
      <c r="B27">
        <v>8</v>
      </c>
      <c r="C27">
        <v>1</v>
      </c>
      <c r="G27">
        <v>2.73</v>
      </c>
      <c r="I27">
        <v>4.0999999999999996</v>
      </c>
      <c r="J27">
        <v>0</v>
      </c>
      <c r="K27" s="7">
        <v>2.73</v>
      </c>
    </row>
    <row r="28" spans="1:11" x14ac:dyDescent="0.75">
      <c r="A28">
        <v>1956</v>
      </c>
      <c r="B28">
        <v>9</v>
      </c>
      <c r="C28">
        <v>1</v>
      </c>
      <c r="G28">
        <v>2.95</v>
      </c>
      <c r="I28">
        <v>3.9</v>
      </c>
      <c r="J28">
        <v>0</v>
      </c>
      <c r="K28" s="7">
        <v>2.95</v>
      </c>
    </row>
    <row r="29" spans="1:11" x14ac:dyDescent="0.75">
      <c r="A29">
        <v>1956</v>
      </c>
      <c r="B29">
        <v>10</v>
      </c>
      <c r="C29">
        <v>1</v>
      </c>
      <c r="G29">
        <v>2.96</v>
      </c>
      <c r="H29">
        <v>6.7</v>
      </c>
      <c r="I29">
        <v>3.9</v>
      </c>
      <c r="J29">
        <v>0</v>
      </c>
      <c r="K29" s="7">
        <v>2.96</v>
      </c>
    </row>
    <row r="30" spans="1:11" x14ac:dyDescent="0.75">
      <c r="A30">
        <v>1956</v>
      </c>
      <c r="B30">
        <v>11</v>
      </c>
      <c r="C30">
        <v>1</v>
      </c>
      <c r="G30">
        <v>2.88</v>
      </c>
      <c r="I30">
        <v>4.3</v>
      </c>
      <c r="J30">
        <v>0</v>
      </c>
      <c r="K30" s="7">
        <v>2.88</v>
      </c>
    </row>
    <row r="31" spans="1:11" x14ac:dyDescent="0.75">
      <c r="A31">
        <v>1956</v>
      </c>
      <c r="B31">
        <v>12</v>
      </c>
      <c r="C31">
        <v>1</v>
      </c>
      <c r="G31">
        <v>2.94</v>
      </c>
      <c r="I31">
        <v>4.2</v>
      </c>
      <c r="J31">
        <v>0</v>
      </c>
      <c r="K31" s="7">
        <v>2.94</v>
      </c>
    </row>
    <row r="32" spans="1:11" x14ac:dyDescent="0.75">
      <c r="A32">
        <v>1957</v>
      </c>
      <c r="B32">
        <v>1</v>
      </c>
      <c r="C32">
        <v>1</v>
      </c>
      <c r="G32">
        <v>2.84</v>
      </c>
      <c r="H32">
        <v>2.6</v>
      </c>
      <c r="I32">
        <v>4.2</v>
      </c>
      <c r="J32">
        <v>0</v>
      </c>
      <c r="K32" s="7">
        <v>2.84</v>
      </c>
    </row>
    <row r="33" spans="1:11" x14ac:dyDescent="0.75">
      <c r="A33">
        <v>1957</v>
      </c>
      <c r="B33">
        <v>2</v>
      </c>
      <c r="C33">
        <v>1</v>
      </c>
      <c r="G33">
        <v>3</v>
      </c>
      <c r="I33">
        <v>3.9</v>
      </c>
      <c r="J33">
        <v>0</v>
      </c>
      <c r="K33" s="7">
        <v>3</v>
      </c>
    </row>
    <row r="34" spans="1:11" x14ac:dyDescent="0.75">
      <c r="A34">
        <v>1957</v>
      </c>
      <c r="B34">
        <v>3</v>
      </c>
      <c r="C34">
        <v>1</v>
      </c>
      <c r="G34">
        <v>2.96</v>
      </c>
      <c r="I34">
        <v>3.7</v>
      </c>
      <c r="J34">
        <v>0</v>
      </c>
      <c r="K34" s="7">
        <v>2.96</v>
      </c>
    </row>
    <row r="35" spans="1:11" x14ac:dyDescent="0.75">
      <c r="A35">
        <v>1957</v>
      </c>
      <c r="B35">
        <v>4</v>
      </c>
      <c r="C35">
        <v>1</v>
      </c>
      <c r="G35">
        <v>3</v>
      </c>
      <c r="H35">
        <v>-0.9</v>
      </c>
      <c r="I35">
        <v>3.9</v>
      </c>
      <c r="J35">
        <v>0</v>
      </c>
      <c r="K35" s="7">
        <v>3</v>
      </c>
    </row>
    <row r="36" spans="1:11" x14ac:dyDescent="0.75">
      <c r="A36">
        <v>1957</v>
      </c>
      <c r="B36">
        <v>5</v>
      </c>
      <c r="C36">
        <v>1</v>
      </c>
      <c r="G36">
        <v>3</v>
      </c>
      <c r="I36">
        <v>4.0999999999999996</v>
      </c>
      <c r="J36">
        <v>0</v>
      </c>
      <c r="K36" s="7">
        <v>3</v>
      </c>
    </row>
    <row r="37" spans="1:11" x14ac:dyDescent="0.75">
      <c r="A37">
        <v>1957</v>
      </c>
      <c r="B37">
        <v>6</v>
      </c>
      <c r="C37">
        <v>1</v>
      </c>
      <c r="G37">
        <v>3</v>
      </c>
      <c r="I37">
        <v>4.3</v>
      </c>
      <c r="J37">
        <v>0</v>
      </c>
      <c r="K37" s="7">
        <v>3</v>
      </c>
    </row>
    <row r="38" spans="1:11" x14ac:dyDescent="0.75">
      <c r="A38">
        <v>1957</v>
      </c>
      <c r="B38">
        <v>7</v>
      </c>
      <c r="C38">
        <v>1</v>
      </c>
      <c r="G38">
        <v>2.99</v>
      </c>
      <c r="H38">
        <v>4</v>
      </c>
      <c r="I38">
        <v>4.2</v>
      </c>
      <c r="J38">
        <v>0</v>
      </c>
      <c r="K38" s="7">
        <v>2.99</v>
      </c>
    </row>
    <row r="39" spans="1:11" x14ac:dyDescent="0.75">
      <c r="A39">
        <v>1957</v>
      </c>
      <c r="B39">
        <v>8</v>
      </c>
      <c r="C39">
        <v>1</v>
      </c>
      <c r="G39">
        <v>3.24</v>
      </c>
      <c r="I39">
        <v>4.0999999999999996</v>
      </c>
      <c r="J39">
        <v>0</v>
      </c>
      <c r="K39" s="7">
        <v>3.24</v>
      </c>
    </row>
    <row r="40" spans="1:11" x14ac:dyDescent="0.75">
      <c r="A40">
        <v>1957</v>
      </c>
      <c r="B40">
        <v>9</v>
      </c>
      <c r="C40">
        <v>1</v>
      </c>
      <c r="G40">
        <v>3.47</v>
      </c>
      <c r="I40">
        <v>4.4000000000000004</v>
      </c>
      <c r="J40">
        <v>0</v>
      </c>
      <c r="K40" s="7">
        <v>3.47</v>
      </c>
    </row>
    <row r="41" spans="1:11" x14ac:dyDescent="0.75">
      <c r="A41">
        <v>1957</v>
      </c>
      <c r="B41">
        <v>10</v>
      </c>
      <c r="C41">
        <v>1</v>
      </c>
      <c r="G41">
        <v>3.5</v>
      </c>
      <c r="H41">
        <v>-4</v>
      </c>
      <c r="I41">
        <v>4.5</v>
      </c>
      <c r="J41">
        <v>0</v>
      </c>
      <c r="K41" s="7">
        <v>3.5</v>
      </c>
    </row>
    <row r="42" spans="1:11" x14ac:dyDescent="0.75">
      <c r="A42">
        <v>1957</v>
      </c>
      <c r="B42">
        <v>11</v>
      </c>
      <c r="C42">
        <v>1</v>
      </c>
      <c r="G42">
        <v>3.28</v>
      </c>
      <c r="I42">
        <v>5.0999999999999996</v>
      </c>
      <c r="J42">
        <v>0</v>
      </c>
      <c r="K42" s="7">
        <v>3.28</v>
      </c>
    </row>
    <row r="43" spans="1:11" x14ac:dyDescent="0.75">
      <c r="A43">
        <v>1957</v>
      </c>
      <c r="B43">
        <v>12</v>
      </c>
      <c r="C43">
        <v>1</v>
      </c>
      <c r="G43">
        <v>2.98</v>
      </c>
      <c r="I43">
        <v>5.2</v>
      </c>
      <c r="J43">
        <v>0</v>
      </c>
      <c r="K43" s="7">
        <v>2.98</v>
      </c>
    </row>
    <row r="44" spans="1:11" x14ac:dyDescent="0.75">
      <c r="A44">
        <v>1958</v>
      </c>
      <c r="B44">
        <v>1</v>
      </c>
      <c r="C44">
        <v>1</v>
      </c>
      <c r="G44">
        <v>2.72</v>
      </c>
      <c r="H44">
        <v>-10</v>
      </c>
      <c r="I44">
        <v>5.8</v>
      </c>
      <c r="J44">
        <v>3.2</v>
      </c>
      <c r="K44" s="7">
        <v>2.72</v>
      </c>
    </row>
    <row r="45" spans="1:11" x14ac:dyDescent="0.75">
      <c r="A45">
        <v>1958</v>
      </c>
      <c r="B45">
        <v>2</v>
      </c>
      <c r="C45">
        <v>1</v>
      </c>
      <c r="G45">
        <v>1.67</v>
      </c>
      <c r="I45">
        <v>6.4</v>
      </c>
      <c r="J45">
        <v>3.2</v>
      </c>
      <c r="K45" s="7">
        <v>1.67</v>
      </c>
    </row>
    <row r="46" spans="1:11" x14ac:dyDescent="0.75">
      <c r="A46">
        <v>1958</v>
      </c>
      <c r="B46">
        <v>3</v>
      </c>
      <c r="C46">
        <v>1</v>
      </c>
      <c r="G46">
        <v>1.2</v>
      </c>
      <c r="I46">
        <v>6.7</v>
      </c>
      <c r="J46">
        <v>2.8</v>
      </c>
      <c r="K46" s="7">
        <v>1.2</v>
      </c>
    </row>
    <row r="47" spans="1:11" x14ac:dyDescent="0.75">
      <c r="A47">
        <v>1958</v>
      </c>
      <c r="B47">
        <v>4</v>
      </c>
      <c r="C47">
        <v>1</v>
      </c>
      <c r="G47">
        <v>1.26</v>
      </c>
      <c r="H47">
        <v>2.6</v>
      </c>
      <c r="I47">
        <v>7.4</v>
      </c>
      <c r="J47">
        <v>2.4</v>
      </c>
      <c r="K47" s="7">
        <v>1.26</v>
      </c>
    </row>
    <row r="48" spans="1:11" x14ac:dyDescent="0.75">
      <c r="A48">
        <v>1958</v>
      </c>
      <c r="B48">
        <v>5</v>
      </c>
      <c r="C48">
        <v>1</v>
      </c>
      <c r="G48">
        <v>0.63</v>
      </c>
      <c r="I48">
        <v>7.4</v>
      </c>
      <c r="J48">
        <v>2.4</v>
      </c>
      <c r="K48" s="7">
        <v>0.63</v>
      </c>
    </row>
    <row r="49" spans="1:11" x14ac:dyDescent="0.75">
      <c r="A49">
        <v>1958</v>
      </c>
      <c r="B49">
        <v>6</v>
      </c>
      <c r="C49">
        <v>1</v>
      </c>
      <c r="G49">
        <v>0.93</v>
      </c>
      <c r="I49">
        <v>7.3</v>
      </c>
      <c r="J49">
        <v>2.1</v>
      </c>
      <c r="K49" s="7">
        <v>0.93</v>
      </c>
    </row>
    <row r="50" spans="1:11" x14ac:dyDescent="0.75">
      <c r="A50">
        <v>1958</v>
      </c>
      <c r="B50">
        <v>7</v>
      </c>
      <c r="C50">
        <v>1</v>
      </c>
      <c r="G50">
        <v>0.68</v>
      </c>
      <c r="H50">
        <v>9.6</v>
      </c>
      <c r="I50">
        <v>7.5</v>
      </c>
      <c r="J50">
        <v>2.4</v>
      </c>
      <c r="K50" s="7">
        <v>0.68</v>
      </c>
    </row>
    <row r="51" spans="1:11" x14ac:dyDescent="0.75">
      <c r="A51">
        <v>1958</v>
      </c>
      <c r="B51">
        <v>8</v>
      </c>
      <c r="C51">
        <v>1</v>
      </c>
      <c r="G51">
        <v>1.53</v>
      </c>
      <c r="I51">
        <v>7.4</v>
      </c>
      <c r="J51">
        <v>2.1</v>
      </c>
      <c r="K51" s="7">
        <v>1.53</v>
      </c>
    </row>
    <row r="52" spans="1:11" x14ac:dyDescent="0.75">
      <c r="A52">
        <v>1958</v>
      </c>
      <c r="B52">
        <v>9</v>
      </c>
      <c r="C52">
        <v>1</v>
      </c>
      <c r="G52">
        <v>1.76</v>
      </c>
      <c r="I52">
        <v>7.1</v>
      </c>
      <c r="J52">
        <v>1.7</v>
      </c>
      <c r="K52" s="7">
        <v>1.76</v>
      </c>
    </row>
    <row r="53" spans="1:11" x14ac:dyDescent="0.75">
      <c r="A53">
        <v>1958</v>
      </c>
      <c r="B53">
        <v>10</v>
      </c>
      <c r="C53">
        <v>1</v>
      </c>
      <c r="G53">
        <v>1.8</v>
      </c>
      <c r="H53">
        <v>9.6999999999999993</v>
      </c>
      <c r="I53">
        <v>6.7</v>
      </c>
      <c r="J53">
        <v>1.7</v>
      </c>
      <c r="K53" s="7">
        <v>1.8</v>
      </c>
    </row>
    <row r="54" spans="1:11" x14ac:dyDescent="0.75">
      <c r="A54">
        <v>1958</v>
      </c>
      <c r="B54">
        <v>11</v>
      </c>
      <c r="C54">
        <v>1</v>
      </c>
      <c r="G54">
        <v>2.27</v>
      </c>
      <c r="I54">
        <v>6.2</v>
      </c>
      <c r="J54">
        <v>1.7</v>
      </c>
      <c r="K54" s="7">
        <v>2.27</v>
      </c>
    </row>
    <row r="55" spans="1:11" x14ac:dyDescent="0.75">
      <c r="A55">
        <v>1958</v>
      </c>
      <c r="B55">
        <v>12</v>
      </c>
      <c r="C55">
        <v>1</v>
      </c>
      <c r="G55">
        <v>2.42</v>
      </c>
      <c r="I55">
        <v>6.2</v>
      </c>
      <c r="J55">
        <v>1.7</v>
      </c>
      <c r="K55" s="7">
        <v>2.42</v>
      </c>
    </row>
    <row r="56" spans="1:11" x14ac:dyDescent="0.75">
      <c r="A56">
        <v>1959</v>
      </c>
      <c r="B56">
        <v>1</v>
      </c>
      <c r="C56">
        <v>1</v>
      </c>
      <c r="G56">
        <v>2.48</v>
      </c>
      <c r="H56">
        <v>7.7</v>
      </c>
      <c r="I56">
        <v>6</v>
      </c>
      <c r="J56">
        <v>1.7</v>
      </c>
      <c r="K56" s="7">
        <v>2.48</v>
      </c>
    </row>
    <row r="57" spans="1:11" x14ac:dyDescent="0.75">
      <c r="A57">
        <v>1959</v>
      </c>
      <c r="B57">
        <v>2</v>
      </c>
      <c r="C57">
        <v>1</v>
      </c>
      <c r="G57">
        <v>2.4300000000000002</v>
      </c>
      <c r="I57">
        <v>5.9</v>
      </c>
      <c r="J57">
        <v>1.7</v>
      </c>
      <c r="K57" s="7">
        <v>2.4300000000000002</v>
      </c>
    </row>
    <row r="58" spans="1:11" x14ac:dyDescent="0.75">
      <c r="A58">
        <v>1959</v>
      </c>
      <c r="B58">
        <v>3</v>
      </c>
      <c r="C58">
        <v>1</v>
      </c>
      <c r="G58">
        <v>2.8</v>
      </c>
      <c r="I58">
        <v>5.6</v>
      </c>
      <c r="J58">
        <v>1.7</v>
      </c>
      <c r="K58" s="7">
        <v>2.8</v>
      </c>
    </row>
    <row r="59" spans="1:11" x14ac:dyDescent="0.75">
      <c r="A59">
        <v>1959</v>
      </c>
      <c r="B59">
        <v>4</v>
      </c>
      <c r="C59">
        <v>1</v>
      </c>
      <c r="G59">
        <v>2.96</v>
      </c>
      <c r="H59">
        <v>10.1</v>
      </c>
      <c r="I59">
        <v>5.2</v>
      </c>
      <c r="J59">
        <v>1.7</v>
      </c>
      <c r="K59" s="7">
        <v>2.96</v>
      </c>
    </row>
    <row r="60" spans="1:11" x14ac:dyDescent="0.75">
      <c r="A60">
        <v>1959</v>
      </c>
      <c r="B60">
        <v>5</v>
      </c>
      <c r="C60">
        <v>1</v>
      </c>
      <c r="G60">
        <v>2.9</v>
      </c>
      <c r="I60">
        <v>5.0999999999999996</v>
      </c>
      <c r="J60">
        <v>2</v>
      </c>
      <c r="K60" s="7">
        <v>2.9</v>
      </c>
    </row>
    <row r="61" spans="1:11" x14ac:dyDescent="0.75">
      <c r="A61">
        <v>1959</v>
      </c>
      <c r="B61">
        <v>6</v>
      </c>
      <c r="C61">
        <v>1</v>
      </c>
      <c r="G61">
        <v>3.39</v>
      </c>
      <c r="I61">
        <v>5</v>
      </c>
      <c r="J61">
        <v>2</v>
      </c>
      <c r="K61" s="7">
        <v>3.39</v>
      </c>
    </row>
    <row r="62" spans="1:11" x14ac:dyDescent="0.75">
      <c r="A62">
        <v>1959</v>
      </c>
      <c r="B62">
        <v>7</v>
      </c>
      <c r="C62">
        <v>1</v>
      </c>
      <c r="G62">
        <v>3.47</v>
      </c>
      <c r="H62">
        <v>-0.8</v>
      </c>
      <c r="I62">
        <v>5.0999999999999996</v>
      </c>
      <c r="J62">
        <v>2</v>
      </c>
      <c r="K62" s="7">
        <v>3.47</v>
      </c>
    </row>
    <row r="63" spans="1:11" x14ac:dyDescent="0.75">
      <c r="A63">
        <v>1959</v>
      </c>
      <c r="B63">
        <v>8</v>
      </c>
      <c r="C63">
        <v>1</v>
      </c>
      <c r="G63">
        <v>3.5</v>
      </c>
      <c r="I63">
        <v>5.2</v>
      </c>
      <c r="J63">
        <v>2</v>
      </c>
      <c r="K63" s="7">
        <v>3.5</v>
      </c>
    </row>
    <row r="64" spans="1:11" x14ac:dyDescent="0.75">
      <c r="A64">
        <v>1959</v>
      </c>
      <c r="B64">
        <v>9</v>
      </c>
      <c r="C64">
        <v>1</v>
      </c>
      <c r="G64">
        <v>3.76</v>
      </c>
      <c r="I64">
        <v>5.5</v>
      </c>
      <c r="J64">
        <v>2.4</v>
      </c>
      <c r="K64" s="7">
        <v>3.76</v>
      </c>
    </row>
    <row r="65" spans="1:11" x14ac:dyDescent="0.75">
      <c r="A65">
        <v>1959</v>
      </c>
      <c r="B65">
        <v>10</v>
      </c>
      <c r="C65">
        <v>1</v>
      </c>
      <c r="G65">
        <v>3.98</v>
      </c>
      <c r="H65">
        <v>1.6</v>
      </c>
      <c r="I65">
        <v>5.7</v>
      </c>
      <c r="J65">
        <v>2.7</v>
      </c>
      <c r="K65" s="7">
        <v>3.98</v>
      </c>
    </row>
    <row r="66" spans="1:11" x14ac:dyDescent="0.75">
      <c r="A66">
        <v>1959</v>
      </c>
      <c r="B66">
        <v>11</v>
      </c>
      <c r="C66">
        <v>1</v>
      </c>
      <c r="G66">
        <v>4</v>
      </c>
      <c r="I66">
        <v>5.8</v>
      </c>
      <c r="J66">
        <v>2</v>
      </c>
      <c r="K66" s="7">
        <v>4</v>
      </c>
    </row>
    <row r="67" spans="1:11" x14ac:dyDescent="0.75">
      <c r="A67">
        <v>1959</v>
      </c>
      <c r="B67">
        <v>12</v>
      </c>
      <c r="C67">
        <v>1</v>
      </c>
      <c r="G67">
        <v>3.99</v>
      </c>
      <c r="I67">
        <v>5.3</v>
      </c>
      <c r="J67">
        <v>2</v>
      </c>
      <c r="K67" s="7">
        <v>3.99</v>
      </c>
    </row>
    <row r="68" spans="1:11" x14ac:dyDescent="0.75">
      <c r="A68">
        <v>1960</v>
      </c>
      <c r="B68">
        <v>1</v>
      </c>
      <c r="C68">
        <v>1</v>
      </c>
      <c r="G68">
        <v>3.99</v>
      </c>
      <c r="H68">
        <v>9.1999999999999993</v>
      </c>
      <c r="I68">
        <v>5.2</v>
      </c>
      <c r="J68">
        <v>2</v>
      </c>
      <c r="K68" s="7">
        <v>3.99</v>
      </c>
    </row>
    <row r="69" spans="1:11" x14ac:dyDescent="0.75">
      <c r="A69">
        <v>1960</v>
      </c>
      <c r="B69">
        <v>2</v>
      </c>
      <c r="C69">
        <v>1</v>
      </c>
      <c r="G69">
        <v>3.97</v>
      </c>
      <c r="I69">
        <v>4.8</v>
      </c>
      <c r="J69">
        <v>2.2999999999999998</v>
      </c>
      <c r="K69" s="7">
        <v>3.97</v>
      </c>
    </row>
    <row r="70" spans="1:11" x14ac:dyDescent="0.75">
      <c r="A70">
        <v>1960</v>
      </c>
      <c r="B70">
        <v>3</v>
      </c>
      <c r="C70">
        <v>1</v>
      </c>
      <c r="G70">
        <v>3.84</v>
      </c>
      <c r="I70">
        <v>5.4</v>
      </c>
      <c r="J70">
        <v>2</v>
      </c>
      <c r="K70" s="7">
        <v>3.84</v>
      </c>
    </row>
    <row r="71" spans="1:11" x14ac:dyDescent="0.75">
      <c r="A71">
        <v>1960</v>
      </c>
      <c r="B71">
        <v>4</v>
      </c>
      <c r="C71">
        <v>1</v>
      </c>
      <c r="G71">
        <v>3.92</v>
      </c>
      <c r="H71">
        <v>-1.5</v>
      </c>
      <c r="I71">
        <v>5.2</v>
      </c>
      <c r="J71">
        <v>2</v>
      </c>
      <c r="K71" s="7">
        <v>3.92</v>
      </c>
    </row>
    <row r="72" spans="1:11" x14ac:dyDescent="0.75">
      <c r="A72">
        <v>1960</v>
      </c>
      <c r="B72">
        <v>5</v>
      </c>
      <c r="C72">
        <v>1</v>
      </c>
      <c r="G72">
        <v>3.85</v>
      </c>
      <c r="I72">
        <v>5.0999999999999996</v>
      </c>
      <c r="J72">
        <v>1.7</v>
      </c>
      <c r="K72" s="7">
        <v>3.85</v>
      </c>
    </row>
    <row r="73" spans="1:11" x14ac:dyDescent="0.75">
      <c r="A73">
        <v>1960</v>
      </c>
      <c r="B73">
        <v>6</v>
      </c>
      <c r="C73">
        <v>1</v>
      </c>
      <c r="G73">
        <v>3.32</v>
      </c>
      <c r="I73">
        <v>5.4</v>
      </c>
      <c r="J73">
        <v>1.7</v>
      </c>
      <c r="K73" s="7">
        <v>3.32</v>
      </c>
    </row>
    <row r="74" spans="1:11" x14ac:dyDescent="0.75">
      <c r="A74">
        <v>1960</v>
      </c>
      <c r="B74">
        <v>7</v>
      </c>
      <c r="C74">
        <v>1</v>
      </c>
      <c r="G74">
        <v>3.23</v>
      </c>
      <c r="H74">
        <v>1</v>
      </c>
      <c r="I74">
        <v>5.5</v>
      </c>
      <c r="J74">
        <v>1.3</v>
      </c>
      <c r="K74" s="7">
        <v>3.23</v>
      </c>
    </row>
    <row r="75" spans="1:11" x14ac:dyDescent="0.75">
      <c r="A75">
        <v>1960</v>
      </c>
      <c r="B75">
        <v>8</v>
      </c>
      <c r="C75">
        <v>1</v>
      </c>
      <c r="G75">
        <v>2.98</v>
      </c>
      <c r="I75">
        <v>5.6</v>
      </c>
      <c r="J75">
        <v>1.3</v>
      </c>
      <c r="K75" s="7">
        <v>2.98</v>
      </c>
    </row>
    <row r="76" spans="1:11" x14ac:dyDescent="0.75">
      <c r="A76">
        <v>1960</v>
      </c>
      <c r="B76">
        <v>9</v>
      </c>
      <c r="C76">
        <v>1</v>
      </c>
      <c r="G76">
        <v>2.6</v>
      </c>
      <c r="I76">
        <v>5.5</v>
      </c>
      <c r="J76">
        <v>1</v>
      </c>
      <c r="K76" s="7">
        <v>2.6</v>
      </c>
    </row>
    <row r="77" spans="1:11" x14ac:dyDescent="0.75">
      <c r="A77">
        <v>1960</v>
      </c>
      <c r="B77">
        <v>10</v>
      </c>
      <c r="C77">
        <v>1</v>
      </c>
      <c r="G77">
        <v>2.4700000000000002</v>
      </c>
      <c r="H77">
        <v>-4.8</v>
      </c>
      <c r="I77">
        <v>6.1</v>
      </c>
      <c r="J77">
        <v>1</v>
      </c>
      <c r="K77" s="7">
        <v>2.4700000000000002</v>
      </c>
    </row>
    <row r="78" spans="1:11" x14ac:dyDescent="0.75">
      <c r="A78">
        <v>1960</v>
      </c>
      <c r="B78">
        <v>11</v>
      </c>
      <c r="C78">
        <v>1</v>
      </c>
      <c r="G78">
        <v>2.44</v>
      </c>
      <c r="I78">
        <v>6.1</v>
      </c>
      <c r="J78">
        <v>1</v>
      </c>
      <c r="K78" s="7">
        <v>2.44</v>
      </c>
    </row>
    <row r="79" spans="1:11" x14ac:dyDescent="0.75">
      <c r="A79">
        <v>1960</v>
      </c>
      <c r="B79">
        <v>12</v>
      </c>
      <c r="C79">
        <v>1</v>
      </c>
      <c r="G79">
        <v>1.98</v>
      </c>
      <c r="I79">
        <v>6.6</v>
      </c>
      <c r="J79">
        <v>1</v>
      </c>
      <c r="K79" s="7">
        <v>1.98</v>
      </c>
    </row>
    <row r="80" spans="1:11" x14ac:dyDescent="0.75">
      <c r="A80">
        <v>1961</v>
      </c>
      <c r="B80">
        <v>1</v>
      </c>
      <c r="C80">
        <v>1</v>
      </c>
      <c r="G80">
        <v>1.45</v>
      </c>
      <c r="H80">
        <v>2.7</v>
      </c>
      <c r="I80">
        <v>6.6</v>
      </c>
      <c r="J80">
        <v>1</v>
      </c>
      <c r="K80" s="7">
        <v>1.45</v>
      </c>
    </row>
    <row r="81" spans="1:11" x14ac:dyDescent="0.75">
      <c r="A81">
        <v>1961</v>
      </c>
      <c r="B81">
        <v>2</v>
      </c>
      <c r="C81">
        <v>1</v>
      </c>
      <c r="G81">
        <v>2.54</v>
      </c>
      <c r="I81">
        <v>6.9</v>
      </c>
      <c r="J81">
        <v>0.7</v>
      </c>
      <c r="K81" s="7">
        <v>2.54</v>
      </c>
    </row>
    <row r="82" spans="1:11" x14ac:dyDescent="0.75">
      <c r="A82">
        <v>1961</v>
      </c>
      <c r="B82">
        <v>3</v>
      </c>
      <c r="C82">
        <v>1</v>
      </c>
      <c r="G82">
        <v>2.02</v>
      </c>
      <c r="I82">
        <v>6.9</v>
      </c>
      <c r="J82">
        <v>0.7</v>
      </c>
      <c r="K82" s="7">
        <v>2.02</v>
      </c>
    </row>
    <row r="83" spans="1:11" x14ac:dyDescent="0.75">
      <c r="A83">
        <v>1961</v>
      </c>
      <c r="B83">
        <v>4</v>
      </c>
      <c r="C83">
        <v>1</v>
      </c>
      <c r="G83">
        <v>1.49</v>
      </c>
      <c r="H83">
        <v>7.6</v>
      </c>
      <c r="I83">
        <v>7</v>
      </c>
      <c r="J83">
        <v>1</v>
      </c>
      <c r="K83" s="7">
        <v>1.49</v>
      </c>
    </row>
    <row r="84" spans="1:11" x14ac:dyDescent="0.75">
      <c r="A84">
        <v>1961</v>
      </c>
      <c r="B84">
        <v>5</v>
      </c>
      <c r="C84">
        <v>1</v>
      </c>
      <c r="G84">
        <v>1.98</v>
      </c>
      <c r="I84">
        <v>7.1</v>
      </c>
      <c r="J84">
        <v>1</v>
      </c>
      <c r="K84" s="7">
        <v>1.98</v>
      </c>
    </row>
    <row r="85" spans="1:11" x14ac:dyDescent="0.75">
      <c r="A85">
        <v>1961</v>
      </c>
      <c r="B85">
        <v>6</v>
      </c>
      <c r="C85">
        <v>1</v>
      </c>
      <c r="G85">
        <v>1.73</v>
      </c>
      <c r="I85">
        <v>6.9</v>
      </c>
      <c r="J85">
        <v>1</v>
      </c>
      <c r="K85" s="7">
        <v>1.73</v>
      </c>
    </row>
    <row r="86" spans="1:11" x14ac:dyDescent="0.75">
      <c r="A86">
        <v>1961</v>
      </c>
      <c r="B86">
        <v>7</v>
      </c>
      <c r="C86">
        <v>1</v>
      </c>
      <c r="G86">
        <v>1.17</v>
      </c>
      <c r="H86">
        <v>6.8</v>
      </c>
      <c r="I86">
        <v>7</v>
      </c>
      <c r="J86">
        <v>1.3</v>
      </c>
      <c r="K86" s="7">
        <v>1.17</v>
      </c>
    </row>
    <row r="87" spans="1:11" x14ac:dyDescent="0.75">
      <c r="A87">
        <v>1961</v>
      </c>
      <c r="B87">
        <v>8</v>
      </c>
      <c r="C87">
        <v>1</v>
      </c>
      <c r="G87">
        <v>2</v>
      </c>
      <c r="I87">
        <v>6.6</v>
      </c>
      <c r="J87">
        <v>1.3</v>
      </c>
      <c r="K87" s="7">
        <v>2</v>
      </c>
    </row>
    <row r="88" spans="1:11" x14ac:dyDescent="0.75">
      <c r="A88">
        <v>1961</v>
      </c>
      <c r="B88">
        <v>9</v>
      </c>
      <c r="C88">
        <v>1</v>
      </c>
      <c r="G88">
        <v>1.88</v>
      </c>
      <c r="I88">
        <v>6.7</v>
      </c>
      <c r="J88">
        <v>1.6</v>
      </c>
      <c r="K88" s="7">
        <v>1.88</v>
      </c>
    </row>
    <row r="89" spans="1:11" x14ac:dyDescent="0.75">
      <c r="A89">
        <v>1961</v>
      </c>
      <c r="B89">
        <v>10</v>
      </c>
      <c r="C89">
        <v>1</v>
      </c>
      <c r="G89">
        <v>2.2599999999999998</v>
      </c>
      <c r="H89">
        <v>8.3000000000000007</v>
      </c>
      <c r="I89">
        <v>6.5</v>
      </c>
      <c r="J89">
        <v>1.3</v>
      </c>
      <c r="K89" s="7">
        <v>2.2599999999999998</v>
      </c>
    </row>
    <row r="90" spans="1:11" x14ac:dyDescent="0.75">
      <c r="A90">
        <v>1961</v>
      </c>
      <c r="B90">
        <v>11</v>
      </c>
      <c r="C90">
        <v>1</v>
      </c>
      <c r="G90">
        <v>2.61</v>
      </c>
      <c r="I90">
        <v>6.1</v>
      </c>
      <c r="J90">
        <v>1.3</v>
      </c>
      <c r="K90" s="7">
        <v>2.61</v>
      </c>
    </row>
    <row r="91" spans="1:11" x14ac:dyDescent="0.75">
      <c r="A91">
        <v>1961</v>
      </c>
      <c r="B91">
        <v>12</v>
      </c>
      <c r="C91">
        <v>1</v>
      </c>
      <c r="G91">
        <v>2.33</v>
      </c>
      <c r="I91">
        <v>6</v>
      </c>
      <c r="J91">
        <v>1.3</v>
      </c>
      <c r="K91" s="7">
        <v>2.33</v>
      </c>
    </row>
    <row r="92" spans="1:11" x14ac:dyDescent="0.75">
      <c r="A92">
        <v>1962</v>
      </c>
      <c r="B92">
        <v>1</v>
      </c>
      <c r="C92">
        <v>1</v>
      </c>
      <c r="G92">
        <v>2.15</v>
      </c>
      <c r="H92">
        <v>7.4</v>
      </c>
      <c r="I92">
        <v>5.8</v>
      </c>
      <c r="J92">
        <v>1.3</v>
      </c>
      <c r="K92" s="7">
        <v>2.15</v>
      </c>
    </row>
    <row r="93" spans="1:11" x14ac:dyDescent="0.75">
      <c r="A93">
        <v>1962</v>
      </c>
      <c r="B93">
        <v>2</v>
      </c>
      <c r="C93">
        <v>1</v>
      </c>
      <c r="G93">
        <v>2.37</v>
      </c>
      <c r="I93">
        <v>5.5</v>
      </c>
      <c r="J93">
        <v>1.3</v>
      </c>
      <c r="K93" s="7">
        <v>2.37</v>
      </c>
    </row>
    <row r="94" spans="1:11" x14ac:dyDescent="0.75">
      <c r="A94">
        <v>1962</v>
      </c>
      <c r="B94">
        <v>3</v>
      </c>
      <c r="C94">
        <v>1</v>
      </c>
      <c r="G94">
        <v>2.85</v>
      </c>
      <c r="I94">
        <v>5.6</v>
      </c>
      <c r="J94">
        <v>1.6</v>
      </c>
      <c r="K94" s="7">
        <v>2.85</v>
      </c>
    </row>
    <row r="95" spans="1:11" x14ac:dyDescent="0.75">
      <c r="A95">
        <v>1962</v>
      </c>
      <c r="B95">
        <v>4</v>
      </c>
      <c r="C95">
        <v>1</v>
      </c>
      <c r="G95">
        <v>2.78</v>
      </c>
      <c r="H95">
        <v>4.4000000000000004</v>
      </c>
      <c r="I95">
        <v>5.6</v>
      </c>
      <c r="J95">
        <v>1.3</v>
      </c>
      <c r="K95" s="7">
        <v>2.78</v>
      </c>
    </row>
    <row r="96" spans="1:11" x14ac:dyDescent="0.75">
      <c r="A96">
        <v>1962</v>
      </c>
      <c r="B96">
        <v>5</v>
      </c>
      <c r="C96">
        <v>1</v>
      </c>
      <c r="G96">
        <v>2.36</v>
      </c>
      <c r="I96">
        <v>5.5</v>
      </c>
      <c r="J96">
        <v>1.6</v>
      </c>
      <c r="K96" s="7">
        <v>2.36</v>
      </c>
    </row>
    <row r="97" spans="1:11" x14ac:dyDescent="0.75">
      <c r="A97">
        <v>1962</v>
      </c>
      <c r="B97">
        <v>6</v>
      </c>
      <c r="C97">
        <v>1</v>
      </c>
      <c r="G97">
        <v>2.68</v>
      </c>
      <c r="I97">
        <v>5.5</v>
      </c>
      <c r="J97">
        <v>1.6</v>
      </c>
      <c r="K97" s="7">
        <v>2.68</v>
      </c>
    </row>
    <row r="98" spans="1:11" x14ac:dyDescent="0.75">
      <c r="A98">
        <v>1962</v>
      </c>
      <c r="B98">
        <v>7</v>
      </c>
      <c r="C98">
        <v>1</v>
      </c>
      <c r="G98">
        <v>2.71</v>
      </c>
      <c r="H98">
        <v>3.9</v>
      </c>
      <c r="I98">
        <v>5.4</v>
      </c>
      <c r="J98">
        <v>1.3</v>
      </c>
      <c r="K98" s="7">
        <v>2.71</v>
      </c>
    </row>
    <row r="99" spans="1:11" x14ac:dyDescent="0.75">
      <c r="A99">
        <v>1962</v>
      </c>
      <c r="B99">
        <v>8</v>
      </c>
      <c r="C99">
        <v>1</v>
      </c>
      <c r="G99">
        <v>2.93</v>
      </c>
      <c r="I99">
        <v>5.7</v>
      </c>
      <c r="J99">
        <v>1.3</v>
      </c>
      <c r="K99" s="7">
        <v>2.93</v>
      </c>
    </row>
    <row r="100" spans="1:11" x14ac:dyDescent="0.75">
      <c r="A100">
        <v>1962</v>
      </c>
      <c r="B100">
        <v>9</v>
      </c>
      <c r="C100">
        <v>1</v>
      </c>
      <c r="G100">
        <v>2.9</v>
      </c>
      <c r="I100">
        <v>5.6</v>
      </c>
      <c r="J100">
        <v>1.3</v>
      </c>
      <c r="K100" s="7">
        <v>2.9</v>
      </c>
    </row>
    <row r="101" spans="1:11" x14ac:dyDescent="0.75">
      <c r="A101">
        <v>1962</v>
      </c>
      <c r="B101">
        <v>10</v>
      </c>
      <c r="C101">
        <v>1</v>
      </c>
      <c r="G101">
        <v>2.9</v>
      </c>
      <c r="H101">
        <v>1.6</v>
      </c>
      <c r="I101">
        <v>5.4</v>
      </c>
      <c r="J101">
        <v>1.3</v>
      </c>
      <c r="K101" s="7">
        <v>2.9</v>
      </c>
    </row>
    <row r="102" spans="1:11" x14ac:dyDescent="0.75">
      <c r="A102">
        <v>1962</v>
      </c>
      <c r="B102">
        <v>11</v>
      </c>
      <c r="C102">
        <v>1</v>
      </c>
      <c r="G102">
        <v>2.94</v>
      </c>
      <c r="I102">
        <v>5.7</v>
      </c>
      <c r="J102">
        <v>1.3</v>
      </c>
      <c r="K102" s="7">
        <v>2.94</v>
      </c>
    </row>
    <row r="103" spans="1:11" x14ac:dyDescent="0.75">
      <c r="A103">
        <v>1962</v>
      </c>
      <c r="B103">
        <v>12</v>
      </c>
      <c r="C103">
        <v>1</v>
      </c>
      <c r="G103">
        <v>2.93</v>
      </c>
      <c r="I103">
        <v>5.5</v>
      </c>
      <c r="J103">
        <v>1.3</v>
      </c>
      <c r="K103" s="7">
        <v>2.93</v>
      </c>
    </row>
    <row r="104" spans="1:11" x14ac:dyDescent="0.75">
      <c r="A104">
        <v>1963</v>
      </c>
      <c r="B104">
        <v>1</v>
      </c>
      <c r="C104">
        <v>1</v>
      </c>
      <c r="G104">
        <v>2.92</v>
      </c>
      <c r="H104">
        <v>4.5</v>
      </c>
      <c r="I104">
        <v>5.7</v>
      </c>
      <c r="J104">
        <v>1</v>
      </c>
      <c r="K104" s="7">
        <v>2.92</v>
      </c>
    </row>
    <row r="105" spans="1:11" x14ac:dyDescent="0.75">
      <c r="A105">
        <v>1963</v>
      </c>
      <c r="B105">
        <v>2</v>
      </c>
      <c r="C105">
        <v>1</v>
      </c>
      <c r="G105">
        <v>3</v>
      </c>
      <c r="I105">
        <v>5.9</v>
      </c>
      <c r="J105">
        <v>1</v>
      </c>
      <c r="K105" s="7">
        <v>3</v>
      </c>
    </row>
    <row r="106" spans="1:11" x14ac:dyDescent="0.75">
      <c r="A106">
        <v>1963</v>
      </c>
      <c r="B106">
        <v>3</v>
      </c>
      <c r="C106">
        <v>1</v>
      </c>
      <c r="G106">
        <v>2.98</v>
      </c>
      <c r="I106">
        <v>5.7</v>
      </c>
      <c r="J106">
        <v>1</v>
      </c>
      <c r="K106" s="7">
        <v>2.98</v>
      </c>
    </row>
    <row r="107" spans="1:11" x14ac:dyDescent="0.75">
      <c r="A107">
        <v>1963</v>
      </c>
      <c r="B107">
        <v>4</v>
      </c>
      <c r="C107">
        <v>1</v>
      </c>
      <c r="G107">
        <v>2.9</v>
      </c>
      <c r="H107">
        <v>5.3</v>
      </c>
      <c r="I107">
        <v>5.7</v>
      </c>
      <c r="J107">
        <v>1.3</v>
      </c>
      <c r="K107" s="7">
        <v>2.9</v>
      </c>
    </row>
    <row r="108" spans="1:11" x14ac:dyDescent="0.75">
      <c r="A108">
        <v>1963</v>
      </c>
      <c r="B108">
        <v>5</v>
      </c>
      <c r="C108">
        <v>1</v>
      </c>
      <c r="G108">
        <v>3</v>
      </c>
      <c r="I108">
        <v>5.9</v>
      </c>
      <c r="J108">
        <v>1</v>
      </c>
      <c r="K108" s="7">
        <v>3</v>
      </c>
    </row>
    <row r="109" spans="1:11" x14ac:dyDescent="0.75">
      <c r="A109">
        <v>1963</v>
      </c>
      <c r="B109">
        <v>6</v>
      </c>
      <c r="C109">
        <v>1</v>
      </c>
      <c r="G109">
        <v>2.99</v>
      </c>
      <c r="I109">
        <v>5.6</v>
      </c>
      <c r="J109">
        <v>1.3</v>
      </c>
      <c r="K109" s="7">
        <v>2.99</v>
      </c>
    </row>
    <row r="110" spans="1:11" x14ac:dyDescent="0.75">
      <c r="A110">
        <v>1963</v>
      </c>
      <c r="B110">
        <v>7</v>
      </c>
      <c r="C110">
        <v>1</v>
      </c>
      <c r="G110">
        <v>3.02</v>
      </c>
      <c r="H110">
        <v>8</v>
      </c>
      <c r="I110">
        <v>5.6</v>
      </c>
      <c r="J110">
        <v>1.3</v>
      </c>
      <c r="K110" s="7">
        <v>3.02</v>
      </c>
    </row>
    <row r="111" spans="1:11" x14ac:dyDescent="0.75">
      <c r="A111">
        <v>1963</v>
      </c>
      <c r="B111">
        <v>8</v>
      </c>
      <c r="C111">
        <v>1</v>
      </c>
      <c r="G111">
        <v>3.49</v>
      </c>
      <c r="I111">
        <v>5.4</v>
      </c>
      <c r="J111">
        <v>1.6</v>
      </c>
      <c r="K111" s="7">
        <v>3.49</v>
      </c>
    </row>
    <row r="112" spans="1:11" x14ac:dyDescent="0.75">
      <c r="A112">
        <v>1963</v>
      </c>
      <c r="B112">
        <v>9</v>
      </c>
      <c r="C112">
        <v>1</v>
      </c>
      <c r="G112">
        <v>3.48</v>
      </c>
      <c r="I112">
        <v>5.5</v>
      </c>
      <c r="J112">
        <v>1.3</v>
      </c>
      <c r="K112" s="7">
        <v>3.48</v>
      </c>
    </row>
    <row r="113" spans="1:11" x14ac:dyDescent="0.75">
      <c r="A113">
        <v>1963</v>
      </c>
      <c r="B113">
        <v>10</v>
      </c>
      <c r="C113">
        <v>1</v>
      </c>
      <c r="G113">
        <v>3.5</v>
      </c>
      <c r="H113">
        <v>2.9</v>
      </c>
      <c r="I113">
        <v>5.5</v>
      </c>
      <c r="J113">
        <v>1.3</v>
      </c>
      <c r="K113" s="7">
        <v>3.5</v>
      </c>
    </row>
    <row r="114" spans="1:11" x14ac:dyDescent="0.75">
      <c r="A114">
        <v>1963</v>
      </c>
      <c r="B114">
        <v>11</v>
      </c>
      <c r="C114">
        <v>1</v>
      </c>
      <c r="G114">
        <v>3.48</v>
      </c>
      <c r="I114">
        <v>5.7</v>
      </c>
      <c r="J114">
        <v>1.6</v>
      </c>
      <c r="K114" s="7">
        <v>3.48</v>
      </c>
    </row>
    <row r="115" spans="1:11" x14ac:dyDescent="0.75">
      <c r="A115">
        <v>1963</v>
      </c>
      <c r="B115">
        <v>12</v>
      </c>
      <c r="C115">
        <v>1</v>
      </c>
      <c r="G115">
        <v>3.38</v>
      </c>
      <c r="I115">
        <v>5.5</v>
      </c>
      <c r="J115">
        <v>1.6</v>
      </c>
      <c r="K115" s="7">
        <v>3.38</v>
      </c>
    </row>
    <row r="116" spans="1:11" x14ac:dyDescent="0.75">
      <c r="A116">
        <v>1964</v>
      </c>
      <c r="B116">
        <v>1</v>
      </c>
      <c r="C116">
        <v>1</v>
      </c>
      <c r="G116">
        <v>3.48</v>
      </c>
      <c r="H116">
        <v>8.9</v>
      </c>
      <c r="I116">
        <v>5.6</v>
      </c>
      <c r="J116">
        <v>1.9</v>
      </c>
      <c r="K116" s="7">
        <v>3.48</v>
      </c>
    </row>
    <row r="117" spans="1:11" x14ac:dyDescent="0.75">
      <c r="A117">
        <v>1964</v>
      </c>
      <c r="B117">
        <v>2</v>
      </c>
      <c r="C117">
        <v>1</v>
      </c>
      <c r="G117">
        <v>3.48</v>
      </c>
      <c r="I117">
        <v>5.4</v>
      </c>
      <c r="J117">
        <v>1.9</v>
      </c>
      <c r="K117" s="7">
        <v>3.48</v>
      </c>
    </row>
    <row r="118" spans="1:11" x14ac:dyDescent="0.75">
      <c r="A118">
        <v>1964</v>
      </c>
      <c r="B118">
        <v>3</v>
      </c>
      <c r="C118">
        <v>1</v>
      </c>
      <c r="G118">
        <v>3.43</v>
      </c>
      <c r="I118">
        <v>5.4</v>
      </c>
      <c r="J118">
        <v>1.9</v>
      </c>
      <c r="K118" s="7">
        <v>3.43</v>
      </c>
    </row>
    <row r="119" spans="1:11" x14ac:dyDescent="0.75">
      <c r="A119">
        <v>1964</v>
      </c>
      <c r="B119">
        <v>4</v>
      </c>
      <c r="C119">
        <v>1</v>
      </c>
      <c r="G119">
        <v>3.47</v>
      </c>
      <c r="H119">
        <v>4.8</v>
      </c>
      <c r="I119">
        <v>5.3</v>
      </c>
      <c r="J119">
        <v>1.6</v>
      </c>
      <c r="K119" s="7">
        <v>3.47</v>
      </c>
    </row>
    <row r="120" spans="1:11" x14ac:dyDescent="0.75">
      <c r="A120">
        <v>1964</v>
      </c>
      <c r="B120">
        <v>5</v>
      </c>
      <c r="C120">
        <v>1</v>
      </c>
      <c r="G120">
        <v>3.5</v>
      </c>
      <c r="I120">
        <v>5.0999999999999996</v>
      </c>
      <c r="J120">
        <v>1.6</v>
      </c>
      <c r="K120" s="7">
        <v>3.5</v>
      </c>
    </row>
    <row r="121" spans="1:11" x14ac:dyDescent="0.75">
      <c r="A121">
        <v>1964</v>
      </c>
      <c r="B121">
        <v>6</v>
      </c>
      <c r="C121">
        <v>1</v>
      </c>
      <c r="G121">
        <v>3.5</v>
      </c>
      <c r="I121">
        <v>5.2</v>
      </c>
      <c r="J121">
        <v>1.6</v>
      </c>
      <c r="K121" s="7">
        <v>3.5</v>
      </c>
    </row>
    <row r="122" spans="1:11" x14ac:dyDescent="0.75">
      <c r="A122">
        <v>1964</v>
      </c>
      <c r="B122">
        <v>7</v>
      </c>
      <c r="C122">
        <v>1</v>
      </c>
      <c r="G122">
        <v>3.42</v>
      </c>
      <c r="H122">
        <v>5.5</v>
      </c>
      <c r="I122">
        <v>4.9000000000000004</v>
      </c>
      <c r="J122">
        <v>1.6</v>
      </c>
      <c r="K122" s="7">
        <v>3.42</v>
      </c>
    </row>
    <row r="123" spans="1:11" x14ac:dyDescent="0.75">
      <c r="A123">
        <v>1964</v>
      </c>
      <c r="B123">
        <v>8</v>
      </c>
      <c r="C123">
        <v>1</v>
      </c>
      <c r="G123">
        <v>3.5</v>
      </c>
      <c r="I123">
        <v>5</v>
      </c>
      <c r="J123">
        <v>0.9</v>
      </c>
      <c r="K123" s="7">
        <v>3.5</v>
      </c>
    </row>
    <row r="124" spans="1:11" x14ac:dyDescent="0.75">
      <c r="A124">
        <v>1964</v>
      </c>
      <c r="B124">
        <v>9</v>
      </c>
      <c r="C124">
        <v>1</v>
      </c>
      <c r="G124">
        <v>3.45</v>
      </c>
      <c r="I124">
        <v>5.0999999999999996</v>
      </c>
      <c r="J124">
        <v>1.3</v>
      </c>
      <c r="K124" s="7">
        <v>3.45</v>
      </c>
    </row>
    <row r="125" spans="1:11" x14ac:dyDescent="0.75">
      <c r="A125">
        <v>1964</v>
      </c>
      <c r="B125">
        <v>10</v>
      </c>
      <c r="C125">
        <v>1</v>
      </c>
      <c r="G125">
        <v>3.36</v>
      </c>
      <c r="H125">
        <v>1.4</v>
      </c>
      <c r="I125">
        <v>5.0999999999999996</v>
      </c>
      <c r="J125">
        <v>1.3</v>
      </c>
      <c r="K125" s="7">
        <v>3.36</v>
      </c>
    </row>
    <row r="126" spans="1:11" x14ac:dyDescent="0.75">
      <c r="A126">
        <v>1964</v>
      </c>
      <c r="B126">
        <v>11</v>
      </c>
      <c r="C126">
        <v>1</v>
      </c>
      <c r="G126">
        <v>3.52</v>
      </c>
      <c r="I126">
        <v>4.8</v>
      </c>
      <c r="J126">
        <v>1.2</v>
      </c>
      <c r="K126" s="7">
        <v>3.52</v>
      </c>
    </row>
    <row r="127" spans="1:11" x14ac:dyDescent="0.75">
      <c r="A127">
        <v>1964</v>
      </c>
      <c r="B127">
        <v>12</v>
      </c>
      <c r="C127">
        <v>1</v>
      </c>
      <c r="G127">
        <v>3.85</v>
      </c>
      <c r="I127">
        <v>5</v>
      </c>
      <c r="J127">
        <v>1.2</v>
      </c>
      <c r="K127" s="7">
        <v>3.85</v>
      </c>
    </row>
    <row r="128" spans="1:11" x14ac:dyDescent="0.75">
      <c r="A128">
        <v>1965</v>
      </c>
      <c r="B128">
        <v>1</v>
      </c>
      <c r="C128">
        <v>1</v>
      </c>
      <c r="G128">
        <v>3.9</v>
      </c>
      <c r="H128">
        <v>10.199999999999999</v>
      </c>
      <c r="I128">
        <v>4.9000000000000004</v>
      </c>
      <c r="J128">
        <v>1.6</v>
      </c>
      <c r="K128" s="7">
        <v>3.9</v>
      </c>
    </row>
    <row r="129" spans="1:11" x14ac:dyDescent="0.75">
      <c r="A129">
        <v>1965</v>
      </c>
      <c r="B129">
        <v>2</v>
      </c>
      <c r="C129">
        <v>1</v>
      </c>
      <c r="G129">
        <v>3.98</v>
      </c>
      <c r="I129">
        <v>5.0999999999999996</v>
      </c>
      <c r="J129">
        <v>1.6</v>
      </c>
      <c r="K129" s="7">
        <v>3.98</v>
      </c>
    </row>
    <row r="130" spans="1:11" x14ac:dyDescent="0.75">
      <c r="A130">
        <v>1965</v>
      </c>
      <c r="B130">
        <v>3</v>
      </c>
      <c r="C130">
        <v>1</v>
      </c>
      <c r="G130">
        <v>4.04</v>
      </c>
      <c r="I130">
        <v>4.7</v>
      </c>
      <c r="J130">
        <v>1.2</v>
      </c>
      <c r="K130" s="7">
        <v>4.05</v>
      </c>
    </row>
    <row r="131" spans="1:11" x14ac:dyDescent="0.75">
      <c r="A131">
        <v>1965</v>
      </c>
      <c r="B131">
        <v>4</v>
      </c>
      <c r="C131">
        <v>1</v>
      </c>
      <c r="G131">
        <v>4.09</v>
      </c>
      <c r="H131">
        <v>5.6</v>
      </c>
      <c r="I131">
        <v>4.8</v>
      </c>
      <c r="J131">
        <v>1.6</v>
      </c>
      <c r="K131" s="7">
        <v>4.09</v>
      </c>
    </row>
    <row r="132" spans="1:11" x14ac:dyDescent="0.75">
      <c r="A132">
        <v>1965</v>
      </c>
      <c r="B132">
        <v>5</v>
      </c>
      <c r="C132">
        <v>1</v>
      </c>
      <c r="G132">
        <v>4.0999999999999996</v>
      </c>
      <c r="I132">
        <v>4.5999999999999996</v>
      </c>
      <c r="J132">
        <v>1.6</v>
      </c>
      <c r="K132" s="7">
        <v>4.0999999999999996</v>
      </c>
    </row>
    <row r="133" spans="1:11" x14ac:dyDescent="0.75">
      <c r="A133">
        <v>1965</v>
      </c>
      <c r="B133">
        <v>6</v>
      </c>
      <c r="C133">
        <v>1</v>
      </c>
      <c r="G133">
        <v>4.04</v>
      </c>
      <c r="I133">
        <v>4.5999999999999996</v>
      </c>
      <c r="J133">
        <v>1.2</v>
      </c>
      <c r="K133" s="7">
        <v>4.05</v>
      </c>
    </row>
    <row r="134" spans="1:11" x14ac:dyDescent="0.75">
      <c r="A134">
        <v>1965</v>
      </c>
      <c r="B134">
        <v>7</v>
      </c>
      <c r="C134">
        <v>1</v>
      </c>
      <c r="G134">
        <v>4.09</v>
      </c>
      <c r="H134">
        <v>8.4</v>
      </c>
      <c r="I134">
        <v>4.4000000000000004</v>
      </c>
      <c r="J134">
        <v>1.2</v>
      </c>
      <c r="K134" s="7">
        <v>4.09</v>
      </c>
    </row>
    <row r="135" spans="1:11" x14ac:dyDescent="0.75">
      <c r="A135">
        <v>1965</v>
      </c>
      <c r="B135">
        <v>8</v>
      </c>
      <c r="C135">
        <v>1</v>
      </c>
      <c r="G135">
        <v>4.12</v>
      </c>
      <c r="I135">
        <v>4.4000000000000004</v>
      </c>
      <c r="J135">
        <v>1.6</v>
      </c>
      <c r="K135" s="7">
        <v>4.12</v>
      </c>
    </row>
    <row r="136" spans="1:11" x14ac:dyDescent="0.75">
      <c r="A136">
        <v>1965</v>
      </c>
      <c r="B136">
        <v>9</v>
      </c>
      <c r="C136">
        <v>1</v>
      </c>
      <c r="G136">
        <v>4.01</v>
      </c>
      <c r="I136">
        <v>4.3</v>
      </c>
      <c r="J136">
        <v>1.5</v>
      </c>
      <c r="K136" s="7">
        <v>4.0199999999999996</v>
      </c>
    </row>
    <row r="137" spans="1:11" x14ac:dyDescent="0.75">
      <c r="A137">
        <v>1965</v>
      </c>
      <c r="B137">
        <v>10</v>
      </c>
      <c r="C137">
        <v>1</v>
      </c>
      <c r="G137">
        <v>4.08</v>
      </c>
      <c r="H137">
        <v>9.8000000000000007</v>
      </c>
      <c r="I137">
        <v>4.2</v>
      </c>
      <c r="J137">
        <v>1.5</v>
      </c>
      <c r="K137" s="7">
        <v>4.08</v>
      </c>
    </row>
    <row r="138" spans="1:11" x14ac:dyDescent="0.75">
      <c r="A138">
        <v>1965</v>
      </c>
      <c r="B138">
        <v>11</v>
      </c>
      <c r="C138">
        <v>1</v>
      </c>
      <c r="G138">
        <v>4.0999999999999996</v>
      </c>
      <c r="I138">
        <v>4.0999999999999996</v>
      </c>
      <c r="J138">
        <v>1.2</v>
      </c>
      <c r="K138" s="7">
        <v>4.0999999999999996</v>
      </c>
    </row>
    <row r="139" spans="1:11" x14ac:dyDescent="0.75">
      <c r="A139">
        <v>1965</v>
      </c>
      <c r="B139">
        <v>12</v>
      </c>
      <c r="C139">
        <v>1</v>
      </c>
      <c r="G139">
        <v>4.32</v>
      </c>
      <c r="I139">
        <v>4</v>
      </c>
      <c r="J139">
        <v>1.5</v>
      </c>
      <c r="K139" s="7">
        <v>4.32</v>
      </c>
    </row>
    <row r="140" spans="1:11" x14ac:dyDescent="0.75">
      <c r="A140">
        <v>1966</v>
      </c>
      <c r="B140">
        <v>1</v>
      </c>
      <c r="C140">
        <v>1</v>
      </c>
      <c r="G140">
        <v>4.42</v>
      </c>
      <c r="H140">
        <v>10.199999999999999</v>
      </c>
      <c r="I140">
        <v>4</v>
      </c>
      <c r="J140">
        <v>0.9</v>
      </c>
      <c r="K140" s="7">
        <v>4.42</v>
      </c>
    </row>
    <row r="141" spans="1:11" x14ac:dyDescent="0.75">
      <c r="A141">
        <v>1966</v>
      </c>
      <c r="B141">
        <v>2</v>
      </c>
      <c r="C141">
        <v>1</v>
      </c>
      <c r="G141">
        <v>4.5999999999999996</v>
      </c>
      <c r="I141">
        <v>3.8</v>
      </c>
      <c r="J141">
        <v>1.2</v>
      </c>
      <c r="K141" s="7">
        <v>4.5999999999999996</v>
      </c>
    </row>
    <row r="142" spans="1:11" x14ac:dyDescent="0.75">
      <c r="A142">
        <v>1966</v>
      </c>
      <c r="B142">
        <v>3</v>
      </c>
      <c r="C142">
        <v>1</v>
      </c>
      <c r="G142">
        <v>4.6500000000000004</v>
      </c>
      <c r="I142">
        <v>3.8</v>
      </c>
      <c r="J142">
        <v>1.5</v>
      </c>
      <c r="K142" s="7">
        <v>4.66</v>
      </c>
    </row>
    <row r="143" spans="1:11" x14ac:dyDescent="0.75">
      <c r="A143">
        <v>1966</v>
      </c>
      <c r="B143">
        <v>4</v>
      </c>
      <c r="C143">
        <v>1</v>
      </c>
      <c r="G143">
        <v>4.67</v>
      </c>
      <c r="H143">
        <v>1.6</v>
      </c>
      <c r="I143">
        <v>3.8</v>
      </c>
      <c r="J143">
        <v>1.8</v>
      </c>
      <c r="K143" s="7">
        <v>4.67</v>
      </c>
    </row>
    <row r="144" spans="1:11" x14ac:dyDescent="0.75">
      <c r="A144">
        <v>1966</v>
      </c>
      <c r="B144">
        <v>5</v>
      </c>
      <c r="C144">
        <v>1</v>
      </c>
      <c r="G144">
        <v>4.9000000000000004</v>
      </c>
      <c r="I144">
        <v>3.9</v>
      </c>
      <c r="J144">
        <v>2.1</v>
      </c>
      <c r="K144" s="7">
        <v>4.9000000000000004</v>
      </c>
    </row>
    <row r="145" spans="1:11" x14ac:dyDescent="0.75">
      <c r="A145">
        <v>1966</v>
      </c>
      <c r="B145">
        <v>6</v>
      </c>
      <c r="C145">
        <v>1</v>
      </c>
      <c r="G145">
        <v>5.17</v>
      </c>
      <c r="I145">
        <v>3.8</v>
      </c>
      <c r="J145">
        <v>2.4</v>
      </c>
      <c r="K145" s="7">
        <v>5.17</v>
      </c>
    </row>
    <row r="146" spans="1:11" x14ac:dyDescent="0.75">
      <c r="A146">
        <v>1966</v>
      </c>
      <c r="B146">
        <v>7</v>
      </c>
      <c r="C146">
        <v>1</v>
      </c>
      <c r="G146">
        <v>5.3</v>
      </c>
      <c r="H146">
        <v>2.9</v>
      </c>
      <c r="I146">
        <v>3.8</v>
      </c>
      <c r="J146">
        <v>2.8</v>
      </c>
      <c r="K146" s="7">
        <v>5.3</v>
      </c>
    </row>
    <row r="147" spans="1:11" x14ac:dyDescent="0.75">
      <c r="A147">
        <v>1966</v>
      </c>
      <c r="B147">
        <v>8</v>
      </c>
      <c r="C147">
        <v>1</v>
      </c>
      <c r="G147">
        <v>5.53</v>
      </c>
      <c r="I147">
        <v>3.8</v>
      </c>
      <c r="J147">
        <v>3.1</v>
      </c>
      <c r="K147" s="7">
        <v>5.53</v>
      </c>
    </row>
    <row r="148" spans="1:11" x14ac:dyDescent="0.75">
      <c r="A148">
        <v>1966</v>
      </c>
      <c r="B148">
        <v>9</v>
      </c>
      <c r="C148">
        <v>1</v>
      </c>
      <c r="G148">
        <v>5.4</v>
      </c>
      <c r="I148">
        <v>3.7</v>
      </c>
      <c r="J148">
        <v>3</v>
      </c>
      <c r="K148" s="7">
        <v>5.4</v>
      </c>
    </row>
    <row r="149" spans="1:11" x14ac:dyDescent="0.75">
      <c r="A149">
        <v>1966</v>
      </c>
      <c r="B149">
        <v>10</v>
      </c>
      <c r="C149">
        <v>1</v>
      </c>
      <c r="G149">
        <v>5.53</v>
      </c>
      <c r="H149">
        <v>3.5</v>
      </c>
      <c r="I149">
        <v>3.7</v>
      </c>
      <c r="J149">
        <v>3.3</v>
      </c>
      <c r="K149" s="7">
        <v>5.53</v>
      </c>
    </row>
    <row r="150" spans="1:11" x14ac:dyDescent="0.75">
      <c r="A150">
        <v>1966</v>
      </c>
      <c r="B150">
        <v>11</v>
      </c>
      <c r="C150">
        <v>1</v>
      </c>
      <c r="G150">
        <v>5.76</v>
      </c>
      <c r="I150">
        <v>3.6</v>
      </c>
      <c r="J150">
        <v>3.6</v>
      </c>
      <c r="K150" s="7">
        <v>5.76</v>
      </c>
    </row>
    <row r="151" spans="1:11" x14ac:dyDescent="0.75">
      <c r="A151">
        <v>1966</v>
      </c>
      <c r="B151">
        <v>12</v>
      </c>
      <c r="C151">
        <v>1</v>
      </c>
      <c r="G151">
        <v>5.4</v>
      </c>
      <c r="I151">
        <v>3.8</v>
      </c>
      <c r="J151">
        <v>3.3</v>
      </c>
      <c r="K151" s="7">
        <v>5.4</v>
      </c>
    </row>
    <row r="152" spans="1:11" x14ac:dyDescent="0.75">
      <c r="A152">
        <v>1967</v>
      </c>
      <c r="B152">
        <v>1</v>
      </c>
      <c r="C152">
        <v>1</v>
      </c>
      <c r="G152">
        <v>4.9400000000000004</v>
      </c>
      <c r="H152">
        <v>3.7</v>
      </c>
      <c r="I152">
        <v>3.9</v>
      </c>
      <c r="J152">
        <v>3.6</v>
      </c>
      <c r="K152" s="7">
        <v>4.9400000000000004</v>
      </c>
    </row>
    <row r="153" spans="1:11" x14ac:dyDescent="0.75">
      <c r="A153">
        <v>1967</v>
      </c>
      <c r="B153">
        <v>2</v>
      </c>
      <c r="C153">
        <v>1</v>
      </c>
      <c r="G153">
        <v>5</v>
      </c>
      <c r="I153">
        <v>3.8</v>
      </c>
      <c r="J153">
        <v>3.6</v>
      </c>
      <c r="K153" s="7">
        <v>5</v>
      </c>
    </row>
    <row r="154" spans="1:11" x14ac:dyDescent="0.75">
      <c r="A154">
        <v>1967</v>
      </c>
      <c r="B154">
        <v>3</v>
      </c>
      <c r="C154">
        <v>1</v>
      </c>
      <c r="G154">
        <v>4.53</v>
      </c>
      <c r="I154">
        <v>3.8</v>
      </c>
      <c r="J154">
        <v>3.6</v>
      </c>
      <c r="K154" s="7">
        <v>4.53</v>
      </c>
    </row>
    <row r="155" spans="1:11" x14ac:dyDescent="0.75">
      <c r="A155">
        <v>1967</v>
      </c>
      <c r="B155">
        <v>4</v>
      </c>
      <c r="C155">
        <v>1</v>
      </c>
      <c r="G155">
        <v>4.05</v>
      </c>
      <c r="H155">
        <v>0.3</v>
      </c>
      <c r="I155">
        <v>3.8</v>
      </c>
      <c r="J155">
        <v>3.3</v>
      </c>
      <c r="K155" s="7">
        <v>4.05</v>
      </c>
    </row>
    <row r="156" spans="1:11" x14ac:dyDescent="0.75">
      <c r="A156">
        <v>1967</v>
      </c>
      <c r="B156">
        <v>5</v>
      </c>
      <c r="C156">
        <v>1</v>
      </c>
      <c r="G156">
        <v>3.94</v>
      </c>
      <c r="I156">
        <v>3.8</v>
      </c>
      <c r="J156">
        <v>3.3</v>
      </c>
      <c r="K156" s="7">
        <v>3.94</v>
      </c>
    </row>
    <row r="157" spans="1:11" x14ac:dyDescent="0.75">
      <c r="A157">
        <v>1967</v>
      </c>
      <c r="B157">
        <v>6</v>
      </c>
      <c r="C157">
        <v>1</v>
      </c>
      <c r="G157">
        <v>3.98</v>
      </c>
      <c r="I157">
        <v>3.9</v>
      </c>
      <c r="J157">
        <v>3.3</v>
      </c>
      <c r="K157" s="7">
        <v>3.98</v>
      </c>
    </row>
    <row r="158" spans="1:11" x14ac:dyDescent="0.75">
      <c r="A158">
        <v>1967</v>
      </c>
      <c r="B158">
        <v>7</v>
      </c>
      <c r="C158">
        <v>1</v>
      </c>
      <c r="G158">
        <v>3.79</v>
      </c>
      <c r="H158">
        <v>3.5</v>
      </c>
      <c r="I158">
        <v>3.8</v>
      </c>
      <c r="J158">
        <v>3.3</v>
      </c>
      <c r="K158" s="7">
        <v>3.79</v>
      </c>
    </row>
    <row r="159" spans="1:11" x14ac:dyDescent="0.75">
      <c r="A159">
        <v>1967</v>
      </c>
      <c r="B159">
        <v>8</v>
      </c>
      <c r="C159">
        <v>1</v>
      </c>
      <c r="G159">
        <v>3.9</v>
      </c>
      <c r="I159">
        <v>3.8</v>
      </c>
      <c r="J159">
        <v>3.3</v>
      </c>
      <c r="K159" s="7">
        <v>3.9</v>
      </c>
    </row>
    <row r="160" spans="1:11" x14ac:dyDescent="0.75">
      <c r="A160">
        <v>1967</v>
      </c>
      <c r="B160">
        <v>9</v>
      </c>
      <c r="C160">
        <v>1</v>
      </c>
      <c r="G160">
        <v>3.99</v>
      </c>
      <c r="I160">
        <v>3.8</v>
      </c>
      <c r="J160">
        <v>3.6</v>
      </c>
      <c r="K160" s="7">
        <v>3.99</v>
      </c>
    </row>
    <row r="161" spans="1:11" x14ac:dyDescent="0.75">
      <c r="A161">
        <v>1967</v>
      </c>
      <c r="B161">
        <v>10</v>
      </c>
      <c r="C161">
        <v>1</v>
      </c>
      <c r="G161">
        <v>3.88</v>
      </c>
      <c r="H161">
        <v>3.2</v>
      </c>
      <c r="I161">
        <v>4</v>
      </c>
      <c r="J161">
        <v>3.5</v>
      </c>
      <c r="K161" s="7">
        <v>3.88</v>
      </c>
    </row>
    <row r="162" spans="1:11" x14ac:dyDescent="0.75">
      <c r="A162">
        <v>1967</v>
      </c>
      <c r="B162">
        <v>11</v>
      </c>
      <c r="C162">
        <v>1</v>
      </c>
      <c r="G162">
        <v>4.13</v>
      </c>
      <c r="I162">
        <v>3.9</v>
      </c>
      <c r="J162">
        <v>3.5</v>
      </c>
      <c r="K162" s="7">
        <v>4.13</v>
      </c>
    </row>
    <row r="163" spans="1:11" x14ac:dyDescent="0.75">
      <c r="A163">
        <v>1967</v>
      </c>
      <c r="B163">
        <v>12</v>
      </c>
      <c r="C163">
        <v>1</v>
      </c>
      <c r="G163">
        <v>4.51</v>
      </c>
      <c r="I163">
        <v>3.8</v>
      </c>
      <c r="J163">
        <v>3.8</v>
      </c>
      <c r="K163" s="7">
        <v>4.51</v>
      </c>
    </row>
    <row r="164" spans="1:11" x14ac:dyDescent="0.75">
      <c r="A164">
        <v>1968</v>
      </c>
      <c r="B164">
        <v>1</v>
      </c>
      <c r="C164">
        <v>1</v>
      </c>
      <c r="G164">
        <v>4.5999999999999996</v>
      </c>
      <c r="H164">
        <v>8.4</v>
      </c>
      <c r="I164">
        <v>3.7</v>
      </c>
      <c r="J164">
        <v>4.0999999999999996</v>
      </c>
      <c r="K164" s="7">
        <v>4.6100000000000003</v>
      </c>
    </row>
    <row r="165" spans="1:11" x14ac:dyDescent="0.75">
      <c r="A165">
        <v>1968</v>
      </c>
      <c r="B165">
        <v>2</v>
      </c>
      <c r="C165">
        <v>1</v>
      </c>
      <c r="G165">
        <v>4.71</v>
      </c>
      <c r="I165">
        <v>3.8</v>
      </c>
      <c r="J165">
        <v>4.0999999999999996</v>
      </c>
      <c r="K165" s="7">
        <v>4.71</v>
      </c>
    </row>
    <row r="166" spans="1:11" x14ac:dyDescent="0.75">
      <c r="A166">
        <v>1968</v>
      </c>
      <c r="B166">
        <v>3</v>
      </c>
      <c r="C166">
        <v>1</v>
      </c>
      <c r="G166">
        <v>5.05</v>
      </c>
      <c r="I166">
        <v>3.7</v>
      </c>
      <c r="J166">
        <v>4.4000000000000004</v>
      </c>
      <c r="K166" s="7">
        <v>5.05</v>
      </c>
    </row>
    <row r="167" spans="1:11" x14ac:dyDescent="0.75">
      <c r="A167">
        <v>1968</v>
      </c>
      <c r="B167">
        <v>4</v>
      </c>
      <c r="C167">
        <v>1</v>
      </c>
      <c r="G167">
        <v>5.76</v>
      </c>
      <c r="H167">
        <v>6.9</v>
      </c>
      <c r="I167">
        <v>3.5</v>
      </c>
      <c r="J167">
        <v>4.4000000000000004</v>
      </c>
      <c r="K167" s="7">
        <v>5.76</v>
      </c>
    </row>
    <row r="168" spans="1:11" x14ac:dyDescent="0.75">
      <c r="A168">
        <v>1968</v>
      </c>
      <c r="B168">
        <v>5</v>
      </c>
      <c r="C168">
        <v>1</v>
      </c>
      <c r="G168">
        <v>6.11</v>
      </c>
      <c r="I168">
        <v>3.5</v>
      </c>
      <c r="J168">
        <v>4.3</v>
      </c>
      <c r="K168" s="7">
        <v>6.12</v>
      </c>
    </row>
    <row r="169" spans="1:11" x14ac:dyDescent="0.75">
      <c r="A169">
        <v>1968</v>
      </c>
      <c r="B169">
        <v>6</v>
      </c>
      <c r="C169">
        <v>1</v>
      </c>
      <c r="G169">
        <v>6.07</v>
      </c>
      <c r="I169">
        <v>3.7</v>
      </c>
      <c r="J169">
        <v>4.5999999999999996</v>
      </c>
      <c r="K169" s="7">
        <v>6.07</v>
      </c>
    </row>
    <row r="170" spans="1:11" x14ac:dyDescent="0.75">
      <c r="A170">
        <v>1968</v>
      </c>
      <c r="B170">
        <v>7</v>
      </c>
      <c r="C170">
        <v>1</v>
      </c>
      <c r="G170">
        <v>6.02</v>
      </c>
      <c r="H170">
        <v>2.9</v>
      </c>
      <c r="I170">
        <v>3.7</v>
      </c>
      <c r="J170">
        <v>4.9000000000000004</v>
      </c>
      <c r="K170" s="7">
        <v>6.03</v>
      </c>
    </row>
    <row r="171" spans="1:11" x14ac:dyDescent="0.75">
      <c r="A171">
        <v>1968</v>
      </c>
      <c r="B171">
        <v>8</v>
      </c>
      <c r="C171">
        <v>1</v>
      </c>
      <c r="G171">
        <v>6.03</v>
      </c>
      <c r="I171">
        <v>3.5</v>
      </c>
      <c r="J171">
        <v>4.9000000000000004</v>
      </c>
      <c r="K171" s="7">
        <v>6.03</v>
      </c>
    </row>
    <row r="172" spans="1:11" x14ac:dyDescent="0.75">
      <c r="A172">
        <v>1968</v>
      </c>
      <c r="B172">
        <v>9</v>
      </c>
      <c r="C172">
        <v>1</v>
      </c>
      <c r="G172">
        <v>5.78</v>
      </c>
      <c r="I172">
        <v>3.4</v>
      </c>
      <c r="J172">
        <v>4.9000000000000004</v>
      </c>
      <c r="K172" s="7">
        <v>5.78</v>
      </c>
    </row>
    <row r="173" spans="1:11" x14ac:dyDescent="0.75">
      <c r="A173">
        <v>1968</v>
      </c>
      <c r="B173">
        <v>10</v>
      </c>
      <c r="C173">
        <v>1</v>
      </c>
      <c r="G173">
        <v>5.91</v>
      </c>
      <c r="H173">
        <v>1.8</v>
      </c>
      <c r="I173">
        <v>3.4</v>
      </c>
      <c r="J173">
        <v>4.8</v>
      </c>
      <c r="K173" s="7">
        <v>5.91</v>
      </c>
    </row>
    <row r="174" spans="1:11" x14ac:dyDescent="0.75">
      <c r="A174">
        <v>1968</v>
      </c>
      <c r="B174">
        <v>11</v>
      </c>
      <c r="C174">
        <v>1</v>
      </c>
      <c r="G174">
        <v>5.82</v>
      </c>
      <c r="I174">
        <v>3.4</v>
      </c>
      <c r="J174">
        <v>5.0999999999999996</v>
      </c>
      <c r="K174" s="7">
        <v>5.82</v>
      </c>
    </row>
    <row r="175" spans="1:11" x14ac:dyDescent="0.75">
      <c r="A175">
        <v>1968</v>
      </c>
      <c r="B175">
        <v>12</v>
      </c>
      <c r="C175">
        <v>1</v>
      </c>
      <c r="G175">
        <v>6.02</v>
      </c>
      <c r="I175">
        <v>3.4</v>
      </c>
      <c r="J175">
        <v>5.0999999999999996</v>
      </c>
      <c r="K175" s="7">
        <v>6.02</v>
      </c>
    </row>
    <row r="176" spans="1:11" x14ac:dyDescent="0.75">
      <c r="A176">
        <v>1969</v>
      </c>
      <c r="B176">
        <v>1</v>
      </c>
      <c r="C176">
        <v>1</v>
      </c>
      <c r="G176">
        <v>6.3</v>
      </c>
      <c r="H176">
        <v>6.4</v>
      </c>
      <c r="I176">
        <v>3.4</v>
      </c>
      <c r="J176">
        <v>5.0999999999999996</v>
      </c>
      <c r="K176" s="7">
        <v>6.3</v>
      </c>
    </row>
    <row r="177" spans="1:11" x14ac:dyDescent="0.75">
      <c r="A177">
        <v>1969</v>
      </c>
      <c r="B177">
        <v>2</v>
      </c>
      <c r="C177">
        <v>1</v>
      </c>
      <c r="G177">
        <v>6.61</v>
      </c>
      <c r="I177">
        <v>3.4</v>
      </c>
      <c r="J177">
        <v>5.3</v>
      </c>
      <c r="K177" s="7">
        <v>6.61</v>
      </c>
    </row>
    <row r="178" spans="1:11" x14ac:dyDescent="0.75">
      <c r="A178">
        <v>1969</v>
      </c>
      <c r="B178">
        <v>3</v>
      </c>
      <c r="C178">
        <v>1</v>
      </c>
      <c r="G178">
        <v>6.79</v>
      </c>
      <c r="I178">
        <v>3.4</v>
      </c>
      <c r="J178">
        <v>5.6</v>
      </c>
      <c r="K178" s="7">
        <v>6.79</v>
      </c>
    </row>
    <row r="179" spans="1:11" x14ac:dyDescent="0.75">
      <c r="A179">
        <v>1969</v>
      </c>
      <c r="B179">
        <v>4</v>
      </c>
      <c r="C179">
        <v>1</v>
      </c>
      <c r="G179">
        <v>7.41</v>
      </c>
      <c r="H179">
        <v>1.3</v>
      </c>
      <c r="I179">
        <v>3.4</v>
      </c>
      <c r="J179">
        <v>6.1</v>
      </c>
      <c r="K179" s="7">
        <v>7.41</v>
      </c>
    </row>
    <row r="180" spans="1:11" x14ac:dyDescent="0.75">
      <c r="A180">
        <v>1969</v>
      </c>
      <c r="B180">
        <v>5</v>
      </c>
      <c r="C180">
        <v>1</v>
      </c>
      <c r="G180">
        <v>8.67</v>
      </c>
      <c r="I180">
        <v>3.4</v>
      </c>
      <c r="J180">
        <v>6.1</v>
      </c>
      <c r="K180" s="7">
        <v>8.67</v>
      </c>
    </row>
    <row r="181" spans="1:11" x14ac:dyDescent="0.75">
      <c r="A181">
        <v>1969</v>
      </c>
      <c r="B181">
        <v>6</v>
      </c>
      <c r="C181">
        <v>1</v>
      </c>
      <c r="G181">
        <v>8.9</v>
      </c>
      <c r="I181">
        <v>3.5</v>
      </c>
      <c r="J181">
        <v>5.8</v>
      </c>
      <c r="K181" s="7">
        <v>8.9</v>
      </c>
    </row>
    <row r="182" spans="1:11" x14ac:dyDescent="0.75">
      <c r="A182">
        <v>1969</v>
      </c>
      <c r="B182">
        <v>7</v>
      </c>
      <c r="C182">
        <v>1</v>
      </c>
      <c r="G182">
        <v>8.61</v>
      </c>
      <c r="H182">
        <v>2.5</v>
      </c>
      <c r="I182">
        <v>3.5</v>
      </c>
      <c r="J182">
        <v>5.8</v>
      </c>
      <c r="K182" s="7">
        <v>8.61</v>
      </c>
    </row>
    <row r="183" spans="1:11" x14ac:dyDescent="0.75">
      <c r="A183">
        <v>1969</v>
      </c>
      <c r="B183">
        <v>8</v>
      </c>
      <c r="C183">
        <v>1</v>
      </c>
      <c r="G183">
        <v>9.19</v>
      </c>
      <c r="I183">
        <v>3.5</v>
      </c>
      <c r="J183">
        <v>5.8</v>
      </c>
      <c r="K183" s="7">
        <v>9.19</v>
      </c>
    </row>
    <row r="184" spans="1:11" x14ac:dyDescent="0.75">
      <c r="A184">
        <v>1969</v>
      </c>
      <c r="B184">
        <v>9</v>
      </c>
      <c r="C184">
        <v>1</v>
      </c>
      <c r="G184">
        <v>9.15</v>
      </c>
      <c r="I184">
        <v>3.7</v>
      </c>
      <c r="J184">
        <v>6</v>
      </c>
      <c r="K184" s="7">
        <v>9.15</v>
      </c>
    </row>
    <row r="185" spans="1:11" x14ac:dyDescent="0.75">
      <c r="A185">
        <v>1969</v>
      </c>
      <c r="B185">
        <v>10</v>
      </c>
      <c r="C185">
        <v>1</v>
      </c>
      <c r="G185">
        <v>9</v>
      </c>
      <c r="H185">
        <v>-1.7</v>
      </c>
      <c r="I185">
        <v>3.7</v>
      </c>
      <c r="J185">
        <v>6</v>
      </c>
      <c r="K185" s="7">
        <v>9</v>
      </c>
    </row>
    <row r="186" spans="1:11" x14ac:dyDescent="0.75">
      <c r="A186">
        <v>1969</v>
      </c>
      <c r="B186">
        <v>11</v>
      </c>
      <c r="C186">
        <v>1</v>
      </c>
      <c r="G186">
        <v>8.85</v>
      </c>
      <c r="I186">
        <v>3.5</v>
      </c>
      <c r="J186">
        <v>5.9</v>
      </c>
      <c r="K186" s="7">
        <v>8.85</v>
      </c>
    </row>
    <row r="187" spans="1:11" x14ac:dyDescent="0.75">
      <c r="A187">
        <v>1969</v>
      </c>
      <c r="B187">
        <v>12</v>
      </c>
      <c r="C187">
        <v>1</v>
      </c>
      <c r="G187">
        <v>8.9700000000000006</v>
      </c>
      <c r="I187">
        <v>3.5</v>
      </c>
      <c r="J187">
        <v>6.2</v>
      </c>
      <c r="K187" s="7">
        <v>8.9700000000000006</v>
      </c>
    </row>
    <row r="188" spans="1:11" x14ac:dyDescent="0.75">
      <c r="A188">
        <v>1970</v>
      </c>
      <c r="B188">
        <v>1</v>
      </c>
      <c r="C188">
        <v>1</v>
      </c>
      <c r="G188">
        <v>8.98</v>
      </c>
      <c r="H188">
        <v>-0.7</v>
      </c>
      <c r="I188">
        <v>3.9</v>
      </c>
      <c r="J188">
        <v>6.2</v>
      </c>
      <c r="K188" s="7">
        <v>8.98</v>
      </c>
    </row>
    <row r="189" spans="1:11" x14ac:dyDescent="0.75">
      <c r="A189">
        <v>1970</v>
      </c>
      <c r="B189">
        <v>2</v>
      </c>
      <c r="C189">
        <v>1</v>
      </c>
      <c r="G189">
        <v>8.98</v>
      </c>
      <c r="I189">
        <v>4.2</v>
      </c>
      <c r="J189">
        <v>6.1</v>
      </c>
      <c r="K189" s="7">
        <v>8.98</v>
      </c>
    </row>
    <row r="190" spans="1:11" x14ac:dyDescent="0.75">
      <c r="A190">
        <v>1970</v>
      </c>
      <c r="B190">
        <v>3</v>
      </c>
      <c r="C190">
        <v>1</v>
      </c>
      <c r="G190">
        <v>7.76</v>
      </c>
      <c r="I190">
        <v>4.4000000000000004</v>
      </c>
      <c r="J190">
        <v>6.1</v>
      </c>
      <c r="K190" s="7">
        <v>7.76</v>
      </c>
    </row>
    <row r="191" spans="1:11" x14ac:dyDescent="0.75">
      <c r="A191">
        <v>1970</v>
      </c>
      <c r="B191">
        <v>4</v>
      </c>
      <c r="C191">
        <v>1</v>
      </c>
      <c r="G191">
        <v>8.1</v>
      </c>
      <c r="H191">
        <v>0.7</v>
      </c>
      <c r="I191">
        <v>4.5999999999999996</v>
      </c>
      <c r="J191">
        <v>5.8</v>
      </c>
      <c r="K191" s="7">
        <v>8.1</v>
      </c>
    </row>
    <row r="192" spans="1:11" x14ac:dyDescent="0.75">
      <c r="A192">
        <v>1970</v>
      </c>
      <c r="B192">
        <v>5</v>
      </c>
      <c r="C192">
        <v>1</v>
      </c>
      <c r="G192">
        <v>7.94</v>
      </c>
      <c r="I192">
        <v>4.8</v>
      </c>
      <c r="J192">
        <v>6</v>
      </c>
      <c r="K192" s="7">
        <v>7.95</v>
      </c>
    </row>
    <row r="193" spans="1:11" x14ac:dyDescent="0.75">
      <c r="A193">
        <v>1970</v>
      </c>
      <c r="B193">
        <v>6</v>
      </c>
      <c r="C193">
        <v>1</v>
      </c>
      <c r="G193">
        <v>7.6</v>
      </c>
      <c r="I193">
        <v>4.9000000000000004</v>
      </c>
      <c r="J193">
        <v>6.5</v>
      </c>
      <c r="K193" s="7">
        <v>7.61</v>
      </c>
    </row>
    <row r="194" spans="1:11" x14ac:dyDescent="0.75">
      <c r="A194">
        <v>1970</v>
      </c>
      <c r="B194">
        <v>7</v>
      </c>
      <c r="C194">
        <v>1</v>
      </c>
      <c r="G194">
        <v>7.21</v>
      </c>
      <c r="H194">
        <v>3.6</v>
      </c>
      <c r="I194">
        <v>5</v>
      </c>
      <c r="J194">
        <v>6.2</v>
      </c>
      <c r="K194" s="7">
        <v>7.21</v>
      </c>
    </row>
    <row r="195" spans="1:11" x14ac:dyDescent="0.75">
      <c r="A195">
        <v>1970</v>
      </c>
      <c r="B195">
        <v>8</v>
      </c>
      <c r="C195">
        <v>1</v>
      </c>
      <c r="G195">
        <v>6.61</v>
      </c>
      <c r="I195">
        <v>5.0999999999999996</v>
      </c>
      <c r="J195">
        <v>6.2</v>
      </c>
      <c r="K195" s="7">
        <v>6.62</v>
      </c>
    </row>
    <row r="196" spans="1:11" x14ac:dyDescent="0.75">
      <c r="A196">
        <v>1970</v>
      </c>
      <c r="B196">
        <v>9</v>
      </c>
      <c r="C196">
        <v>1</v>
      </c>
      <c r="G196">
        <v>6.29</v>
      </c>
      <c r="I196">
        <v>5.4</v>
      </c>
      <c r="J196">
        <v>6.2</v>
      </c>
      <c r="K196" s="7">
        <v>6.29</v>
      </c>
    </row>
    <row r="197" spans="1:11" x14ac:dyDescent="0.75">
      <c r="A197">
        <v>1970</v>
      </c>
      <c r="B197">
        <v>10</v>
      </c>
      <c r="C197">
        <v>1</v>
      </c>
      <c r="G197">
        <v>6.2</v>
      </c>
      <c r="H197">
        <v>-4</v>
      </c>
      <c r="I197">
        <v>5.5</v>
      </c>
      <c r="J197">
        <v>6.4</v>
      </c>
      <c r="K197" s="7">
        <v>6.2</v>
      </c>
    </row>
    <row r="198" spans="1:11" x14ac:dyDescent="0.75">
      <c r="A198">
        <v>1970</v>
      </c>
      <c r="B198">
        <v>11</v>
      </c>
      <c r="C198">
        <v>1</v>
      </c>
      <c r="G198">
        <v>5.6</v>
      </c>
      <c r="I198">
        <v>5.9</v>
      </c>
      <c r="J198">
        <v>6.6</v>
      </c>
      <c r="K198" s="7">
        <v>5.6</v>
      </c>
    </row>
    <row r="199" spans="1:11" x14ac:dyDescent="0.75">
      <c r="A199">
        <v>1970</v>
      </c>
      <c r="B199">
        <v>12</v>
      </c>
      <c r="C199">
        <v>1</v>
      </c>
      <c r="G199">
        <v>4.9000000000000004</v>
      </c>
      <c r="I199">
        <v>6.1</v>
      </c>
      <c r="J199">
        <v>6.6</v>
      </c>
      <c r="K199" s="7">
        <v>4.9000000000000004</v>
      </c>
    </row>
    <row r="200" spans="1:11" x14ac:dyDescent="0.75">
      <c r="A200">
        <v>1971</v>
      </c>
      <c r="B200">
        <v>1</v>
      </c>
      <c r="C200">
        <v>1</v>
      </c>
      <c r="G200">
        <v>4.1399999999999997</v>
      </c>
      <c r="H200">
        <v>11.1</v>
      </c>
      <c r="I200">
        <v>5.9</v>
      </c>
      <c r="J200">
        <v>6.3</v>
      </c>
      <c r="K200" s="7">
        <v>4.1399999999999997</v>
      </c>
    </row>
    <row r="201" spans="1:11" x14ac:dyDescent="0.75">
      <c r="A201">
        <v>1971</v>
      </c>
      <c r="B201">
        <v>2</v>
      </c>
      <c r="C201">
        <v>1</v>
      </c>
      <c r="G201">
        <v>3.72</v>
      </c>
      <c r="I201">
        <v>5.9</v>
      </c>
      <c r="J201">
        <v>5.8</v>
      </c>
      <c r="K201" s="7">
        <v>3.72</v>
      </c>
    </row>
    <row r="202" spans="1:11" x14ac:dyDescent="0.75">
      <c r="A202">
        <v>1971</v>
      </c>
      <c r="B202">
        <v>3</v>
      </c>
      <c r="C202">
        <v>1</v>
      </c>
      <c r="G202">
        <v>3.71</v>
      </c>
      <c r="I202">
        <v>6</v>
      </c>
      <c r="J202">
        <v>5.2</v>
      </c>
      <c r="K202" s="7">
        <v>3.71</v>
      </c>
    </row>
    <row r="203" spans="1:11" x14ac:dyDescent="0.75">
      <c r="A203">
        <v>1971</v>
      </c>
      <c r="B203">
        <v>4</v>
      </c>
      <c r="C203">
        <v>1</v>
      </c>
      <c r="G203">
        <v>4.1500000000000004</v>
      </c>
      <c r="H203">
        <v>2.2999999999999998</v>
      </c>
      <c r="I203">
        <v>5.9</v>
      </c>
      <c r="J203">
        <v>5</v>
      </c>
      <c r="K203" s="7">
        <v>4.16</v>
      </c>
    </row>
    <row r="204" spans="1:11" x14ac:dyDescent="0.75">
      <c r="A204">
        <v>1971</v>
      </c>
      <c r="B204">
        <v>5</v>
      </c>
      <c r="C204">
        <v>1</v>
      </c>
      <c r="G204">
        <v>4.63</v>
      </c>
      <c r="I204">
        <v>5.9</v>
      </c>
      <c r="J204">
        <v>5.2</v>
      </c>
      <c r="K204" s="7">
        <v>4.63</v>
      </c>
    </row>
    <row r="205" spans="1:11" x14ac:dyDescent="0.75">
      <c r="A205">
        <v>1971</v>
      </c>
      <c r="B205">
        <v>6</v>
      </c>
      <c r="C205">
        <v>1</v>
      </c>
      <c r="G205">
        <v>4.91</v>
      </c>
      <c r="I205">
        <v>5.9</v>
      </c>
      <c r="J205">
        <v>4.9000000000000004</v>
      </c>
      <c r="K205" s="7">
        <v>4.91</v>
      </c>
    </row>
    <row r="206" spans="1:11" x14ac:dyDescent="0.75">
      <c r="A206">
        <v>1971</v>
      </c>
      <c r="B206">
        <v>7</v>
      </c>
      <c r="C206">
        <v>1</v>
      </c>
      <c r="G206">
        <v>5.31</v>
      </c>
      <c r="H206">
        <v>3.2</v>
      </c>
      <c r="I206">
        <v>6</v>
      </c>
      <c r="J206">
        <v>4.9000000000000004</v>
      </c>
      <c r="K206" s="7">
        <v>5.31</v>
      </c>
    </row>
    <row r="207" spans="1:11" x14ac:dyDescent="0.75">
      <c r="A207">
        <v>1971</v>
      </c>
      <c r="B207">
        <v>8</v>
      </c>
      <c r="C207">
        <v>1</v>
      </c>
      <c r="G207">
        <v>5.56</v>
      </c>
      <c r="I207">
        <v>6.1</v>
      </c>
      <c r="J207">
        <v>4.5999999999999996</v>
      </c>
      <c r="K207" s="7">
        <v>5.57</v>
      </c>
    </row>
    <row r="208" spans="1:11" x14ac:dyDescent="0.75">
      <c r="A208">
        <v>1971</v>
      </c>
      <c r="B208">
        <v>9</v>
      </c>
      <c r="C208">
        <v>1</v>
      </c>
      <c r="G208">
        <v>5.55</v>
      </c>
      <c r="I208">
        <v>6</v>
      </c>
      <c r="J208">
        <v>4.4000000000000004</v>
      </c>
      <c r="K208" s="7">
        <v>5.55</v>
      </c>
    </row>
    <row r="209" spans="1:11" x14ac:dyDescent="0.75">
      <c r="A209">
        <v>1971</v>
      </c>
      <c r="B209">
        <v>10</v>
      </c>
      <c r="C209">
        <v>1</v>
      </c>
      <c r="G209">
        <v>5.2</v>
      </c>
      <c r="H209">
        <v>1.2</v>
      </c>
      <c r="I209">
        <v>5.8</v>
      </c>
      <c r="J209">
        <v>3.8</v>
      </c>
      <c r="K209" s="7">
        <v>5.2</v>
      </c>
    </row>
    <row r="210" spans="1:11" x14ac:dyDescent="0.75">
      <c r="A210">
        <v>1971</v>
      </c>
      <c r="B210">
        <v>11</v>
      </c>
      <c r="C210">
        <v>1</v>
      </c>
      <c r="G210">
        <v>4.91</v>
      </c>
      <c r="I210">
        <v>6</v>
      </c>
      <c r="J210">
        <v>3.3</v>
      </c>
      <c r="K210" s="7">
        <v>4.91</v>
      </c>
    </row>
    <row r="211" spans="1:11" x14ac:dyDescent="0.75">
      <c r="A211">
        <v>1971</v>
      </c>
      <c r="B211">
        <v>12</v>
      </c>
      <c r="C211">
        <v>1</v>
      </c>
      <c r="G211">
        <v>4.1399999999999997</v>
      </c>
      <c r="I211">
        <v>6</v>
      </c>
      <c r="J211">
        <v>3.1</v>
      </c>
      <c r="K211" s="7">
        <v>4.1399999999999997</v>
      </c>
    </row>
    <row r="212" spans="1:11" x14ac:dyDescent="0.75">
      <c r="A212">
        <v>1972</v>
      </c>
      <c r="B212">
        <v>1</v>
      </c>
      <c r="C212">
        <v>1</v>
      </c>
      <c r="G212">
        <v>3.5</v>
      </c>
      <c r="H212">
        <v>7.4</v>
      </c>
      <c r="I212">
        <v>5.8</v>
      </c>
      <c r="J212">
        <v>3.1</v>
      </c>
      <c r="K212" s="7">
        <v>3.51</v>
      </c>
    </row>
    <row r="213" spans="1:11" x14ac:dyDescent="0.75">
      <c r="A213">
        <v>1972</v>
      </c>
      <c r="B213">
        <v>2</v>
      </c>
      <c r="C213">
        <v>1</v>
      </c>
      <c r="G213">
        <v>3.29</v>
      </c>
      <c r="I213">
        <v>5.7</v>
      </c>
      <c r="J213">
        <v>3.3</v>
      </c>
      <c r="K213" s="7">
        <v>3.3</v>
      </c>
    </row>
    <row r="214" spans="1:11" x14ac:dyDescent="0.75">
      <c r="A214">
        <v>1972</v>
      </c>
      <c r="B214">
        <v>3</v>
      </c>
      <c r="C214">
        <v>1</v>
      </c>
      <c r="G214">
        <v>3.83</v>
      </c>
      <c r="I214">
        <v>5.8</v>
      </c>
      <c r="J214">
        <v>3.3</v>
      </c>
      <c r="K214" s="7">
        <v>3.83</v>
      </c>
    </row>
    <row r="215" spans="1:11" x14ac:dyDescent="0.75">
      <c r="A215">
        <v>1972</v>
      </c>
      <c r="B215">
        <v>4</v>
      </c>
      <c r="C215">
        <v>1</v>
      </c>
      <c r="G215">
        <v>4.17</v>
      </c>
      <c r="H215">
        <v>9.6</v>
      </c>
      <c r="I215">
        <v>5.7</v>
      </c>
      <c r="J215">
        <v>3.3</v>
      </c>
      <c r="K215" s="7">
        <v>4.17</v>
      </c>
    </row>
    <row r="216" spans="1:11" x14ac:dyDescent="0.75">
      <c r="A216">
        <v>1972</v>
      </c>
      <c r="B216">
        <v>5</v>
      </c>
      <c r="C216">
        <v>1</v>
      </c>
      <c r="G216">
        <v>4.2699999999999996</v>
      </c>
      <c r="I216">
        <v>5.7</v>
      </c>
      <c r="J216">
        <v>3.1</v>
      </c>
      <c r="K216" s="7">
        <v>4.2699999999999996</v>
      </c>
    </row>
    <row r="217" spans="1:11" x14ac:dyDescent="0.75">
      <c r="A217">
        <v>1972</v>
      </c>
      <c r="B217">
        <v>6</v>
      </c>
      <c r="C217">
        <v>1</v>
      </c>
      <c r="G217">
        <v>4.46</v>
      </c>
      <c r="I217">
        <v>5.7</v>
      </c>
      <c r="J217">
        <v>2.8</v>
      </c>
      <c r="K217" s="7">
        <v>4.46</v>
      </c>
    </row>
    <row r="218" spans="1:11" x14ac:dyDescent="0.75">
      <c r="A218">
        <v>1972</v>
      </c>
      <c r="B218">
        <v>7</v>
      </c>
      <c r="C218">
        <v>1</v>
      </c>
      <c r="G218">
        <v>4.55</v>
      </c>
      <c r="H218">
        <v>3.7</v>
      </c>
      <c r="I218">
        <v>5.6</v>
      </c>
      <c r="J218">
        <v>2.8</v>
      </c>
      <c r="K218" s="7">
        <v>4.55</v>
      </c>
    </row>
    <row r="219" spans="1:11" x14ac:dyDescent="0.75">
      <c r="A219">
        <v>1972</v>
      </c>
      <c r="B219">
        <v>8</v>
      </c>
      <c r="C219">
        <v>1</v>
      </c>
      <c r="G219">
        <v>4.8</v>
      </c>
      <c r="I219">
        <v>5.6</v>
      </c>
      <c r="J219">
        <v>3.3</v>
      </c>
      <c r="K219" s="7">
        <v>4.8099999999999996</v>
      </c>
    </row>
    <row r="220" spans="1:11" x14ac:dyDescent="0.75">
      <c r="A220">
        <v>1972</v>
      </c>
      <c r="B220">
        <v>9</v>
      </c>
      <c r="C220">
        <v>1</v>
      </c>
      <c r="G220">
        <v>4.87</v>
      </c>
      <c r="I220">
        <v>5.5</v>
      </c>
      <c r="J220">
        <v>2.8</v>
      </c>
      <c r="K220" s="7">
        <v>4.87</v>
      </c>
    </row>
    <row r="221" spans="1:11" x14ac:dyDescent="0.75">
      <c r="A221">
        <v>1972</v>
      </c>
      <c r="B221">
        <v>10</v>
      </c>
      <c r="C221">
        <v>1</v>
      </c>
      <c r="G221">
        <v>5.04</v>
      </c>
      <c r="H221">
        <v>6.8</v>
      </c>
      <c r="I221">
        <v>5.6</v>
      </c>
      <c r="J221">
        <v>3</v>
      </c>
      <c r="K221" s="7">
        <v>5.05</v>
      </c>
    </row>
    <row r="222" spans="1:11" x14ac:dyDescent="0.75">
      <c r="A222">
        <v>1972</v>
      </c>
      <c r="B222">
        <v>11</v>
      </c>
      <c r="C222">
        <v>1</v>
      </c>
      <c r="G222">
        <v>5.0599999999999996</v>
      </c>
      <c r="I222">
        <v>5.3</v>
      </c>
      <c r="J222">
        <v>3</v>
      </c>
      <c r="K222" s="7">
        <v>5.0599999999999996</v>
      </c>
    </row>
    <row r="223" spans="1:11" x14ac:dyDescent="0.75">
      <c r="A223">
        <v>1972</v>
      </c>
      <c r="B223">
        <v>12</v>
      </c>
      <c r="C223">
        <v>1</v>
      </c>
      <c r="G223">
        <v>5.33</v>
      </c>
      <c r="I223">
        <v>5.2</v>
      </c>
      <c r="J223">
        <v>3</v>
      </c>
      <c r="K223" s="7">
        <v>5.33</v>
      </c>
    </row>
    <row r="224" spans="1:11" x14ac:dyDescent="0.75">
      <c r="A224">
        <v>1973</v>
      </c>
      <c r="B224">
        <v>1</v>
      </c>
      <c r="C224">
        <v>1</v>
      </c>
      <c r="G224">
        <v>5.94</v>
      </c>
      <c r="H224">
        <v>10.199999999999999</v>
      </c>
      <c r="I224">
        <v>4.9000000000000004</v>
      </c>
      <c r="J224">
        <v>2.8</v>
      </c>
      <c r="K224" s="7">
        <v>5.94</v>
      </c>
    </row>
    <row r="225" spans="1:11" x14ac:dyDescent="0.75">
      <c r="A225">
        <v>1973</v>
      </c>
      <c r="B225">
        <v>2</v>
      </c>
      <c r="C225">
        <v>1</v>
      </c>
      <c r="G225">
        <v>6.58</v>
      </c>
      <c r="I225">
        <v>5</v>
      </c>
      <c r="J225">
        <v>2.8</v>
      </c>
      <c r="K225" s="7">
        <v>6.58</v>
      </c>
    </row>
    <row r="226" spans="1:11" x14ac:dyDescent="0.75">
      <c r="A226">
        <v>1973</v>
      </c>
      <c r="B226">
        <v>3</v>
      </c>
      <c r="C226">
        <v>1</v>
      </c>
      <c r="G226">
        <v>7.09</v>
      </c>
      <c r="I226">
        <v>4.9000000000000004</v>
      </c>
      <c r="J226">
        <v>3</v>
      </c>
      <c r="K226" s="7">
        <v>7.09</v>
      </c>
    </row>
    <row r="227" spans="1:11" x14ac:dyDescent="0.75">
      <c r="A227">
        <v>1973</v>
      </c>
      <c r="B227">
        <v>4</v>
      </c>
      <c r="C227">
        <v>1</v>
      </c>
      <c r="G227">
        <v>7.12</v>
      </c>
      <c r="H227">
        <v>4.5999999999999996</v>
      </c>
      <c r="I227">
        <v>5</v>
      </c>
      <c r="J227">
        <v>3.2</v>
      </c>
      <c r="K227" s="7">
        <v>7.12</v>
      </c>
    </row>
    <row r="228" spans="1:11" x14ac:dyDescent="0.75">
      <c r="A228">
        <v>1973</v>
      </c>
      <c r="B228">
        <v>5</v>
      </c>
      <c r="C228">
        <v>1</v>
      </c>
      <c r="G228">
        <v>7.84</v>
      </c>
      <c r="I228">
        <v>4.9000000000000004</v>
      </c>
      <c r="J228">
        <v>3.2</v>
      </c>
      <c r="K228" s="7">
        <v>7.84</v>
      </c>
    </row>
    <row r="229" spans="1:11" x14ac:dyDescent="0.75">
      <c r="A229">
        <v>1973</v>
      </c>
      <c r="B229">
        <v>6</v>
      </c>
      <c r="C229">
        <v>1</v>
      </c>
      <c r="G229">
        <v>8.49</v>
      </c>
      <c r="I229">
        <v>4.9000000000000004</v>
      </c>
      <c r="J229">
        <v>3.2</v>
      </c>
      <c r="K229" s="7">
        <v>8.49</v>
      </c>
    </row>
    <row r="230" spans="1:11" x14ac:dyDescent="0.75">
      <c r="A230">
        <v>1973</v>
      </c>
      <c r="B230">
        <v>7</v>
      </c>
      <c r="C230">
        <v>1</v>
      </c>
      <c r="G230">
        <v>10.4</v>
      </c>
      <c r="H230">
        <v>-2.2000000000000002</v>
      </c>
      <c r="I230">
        <v>4.8</v>
      </c>
      <c r="J230">
        <v>3.2</v>
      </c>
      <c r="K230" s="7">
        <v>10.4</v>
      </c>
    </row>
    <row r="231" spans="1:11" x14ac:dyDescent="0.75">
      <c r="A231">
        <v>1973</v>
      </c>
      <c r="B231">
        <v>8</v>
      </c>
      <c r="C231">
        <v>1</v>
      </c>
      <c r="G231">
        <v>10.5</v>
      </c>
      <c r="I231">
        <v>4.8</v>
      </c>
      <c r="J231">
        <v>3.2</v>
      </c>
      <c r="K231" s="7">
        <v>10.5</v>
      </c>
    </row>
    <row r="232" spans="1:11" x14ac:dyDescent="0.75">
      <c r="A232">
        <v>1973</v>
      </c>
      <c r="B232">
        <v>9</v>
      </c>
      <c r="C232">
        <v>1</v>
      </c>
      <c r="G232">
        <v>10.78</v>
      </c>
      <c r="I232">
        <v>4.8</v>
      </c>
      <c r="J232">
        <v>3.8</v>
      </c>
      <c r="K232" s="7">
        <v>10.78</v>
      </c>
    </row>
    <row r="233" spans="1:11" x14ac:dyDescent="0.75">
      <c r="A233">
        <v>1973</v>
      </c>
      <c r="B233">
        <v>10</v>
      </c>
      <c r="C233">
        <v>1</v>
      </c>
      <c r="G233">
        <v>10.01</v>
      </c>
      <c r="H233">
        <v>3.8</v>
      </c>
      <c r="I233">
        <v>4.5999999999999996</v>
      </c>
      <c r="J233">
        <v>4.3</v>
      </c>
      <c r="K233" s="7">
        <v>10.01</v>
      </c>
    </row>
    <row r="234" spans="1:11" x14ac:dyDescent="0.75">
      <c r="A234">
        <v>1973</v>
      </c>
      <c r="B234">
        <v>11</v>
      </c>
      <c r="C234">
        <v>1</v>
      </c>
      <c r="G234">
        <v>10.029999999999999</v>
      </c>
      <c r="I234">
        <v>4.8</v>
      </c>
      <c r="J234">
        <v>4.5</v>
      </c>
      <c r="K234" s="7">
        <v>10.029999999999999</v>
      </c>
    </row>
    <row r="235" spans="1:11" x14ac:dyDescent="0.75">
      <c r="A235">
        <v>1973</v>
      </c>
      <c r="B235">
        <v>12</v>
      </c>
      <c r="C235">
        <v>1</v>
      </c>
      <c r="G235">
        <v>9.9499999999999993</v>
      </c>
      <c r="I235">
        <v>4.9000000000000004</v>
      </c>
      <c r="J235">
        <v>4.7</v>
      </c>
      <c r="K235" s="7">
        <v>9.9499999999999993</v>
      </c>
    </row>
    <row r="236" spans="1:11" x14ac:dyDescent="0.75">
      <c r="A236">
        <v>1974</v>
      </c>
      <c r="B236">
        <v>1</v>
      </c>
      <c r="C236">
        <v>1</v>
      </c>
      <c r="G236">
        <v>9.65</v>
      </c>
      <c r="H236">
        <v>-3.3</v>
      </c>
      <c r="I236">
        <v>5.0999999999999996</v>
      </c>
      <c r="J236">
        <v>4.9000000000000004</v>
      </c>
      <c r="K236" s="7">
        <v>9.65</v>
      </c>
    </row>
    <row r="237" spans="1:11" x14ac:dyDescent="0.75">
      <c r="A237">
        <v>1974</v>
      </c>
      <c r="B237">
        <v>2</v>
      </c>
      <c r="C237">
        <v>1</v>
      </c>
      <c r="G237">
        <v>8.9700000000000006</v>
      </c>
      <c r="I237">
        <v>5.2</v>
      </c>
      <c r="J237">
        <v>5.4</v>
      </c>
      <c r="K237" s="7">
        <v>8.9700000000000006</v>
      </c>
    </row>
    <row r="238" spans="1:11" x14ac:dyDescent="0.75">
      <c r="A238">
        <v>1974</v>
      </c>
      <c r="B238">
        <v>3</v>
      </c>
      <c r="C238">
        <v>1</v>
      </c>
      <c r="G238">
        <v>9.35</v>
      </c>
      <c r="I238">
        <v>5.0999999999999996</v>
      </c>
      <c r="J238">
        <v>5.8</v>
      </c>
      <c r="K238" s="7">
        <v>9.35</v>
      </c>
    </row>
    <row r="239" spans="1:11" x14ac:dyDescent="0.75">
      <c r="A239">
        <v>1974</v>
      </c>
      <c r="B239">
        <v>4</v>
      </c>
      <c r="C239">
        <v>1</v>
      </c>
      <c r="G239">
        <v>10.51</v>
      </c>
      <c r="H239">
        <v>1.1000000000000001</v>
      </c>
      <c r="I239">
        <v>5.0999999999999996</v>
      </c>
      <c r="J239">
        <v>6.2</v>
      </c>
      <c r="K239" s="7">
        <v>10.51</v>
      </c>
    </row>
    <row r="240" spans="1:11" x14ac:dyDescent="0.75">
      <c r="A240">
        <v>1974</v>
      </c>
      <c r="B240">
        <v>5</v>
      </c>
      <c r="C240">
        <v>1</v>
      </c>
      <c r="G240">
        <v>11.31</v>
      </c>
      <c r="I240">
        <v>5.0999999999999996</v>
      </c>
      <c r="J240">
        <v>6.8</v>
      </c>
      <c r="K240" s="7">
        <v>11.31</v>
      </c>
    </row>
    <row r="241" spans="1:11" x14ac:dyDescent="0.75">
      <c r="A241">
        <v>1974</v>
      </c>
      <c r="B241">
        <v>6</v>
      </c>
      <c r="C241">
        <v>1</v>
      </c>
      <c r="G241">
        <v>11.93</v>
      </c>
      <c r="I241">
        <v>5.4</v>
      </c>
      <c r="J241">
        <v>7.9</v>
      </c>
      <c r="K241" s="7">
        <v>11.93</v>
      </c>
    </row>
    <row r="242" spans="1:11" x14ac:dyDescent="0.75">
      <c r="A242">
        <v>1974</v>
      </c>
      <c r="B242">
        <v>7</v>
      </c>
      <c r="C242">
        <v>1</v>
      </c>
      <c r="G242">
        <v>12.92</v>
      </c>
      <c r="H242">
        <v>-3.8</v>
      </c>
      <c r="I242">
        <v>5.5</v>
      </c>
      <c r="J242">
        <v>8.8000000000000007</v>
      </c>
      <c r="K242" s="7">
        <v>12.92</v>
      </c>
    </row>
    <row r="243" spans="1:11" x14ac:dyDescent="0.75">
      <c r="A243">
        <v>1974</v>
      </c>
      <c r="B243">
        <v>8</v>
      </c>
      <c r="C243">
        <v>1</v>
      </c>
      <c r="G243">
        <v>12.01</v>
      </c>
      <c r="I243">
        <v>5.5</v>
      </c>
      <c r="J243">
        <v>9.6</v>
      </c>
      <c r="K243" s="7">
        <v>12.01</v>
      </c>
    </row>
    <row r="244" spans="1:11" x14ac:dyDescent="0.75">
      <c r="A244">
        <v>1974</v>
      </c>
      <c r="B244">
        <v>9</v>
      </c>
      <c r="C244">
        <v>1</v>
      </c>
      <c r="G244">
        <v>11.34</v>
      </c>
      <c r="I244">
        <v>5.9</v>
      </c>
      <c r="J244">
        <v>10.199999999999999</v>
      </c>
      <c r="K244" s="7">
        <v>11.34</v>
      </c>
    </row>
    <row r="245" spans="1:11" x14ac:dyDescent="0.75">
      <c r="A245">
        <v>1974</v>
      </c>
      <c r="B245">
        <v>10</v>
      </c>
      <c r="C245">
        <v>1</v>
      </c>
      <c r="G245">
        <v>10.06</v>
      </c>
      <c r="H245">
        <v>-1.6</v>
      </c>
      <c r="I245">
        <v>6</v>
      </c>
      <c r="J245">
        <v>10.6</v>
      </c>
      <c r="K245" s="7">
        <v>10.06</v>
      </c>
    </row>
    <row r="246" spans="1:11" x14ac:dyDescent="0.75">
      <c r="A246">
        <v>1974</v>
      </c>
      <c r="B246">
        <v>11</v>
      </c>
      <c r="C246">
        <v>1</v>
      </c>
      <c r="G246">
        <v>9.4499999999999993</v>
      </c>
      <c r="I246">
        <v>6.6</v>
      </c>
      <c r="J246">
        <v>11.2</v>
      </c>
      <c r="K246" s="7">
        <v>9.4499999999999993</v>
      </c>
    </row>
    <row r="247" spans="1:11" x14ac:dyDescent="0.75">
      <c r="A247">
        <v>1974</v>
      </c>
      <c r="B247">
        <v>12</v>
      </c>
      <c r="C247">
        <v>1</v>
      </c>
      <c r="G247">
        <v>8.5299999999999994</v>
      </c>
      <c r="I247">
        <v>7.2</v>
      </c>
      <c r="J247">
        <v>11.1</v>
      </c>
      <c r="K247" s="7">
        <v>8.5299999999999994</v>
      </c>
    </row>
    <row r="248" spans="1:11" x14ac:dyDescent="0.75">
      <c r="A248">
        <v>1975</v>
      </c>
      <c r="B248">
        <v>1</v>
      </c>
      <c r="C248">
        <v>1</v>
      </c>
      <c r="G248">
        <v>7.13</v>
      </c>
      <c r="H248">
        <v>-4.7</v>
      </c>
      <c r="I248">
        <v>8.1</v>
      </c>
      <c r="J248">
        <v>11.5</v>
      </c>
      <c r="K248" s="7">
        <v>7.13</v>
      </c>
    </row>
    <row r="249" spans="1:11" x14ac:dyDescent="0.75">
      <c r="A249">
        <v>1975</v>
      </c>
      <c r="B249">
        <v>2</v>
      </c>
      <c r="C249">
        <v>1</v>
      </c>
      <c r="G249">
        <v>6.24</v>
      </c>
      <c r="I249">
        <v>8.1</v>
      </c>
      <c r="J249">
        <v>11.7</v>
      </c>
      <c r="K249" s="7">
        <v>6.24</v>
      </c>
    </row>
    <row r="250" spans="1:11" x14ac:dyDescent="0.75">
      <c r="A250">
        <v>1975</v>
      </c>
      <c r="B250">
        <v>3</v>
      </c>
      <c r="C250">
        <v>1</v>
      </c>
      <c r="G250">
        <v>5.54</v>
      </c>
      <c r="I250">
        <v>8.6</v>
      </c>
      <c r="J250">
        <v>11.4</v>
      </c>
      <c r="K250" s="7">
        <v>5.54</v>
      </c>
    </row>
    <row r="251" spans="1:11" x14ac:dyDescent="0.75">
      <c r="A251">
        <v>1975</v>
      </c>
      <c r="B251">
        <v>4</v>
      </c>
      <c r="C251">
        <v>1</v>
      </c>
      <c r="G251">
        <v>5.49</v>
      </c>
      <c r="H251">
        <v>3.1</v>
      </c>
      <c r="I251">
        <v>8.8000000000000007</v>
      </c>
      <c r="J251">
        <v>11.3</v>
      </c>
      <c r="K251" s="7">
        <v>5.49</v>
      </c>
    </row>
    <row r="252" spans="1:11" x14ac:dyDescent="0.75">
      <c r="A252">
        <v>1975</v>
      </c>
      <c r="B252">
        <v>5</v>
      </c>
      <c r="C252">
        <v>1</v>
      </c>
      <c r="G252">
        <v>5.22</v>
      </c>
      <c r="I252">
        <v>9</v>
      </c>
      <c r="J252">
        <v>10.5</v>
      </c>
      <c r="K252" s="7">
        <v>5.22</v>
      </c>
    </row>
    <row r="253" spans="1:11" x14ac:dyDescent="0.75">
      <c r="A253">
        <v>1975</v>
      </c>
      <c r="B253">
        <v>6</v>
      </c>
      <c r="C253">
        <v>1</v>
      </c>
      <c r="G253">
        <v>5.55</v>
      </c>
      <c r="I253">
        <v>8.8000000000000007</v>
      </c>
      <c r="J253">
        <v>9.6</v>
      </c>
      <c r="K253" s="7">
        <v>5.55</v>
      </c>
    </row>
    <row r="254" spans="1:11" x14ac:dyDescent="0.75">
      <c r="A254">
        <v>1975</v>
      </c>
      <c r="B254">
        <v>7</v>
      </c>
      <c r="C254">
        <v>1</v>
      </c>
      <c r="G254">
        <v>6.1</v>
      </c>
      <c r="H254">
        <v>6.8</v>
      </c>
      <c r="I254">
        <v>8.6</v>
      </c>
      <c r="J254">
        <v>9.1</v>
      </c>
      <c r="K254" s="7">
        <v>6.1</v>
      </c>
    </row>
    <row r="255" spans="1:11" x14ac:dyDescent="0.75">
      <c r="A255">
        <v>1975</v>
      </c>
      <c r="B255">
        <v>8</v>
      </c>
      <c r="C255">
        <v>1</v>
      </c>
      <c r="G255">
        <v>6.14</v>
      </c>
      <c r="I255">
        <v>8.4</v>
      </c>
      <c r="J255">
        <v>8.1999999999999993</v>
      </c>
      <c r="K255" s="7">
        <v>6.14</v>
      </c>
    </row>
    <row r="256" spans="1:11" x14ac:dyDescent="0.75">
      <c r="A256">
        <v>1975</v>
      </c>
      <c r="B256">
        <v>9</v>
      </c>
      <c r="C256">
        <v>1</v>
      </c>
      <c r="G256">
        <v>6.24</v>
      </c>
      <c r="I256">
        <v>8.4</v>
      </c>
      <c r="J256">
        <v>7.7</v>
      </c>
      <c r="K256" s="7">
        <v>6.24</v>
      </c>
    </row>
    <row r="257" spans="1:11" x14ac:dyDescent="0.75">
      <c r="A257">
        <v>1975</v>
      </c>
      <c r="B257">
        <v>10</v>
      </c>
      <c r="C257">
        <v>1</v>
      </c>
      <c r="G257">
        <v>5.82</v>
      </c>
      <c r="H257">
        <v>5.5</v>
      </c>
      <c r="I257">
        <v>8.4</v>
      </c>
      <c r="J257">
        <v>7</v>
      </c>
      <c r="K257" s="7">
        <v>5.82</v>
      </c>
    </row>
    <row r="258" spans="1:11" x14ac:dyDescent="0.75">
      <c r="A258">
        <v>1975</v>
      </c>
      <c r="B258">
        <v>11</v>
      </c>
      <c r="C258">
        <v>1</v>
      </c>
      <c r="G258">
        <v>5.22</v>
      </c>
      <c r="I258">
        <v>8.3000000000000007</v>
      </c>
      <c r="J258">
        <v>6.8</v>
      </c>
      <c r="K258" s="7">
        <v>5.22</v>
      </c>
    </row>
    <row r="259" spans="1:11" x14ac:dyDescent="0.75">
      <c r="A259">
        <v>1975</v>
      </c>
      <c r="B259">
        <v>12</v>
      </c>
      <c r="C259">
        <v>1</v>
      </c>
      <c r="G259">
        <v>5.2</v>
      </c>
      <c r="I259">
        <v>8.1999999999999993</v>
      </c>
      <c r="J259">
        <v>6.7</v>
      </c>
      <c r="K259" s="7">
        <v>5.2</v>
      </c>
    </row>
    <row r="260" spans="1:11" x14ac:dyDescent="0.75">
      <c r="A260">
        <v>1976</v>
      </c>
      <c r="B260">
        <v>1</v>
      </c>
      <c r="C260">
        <v>1</v>
      </c>
      <c r="G260">
        <v>4.87</v>
      </c>
      <c r="H260">
        <v>9.3000000000000007</v>
      </c>
      <c r="I260">
        <v>7.9</v>
      </c>
      <c r="J260">
        <v>6.7</v>
      </c>
      <c r="K260" s="7">
        <v>4.87</v>
      </c>
    </row>
    <row r="261" spans="1:11" x14ac:dyDescent="0.75">
      <c r="A261">
        <v>1976</v>
      </c>
      <c r="B261">
        <v>2</v>
      </c>
      <c r="C261">
        <v>1</v>
      </c>
      <c r="G261">
        <v>4.7699999999999996</v>
      </c>
      <c r="I261">
        <v>7.7</v>
      </c>
      <c r="J261">
        <v>6.5</v>
      </c>
      <c r="K261" s="7">
        <v>4.7699999999999996</v>
      </c>
    </row>
    <row r="262" spans="1:11" x14ac:dyDescent="0.75">
      <c r="A262">
        <v>1976</v>
      </c>
      <c r="B262">
        <v>3</v>
      </c>
      <c r="C262">
        <v>1</v>
      </c>
      <c r="G262">
        <v>4.84</v>
      </c>
      <c r="I262">
        <v>7.6</v>
      </c>
      <c r="J262">
        <v>6.6</v>
      </c>
      <c r="K262" s="7">
        <v>4.84</v>
      </c>
    </row>
    <row r="263" spans="1:11" x14ac:dyDescent="0.75">
      <c r="A263">
        <v>1976</v>
      </c>
      <c r="B263">
        <v>4</v>
      </c>
      <c r="C263">
        <v>1</v>
      </c>
      <c r="G263">
        <v>4.82</v>
      </c>
      <c r="H263">
        <v>3.1</v>
      </c>
      <c r="I263">
        <v>7.7</v>
      </c>
      <c r="J263">
        <v>6.4</v>
      </c>
      <c r="K263" s="7">
        <v>4.82</v>
      </c>
    </row>
    <row r="264" spans="1:11" x14ac:dyDescent="0.75">
      <c r="A264">
        <v>1976</v>
      </c>
      <c r="B264">
        <v>5</v>
      </c>
      <c r="C264">
        <v>1</v>
      </c>
      <c r="G264">
        <v>5.29</v>
      </c>
      <c r="I264">
        <v>7.4</v>
      </c>
      <c r="J264">
        <v>6.5</v>
      </c>
      <c r="K264" s="7">
        <v>5.29</v>
      </c>
    </row>
    <row r="265" spans="1:11" x14ac:dyDescent="0.75">
      <c r="A265">
        <v>1976</v>
      </c>
      <c r="B265">
        <v>6</v>
      </c>
      <c r="C265">
        <v>1</v>
      </c>
      <c r="G265">
        <v>5.48</v>
      </c>
      <c r="I265">
        <v>7.6</v>
      </c>
      <c r="J265">
        <v>6.5</v>
      </c>
      <c r="K265" s="7">
        <v>5.48</v>
      </c>
    </row>
    <row r="266" spans="1:11" x14ac:dyDescent="0.75">
      <c r="A266">
        <v>1976</v>
      </c>
      <c r="B266">
        <v>7</v>
      </c>
      <c r="C266">
        <v>1</v>
      </c>
      <c r="G266">
        <v>5.31</v>
      </c>
      <c r="H266">
        <v>2.1</v>
      </c>
      <c r="I266">
        <v>7.8</v>
      </c>
      <c r="J266">
        <v>6.7</v>
      </c>
      <c r="K266" s="7">
        <v>5.31</v>
      </c>
    </row>
    <row r="267" spans="1:11" x14ac:dyDescent="0.75">
      <c r="A267">
        <v>1976</v>
      </c>
      <c r="B267">
        <v>8</v>
      </c>
      <c r="C267">
        <v>1</v>
      </c>
      <c r="G267">
        <v>5.29</v>
      </c>
      <c r="I267">
        <v>7.8</v>
      </c>
      <c r="J267">
        <v>6.8</v>
      </c>
      <c r="K267" s="7">
        <v>5.29</v>
      </c>
    </row>
    <row r="268" spans="1:11" x14ac:dyDescent="0.75">
      <c r="A268">
        <v>1976</v>
      </c>
      <c r="B268">
        <v>9</v>
      </c>
      <c r="C268">
        <v>1</v>
      </c>
      <c r="G268">
        <v>5.25</v>
      </c>
      <c r="I268">
        <v>7.6</v>
      </c>
      <c r="J268">
        <v>6.8</v>
      </c>
      <c r="K268" s="7">
        <v>5.25</v>
      </c>
    </row>
    <row r="269" spans="1:11" x14ac:dyDescent="0.75">
      <c r="A269">
        <v>1976</v>
      </c>
      <c r="B269">
        <v>10</v>
      </c>
      <c r="C269">
        <v>1</v>
      </c>
      <c r="G269">
        <v>5.0199999999999996</v>
      </c>
      <c r="H269">
        <v>3</v>
      </c>
      <c r="I269">
        <v>7.7</v>
      </c>
      <c r="J269">
        <v>6.7</v>
      </c>
      <c r="K269" s="7">
        <v>5.0199999999999996</v>
      </c>
    </row>
    <row r="270" spans="1:11" x14ac:dyDescent="0.75">
      <c r="A270">
        <v>1976</v>
      </c>
      <c r="B270">
        <v>11</v>
      </c>
      <c r="C270">
        <v>1</v>
      </c>
      <c r="G270">
        <v>4.95</v>
      </c>
      <c r="I270">
        <v>7.8</v>
      </c>
      <c r="J270">
        <v>6.5</v>
      </c>
      <c r="K270" s="7">
        <v>4.95</v>
      </c>
    </row>
    <row r="271" spans="1:11" x14ac:dyDescent="0.75">
      <c r="A271">
        <v>1976</v>
      </c>
      <c r="B271">
        <v>12</v>
      </c>
      <c r="C271">
        <v>1</v>
      </c>
      <c r="G271">
        <v>4.6500000000000004</v>
      </c>
      <c r="I271">
        <v>7.8</v>
      </c>
      <c r="J271">
        <v>6.1</v>
      </c>
      <c r="K271" s="7">
        <v>4.6500000000000004</v>
      </c>
    </row>
    <row r="272" spans="1:11" x14ac:dyDescent="0.75">
      <c r="A272">
        <v>1977</v>
      </c>
      <c r="B272">
        <v>1</v>
      </c>
      <c r="C272">
        <v>1</v>
      </c>
      <c r="G272">
        <v>4.6100000000000003</v>
      </c>
      <c r="H272">
        <v>4.7</v>
      </c>
      <c r="I272">
        <v>7.5</v>
      </c>
      <c r="J272">
        <v>6.3</v>
      </c>
      <c r="K272" s="7">
        <v>4.6100000000000003</v>
      </c>
    </row>
    <row r="273" spans="1:11" x14ac:dyDescent="0.75">
      <c r="A273">
        <v>1977</v>
      </c>
      <c r="B273">
        <v>2</v>
      </c>
      <c r="C273">
        <v>1</v>
      </c>
      <c r="G273">
        <v>4.68</v>
      </c>
      <c r="I273">
        <v>7.6</v>
      </c>
      <c r="J273">
        <v>6.3</v>
      </c>
      <c r="K273" s="7">
        <v>4.68</v>
      </c>
    </row>
    <row r="274" spans="1:11" x14ac:dyDescent="0.75">
      <c r="A274">
        <v>1977</v>
      </c>
      <c r="B274">
        <v>3</v>
      </c>
      <c r="C274">
        <v>1</v>
      </c>
      <c r="G274">
        <v>4.6900000000000004</v>
      </c>
      <c r="I274">
        <v>7.4</v>
      </c>
      <c r="J274">
        <v>6.2</v>
      </c>
      <c r="K274" s="7">
        <v>4.6900000000000004</v>
      </c>
    </row>
    <row r="275" spans="1:11" x14ac:dyDescent="0.75">
      <c r="A275">
        <v>1977</v>
      </c>
      <c r="B275">
        <v>4</v>
      </c>
      <c r="C275">
        <v>1</v>
      </c>
      <c r="G275">
        <v>4.7300000000000004</v>
      </c>
      <c r="H275">
        <v>8.1</v>
      </c>
      <c r="I275">
        <v>7.2</v>
      </c>
      <c r="J275">
        <v>6.3</v>
      </c>
      <c r="K275" s="7">
        <v>4.7300000000000004</v>
      </c>
    </row>
    <row r="276" spans="1:11" x14ac:dyDescent="0.75">
      <c r="A276">
        <v>1977</v>
      </c>
      <c r="B276">
        <v>5</v>
      </c>
      <c r="C276">
        <v>1</v>
      </c>
      <c r="G276">
        <v>5.35</v>
      </c>
      <c r="I276">
        <v>7</v>
      </c>
      <c r="J276">
        <v>6.3</v>
      </c>
      <c r="K276" s="7">
        <v>5.35</v>
      </c>
    </row>
    <row r="277" spans="1:11" x14ac:dyDescent="0.75">
      <c r="A277">
        <v>1977</v>
      </c>
      <c r="B277">
        <v>6</v>
      </c>
      <c r="C277">
        <v>1</v>
      </c>
      <c r="G277">
        <v>5.39</v>
      </c>
      <c r="I277">
        <v>7.2</v>
      </c>
      <c r="J277">
        <v>6.6</v>
      </c>
      <c r="K277" s="7">
        <v>5.39</v>
      </c>
    </row>
    <row r="278" spans="1:11" x14ac:dyDescent="0.75">
      <c r="A278">
        <v>1977</v>
      </c>
      <c r="B278">
        <v>7</v>
      </c>
      <c r="C278">
        <v>1</v>
      </c>
      <c r="G278">
        <v>5.42</v>
      </c>
      <c r="H278">
        <v>7.3</v>
      </c>
      <c r="I278">
        <v>6.9</v>
      </c>
      <c r="J278">
        <v>6.3</v>
      </c>
      <c r="K278" s="7">
        <v>5.42</v>
      </c>
    </row>
    <row r="279" spans="1:11" x14ac:dyDescent="0.75">
      <c r="A279">
        <v>1977</v>
      </c>
      <c r="B279">
        <v>8</v>
      </c>
      <c r="C279">
        <v>1</v>
      </c>
      <c r="G279">
        <v>5.9</v>
      </c>
      <c r="I279">
        <v>7</v>
      </c>
      <c r="J279">
        <v>6.2</v>
      </c>
      <c r="K279" s="7">
        <v>5.9</v>
      </c>
    </row>
    <row r="280" spans="1:11" x14ac:dyDescent="0.75">
      <c r="A280">
        <v>1977</v>
      </c>
      <c r="B280">
        <v>9</v>
      </c>
      <c r="C280">
        <v>1</v>
      </c>
      <c r="G280">
        <v>6.14</v>
      </c>
      <c r="I280">
        <v>6.8</v>
      </c>
      <c r="J280">
        <v>6.2</v>
      </c>
      <c r="K280" s="7">
        <v>6.14</v>
      </c>
    </row>
    <row r="281" spans="1:11" x14ac:dyDescent="0.75">
      <c r="A281">
        <v>1977</v>
      </c>
      <c r="B281">
        <v>10</v>
      </c>
      <c r="C281">
        <v>1</v>
      </c>
      <c r="G281">
        <v>6.47</v>
      </c>
      <c r="H281">
        <v>0</v>
      </c>
      <c r="I281">
        <v>6.8</v>
      </c>
      <c r="J281">
        <v>6</v>
      </c>
      <c r="K281" s="7">
        <v>6.47</v>
      </c>
    </row>
    <row r="282" spans="1:11" x14ac:dyDescent="0.75">
      <c r="A282">
        <v>1977</v>
      </c>
      <c r="B282">
        <v>11</v>
      </c>
      <c r="C282">
        <v>1</v>
      </c>
      <c r="G282">
        <v>6.51</v>
      </c>
      <c r="I282">
        <v>6.8</v>
      </c>
      <c r="J282">
        <v>5.9</v>
      </c>
      <c r="K282" s="7">
        <v>6.51</v>
      </c>
    </row>
    <row r="283" spans="1:11" x14ac:dyDescent="0.75">
      <c r="A283">
        <v>1977</v>
      </c>
      <c r="B283">
        <v>12</v>
      </c>
      <c r="C283">
        <v>1</v>
      </c>
      <c r="G283">
        <v>6.56</v>
      </c>
      <c r="I283">
        <v>6.4</v>
      </c>
      <c r="J283">
        <v>6.5</v>
      </c>
      <c r="K283" s="7">
        <v>6.56</v>
      </c>
    </row>
    <row r="284" spans="1:11" x14ac:dyDescent="0.75">
      <c r="A284">
        <v>1978</v>
      </c>
      <c r="B284">
        <v>1</v>
      </c>
      <c r="C284">
        <v>1</v>
      </c>
      <c r="G284">
        <v>6.7</v>
      </c>
      <c r="H284">
        <v>1.4</v>
      </c>
      <c r="I284">
        <v>6.4</v>
      </c>
      <c r="J284">
        <v>6.4</v>
      </c>
      <c r="K284" s="7">
        <v>6.7</v>
      </c>
    </row>
    <row r="285" spans="1:11" x14ac:dyDescent="0.75">
      <c r="A285">
        <v>1978</v>
      </c>
      <c r="B285">
        <v>2</v>
      </c>
      <c r="C285">
        <v>1</v>
      </c>
      <c r="G285">
        <v>6.78</v>
      </c>
      <c r="I285">
        <v>6.3</v>
      </c>
      <c r="J285">
        <v>6.2</v>
      </c>
      <c r="K285" s="7">
        <v>6.78</v>
      </c>
    </row>
    <row r="286" spans="1:11" x14ac:dyDescent="0.75">
      <c r="A286">
        <v>1978</v>
      </c>
      <c r="B286">
        <v>3</v>
      </c>
      <c r="C286">
        <v>1</v>
      </c>
      <c r="G286">
        <v>6.79</v>
      </c>
      <c r="I286">
        <v>6.3</v>
      </c>
      <c r="J286">
        <v>6.3</v>
      </c>
      <c r="K286" s="7">
        <v>6.79</v>
      </c>
    </row>
    <row r="287" spans="1:11" x14ac:dyDescent="0.75">
      <c r="A287">
        <v>1978</v>
      </c>
      <c r="B287">
        <v>4</v>
      </c>
      <c r="C287">
        <v>1</v>
      </c>
      <c r="G287">
        <v>6.89</v>
      </c>
      <c r="H287">
        <v>16.5</v>
      </c>
      <c r="I287">
        <v>6.1</v>
      </c>
      <c r="J287">
        <v>6.5</v>
      </c>
      <c r="K287" s="7">
        <v>6.89</v>
      </c>
    </row>
    <row r="288" spans="1:11" x14ac:dyDescent="0.75">
      <c r="A288">
        <v>1978</v>
      </c>
      <c r="B288">
        <v>5</v>
      </c>
      <c r="C288">
        <v>1</v>
      </c>
      <c r="G288">
        <v>7.36</v>
      </c>
      <c r="I288">
        <v>6</v>
      </c>
      <c r="J288">
        <v>6.8</v>
      </c>
      <c r="K288" s="7">
        <v>7.36</v>
      </c>
    </row>
    <row r="289" spans="1:11" x14ac:dyDescent="0.75">
      <c r="A289">
        <v>1978</v>
      </c>
      <c r="B289">
        <v>6</v>
      </c>
      <c r="C289">
        <v>1</v>
      </c>
      <c r="G289">
        <v>7.6</v>
      </c>
      <c r="I289">
        <v>5.9</v>
      </c>
      <c r="J289">
        <v>7</v>
      </c>
      <c r="K289" s="7">
        <v>7.6</v>
      </c>
    </row>
    <row r="290" spans="1:11" x14ac:dyDescent="0.75">
      <c r="A290">
        <v>1978</v>
      </c>
      <c r="B290">
        <v>7</v>
      </c>
      <c r="C290">
        <v>1</v>
      </c>
      <c r="G290">
        <v>7.81</v>
      </c>
      <c r="H290">
        <v>4</v>
      </c>
      <c r="I290">
        <v>6.2</v>
      </c>
      <c r="J290">
        <v>7.4</v>
      </c>
      <c r="K290" s="7">
        <v>7.81</v>
      </c>
    </row>
    <row r="291" spans="1:11" x14ac:dyDescent="0.75">
      <c r="A291">
        <v>1978</v>
      </c>
      <c r="B291">
        <v>8</v>
      </c>
      <c r="C291">
        <v>1</v>
      </c>
      <c r="G291">
        <v>8.0399999999999991</v>
      </c>
      <c r="I291">
        <v>5.9</v>
      </c>
      <c r="J291">
        <v>7.5</v>
      </c>
      <c r="K291" s="7">
        <v>8.0399999999999991</v>
      </c>
    </row>
    <row r="292" spans="1:11" x14ac:dyDescent="0.75">
      <c r="A292">
        <v>1978</v>
      </c>
      <c r="B292">
        <v>9</v>
      </c>
      <c r="C292">
        <v>1</v>
      </c>
      <c r="G292">
        <v>8.4499999999999993</v>
      </c>
      <c r="I292">
        <v>6</v>
      </c>
      <c r="J292">
        <v>7.9</v>
      </c>
      <c r="K292" s="7">
        <v>8.4499999999999993</v>
      </c>
    </row>
    <row r="293" spans="1:11" x14ac:dyDescent="0.75">
      <c r="A293">
        <v>1978</v>
      </c>
      <c r="B293">
        <v>10</v>
      </c>
      <c r="C293">
        <v>1</v>
      </c>
      <c r="G293">
        <v>8.9600000000000009</v>
      </c>
      <c r="H293">
        <v>5.5</v>
      </c>
      <c r="I293">
        <v>5.8</v>
      </c>
      <c r="J293">
        <v>8.4</v>
      </c>
      <c r="K293" s="7">
        <v>8.9600000000000009</v>
      </c>
    </row>
    <row r="294" spans="1:11" x14ac:dyDescent="0.75">
      <c r="A294">
        <v>1978</v>
      </c>
      <c r="B294">
        <v>11</v>
      </c>
      <c r="C294">
        <v>1</v>
      </c>
      <c r="G294">
        <v>9.76</v>
      </c>
      <c r="I294">
        <v>5.9</v>
      </c>
      <c r="J294">
        <v>8.6999999999999993</v>
      </c>
      <c r="K294" s="7">
        <v>9.76</v>
      </c>
    </row>
    <row r="295" spans="1:11" x14ac:dyDescent="0.75">
      <c r="A295">
        <v>1978</v>
      </c>
      <c r="B295">
        <v>12</v>
      </c>
      <c r="C295">
        <v>1</v>
      </c>
      <c r="G295">
        <v>10.029999999999999</v>
      </c>
      <c r="I295">
        <v>6</v>
      </c>
      <c r="J295">
        <v>8.5</v>
      </c>
      <c r="K295" s="7">
        <v>10.029999999999999</v>
      </c>
    </row>
    <row r="296" spans="1:11" x14ac:dyDescent="0.75">
      <c r="A296">
        <v>1979</v>
      </c>
      <c r="B296">
        <v>1</v>
      </c>
      <c r="C296">
        <v>1</v>
      </c>
      <c r="G296">
        <v>10.07</v>
      </c>
      <c r="H296">
        <v>0.8</v>
      </c>
      <c r="I296">
        <v>5.9</v>
      </c>
      <c r="J296">
        <v>8.6</v>
      </c>
      <c r="K296" s="7">
        <v>10.07</v>
      </c>
    </row>
    <row r="297" spans="1:11" x14ac:dyDescent="0.75">
      <c r="A297">
        <v>1979</v>
      </c>
      <c r="B297">
        <v>2</v>
      </c>
      <c r="C297">
        <v>1</v>
      </c>
      <c r="G297">
        <v>10.06</v>
      </c>
      <c r="I297">
        <v>5.9</v>
      </c>
      <c r="J297">
        <v>9.1999999999999993</v>
      </c>
      <c r="K297" s="7">
        <v>10.06</v>
      </c>
    </row>
    <row r="298" spans="1:11" x14ac:dyDescent="0.75">
      <c r="A298">
        <v>1979</v>
      </c>
      <c r="B298">
        <v>3</v>
      </c>
      <c r="C298">
        <v>1</v>
      </c>
      <c r="G298">
        <v>10.09</v>
      </c>
      <c r="I298">
        <v>5.8</v>
      </c>
      <c r="J298">
        <v>9.3000000000000007</v>
      </c>
      <c r="K298" s="7">
        <v>10.09</v>
      </c>
    </row>
    <row r="299" spans="1:11" x14ac:dyDescent="0.75">
      <c r="A299">
        <v>1979</v>
      </c>
      <c r="B299">
        <v>4</v>
      </c>
      <c r="C299">
        <v>1</v>
      </c>
      <c r="G299">
        <v>10.01</v>
      </c>
      <c r="H299">
        <v>0.5</v>
      </c>
      <c r="I299">
        <v>5.8</v>
      </c>
      <c r="J299">
        <v>9.3000000000000007</v>
      </c>
      <c r="K299" s="7">
        <v>10.01</v>
      </c>
    </row>
    <row r="300" spans="1:11" x14ac:dyDescent="0.75">
      <c r="A300">
        <v>1979</v>
      </c>
      <c r="B300">
        <v>5</v>
      </c>
      <c r="C300">
        <v>1</v>
      </c>
      <c r="G300">
        <v>10.24</v>
      </c>
      <c r="I300">
        <v>5.6</v>
      </c>
      <c r="J300">
        <v>9.4</v>
      </c>
      <c r="K300" s="7">
        <v>10.24</v>
      </c>
    </row>
    <row r="301" spans="1:11" x14ac:dyDescent="0.75">
      <c r="A301">
        <v>1979</v>
      </c>
      <c r="B301">
        <v>6</v>
      </c>
      <c r="C301">
        <v>1</v>
      </c>
      <c r="G301">
        <v>10.29</v>
      </c>
      <c r="I301">
        <v>5.7</v>
      </c>
      <c r="J301">
        <v>9.3000000000000007</v>
      </c>
      <c r="K301" s="7">
        <v>10.29</v>
      </c>
    </row>
    <row r="302" spans="1:11" x14ac:dyDescent="0.75">
      <c r="A302">
        <v>1979</v>
      </c>
      <c r="B302">
        <v>7</v>
      </c>
      <c r="C302">
        <v>1</v>
      </c>
      <c r="G302">
        <v>10.47</v>
      </c>
      <c r="H302">
        <v>2.9</v>
      </c>
      <c r="I302">
        <v>5.7</v>
      </c>
      <c r="J302">
        <v>9.6</v>
      </c>
      <c r="K302" s="7">
        <v>10.47</v>
      </c>
    </row>
    <row r="303" spans="1:11" x14ac:dyDescent="0.75">
      <c r="A303">
        <v>1979</v>
      </c>
      <c r="B303">
        <v>8</v>
      </c>
      <c r="C303">
        <v>1</v>
      </c>
      <c r="G303">
        <v>10.94</v>
      </c>
      <c r="I303">
        <v>6</v>
      </c>
      <c r="J303">
        <v>10</v>
      </c>
      <c r="K303" s="7">
        <v>10.94</v>
      </c>
    </row>
    <row r="304" spans="1:11" x14ac:dyDescent="0.75">
      <c r="A304">
        <v>1979</v>
      </c>
      <c r="B304">
        <v>9</v>
      </c>
      <c r="C304">
        <v>1</v>
      </c>
      <c r="G304">
        <v>11.43</v>
      </c>
      <c r="I304">
        <v>5.9</v>
      </c>
      <c r="J304">
        <v>9.9</v>
      </c>
      <c r="K304" s="7">
        <v>11.43</v>
      </c>
    </row>
    <row r="305" spans="1:11" x14ac:dyDescent="0.75">
      <c r="A305">
        <v>1979</v>
      </c>
      <c r="B305">
        <v>10</v>
      </c>
      <c r="C305">
        <v>1</v>
      </c>
      <c r="G305">
        <v>13.77</v>
      </c>
      <c r="H305">
        <v>1</v>
      </c>
      <c r="I305">
        <v>6</v>
      </c>
      <c r="J305">
        <v>10.1</v>
      </c>
      <c r="K305" s="7">
        <v>13.77</v>
      </c>
    </row>
    <row r="306" spans="1:11" x14ac:dyDescent="0.75">
      <c r="A306">
        <v>1979</v>
      </c>
      <c r="B306">
        <v>11</v>
      </c>
      <c r="C306">
        <v>1</v>
      </c>
      <c r="G306">
        <v>13.18</v>
      </c>
      <c r="I306">
        <v>5.9</v>
      </c>
      <c r="J306">
        <v>10.6</v>
      </c>
      <c r="K306" s="7">
        <v>13.18</v>
      </c>
    </row>
    <row r="307" spans="1:11" x14ac:dyDescent="0.75">
      <c r="A307">
        <v>1979</v>
      </c>
      <c r="B307">
        <v>12</v>
      </c>
      <c r="C307">
        <v>1</v>
      </c>
      <c r="G307">
        <v>13.78</v>
      </c>
      <c r="I307">
        <v>6</v>
      </c>
      <c r="J307">
        <v>11.3</v>
      </c>
      <c r="K307" s="7">
        <v>13.78</v>
      </c>
    </row>
    <row r="308" spans="1:11" x14ac:dyDescent="0.75">
      <c r="A308">
        <v>1980</v>
      </c>
      <c r="B308">
        <v>1</v>
      </c>
      <c r="C308">
        <v>1</v>
      </c>
      <c r="G308">
        <v>13.82</v>
      </c>
      <c r="H308">
        <v>1.3</v>
      </c>
      <c r="I308">
        <v>6.3</v>
      </c>
      <c r="J308">
        <v>12</v>
      </c>
      <c r="K308" s="7">
        <v>13.82</v>
      </c>
    </row>
    <row r="309" spans="1:11" x14ac:dyDescent="0.75">
      <c r="A309">
        <v>1980</v>
      </c>
      <c r="B309">
        <v>2</v>
      </c>
      <c r="C309">
        <v>1</v>
      </c>
      <c r="G309">
        <v>14.13</v>
      </c>
      <c r="I309">
        <v>6.3</v>
      </c>
      <c r="J309">
        <v>12</v>
      </c>
      <c r="K309" s="7">
        <v>14.13</v>
      </c>
    </row>
    <row r="310" spans="1:11" x14ac:dyDescent="0.75">
      <c r="A310">
        <v>1980</v>
      </c>
      <c r="B310">
        <v>3</v>
      </c>
      <c r="C310">
        <v>1</v>
      </c>
      <c r="G310">
        <v>17.190000000000001</v>
      </c>
      <c r="I310">
        <v>6.3</v>
      </c>
      <c r="J310">
        <v>12.5</v>
      </c>
      <c r="K310" s="7">
        <v>17.190000000000001</v>
      </c>
    </row>
    <row r="311" spans="1:11" x14ac:dyDescent="0.75">
      <c r="A311">
        <v>1980</v>
      </c>
      <c r="B311">
        <v>4</v>
      </c>
      <c r="C311">
        <v>1</v>
      </c>
      <c r="G311">
        <v>17.61</v>
      </c>
      <c r="H311">
        <v>-7.9</v>
      </c>
      <c r="I311">
        <v>6.9</v>
      </c>
      <c r="J311">
        <v>13</v>
      </c>
      <c r="K311" s="7">
        <v>17.61</v>
      </c>
    </row>
    <row r="312" spans="1:11" x14ac:dyDescent="0.75">
      <c r="A312">
        <v>1980</v>
      </c>
      <c r="B312">
        <v>5</v>
      </c>
      <c r="C312">
        <v>1</v>
      </c>
      <c r="G312">
        <v>10.98</v>
      </c>
      <c r="I312">
        <v>7.5</v>
      </c>
      <c r="J312">
        <v>13.3</v>
      </c>
      <c r="K312" s="7">
        <v>10.98</v>
      </c>
    </row>
    <row r="313" spans="1:11" x14ac:dyDescent="0.75">
      <c r="A313">
        <v>1980</v>
      </c>
      <c r="B313">
        <v>6</v>
      </c>
      <c r="C313">
        <v>1</v>
      </c>
      <c r="G313">
        <v>9.4700000000000006</v>
      </c>
      <c r="I313">
        <v>7.6</v>
      </c>
      <c r="J313">
        <v>13.6</v>
      </c>
      <c r="K313" s="7">
        <v>9.4700000000000006</v>
      </c>
    </row>
    <row r="314" spans="1:11" x14ac:dyDescent="0.75">
      <c r="A314">
        <v>1980</v>
      </c>
      <c r="B314">
        <v>7</v>
      </c>
      <c r="C314">
        <v>1</v>
      </c>
      <c r="G314">
        <v>9.0299999999999994</v>
      </c>
      <c r="H314">
        <v>-0.6</v>
      </c>
      <c r="I314">
        <v>7.8</v>
      </c>
      <c r="J314">
        <v>12.4</v>
      </c>
      <c r="K314" s="7">
        <v>9.0299999999999994</v>
      </c>
    </row>
    <row r="315" spans="1:11" x14ac:dyDescent="0.75">
      <c r="A315">
        <v>1980</v>
      </c>
      <c r="B315">
        <v>8</v>
      </c>
      <c r="C315">
        <v>1</v>
      </c>
      <c r="G315">
        <v>9.61</v>
      </c>
      <c r="I315">
        <v>7.7</v>
      </c>
      <c r="J315">
        <v>11.8</v>
      </c>
      <c r="K315" s="7">
        <v>9.61</v>
      </c>
    </row>
    <row r="316" spans="1:11" x14ac:dyDescent="0.75">
      <c r="A316">
        <v>1980</v>
      </c>
      <c r="B316">
        <v>9</v>
      </c>
      <c r="C316">
        <v>1</v>
      </c>
      <c r="G316">
        <v>10.87</v>
      </c>
      <c r="I316">
        <v>7.5</v>
      </c>
      <c r="J316">
        <v>12</v>
      </c>
      <c r="K316" s="7">
        <v>10.87</v>
      </c>
    </row>
    <row r="317" spans="1:11" x14ac:dyDescent="0.75">
      <c r="A317">
        <v>1980</v>
      </c>
      <c r="B317">
        <v>10</v>
      </c>
      <c r="C317">
        <v>1</v>
      </c>
      <c r="G317">
        <v>12.81</v>
      </c>
      <c r="H317">
        <v>7.6</v>
      </c>
      <c r="I317">
        <v>7.5</v>
      </c>
      <c r="J317">
        <v>12.3</v>
      </c>
      <c r="K317" s="7">
        <v>12.81</v>
      </c>
    </row>
    <row r="318" spans="1:11" x14ac:dyDescent="0.75">
      <c r="A318">
        <v>1980</v>
      </c>
      <c r="B318">
        <v>11</v>
      </c>
      <c r="C318">
        <v>1</v>
      </c>
      <c r="G318">
        <v>15.85</v>
      </c>
      <c r="I318">
        <v>7.5</v>
      </c>
      <c r="J318">
        <v>12.1</v>
      </c>
      <c r="K318" s="7">
        <v>15.85</v>
      </c>
    </row>
    <row r="319" spans="1:11" x14ac:dyDescent="0.75">
      <c r="A319">
        <v>1980</v>
      </c>
      <c r="B319">
        <v>12</v>
      </c>
      <c r="C319">
        <v>1</v>
      </c>
      <c r="G319">
        <v>18.899999999999999</v>
      </c>
      <c r="I319">
        <v>7.2</v>
      </c>
      <c r="J319">
        <v>12.2</v>
      </c>
      <c r="K319" s="7">
        <v>18.899999999999999</v>
      </c>
    </row>
    <row r="320" spans="1:11" x14ac:dyDescent="0.75">
      <c r="A320">
        <v>1981</v>
      </c>
      <c r="B320">
        <v>1</v>
      </c>
      <c r="C320">
        <v>1</v>
      </c>
      <c r="G320">
        <v>19.079999999999998</v>
      </c>
      <c r="H320">
        <v>8.5</v>
      </c>
      <c r="I320">
        <v>7.5</v>
      </c>
      <c r="J320">
        <v>11.4</v>
      </c>
      <c r="K320" s="7">
        <v>19.079999999999998</v>
      </c>
    </row>
    <row r="321" spans="1:11" x14ac:dyDescent="0.75">
      <c r="A321">
        <v>1981</v>
      </c>
      <c r="B321">
        <v>2</v>
      </c>
      <c r="C321">
        <v>1</v>
      </c>
      <c r="G321">
        <v>15.93</v>
      </c>
      <c r="I321">
        <v>7.4</v>
      </c>
      <c r="J321">
        <v>10.9</v>
      </c>
      <c r="K321" s="7">
        <v>15.93</v>
      </c>
    </row>
    <row r="322" spans="1:11" x14ac:dyDescent="0.75">
      <c r="A322">
        <v>1981</v>
      </c>
      <c r="B322">
        <v>3</v>
      </c>
      <c r="C322">
        <v>1</v>
      </c>
      <c r="G322">
        <v>14.7</v>
      </c>
      <c r="I322">
        <v>7.4</v>
      </c>
      <c r="J322">
        <v>10</v>
      </c>
      <c r="K322" s="7">
        <v>14.7</v>
      </c>
    </row>
    <row r="323" spans="1:11" x14ac:dyDescent="0.75">
      <c r="A323">
        <v>1981</v>
      </c>
      <c r="B323">
        <v>4</v>
      </c>
      <c r="C323">
        <v>1</v>
      </c>
      <c r="G323">
        <v>15.72</v>
      </c>
      <c r="H323">
        <v>-2.9</v>
      </c>
      <c r="I323">
        <v>7.2</v>
      </c>
      <c r="J323">
        <v>9.5</v>
      </c>
      <c r="K323" s="7">
        <v>15.72</v>
      </c>
    </row>
    <row r="324" spans="1:11" x14ac:dyDescent="0.75">
      <c r="A324">
        <v>1981</v>
      </c>
      <c r="B324">
        <v>5</v>
      </c>
      <c r="C324">
        <v>1</v>
      </c>
      <c r="G324">
        <v>18.52</v>
      </c>
      <c r="I324">
        <v>7.5</v>
      </c>
      <c r="J324">
        <v>9.5</v>
      </c>
      <c r="K324" s="7">
        <v>18.52</v>
      </c>
    </row>
    <row r="325" spans="1:11" x14ac:dyDescent="0.75">
      <c r="A325">
        <v>1981</v>
      </c>
      <c r="B325">
        <v>6</v>
      </c>
      <c r="C325">
        <v>1</v>
      </c>
      <c r="G325">
        <v>19.100000000000001</v>
      </c>
      <c r="I325">
        <v>7.5</v>
      </c>
      <c r="J325">
        <v>9.4</v>
      </c>
      <c r="K325" s="7">
        <v>19.100000000000001</v>
      </c>
    </row>
    <row r="326" spans="1:11" x14ac:dyDescent="0.75">
      <c r="A326">
        <v>1981</v>
      </c>
      <c r="B326">
        <v>7</v>
      </c>
      <c r="C326">
        <v>1</v>
      </c>
      <c r="G326">
        <v>19.04</v>
      </c>
      <c r="H326">
        <v>4.7</v>
      </c>
      <c r="I326">
        <v>7.2</v>
      </c>
      <c r="J326">
        <v>11.1</v>
      </c>
      <c r="K326" s="7">
        <v>19.04</v>
      </c>
    </row>
    <row r="327" spans="1:11" x14ac:dyDescent="0.75">
      <c r="A327">
        <v>1981</v>
      </c>
      <c r="B327">
        <v>8</v>
      </c>
      <c r="C327">
        <v>1</v>
      </c>
      <c r="G327">
        <v>17.82</v>
      </c>
      <c r="I327">
        <v>7.4</v>
      </c>
      <c r="J327">
        <v>11.6</v>
      </c>
      <c r="K327" s="7">
        <v>17.82</v>
      </c>
    </row>
    <row r="328" spans="1:11" x14ac:dyDescent="0.75">
      <c r="A328">
        <v>1981</v>
      </c>
      <c r="B328">
        <v>9</v>
      </c>
      <c r="C328">
        <v>1</v>
      </c>
      <c r="G328">
        <v>15.87</v>
      </c>
      <c r="I328">
        <v>7.6</v>
      </c>
      <c r="J328">
        <v>11.8</v>
      </c>
      <c r="K328" s="7">
        <v>15.87</v>
      </c>
    </row>
    <row r="329" spans="1:11" x14ac:dyDescent="0.75">
      <c r="A329">
        <v>1981</v>
      </c>
      <c r="B329">
        <v>10</v>
      </c>
      <c r="C329">
        <v>1</v>
      </c>
      <c r="G329">
        <v>15.08</v>
      </c>
      <c r="H329">
        <v>-4.5999999999999996</v>
      </c>
      <c r="I329">
        <v>7.9</v>
      </c>
      <c r="J329">
        <v>10.9</v>
      </c>
      <c r="K329" s="7">
        <v>15.08</v>
      </c>
    </row>
    <row r="330" spans="1:11" x14ac:dyDescent="0.75">
      <c r="A330">
        <v>1981</v>
      </c>
      <c r="B330">
        <v>11</v>
      </c>
      <c r="C330">
        <v>1</v>
      </c>
      <c r="G330">
        <v>13.31</v>
      </c>
      <c r="I330">
        <v>8.3000000000000007</v>
      </c>
      <c r="J330">
        <v>10.199999999999999</v>
      </c>
      <c r="K330" s="7">
        <v>13.31</v>
      </c>
    </row>
    <row r="331" spans="1:11" x14ac:dyDescent="0.75">
      <c r="A331">
        <v>1981</v>
      </c>
      <c r="B331">
        <v>12</v>
      </c>
      <c r="C331">
        <v>1</v>
      </c>
      <c r="G331">
        <v>12.37</v>
      </c>
      <c r="I331">
        <v>8.5</v>
      </c>
      <c r="J331">
        <v>9.5</v>
      </c>
      <c r="K331" s="7">
        <v>12.37</v>
      </c>
    </row>
    <row r="332" spans="1:11" x14ac:dyDescent="0.75">
      <c r="A332">
        <v>1982</v>
      </c>
      <c r="B332">
        <v>1</v>
      </c>
      <c r="C332">
        <v>1</v>
      </c>
      <c r="G332">
        <v>13.22</v>
      </c>
      <c r="H332">
        <v>-6.5</v>
      </c>
      <c r="I332">
        <v>8.6</v>
      </c>
      <c r="J332">
        <v>9.3000000000000007</v>
      </c>
      <c r="K332" s="7">
        <v>13.22</v>
      </c>
    </row>
    <row r="333" spans="1:11" x14ac:dyDescent="0.75">
      <c r="A333">
        <v>1982</v>
      </c>
      <c r="B333">
        <v>2</v>
      </c>
      <c r="C333">
        <v>1</v>
      </c>
      <c r="G333">
        <v>14.78</v>
      </c>
      <c r="I333">
        <v>8.9</v>
      </c>
      <c r="J333">
        <v>9.1</v>
      </c>
      <c r="K333" s="7">
        <v>14.78</v>
      </c>
    </row>
    <row r="334" spans="1:11" x14ac:dyDescent="0.75">
      <c r="A334">
        <v>1982</v>
      </c>
      <c r="B334">
        <v>3</v>
      </c>
      <c r="C334">
        <v>1</v>
      </c>
      <c r="G334">
        <v>14.68</v>
      </c>
      <c r="I334">
        <v>9</v>
      </c>
      <c r="J334">
        <v>8.8000000000000007</v>
      </c>
      <c r="K334" s="7">
        <v>14.68</v>
      </c>
    </row>
    <row r="335" spans="1:11" x14ac:dyDescent="0.75">
      <c r="A335">
        <v>1982</v>
      </c>
      <c r="B335">
        <v>4</v>
      </c>
      <c r="C335">
        <v>1</v>
      </c>
      <c r="G335">
        <v>14.94</v>
      </c>
      <c r="H335">
        <v>2.2000000000000002</v>
      </c>
      <c r="I335">
        <v>9.3000000000000007</v>
      </c>
      <c r="J335">
        <v>8.9</v>
      </c>
      <c r="K335" s="7">
        <v>14.94</v>
      </c>
    </row>
    <row r="336" spans="1:11" x14ac:dyDescent="0.75">
      <c r="A336">
        <v>1982</v>
      </c>
      <c r="B336">
        <v>5</v>
      </c>
      <c r="C336">
        <v>1</v>
      </c>
      <c r="G336">
        <v>14.45</v>
      </c>
      <c r="I336">
        <v>9.4</v>
      </c>
      <c r="J336">
        <v>8.6999999999999993</v>
      </c>
      <c r="K336" s="7">
        <v>14.45</v>
      </c>
    </row>
    <row r="337" spans="1:11" x14ac:dyDescent="0.75">
      <c r="A337">
        <v>1982</v>
      </c>
      <c r="B337">
        <v>6</v>
      </c>
      <c r="C337">
        <v>1</v>
      </c>
      <c r="G337">
        <v>14.15</v>
      </c>
      <c r="I337">
        <v>9.6</v>
      </c>
      <c r="J337">
        <v>8.6</v>
      </c>
      <c r="K337" s="7">
        <v>14.15</v>
      </c>
    </row>
    <row r="338" spans="1:11" x14ac:dyDescent="0.75">
      <c r="A338">
        <v>1982</v>
      </c>
      <c r="B338">
        <v>7</v>
      </c>
      <c r="C338">
        <v>1</v>
      </c>
      <c r="G338">
        <v>12.59</v>
      </c>
      <c r="H338">
        <v>-1.4</v>
      </c>
      <c r="I338">
        <v>9.8000000000000007</v>
      </c>
      <c r="J338">
        <v>7.6</v>
      </c>
      <c r="K338" s="7">
        <v>12.59</v>
      </c>
    </row>
    <row r="339" spans="1:11" x14ac:dyDescent="0.75">
      <c r="A339">
        <v>1982</v>
      </c>
      <c r="B339">
        <v>8</v>
      </c>
      <c r="C339">
        <v>1</v>
      </c>
      <c r="G339">
        <v>10.119999999999999</v>
      </c>
      <c r="I339">
        <v>9.8000000000000007</v>
      </c>
      <c r="J339">
        <v>7.1</v>
      </c>
      <c r="K339" s="7">
        <v>10.119999999999999</v>
      </c>
    </row>
    <row r="340" spans="1:11" x14ac:dyDescent="0.75">
      <c r="A340">
        <v>1982</v>
      </c>
      <c r="B340">
        <v>9</v>
      </c>
      <c r="C340">
        <v>1</v>
      </c>
      <c r="G340">
        <v>10.31</v>
      </c>
      <c r="I340">
        <v>10.1</v>
      </c>
      <c r="J340">
        <v>5.9</v>
      </c>
      <c r="K340" s="7">
        <v>10.31</v>
      </c>
    </row>
    <row r="341" spans="1:11" x14ac:dyDescent="0.75">
      <c r="A341">
        <v>1982</v>
      </c>
      <c r="B341">
        <v>10</v>
      </c>
      <c r="C341">
        <v>1</v>
      </c>
      <c r="D341">
        <v>10</v>
      </c>
      <c r="G341">
        <v>9.7100000000000009</v>
      </c>
      <c r="H341">
        <v>0.4</v>
      </c>
      <c r="I341">
        <v>10.4</v>
      </c>
      <c r="J341">
        <v>5.9</v>
      </c>
      <c r="K341" s="7">
        <v>9.7100000000000009</v>
      </c>
    </row>
    <row r="342" spans="1:11" x14ac:dyDescent="0.75">
      <c r="A342">
        <v>1982</v>
      </c>
      <c r="B342">
        <v>11</v>
      </c>
      <c r="C342">
        <v>1</v>
      </c>
      <c r="D342">
        <v>9.5</v>
      </c>
      <c r="G342">
        <v>9.1999999999999993</v>
      </c>
      <c r="I342">
        <v>10.8</v>
      </c>
      <c r="J342">
        <v>5.3</v>
      </c>
      <c r="K342" s="7">
        <v>9.1999999999999993</v>
      </c>
    </row>
    <row r="343" spans="1:11" x14ac:dyDescent="0.75">
      <c r="A343">
        <v>1982</v>
      </c>
      <c r="B343">
        <v>12</v>
      </c>
      <c r="C343">
        <v>1</v>
      </c>
      <c r="D343">
        <v>9</v>
      </c>
      <c r="G343">
        <v>8.9499999999999993</v>
      </c>
      <c r="I343">
        <v>10.8</v>
      </c>
      <c r="J343">
        <v>4.5</v>
      </c>
      <c r="K343" s="7">
        <v>8.9499999999999993</v>
      </c>
    </row>
    <row r="344" spans="1:11" x14ac:dyDescent="0.75">
      <c r="A344">
        <v>1983</v>
      </c>
      <c r="B344">
        <v>1</v>
      </c>
      <c r="C344">
        <v>1</v>
      </c>
      <c r="D344">
        <v>8.5</v>
      </c>
      <c r="G344">
        <v>8.68</v>
      </c>
      <c r="H344">
        <v>5.3</v>
      </c>
      <c r="I344">
        <v>10.4</v>
      </c>
      <c r="J344">
        <v>4.7</v>
      </c>
      <c r="K344" s="7">
        <v>8.68</v>
      </c>
    </row>
    <row r="345" spans="1:11" x14ac:dyDescent="0.75">
      <c r="A345">
        <v>1983</v>
      </c>
      <c r="B345">
        <v>2</v>
      </c>
      <c r="C345">
        <v>1</v>
      </c>
      <c r="D345">
        <v>8.5</v>
      </c>
      <c r="G345">
        <v>8.51</v>
      </c>
      <c r="I345">
        <v>10.4</v>
      </c>
      <c r="J345">
        <v>4.7</v>
      </c>
      <c r="K345" s="7">
        <v>8.51</v>
      </c>
    </row>
    <row r="346" spans="1:11" x14ac:dyDescent="0.75">
      <c r="A346">
        <v>1983</v>
      </c>
      <c r="B346">
        <v>3</v>
      </c>
      <c r="C346">
        <v>1</v>
      </c>
      <c r="D346">
        <v>8.5</v>
      </c>
      <c r="G346">
        <v>8.77</v>
      </c>
      <c r="I346">
        <v>10.3</v>
      </c>
      <c r="J346">
        <v>4.7</v>
      </c>
      <c r="K346" s="7">
        <v>8.77</v>
      </c>
    </row>
    <row r="347" spans="1:11" x14ac:dyDescent="0.75">
      <c r="A347">
        <v>1983</v>
      </c>
      <c r="B347">
        <v>4</v>
      </c>
      <c r="C347">
        <v>1</v>
      </c>
      <c r="D347">
        <v>8.625</v>
      </c>
      <c r="G347">
        <v>8.8000000000000007</v>
      </c>
      <c r="H347">
        <v>9.4</v>
      </c>
      <c r="I347">
        <v>10.199999999999999</v>
      </c>
      <c r="J347">
        <v>4.3</v>
      </c>
      <c r="K347" s="7">
        <v>8.8000000000000007</v>
      </c>
    </row>
    <row r="348" spans="1:11" x14ac:dyDescent="0.75">
      <c r="A348">
        <v>1983</v>
      </c>
      <c r="B348">
        <v>5</v>
      </c>
      <c r="C348">
        <v>1</v>
      </c>
      <c r="D348">
        <v>8.625</v>
      </c>
      <c r="G348">
        <v>8.6300000000000008</v>
      </c>
      <c r="I348">
        <v>10.1</v>
      </c>
      <c r="J348">
        <v>3.6</v>
      </c>
      <c r="K348" s="7">
        <v>8.6300000000000008</v>
      </c>
    </row>
    <row r="349" spans="1:11" x14ac:dyDescent="0.75">
      <c r="A349">
        <v>1983</v>
      </c>
      <c r="B349">
        <v>6</v>
      </c>
      <c r="C349">
        <v>1</v>
      </c>
      <c r="D349">
        <v>8.75</v>
      </c>
      <c r="G349">
        <v>8.98</v>
      </c>
      <c r="I349">
        <v>10.1</v>
      </c>
      <c r="J349">
        <v>2.9</v>
      </c>
      <c r="K349" s="7">
        <v>8.98</v>
      </c>
    </row>
    <row r="350" spans="1:11" x14ac:dyDescent="0.75">
      <c r="A350">
        <v>1983</v>
      </c>
      <c r="B350">
        <v>7</v>
      </c>
      <c r="C350">
        <v>1</v>
      </c>
      <c r="D350">
        <v>9</v>
      </c>
      <c r="G350">
        <v>9.3699999999999992</v>
      </c>
      <c r="H350">
        <v>8.1</v>
      </c>
      <c r="I350">
        <v>9.4</v>
      </c>
      <c r="J350">
        <v>3</v>
      </c>
      <c r="K350" s="7">
        <v>9.3699999999999992</v>
      </c>
    </row>
    <row r="351" spans="1:11" x14ac:dyDescent="0.75">
      <c r="A351">
        <v>1983</v>
      </c>
      <c r="B351">
        <v>8</v>
      </c>
      <c r="C351">
        <v>1</v>
      </c>
      <c r="D351">
        <v>9.4375</v>
      </c>
      <c r="G351">
        <v>9.56</v>
      </c>
      <c r="I351">
        <v>9.5</v>
      </c>
      <c r="J351">
        <v>3</v>
      </c>
      <c r="K351" s="7">
        <v>9.56</v>
      </c>
    </row>
    <row r="352" spans="1:11" x14ac:dyDescent="0.75">
      <c r="A352">
        <v>1983</v>
      </c>
      <c r="B352">
        <v>9</v>
      </c>
      <c r="C352">
        <v>1</v>
      </c>
      <c r="D352">
        <v>9.5</v>
      </c>
      <c r="G352">
        <v>9.4499999999999993</v>
      </c>
      <c r="I352">
        <v>9.1999999999999993</v>
      </c>
      <c r="J352">
        <v>3.5</v>
      </c>
      <c r="K352" s="7">
        <v>9.4499999999999993</v>
      </c>
    </row>
    <row r="353" spans="1:11" x14ac:dyDescent="0.75">
      <c r="A353">
        <v>1983</v>
      </c>
      <c r="B353">
        <v>10</v>
      </c>
      <c r="C353">
        <v>1</v>
      </c>
      <c r="D353">
        <v>9.375</v>
      </c>
      <c r="G353">
        <v>9.48</v>
      </c>
      <c r="H353">
        <v>8.5</v>
      </c>
      <c r="I353">
        <v>8.8000000000000007</v>
      </c>
      <c r="J353">
        <v>3.7</v>
      </c>
      <c r="K353" s="7">
        <v>9.48</v>
      </c>
    </row>
    <row r="354" spans="1:11" x14ac:dyDescent="0.75">
      <c r="A354">
        <v>1983</v>
      </c>
      <c r="B354">
        <v>11</v>
      </c>
      <c r="C354">
        <v>1</v>
      </c>
      <c r="D354">
        <v>9.375</v>
      </c>
      <c r="G354">
        <v>9.34</v>
      </c>
      <c r="I354">
        <v>8.5</v>
      </c>
      <c r="J354">
        <v>4.3</v>
      </c>
      <c r="K354" s="7">
        <v>9.34</v>
      </c>
    </row>
    <row r="355" spans="1:11" x14ac:dyDescent="0.75">
      <c r="A355">
        <v>1983</v>
      </c>
      <c r="B355">
        <v>12</v>
      </c>
      <c r="C355">
        <v>1</v>
      </c>
      <c r="D355">
        <v>9.375</v>
      </c>
      <c r="G355">
        <v>9.4700000000000006</v>
      </c>
      <c r="I355">
        <v>8.3000000000000007</v>
      </c>
      <c r="J355">
        <v>4.8</v>
      </c>
      <c r="K355" s="7">
        <v>9.4700000000000006</v>
      </c>
    </row>
    <row r="356" spans="1:11" x14ac:dyDescent="0.75">
      <c r="A356">
        <v>1984</v>
      </c>
      <c r="B356">
        <v>1</v>
      </c>
      <c r="C356">
        <v>1</v>
      </c>
      <c r="D356">
        <v>9.375</v>
      </c>
      <c r="G356">
        <v>9.56</v>
      </c>
      <c r="H356">
        <v>8.1999999999999993</v>
      </c>
      <c r="I356">
        <v>8</v>
      </c>
      <c r="J356">
        <v>4.8</v>
      </c>
      <c r="K356" s="7">
        <v>9.56</v>
      </c>
    </row>
    <row r="357" spans="1:11" x14ac:dyDescent="0.75">
      <c r="A357">
        <v>1984</v>
      </c>
      <c r="B357">
        <v>2</v>
      </c>
      <c r="C357">
        <v>1</v>
      </c>
      <c r="D357">
        <v>9.375</v>
      </c>
      <c r="G357">
        <v>9.59</v>
      </c>
      <c r="I357">
        <v>7.8</v>
      </c>
      <c r="J357">
        <v>4.8</v>
      </c>
      <c r="K357" s="7">
        <v>9.59</v>
      </c>
    </row>
    <row r="358" spans="1:11" x14ac:dyDescent="0.75">
      <c r="A358">
        <v>1984</v>
      </c>
      <c r="B358">
        <v>3</v>
      </c>
      <c r="C358">
        <v>1</v>
      </c>
      <c r="D358">
        <v>9.375</v>
      </c>
      <c r="G358">
        <v>9.91</v>
      </c>
      <c r="I358">
        <v>7.8</v>
      </c>
      <c r="J358">
        <v>5</v>
      </c>
      <c r="K358" s="7">
        <v>9.91</v>
      </c>
    </row>
    <row r="359" spans="1:11" x14ac:dyDescent="0.75">
      <c r="A359">
        <v>1984</v>
      </c>
      <c r="B359">
        <v>4</v>
      </c>
      <c r="C359">
        <v>1</v>
      </c>
      <c r="D359">
        <v>10.5</v>
      </c>
      <c r="G359">
        <v>10.29</v>
      </c>
      <c r="H359">
        <v>7.2</v>
      </c>
      <c r="I359">
        <v>7.7</v>
      </c>
      <c r="J359">
        <v>5</v>
      </c>
      <c r="K359" s="7">
        <v>10.29</v>
      </c>
    </row>
    <row r="360" spans="1:11" x14ac:dyDescent="0.75">
      <c r="A360">
        <v>1984</v>
      </c>
      <c r="B360">
        <v>5</v>
      </c>
      <c r="C360">
        <v>1</v>
      </c>
      <c r="D360">
        <v>10.5</v>
      </c>
      <c r="G360">
        <v>10.32</v>
      </c>
      <c r="I360">
        <v>7.4</v>
      </c>
      <c r="J360">
        <v>5.2</v>
      </c>
      <c r="K360" s="7">
        <v>10.32</v>
      </c>
    </row>
    <row r="361" spans="1:11" x14ac:dyDescent="0.75">
      <c r="A361">
        <v>1984</v>
      </c>
      <c r="B361">
        <v>6</v>
      </c>
      <c r="C361">
        <v>1</v>
      </c>
      <c r="D361">
        <v>10.5</v>
      </c>
      <c r="G361">
        <v>11.06</v>
      </c>
      <c r="I361">
        <v>7.2</v>
      </c>
      <c r="J361">
        <v>5.0999999999999996</v>
      </c>
      <c r="K361" s="7">
        <v>11.06</v>
      </c>
    </row>
    <row r="362" spans="1:11" x14ac:dyDescent="0.75">
      <c r="A362">
        <v>1984</v>
      </c>
      <c r="B362">
        <v>7</v>
      </c>
      <c r="C362">
        <v>1</v>
      </c>
      <c r="D362">
        <v>10.5</v>
      </c>
      <c r="G362">
        <v>11.23</v>
      </c>
      <c r="H362">
        <v>4</v>
      </c>
      <c r="I362">
        <v>7.5</v>
      </c>
      <c r="J362">
        <v>5</v>
      </c>
      <c r="K362" s="7">
        <v>11.23</v>
      </c>
    </row>
    <row r="363" spans="1:11" x14ac:dyDescent="0.75">
      <c r="A363">
        <v>1984</v>
      </c>
      <c r="B363">
        <v>8</v>
      </c>
      <c r="C363">
        <v>1</v>
      </c>
      <c r="D363">
        <v>11.25</v>
      </c>
      <c r="G363">
        <v>11.64</v>
      </c>
      <c r="I363">
        <v>7.5</v>
      </c>
      <c r="J363">
        <v>5.0999999999999996</v>
      </c>
      <c r="K363" s="7">
        <v>11.64</v>
      </c>
    </row>
    <row r="364" spans="1:11" x14ac:dyDescent="0.75">
      <c r="A364">
        <v>1984</v>
      </c>
      <c r="B364">
        <v>9</v>
      </c>
      <c r="C364">
        <v>1</v>
      </c>
      <c r="D364">
        <v>11.5</v>
      </c>
      <c r="G364">
        <v>11.3</v>
      </c>
      <c r="I364">
        <v>7.3</v>
      </c>
      <c r="J364">
        <v>5.0999999999999996</v>
      </c>
      <c r="K364" s="7">
        <v>11.3</v>
      </c>
    </row>
    <row r="365" spans="1:11" x14ac:dyDescent="0.75">
      <c r="A365">
        <v>1984</v>
      </c>
      <c r="B365">
        <v>10</v>
      </c>
      <c r="C365">
        <v>1</v>
      </c>
      <c r="D365">
        <v>11</v>
      </c>
      <c r="G365">
        <v>9.99</v>
      </c>
      <c r="H365">
        <v>3.2</v>
      </c>
      <c r="I365">
        <v>7.4</v>
      </c>
      <c r="J365">
        <v>4.9000000000000004</v>
      </c>
      <c r="K365" s="7">
        <v>9.99</v>
      </c>
    </row>
    <row r="366" spans="1:11" x14ac:dyDescent="0.75">
      <c r="A366">
        <v>1984</v>
      </c>
      <c r="B366">
        <v>11</v>
      </c>
      <c r="C366">
        <v>1</v>
      </c>
      <c r="D366">
        <v>10</v>
      </c>
      <c r="G366">
        <v>9.43</v>
      </c>
      <c r="I366">
        <v>7.2</v>
      </c>
      <c r="J366">
        <v>4.5999999999999996</v>
      </c>
      <c r="K366" s="7">
        <v>9.43</v>
      </c>
    </row>
    <row r="367" spans="1:11" x14ac:dyDescent="0.75">
      <c r="A367">
        <v>1984</v>
      </c>
      <c r="B367">
        <v>12</v>
      </c>
      <c r="C367">
        <v>1</v>
      </c>
      <c r="D367">
        <v>9</v>
      </c>
      <c r="G367">
        <v>8.3800000000000008</v>
      </c>
      <c r="I367">
        <v>7.3</v>
      </c>
      <c r="J367">
        <v>4.7</v>
      </c>
      <c r="K367" s="7">
        <v>8.3800000000000008</v>
      </c>
    </row>
    <row r="368" spans="1:11" x14ac:dyDescent="0.75">
      <c r="A368">
        <v>1985</v>
      </c>
      <c r="B368">
        <v>1</v>
      </c>
      <c r="C368">
        <v>1</v>
      </c>
      <c r="D368">
        <v>8.125</v>
      </c>
      <c r="G368">
        <v>8.35</v>
      </c>
      <c r="H368">
        <v>4</v>
      </c>
      <c r="I368">
        <v>7.3</v>
      </c>
      <c r="J368">
        <v>4.5</v>
      </c>
      <c r="K368" s="7">
        <v>8.35</v>
      </c>
    </row>
    <row r="369" spans="1:11" x14ac:dyDescent="0.75">
      <c r="A369">
        <v>1985</v>
      </c>
      <c r="B369">
        <v>2</v>
      </c>
      <c r="C369">
        <v>1</v>
      </c>
      <c r="D369">
        <v>8.25</v>
      </c>
      <c r="G369">
        <v>8.5</v>
      </c>
      <c r="I369">
        <v>7.2</v>
      </c>
      <c r="J369">
        <v>4.7</v>
      </c>
      <c r="K369" s="7">
        <v>8.5</v>
      </c>
    </row>
    <row r="370" spans="1:11" x14ac:dyDescent="0.75">
      <c r="A370">
        <v>1985</v>
      </c>
      <c r="B370">
        <v>3</v>
      </c>
      <c r="C370">
        <v>1</v>
      </c>
      <c r="D370">
        <v>8.375</v>
      </c>
      <c r="G370">
        <v>8.58</v>
      </c>
      <c r="I370">
        <v>7.2</v>
      </c>
      <c r="J370">
        <v>4.8</v>
      </c>
      <c r="K370" s="7">
        <v>8.58</v>
      </c>
    </row>
    <row r="371" spans="1:11" x14ac:dyDescent="0.75">
      <c r="A371">
        <v>1985</v>
      </c>
      <c r="B371">
        <v>4</v>
      </c>
      <c r="C371">
        <v>1</v>
      </c>
      <c r="D371">
        <v>8.5</v>
      </c>
      <c r="G371">
        <v>8.27</v>
      </c>
      <c r="H371">
        <v>3.7</v>
      </c>
      <c r="I371">
        <v>7.3</v>
      </c>
      <c r="J371">
        <v>4.5</v>
      </c>
      <c r="K371" s="7">
        <v>8.27</v>
      </c>
    </row>
    <row r="372" spans="1:11" x14ac:dyDescent="0.75">
      <c r="A372">
        <v>1985</v>
      </c>
      <c r="B372">
        <v>5</v>
      </c>
      <c r="C372">
        <v>1</v>
      </c>
      <c r="D372">
        <v>8.25</v>
      </c>
      <c r="G372">
        <v>7.97</v>
      </c>
      <c r="I372">
        <v>7.2</v>
      </c>
      <c r="J372">
        <v>4.5</v>
      </c>
      <c r="K372" s="7">
        <v>7.97</v>
      </c>
    </row>
    <row r="373" spans="1:11" x14ac:dyDescent="0.75">
      <c r="A373">
        <v>1985</v>
      </c>
      <c r="B373">
        <v>6</v>
      </c>
      <c r="C373">
        <v>1</v>
      </c>
      <c r="D373">
        <v>7.75</v>
      </c>
      <c r="G373">
        <v>7.53</v>
      </c>
      <c r="I373">
        <v>7.4</v>
      </c>
      <c r="J373">
        <v>4.4000000000000004</v>
      </c>
      <c r="K373" s="7">
        <v>7.53</v>
      </c>
    </row>
    <row r="374" spans="1:11" x14ac:dyDescent="0.75">
      <c r="A374">
        <v>1985</v>
      </c>
      <c r="B374">
        <v>7</v>
      </c>
      <c r="C374">
        <v>1</v>
      </c>
      <c r="D374">
        <v>7.75</v>
      </c>
      <c r="G374">
        <v>7.88</v>
      </c>
      <c r="H374">
        <v>6.4</v>
      </c>
      <c r="I374">
        <v>7.4</v>
      </c>
      <c r="J374">
        <v>4.2</v>
      </c>
      <c r="K374" s="7">
        <v>7.88</v>
      </c>
    </row>
    <row r="375" spans="1:11" x14ac:dyDescent="0.75">
      <c r="A375">
        <v>1985</v>
      </c>
      <c r="B375">
        <v>8</v>
      </c>
      <c r="C375">
        <v>1</v>
      </c>
      <c r="D375">
        <v>7.75</v>
      </c>
      <c r="G375">
        <v>7.9</v>
      </c>
      <c r="I375">
        <v>7.1</v>
      </c>
      <c r="J375">
        <v>4.0999999999999996</v>
      </c>
      <c r="K375" s="7">
        <v>7.9</v>
      </c>
    </row>
    <row r="376" spans="1:11" x14ac:dyDescent="0.75">
      <c r="A376">
        <v>1985</v>
      </c>
      <c r="B376">
        <v>9</v>
      </c>
      <c r="C376">
        <v>1</v>
      </c>
      <c r="D376">
        <v>7.8125</v>
      </c>
      <c r="G376">
        <v>7.92</v>
      </c>
      <c r="I376">
        <v>7.1</v>
      </c>
      <c r="J376">
        <v>4</v>
      </c>
      <c r="K376" s="7">
        <v>7.92</v>
      </c>
    </row>
    <row r="377" spans="1:11" x14ac:dyDescent="0.75">
      <c r="A377">
        <v>1985</v>
      </c>
      <c r="B377">
        <v>10</v>
      </c>
      <c r="C377">
        <v>1</v>
      </c>
      <c r="D377">
        <v>8</v>
      </c>
      <c r="G377">
        <v>7.99</v>
      </c>
      <c r="H377">
        <v>3</v>
      </c>
      <c r="I377">
        <v>7.1</v>
      </c>
      <c r="J377">
        <v>4.0999999999999996</v>
      </c>
      <c r="K377" s="7">
        <v>7.99</v>
      </c>
    </row>
    <row r="378" spans="1:11" x14ac:dyDescent="0.75">
      <c r="A378">
        <v>1985</v>
      </c>
      <c r="B378">
        <v>11</v>
      </c>
      <c r="C378">
        <v>1</v>
      </c>
      <c r="D378">
        <v>8</v>
      </c>
      <c r="G378">
        <v>8.0500000000000007</v>
      </c>
      <c r="I378">
        <v>7</v>
      </c>
      <c r="J378">
        <v>4.4000000000000004</v>
      </c>
      <c r="K378" s="7">
        <v>8.0500000000000007</v>
      </c>
    </row>
    <row r="379" spans="1:11" x14ac:dyDescent="0.75">
      <c r="A379">
        <v>1985</v>
      </c>
      <c r="B379">
        <v>12</v>
      </c>
      <c r="C379">
        <v>1</v>
      </c>
      <c r="D379">
        <v>8</v>
      </c>
      <c r="G379">
        <v>8.27</v>
      </c>
      <c r="I379">
        <v>7</v>
      </c>
      <c r="J379">
        <v>4.3</v>
      </c>
      <c r="K379" s="7">
        <v>8.27</v>
      </c>
    </row>
    <row r="380" spans="1:11" x14ac:dyDescent="0.75">
      <c r="A380">
        <v>1986</v>
      </c>
      <c r="B380">
        <v>1</v>
      </c>
      <c r="C380">
        <v>1</v>
      </c>
      <c r="D380">
        <v>7.75</v>
      </c>
      <c r="G380">
        <v>8.14</v>
      </c>
      <c r="H380">
        <v>3.8</v>
      </c>
      <c r="I380">
        <v>6.7</v>
      </c>
      <c r="J380">
        <v>4.4000000000000004</v>
      </c>
      <c r="K380" s="7">
        <v>8.14</v>
      </c>
    </row>
    <row r="381" spans="1:11" x14ac:dyDescent="0.75">
      <c r="A381">
        <v>1986</v>
      </c>
      <c r="B381">
        <v>2</v>
      </c>
      <c r="C381">
        <v>1</v>
      </c>
      <c r="D381">
        <v>7.75</v>
      </c>
      <c r="G381">
        <v>7.86</v>
      </c>
      <c r="I381">
        <v>7.2</v>
      </c>
      <c r="J381">
        <v>4.2</v>
      </c>
      <c r="K381" s="7">
        <v>7.86</v>
      </c>
    </row>
    <row r="382" spans="1:11" x14ac:dyDescent="0.75">
      <c r="A382">
        <v>1986</v>
      </c>
      <c r="B382">
        <v>3</v>
      </c>
      <c r="C382">
        <v>1</v>
      </c>
      <c r="D382">
        <v>7.75</v>
      </c>
      <c r="G382">
        <v>7.48</v>
      </c>
      <c r="I382">
        <v>7.2</v>
      </c>
      <c r="J382">
        <v>4.0999999999999996</v>
      </c>
      <c r="K382" s="7">
        <v>7.48</v>
      </c>
    </row>
    <row r="383" spans="1:11" x14ac:dyDescent="0.75">
      <c r="A383">
        <v>1986</v>
      </c>
      <c r="B383">
        <v>4</v>
      </c>
      <c r="C383">
        <v>1</v>
      </c>
      <c r="D383">
        <v>7.25</v>
      </c>
      <c r="G383">
        <v>6.99</v>
      </c>
      <c r="H383">
        <v>1.9</v>
      </c>
      <c r="I383">
        <v>7.1</v>
      </c>
      <c r="J383">
        <v>4.2</v>
      </c>
      <c r="K383" s="7">
        <v>6.99</v>
      </c>
    </row>
    <row r="384" spans="1:11" x14ac:dyDescent="0.75">
      <c r="A384">
        <v>1986</v>
      </c>
      <c r="B384">
        <v>5</v>
      </c>
      <c r="C384">
        <v>1</v>
      </c>
      <c r="D384">
        <v>6.75</v>
      </c>
      <c r="G384">
        <v>6.85</v>
      </c>
      <c r="I384">
        <v>7.2</v>
      </c>
      <c r="J384">
        <v>4</v>
      </c>
      <c r="K384" s="7">
        <v>6.85</v>
      </c>
    </row>
    <row r="385" spans="1:11" x14ac:dyDescent="0.75">
      <c r="A385">
        <v>1986</v>
      </c>
      <c r="B385">
        <v>6</v>
      </c>
      <c r="C385">
        <v>1</v>
      </c>
      <c r="D385">
        <v>6.8125</v>
      </c>
      <c r="G385">
        <v>6.92</v>
      </c>
      <c r="I385">
        <v>7.2</v>
      </c>
      <c r="J385">
        <v>4</v>
      </c>
      <c r="K385" s="7">
        <v>6.92</v>
      </c>
    </row>
    <row r="386" spans="1:11" x14ac:dyDescent="0.75">
      <c r="A386">
        <v>1986</v>
      </c>
      <c r="B386">
        <v>7</v>
      </c>
      <c r="C386">
        <v>1</v>
      </c>
      <c r="D386">
        <v>6.875</v>
      </c>
      <c r="G386">
        <v>6.56</v>
      </c>
      <c r="H386">
        <v>4.0999999999999996</v>
      </c>
      <c r="I386">
        <v>7</v>
      </c>
      <c r="J386">
        <v>4.0999999999999996</v>
      </c>
      <c r="K386" s="7">
        <v>6.56</v>
      </c>
    </row>
    <row r="387" spans="1:11" x14ac:dyDescent="0.75">
      <c r="A387">
        <v>1986</v>
      </c>
      <c r="B387">
        <v>8</v>
      </c>
      <c r="C387">
        <v>1</v>
      </c>
      <c r="D387">
        <v>6.375</v>
      </c>
      <c r="G387">
        <v>6.17</v>
      </c>
      <c r="I387">
        <v>6.9</v>
      </c>
      <c r="J387">
        <v>4</v>
      </c>
      <c r="K387" s="7">
        <v>6.17</v>
      </c>
    </row>
    <row r="388" spans="1:11" x14ac:dyDescent="0.75">
      <c r="A388">
        <v>1986</v>
      </c>
      <c r="B388">
        <v>9</v>
      </c>
      <c r="C388">
        <v>1</v>
      </c>
      <c r="D388">
        <v>5.875</v>
      </c>
      <c r="G388">
        <v>5.89</v>
      </c>
      <c r="I388">
        <v>7</v>
      </c>
      <c r="J388">
        <v>4.0999999999999996</v>
      </c>
      <c r="K388" s="7">
        <v>5.89</v>
      </c>
    </row>
    <row r="389" spans="1:11" x14ac:dyDescent="0.75">
      <c r="A389">
        <v>1986</v>
      </c>
      <c r="B389">
        <v>10</v>
      </c>
      <c r="C389">
        <v>1</v>
      </c>
      <c r="D389">
        <v>5.875</v>
      </c>
      <c r="G389">
        <v>5.85</v>
      </c>
      <c r="H389">
        <v>2.1</v>
      </c>
      <c r="I389">
        <v>7</v>
      </c>
      <c r="J389">
        <v>4</v>
      </c>
      <c r="K389" s="7">
        <v>5.85</v>
      </c>
    </row>
    <row r="390" spans="1:11" x14ac:dyDescent="0.75">
      <c r="A390">
        <v>1986</v>
      </c>
      <c r="B390">
        <v>11</v>
      </c>
      <c r="C390">
        <v>1</v>
      </c>
      <c r="D390">
        <v>5.875</v>
      </c>
      <c r="G390">
        <v>6.04</v>
      </c>
      <c r="I390">
        <v>6.9</v>
      </c>
      <c r="J390">
        <v>3.8</v>
      </c>
      <c r="K390" s="7">
        <v>6.04</v>
      </c>
    </row>
    <row r="391" spans="1:11" x14ac:dyDescent="0.75">
      <c r="A391">
        <v>1986</v>
      </c>
      <c r="B391">
        <v>12</v>
      </c>
      <c r="C391">
        <v>1</v>
      </c>
      <c r="D391">
        <v>5.875</v>
      </c>
      <c r="G391">
        <v>6.91</v>
      </c>
      <c r="I391">
        <v>6.6</v>
      </c>
      <c r="J391">
        <v>3.8</v>
      </c>
      <c r="K391" s="7">
        <v>6.91</v>
      </c>
    </row>
    <row r="392" spans="1:11" x14ac:dyDescent="0.75">
      <c r="A392">
        <v>1987</v>
      </c>
      <c r="B392">
        <v>1</v>
      </c>
      <c r="C392">
        <v>1</v>
      </c>
      <c r="D392">
        <v>5.875</v>
      </c>
      <c r="G392">
        <v>6.43</v>
      </c>
      <c r="H392">
        <v>2.8</v>
      </c>
      <c r="I392">
        <v>6.6</v>
      </c>
      <c r="J392">
        <v>3.8</v>
      </c>
      <c r="K392" s="7">
        <v>6.43</v>
      </c>
    </row>
    <row r="393" spans="1:11" x14ac:dyDescent="0.75">
      <c r="A393">
        <v>1987</v>
      </c>
      <c r="B393">
        <v>2</v>
      </c>
      <c r="C393">
        <v>1</v>
      </c>
      <c r="D393">
        <v>6</v>
      </c>
      <c r="G393">
        <v>6.1</v>
      </c>
      <c r="I393">
        <v>6.6</v>
      </c>
      <c r="J393">
        <v>3.8</v>
      </c>
      <c r="K393" s="7">
        <v>6.1</v>
      </c>
    </row>
    <row r="394" spans="1:11" x14ac:dyDescent="0.75">
      <c r="A394">
        <v>1987</v>
      </c>
      <c r="B394">
        <v>3</v>
      </c>
      <c r="C394">
        <v>1</v>
      </c>
      <c r="D394">
        <v>6</v>
      </c>
      <c r="G394">
        <v>6.13</v>
      </c>
      <c r="I394">
        <v>6.6</v>
      </c>
      <c r="J394">
        <v>4</v>
      </c>
      <c r="K394" s="7">
        <v>6.13</v>
      </c>
    </row>
    <row r="395" spans="1:11" x14ac:dyDescent="0.75">
      <c r="A395">
        <v>1987</v>
      </c>
      <c r="B395">
        <v>4</v>
      </c>
      <c r="C395">
        <v>1</v>
      </c>
      <c r="D395">
        <v>6</v>
      </c>
      <c r="G395">
        <v>6.37</v>
      </c>
      <c r="H395">
        <v>4.5999999999999996</v>
      </c>
      <c r="I395">
        <v>6.3</v>
      </c>
      <c r="J395">
        <v>4.2</v>
      </c>
      <c r="K395" s="7">
        <v>6.37</v>
      </c>
    </row>
    <row r="396" spans="1:11" x14ac:dyDescent="0.75">
      <c r="A396">
        <v>1987</v>
      </c>
      <c r="B396">
        <v>5</v>
      </c>
      <c r="C396">
        <v>1</v>
      </c>
      <c r="D396">
        <v>6.5</v>
      </c>
      <c r="G396">
        <v>6.85</v>
      </c>
      <c r="I396">
        <v>6.3</v>
      </c>
      <c r="J396">
        <v>4.2</v>
      </c>
      <c r="K396" s="7">
        <v>6.85</v>
      </c>
    </row>
    <row r="397" spans="1:11" x14ac:dyDescent="0.75">
      <c r="A397">
        <v>1987</v>
      </c>
      <c r="B397">
        <v>6</v>
      </c>
      <c r="C397">
        <v>1</v>
      </c>
      <c r="D397">
        <v>6.75</v>
      </c>
      <c r="G397">
        <v>6.73</v>
      </c>
      <c r="I397">
        <v>6.2</v>
      </c>
      <c r="J397">
        <v>4.0999999999999996</v>
      </c>
      <c r="K397" s="7">
        <v>6.73</v>
      </c>
    </row>
    <row r="398" spans="1:11" x14ac:dyDescent="0.75">
      <c r="A398">
        <v>1987</v>
      </c>
      <c r="B398">
        <v>7</v>
      </c>
      <c r="C398">
        <v>1</v>
      </c>
      <c r="D398">
        <v>6.75</v>
      </c>
      <c r="G398">
        <v>6.58</v>
      </c>
      <c r="H398">
        <v>3.7</v>
      </c>
      <c r="I398">
        <v>6.1</v>
      </c>
      <c r="J398">
        <v>4</v>
      </c>
      <c r="K398" s="7">
        <v>6.58</v>
      </c>
    </row>
    <row r="399" spans="1:11" x14ac:dyDescent="0.75">
      <c r="A399">
        <v>1987</v>
      </c>
      <c r="B399">
        <v>8</v>
      </c>
      <c r="C399">
        <v>1</v>
      </c>
      <c r="D399">
        <v>6.625</v>
      </c>
      <c r="G399">
        <v>6.73</v>
      </c>
      <c r="I399">
        <v>6</v>
      </c>
      <c r="J399">
        <v>4.2</v>
      </c>
      <c r="K399" s="7">
        <v>6.73</v>
      </c>
    </row>
    <row r="400" spans="1:11" x14ac:dyDescent="0.75">
      <c r="A400">
        <v>1987</v>
      </c>
      <c r="B400">
        <v>9</v>
      </c>
      <c r="C400">
        <v>1</v>
      </c>
      <c r="D400">
        <v>6.75</v>
      </c>
      <c r="G400">
        <v>7.22</v>
      </c>
      <c r="I400">
        <v>5.9</v>
      </c>
      <c r="J400">
        <v>4.3</v>
      </c>
      <c r="K400" s="7">
        <v>7.22</v>
      </c>
    </row>
    <row r="401" spans="1:11" x14ac:dyDescent="0.75">
      <c r="A401">
        <v>1987</v>
      </c>
      <c r="B401">
        <v>10</v>
      </c>
      <c r="C401">
        <v>1</v>
      </c>
      <c r="D401">
        <v>7.3125</v>
      </c>
      <c r="G401">
        <v>7.29</v>
      </c>
      <c r="H401">
        <v>6.8</v>
      </c>
      <c r="I401">
        <v>6</v>
      </c>
      <c r="J401">
        <v>4.3</v>
      </c>
      <c r="K401" s="7">
        <v>7.29</v>
      </c>
    </row>
    <row r="402" spans="1:11" x14ac:dyDescent="0.75">
      <c r="A402">
        <v>1987</v>
      </c>
      <c r="B402">
        <v>11</v>
      </c>
      <c r="C402">
        <v>1</v>
      </c>
      <c r="D402">
        <v>7.3125</v>
      </c>
      <c r="G402">
        <v>6.69</v>
      </c>
      <c r="I402">
        <v>5.8</v>
      </c>
      <c r="J402">
        <v>4.4000000000000004</v>
      </c>
      <c r="K402" s="7">
        <v>6.69</v>
      </c>
    </row>
    <row r="403" spans="1:11" x14ac:dyDescent="0.75">
      <c r="A403">
        <v>1987</v>
      </c>
      <c r="B403">
        <v>12</v>
      </c>
      <c r="C403">
        <v>1</v>
      </c>
      <c r="D403">
        <v>6.8125</v>
      </c>
      <c r="G403">
        <v>6.77</v>
      </c>
      <c r="I403">
        <v>5.7</v>
      </c>
      <c r="J403">
        <v>4.2</v>
      </c>
      <c r="K403" s="7">
        <v>6.77</v>
      </c>
    </row>
    <row r="404" spans="1:11" x14ac:dyDescent="0.75">
      <c r="A404">
        <v>1988</v>
      </c>
      <c r="B404">
        <v>1</v>
      </c>
      <c r="C404">
        <v>1</v>
      </c>
      <c r="D404">
        <v>6.8125</v>
      </c>
      <c r="G404">
        <v>6.83</v>
      </c>
      <c r="H404">
        <v>2.2999999999999998</v>
      </c>
      <c r="I404">
        <v>5.7</v>
      </c>
      <c r="J404">
        <v>4.3</v>
      </c>
      <c r="K404" s="7">
        <v>6.83</v>
      </c>
    </row>
    <row r="405" spans="1:11" x14ac:dyDescent="0.75">
      <c r="A405">
        <v>1988</v>
      </c>
      <c r="B405">
        <v>2</v>
      </c>
      <c r="C405">
        <v>1</v>
      </c>
      <c r="D405">
        <v>6.625</v>
      </c>
      <c r="G405">
        <v>6.58</v>
      </c>
      <c r="I405">
        <v>5.7</v>
      </c>
      <c r="J405">
        <v>4.3</v>
      </c>
      <c r="K405" s="7">
        <v>6.58</v>
      </c>
    </row>
    <row r="406" spans="1:11" x14ac:dyDescent="0.75">
      <c r="A406">
        <v>1988</v>
      </c>
      <c r="B406">
        <v>3</v>
      </c>
      <c r="C406">
        <v>1</v>
      </c>
      <c r="D406">
        <v>6.5</v>
      </c>
      <c r="G406">
        <v>6.58</v>
      </c>
      <c r="I406">
        <v>5.7</v>
      </c>
      <c r="J406">
        <v>4.4000000000000004</v>
      </c>
      <c r="K406" s="7">
        <v>6.58</v>
      </c>
    </row>
    <row r="407" spans="1:11" x14ac:dyDescent="0.75">
      <c r="A407">
        <v>1988</v>
      </c>
      <c r="B407">
        <v>4</v>
      </c>
      <c r="C407">
        <v>1</v>
      </c>
      <c r="D407">
        <v>6.75</v>
      </c>
      <c r="G407">
        <v>6.87</v>
      </c>
      <c r="H407">
        <v>5.4</v>
      </c>
      <c r="I407">
        <v>5.4</v>
      </c>
      <c r="J407">
        <v>4.3</v>
      </c>
      <c r="K407" s="7">
        <v>6.87</v>
      </c>
    </row>
    <row r="408" spans="1:11" x14ac:dyDescent="0.75">
      <c r="A408">
        <v>1988</v>
      </c>
      <c r="B408">
        <v>5</v>
      </c>
      <c r="C408">
        <v>1</v>
      </c>
      <c r="D408">
        <v>6.75</v>
      </c>
      <c r="G408">
        <v>7.09</v>
      </c>
      <c r="I408">
        <v>5.6</v>
      </c>
      <c r="J408">
        <v>4.3</v>
      </c>
      <c r="K408" s="7">
        <v>7.09</v>
      </c>
    </row>
    <row r="409" spans="1:11" x14ac:dyDescent="0.75">
      <c r="A409">
        <v>1988</v>
      </c>
      <c r="B409">
        <v>6</v>
      </c>
      <c r="C409">
        <v>1</v>
      </c>
      <c r="D409">
        <v>7.25</v>
      </c>
      <c r="G409">
        <v>7.51</v>
      </c>
      <c r="I409">
        <v>5.4</v>
      </c>
      <c r="J409">
        <v>4.5</v>
      </c>
      <c r="K409" s="7">
        <v>7.51</v>
      </c>
    </row>
    <row r="410" spans="1:11" x14ac:dyDescent="0.75">
      <c r="A410">
        <v>1988</v>
      </c>
      <c r="B410">
        <v>7</v>
      </c>
      <c r="C410">
        <v>1</v>
      </c>
      <c r="D410">
        <v>7.5</v>
      </c>
      <c r="G410">
        <v>7.75</v>
      </c>
      <c r="H410">
        <v>2.2999999999999998</v>
      </c>
      <c r="I410">
        <v>5.4</v>
      </c>
      <c r="J410">
        <v>4.5</v>
      </c>
      <c r="K410" s="7">
        <v>7.75</v>
      </c>
    </row>
    <row r="411" spans="1:11" x14ac:dyDescent="0.75">
      <c r="A411">
        <v>1988</v>
      </c>
      <c r="B411">
        <v>8</v>
      </c>
      <c r="C411">
        <v>1</v>
      </c>
      <c r="D411">
        <v>7.6875</v>
      </c>
      <c r="G411">
        <v>8.01</v>
      </c>
      <c r="I411">
        <v>5.6</v>
      </c>
      <c r="J411">
        <v>4.4000000000000004</v>
      </c>
      <c r="K411" s="7">
        <v>8.01</v>
      </c>
    </row>
    <row r="412" spans="1:11" x14ac:dyDescent="0.75">
      <c r="A412">
        <v>1988</v>
      </c>
      <c r="B412">
        <v>9</v>
      </c>
      <c r="C412">
        <v>1</v>
      </c>
      <c r="D412">
        <v>8.125</v>
      </c>
      <c r="G412">
        <v>8.19</v>
      </c>
      <c r="I412">
        <v>5.4</v>
      </c>
      <c r="J412">
        <v>4.4000000000000004</v>
      </c>
      <c r="K412" s="7">
        <v>8.19</v>
      </c>
    </row>
    <row r="413" spans="1:11" x14ac:dyDescent="0.75">
      <c r="A413">
        <v>1988</v>
      </c>
      <c r="B413">
        <v>10</v>
      </c>
      <c r="C413">
        <v>1</v>
      </c>
      <c r="D413">
        <v>8.125</v>
      </c>
      <c r="G413">
        <v>8.3000000000000007</v>
      </c>
      <c r="H413">
        <v>5.4</v>
      </c>
      <c r="I413">
        <v>5.4</v>
      </c>
      <c r="J413">
        <v>4.5</v>
      </c>
      <c r="K413" s="7">
        <v>8.3000000000000007</v>
      </c>
    </row>
    <row r="414" spans="1:11" x14ac:dyDescent="0.75">
      <c r="A414">
        <v>1988</v>
      </c>
      <c r="B414">
        <v>11</v>
      </c>
      <c r="C414">
        <v>1</v>
      </c>
      <c r="D414">
        <v>8.125</v>
      </c>
      <c r="G414">
        <v>8.35</v>
      </c>
      <c r="I414">
        <v>5.3</v>
      </c>
      <c r="J414">
        <v>4.4000000000000004</v>
      </c>
      <c r="K414" s="7">
        <v>8.35</v>
      </c>
    </row>
    <row r="415" spans="1:11" x14ac:dyDescent="0.75">
      <c r="A415">
        <v>1988</v>
      </c>
      <c r="B415">
        <v>12</v>
      </c>
      <c r="C415">
        <v>1</v>
      </c>
      <c r="D415">
        <v>8.375</v>
      </c>
      <c r="G415">
        <v>8.76</v>
      </c>
      <c r="I415">
        <v>5.3</v>
      </c>
      <c r="J415">
        <v>4.7</v>
      </c>
      <c r="K415" s="7">
        <v>8.76</v>
      </c>
    </row>
    <row r="416" spans="1:11" x14ac:dyDescent="0.75">
      <c r="A416">
        <v>1989</v>
      </c>
      <c r="B416">
        <v>1</v>
      </c>
      <c r="C416">
        <v>1</v>
      </c>
      <c r="D416">
        <v>8.6875</v>
      </c>
      <c r="G416">
        <v>9.1199999999999992</v>
      </c>
      <c r="H416">
        <v>4.0999999999999996</v>
      </c>
      <c r="I416">
        <v>5.4</v>
      </c>
      <c r="J416">
        <v>4.5999999999999996</v>
      </c>
      <c r="K416" s="7">
        <v>9.1199999999999992</v>
      </c>
    </row>
    <row r="417" spans="1:11" x14ac:dyDescent="0.75">
      <c r="A417">
        <v>1989</v>
      </c>
      <c r="B417">
        <v>2</v>
      </c>
      <c r="C417">
        <v>1</v>
      </c>
      <c r="D417">
        <v>9</v>
      </c>
      <c r="G417">
        <v>9.36</v>
      </c>
      <c r="I417">
        <v>5.2</v>
      </c>
      <c r="J417">
        <v>4.8</v>
      </c>
      <c r="K417" s="7">
        <v>9.36</v>
      </c>
    </row>
    <row r="418" spans="1:11" x14ac:dyDescent="0.75">
      <c r="A418">
        <v>1989</v>
      </c>
      <c r="B418">
        <v>3</v>
      </c>
      <c r="C418">
        <v>1</v>
      </c>
      <c r="D418">
        <v>9.75</v>
      </c>
      <c r="G418">
        <v>9.85</v>
      </c>
      <c r="I418">
        <v>5</v>
      </c>
      <c r="J418">
        <v>4.7</v>
      </c>
      <c r="K418" s="7">
        <v>9.85</v>
      </c>
    </row>
    <row r="419" spans="1:11" x14ac:dyDescent="0.75">
      <c r="A419">
        <v>1989</v>
      </c>
      <c r="B419">
        <v>4</v>
      </c>
      <c r="C419">
        <v>1</v>
      </c>
      <c r="D419">
        <v>9.75</v>
      </c>
      <c r="G419">
        <v>9.84</v>
      </c>
      <c r="H419">
        <v>3.2</v>
      </c>
      <c r="I419">
        <v>5.2</v>
      </c>
      <c r="J419">
        <v>4.5999999999999996</v>
      </c>
      <c r="K419" s="7">
        <v>9.84</v>
      </c>
    </row>
    <row r="420" spans="1:11" x14ac:dyDescent="0.75">
      <c r="A420">
        <v>1989</v>
      </c>
      <c r="B420">
        <v>5</v>
      </c>
      <c r="C420">
        <v>1</v>
      </c>
      <c r="D420">
        <v>9.75</v>
      </c>
      <c r="G420">
        <v>9.81</v>
      </c>
      <c r="I420">
        <v>5.2</v>
      </c>
      <c r="J420">
        <v>4.5999999999999996</v>
      </c>
      <c r="K420" s="7">
        <v>9.81</v>
      </c>
    </row>
    <row r="421" spans="1:11" x14ac:dyDescent="0.75">
      <c r="A421">
        <v>1989</v>
      </c>
      <c r="B421">
        <v>6</v>
      </c>
      <c r="C421">
        <v>1</v>
      </c>
      <c r="D421">
        <v>9.8125</v>
      </c>
      <c r="G421">
        <v>9.5299999999999994</v>
      </c>
      <c r="I421">
        <v>5.3</v>
      </c>
      <c r="J421">
        <v>4.5</v>
      </c>
      <c r="K421" s="7">
        <v>9.5299999999999994</v>
      </c>
    </row>
    <row r="422" spans="1:11" x14ac:dyDescent="0.75">
      <c r="A422">
        <v>1989</v>
      </c>
      <c r="B422">
        <v>7</v>
      </c>
      <c r="C422">
        <v>1</v>
      </c>
      <c r="D422">
        <v>9.5625</v>
      </c>
      <c r="G422">
        <v>9.24</v>
      </c>
      <c r="H422">
        <v>3</v>
      </c>
      <c r="I422">
        <v>5.2</v>
      </c>
      <c r="J422">
        <v>4.5999999999999996</v>
      </c>
      <c r="K422" s="7">
        <v>9.24</v>
      </c>
    </row>
    <row r="423" spans="1:11" x14ac:dyDescent="0.75">
      <c r="A423">
        <v>1989</v>
      </c>
      <c r="B423">
        <v>8</v>
      </c>
      <c r="C423">
        <v>1</v>
      </c>
      <c r="D423">
        <v>9.0625</v>
      </c>
      <c r="G423">
        <v>8.99</v>
      </c>
      <c r="I423">
        <v>5.2</v>
      </c>
      <c r="J423">
        <v>4.4000000000000004</v>
      </c>
      <c r="K423" s="7">
        <v>8.99</v>
      </c>
    </row>
    <row r="424" spans="1:11" x14ac:dyDescent="0.75">
      <c r="A424">
        <v>1989</v>
      </c>
      <c r="B424">
        <v>9</v>
      </c>
      <c r="C424">
        <v>1</v>
      </c>
      <c r="D424">
        <v>9.0625</v>
      </c>
      <c r="G424">
        <v>9.02</v>
      </c>
      <c r="I424">
        <v>5.3</v>
      </c>
      <c r="J424">
        <v>4.3</v>
      </c>
      <c r="K424" s="7">
        <v>9.02</v>
      </c>
    </row>
    <row r="425" spans="1:11" x14ac:dyDescent="0.75">
      <c r="A425">
        <v>1989</v>
      </c>
      <c r="B425">
        <v>10</v>
      </c>
      <c r="C425">
        <v>1</v>
      </c>
      <c r="D425">
        <v>9.0625</v>
      </c>
      <c r="G425">
        <v>8.84</v>
      </c>
      <c r="H425">
        <v>0.9</v>
      </c>
      <c r="I425">
        <v>5.3</v>
      </c>
      <c r="J425">
        <v>4.3</v>
      </c>
      <c r="K425" s="7">
        <v>8.84</v>
      </c>
    </row>
    <row r="426" spans="1:11" x14ac:dyDescent="0.75">
      <c r="A426">
        <v>1989</v>
      </c>
      <c r="B426">
        <v>11</v>
      </c>
      <c r="C426">
        <v>1</v>
      </c>
      <c r="D426">
        <v>8.75</v>
      </c>
      <c r="G426">
        <v>8.5500000000000007</v>
      </c>
      <c r="I426">
        <v>5.4</v>
      </c>
      <c r="J426">
        <v>4.4000000000000004</v>
      </c>
      <c r="K426" s="7">
        <v>8.5500000000000007</v>
      </c>
    </row>
    <row r="427" spans="1:11" x14ac:dyDescent="0.75">
      <c r="A427">
        <v>1989</v>
      </c>
      <c r="B427">
        <v>12</v>
      </c>
      <c r="C427">
        <v>1</v>
      </c>
      <c r="D427">
        <v>8.5</v>
      </c>
      <c r="G427">
        <v>8.4499999999999993</v>
      </c>
      <c r="I427">
        <v>5.4</v>
      </c>
      <c r="J427">
        <v>4.4000000000000004</v>
      </c>
      <c r="K427" s="7">
        <v>8.4499999999999993</v>
      </c>
    </row>
    <row r="428" spans="1:11" x14ac:dyDescent="0.75">
      <c r="A428">
        <v>1990</v>
      </c>
      <c r="B428">
        <v>1</v>
      </c>
      <c r="C428">
        <v>1</v>
      </c>
      <c r="D428">
        <v>8.25</v>
      </c>
      <c r="G428">
        <v>8.23</v>
      </c>
      <c r="H428">
        <v>4.5</v>
      </c>
      <c r="I428">
        <v>5.4</v>
      </c>
      <c r="J428">
        <v>4.4000000000000004</v>
      </c>
      <c r="K428" s="7">
        <v>8.23</v>
      </c>
    </row>
    <row r="429" spans="1:11" x14ac:dyDescent="0.75">
      <c r="A429">
        <v>1990</v>
      </c>
      <c r="B429">
        <v>2</v>
      </c>
      <c r="C429">
        <v>1</v>
      </c>
      <c r="D429">
        <v>8.25</v>
      </c>
      <c r="G429">
        <v>8.24</v>
      </c>
      <c r="I429">
        <v>5.3</v>
      </c>
      <c r="J429">
        <v>4.5999999999999996</v>
      </c>
      <c r="K429" s="7">
        <v>8.24</v>
      </c>
    </row>
    <row r="430" spans="1:11" x14ac:dyDescent="0.75">
      <c r="A430">
        <v>1990</v>
      </c>
      <c r="B430">
        <v>3</v>
      </c>
      <c r="C430">
        <v>1</v>
      </c>
      <c r="D430">
        <v>8.25</v>
      </c>
      <c r="G430">
        <v>8.2799999999999994</v>
      </c>
      <c r="I430">
        <v>5.2</v>
      </c>
      <c r="J430">
        <v>4.9000000000000004</v>
      </c>
      <c r="K430" s="7">
        <v>8.2799999999999994</v>
      </c>
    </row>
    <row r="431" spans="1:11" x14ac:dyDescent="0.75">
      <c r="A431">
        <v>1990</v>
      </c>
      <c r="B431">
        <v>4</v>
      </c>
      <c r="C431">
        <v>1</v>
      </c>
      <c r="D431">
        <v>8.25</v>
      </c>
      <c r="G431">
        <v>8.26</v>
      </c>
      <c r="H431">
        <v>1.6</v>
      </c>
      <c r="I431">
        <v>5.4</v>
      </c>
      <c r="J431">
        <v>4.8</v>
      </c>
      <c r="K431" s="7">
        <v>8.26</v>
      </c>
    </row>
    <row r="432" spans="1:11" x14ac:dyDescent="0.75">
      <c r="A432">
        <v>1990</v>
      </c>
      <c r="B432">
        <v>5</v>
      </c>
      <c r="C432">
        <v>1</v>
      </c>
      <c r="D432">
        <v>8.25</v>
      </c>
      <c r="G432">
        <v>8.18</v>
      </c>
      <c r="I432">
        <v>5.4</v>
      </c>
      <c r="J432">
        <v>4.8</v>
      </c>
      <c r="K432" s="7">
        <v>8.18</v>
      </c>
    </row>
    <row r="433" spans="1:11" x14ac:dyDescent="0.75">
      <c r="A433">
        <v>1990</v>
      </c>
      <c r="B433">
        <v>6</v>
      </c>
      <c r="C433">
        <v>1</v>
      </c>
      <c r="D433">
        <v>8.25</v>
      </c>
      <c r="G433">
        <v>8.2899999999999991</v>
      </c>
      <c r="I433">
        <v>5.2</v>
      </c>
      <c r="J433">
        <v>4.9000000000000004</v>
      </c>
      <c r="K433" s="7">
        <v>8.2899999999999991</v>
      </c>
    </row>
    <row r="434" spans="1:11" x14ac:dyDescent="0.75">
      <c r="A434">
        <v>1990</v>
      </c>
      <c r="B434">
        <v>7</v>
      </c>
      <c r="C434">
        <v>1</v>
      </c>
      <c r="D434">
        <v>8.25</v>
      </c>
      <c r="G434">
        <v>8.15</v>
      </c>
      <c r="H434">
        <v>0.1</v>
      </c>
      <c r="I434">
        <v>5.5</v>
      </c>
      <c r="J434">
        <v>5</v>
      </c>
      <c r="K434" s="7">
        <v>8.15</v>
      </c>
    </row>
    <row r="435" spans="1:11" x14ac:dyDescent="0.75">
      <c r="A435">
        <v>1990</v>
      </c>
      <c r="B435">
        <v>8</v>
      </c>
      <c r="C435">
        <v>1</v>
      </c>
      <c r="D435">
        <v>8</v>
      </c>
      <c r="G435">
        <v>8.1300000000000008</v>
      </c>
      <c r="I435">
        <v>5.7</v>
      </c>
      <c r="J435">
        <v>5.5</v>
      </c>
      <c r="K435" s="7">
        <v>8.1300000000000008</v>
      </c>
    </row>
    <row r="436" spans="1:11" x14ac:dyDescent="0.75">
      <c r="A436">
        <v>1990</v>
      </c>
      <c r="B436">
        <v>9</v>
      </c>
      <c r="C436">
        <v>1</v>
      </c>
      <c r="D436">
        <v>8</v>
      </c>
      <c r="G436">
        <v>8.1999999999999993</v>
      </c>
      <c r="I436">
        <v>5.9</v>
      </c>
      <c r="J436">
        <v>5.5</v>
      </c>
      <c r="K436" s="7">
        <v>8.1999999999999993</v>
      </c>
    </row>
    <row r="437" spans="1:11" x14ac:dyDescent="0.75">
      <c r="A437">
        <v>1990</v>
      </c>
      <c r="B437">
        <v>10</v>
      </c>
      <c r="C437">
        <v>1</v>
      </c>
      <c r="D437">
        <v>8</v>
      </c>
      <c r="G437">
        <v>8.11</v>
      </c>
      <c r="H437">
        <v>-3.4</v>
      </c>
      <c r="I437">
        <v>5.9</v>
      </c>
      <c r="J437">
        <v>5.3</v>
      </c>
      <c r="K437" s="7">
        <v>8.11</v>
      </c>
    </row>
    <row r="438" spans="1:11" x14ac:dyDescent="0.75">
      <c r="A438">
        <v>1990</v>
      </c>
      <c r="B438">
        <v>11</v>
      </c>
      <c r="C438">
        <v>1</v>
      </c>
      <c r="D438">
        <v>7.75</v>
      </c>
      <c r="G438">
        <v>7.81</v>
      </c>
      <c r="I438">
        <v>6.2</v>
      </c>
      <c r="J438">
        <v>5.3</v>
      </c>
      <c r="K438" s="7">
        <v>7.81</v>
      </c>
    </row>
    <row r="439" spans="1:11" x14ac:dyDescent="0.75">
      <c r="A439">
        <v>1990</v>
      </c>
      <c r="B439">
        <v>12</v>
      </c>
      <c r="C439">
        <v>1</v>
      </c>
      <c r="D439">
        <v>7.5</v>
      </c>
      <c r="G439">
        <v>7.31</v>
      </c>
      <c r="I439">
        <v>6.3</v>
      </c>
      <c r="J439">
        <v>5.2</v>
      </c>
      <c r="K439" s="7">
        <v>7.31</v>
      </c>
    </row>
    <row r="440" spans="1:11" x14ac:dyDescent="0.75">
      <c r="A440">
        <v>1991</v>
      </c>
      <c r="B440">
        <v>1</v>
      </c>
      <c r="C440">
        <v>1</v>
      </c>
      <c r="D440">
        <v>7</v>
      </c>
      <c r="G440">
        <v>6.91</v>
      </c>
      <c r="H440">
        <v>-1.9</v>
      </c>
      <c r="I440">
        <v>6.4</v>
      </c>
      <c r="J440">
        <v>5.6</v>
      </c>
      <c r="K440" s="7">
        <v>6.91</v>
      </c>
    </row>
    <row r="441" spans="1:11" x14ac:dyDescent="0.75">
      <c r="A441">
        <v>1991</v>
      </c>
      <c r="B441">
        <v>2</v>
      </c>
      <c r="C441">
        <v>1</v>
      </c>
      <c r="D441">
        <v>6.25</v>
      </c>
      <c r="G441">
        <v>6.25</v>
      </c>
      <c r="I441">
        <v>6.6</v>
      </c>
      <c r="J441">
        <v>5.6</v>
      </c>
      <c r="K441" s="7">
        <v>6.25</v>
      </c>
    </row>
    <row r="442" spans="1:11" x14ac:dyDescent="0.75">
      <c r="A442">
        <v>1991</v>
      </c>
      <c r="B442">
        <v>3</v>
      </c>
      <c r="C442">
        <v>1</v>
      </c>
      <c r="D442">
        <v>6.25</v>
      </c>
      <c r="G442">
        <v>6.12</v>
      </c>
      <c r="I442">
        <v>6.8</v>
      </c>
      <c r="J442">
        <v>5.2</v>
      </c>
      <c r="K442" s="7">
        <v>6.12</v>
      </c>
    </row>
    <row r="443" spans="1:11" x14ac:dyDescent="0.75">
      <c r="A443">
        <v>1991</v>
      </c>
      <c r="B443">
        <v>4</v>
      </c>
      <c r="C443">
        <v>1</v>
      </c>
      <c r="D443">
        <v>6</v>
      </c>
      <c r="G443">
        <v>5.91</v>
      </c>
      <c r="H443">
        <v>3.1</v>
      </c>
      <c r="I443">
        <v>6.7</v>
      </c>
      <c r="J443">
        <v>5.0999999999999996</v>
      </c>
      <c r="K443" s="7">
        <v>5.91</v>
      </c>
    </row>
    <row r="444" spans="1:11" x14ac:dyDescent="0.75">
      <c r="A444">
        <v>1991</v>
      </c>
      <c r="B444">
        <v>5</v>
      </c>
      <c r="C444">
        <v>1</v>
      </c>
      <c r="D444">
        <v>5.75</v>
      </c>
      <c r="G444">
        <v>5.78</v>
      </c>
      <c r="I444">
        <v>6.9</v>
      </c>
      <c r="J444">
        <v>5.0999999999999996</v>
      </c>
      <c r="K444" s="7">
        <v>5.78</v>
      </c>
    </row>
    <row r="445" spans="1:11" x14ac:dyDescent="0.75">
      <c r="A445">
        <v>1991</v>
      </c>
      <c r="B445">
        <v>6</v>
      </c>
      <c r="C445">
        <v>1</v>
      </c>
      <c r="D445">
        <v>5.75</v>
      </c>
      <c r="G445">
        <v>5.9</v>
      </c>
      <c r="I445">
        <v>6.9</v>
      </c>
      <c r="J445">
        <v>5</v>
      </c>
      <c r="K445" s="7">
        <v>5.9</v>
      </c>
    </row>
    <row r="446" spans="1:11" x14ac:dyDescent="0.75">
      <c r="A446">
        <v>1991</v>
      </c>
      <c r="B446">
        <v>7</v>
      </c>
      <c r="C446">
        <v>1</v>
      </c>
      <c r="D446">
        <v>5.75</v>
      </c>
      <c r="G446">
        <v>5.82</v>
      </c>
      <c r="H446">
        <v>1.9</v>
      </c>
      <c r="I446">
        <v>6.8</v>
      </c>
      <c r="J446">
        <v>4.8</v>
      </c>
      <c r="K446" s="7">
        <v>5.82</v>
      </c>
    </row>
    <row r="447" spans="1:11" x14ac:dyDescent="0.75">
      <c r="A447">
        <v>1991</v>
      </c>
      <c r="B447">
        <v>8</v>
      </c>
      <c r="C447">
        <v>1</v>
      </c>
      <c r="D447">
        <v>5.75</v>
      </c>
      <c r="G447">
        <v>5.66</v>
      </c>
      <c r="I447">
        <v>6.9</v>
      </c>
      <c r="J447">
        <v>4.5999999999999996</v>
      </c>
      <c r="K447" s="7">
        <v>5.66</v>
      </c>
    </row>
    <row r="448" spans="1:11" x14ac:dyDescent="0.75">
      <c r="A448">
        <v>1991</v>
      </c>
      <c r="B448">
        <v>9</v>
      </c>
      <c r="C448">
        <v>1</v>
      </c>
      <c r="D448">
        <v>5.5</v>
      </c>
      <c r="G448">
        <v>5.45</v>
      </c>
      <c r="I448">
        <v>6.9</v>
      </c>
      <c r="J448">
        <v>4.5</v>
      </c>
      <c r="K448" s="7">
        <v>5.45</v>
      </c>
    </row>
    <row r="449" spans="1:11" x14ac:dyDescent="0.75">
      <c r="A449">
        <v>1991</v>
      </c>
      <c r="B449">
        <v>10</v>
      </c>
      <c r="C449">
        <v>1</v>
      </c>
      <c r="D449">
        <v>5.25</v>
      </c>
      <c r="G449">
        <v>5.21</v>
      </c>
      <c r="H449">
        <v>1.8</v>
      </c>
      <c r="I449">
        <v>7</v>
      </c>
      <c r="J449">
        <v>4.4000000000000004</v>
      </c>
      <c r="K449" s="7">
        <v>5.21</v>
      </c>
    </row>
    <row r="450" spans="1:11" x14ac:dyDescent="0.75">
      <c r="A450">
        <v>1991</v>
      </c>
      <c r="B450">
        <v>11</v>
      </c>
      <c r="C450">
        <v>1</v>
      </c>
      <c r="D450">
        <v>5</v>
      </c>
      <c r="G450">
        <v>4.8099999999999996</v>
      </c>
      <c r="I450">
        <v>7</v>
      </c>
      <c r="J450">
        <v>4.5</v>
      </c>
      <c r="K450" s="7">
        <v>4.8099999999999996</v>
      </c>
    </row>
    <row r="451" spans="1:11" x14ac:dyDescent="0.75">
      <c r="A451">
        <v>1991</v>
      </c>
      <c r="B451">
        <v>12</v>
      </c>
      <c r="C451">
        <v>1</v>
      </c>
      <c r="D451">
        <v>4.75</v>
      </c>
      <c r="G451">
        <v>4.43</v>
      </c>
      <c r="I451">
        <v>7.3</v>
      </c>
      <c r="J451">
        <v>4.4000000000000004</v>
      </c>
      <c r="K451" s="7">
        <v>4.43</v>
      </c>
    </row>
    <row r="452" spans="1:11" x14ac:dyDescent="0.75">
      <c r="A452">
        <v>1992</v>
      </c>
      <c r="B452">
        <v>1</v>
      </c>
      <c r="C452">
        <v>1</v>
      </c>
      <c r="D452">
        <v>4</v>
      </c>
      <c r="G452">
        <v>4.03</v>
      </c>
      <c r="H452">
        <v>4.8</v>
      </c>
      <c r="I452">
        <v>7.3</v>
      </c>
      <c r="J452">
        <v>3.9</v>
      </c>
      <c r="K452" s="7">
        <v>4.03</v>
      </c>
    </row>
    <row r="453" spans="1:11" x14ac:dyDescent="0.75">
      <c r="A453">
        <v>1992</v>
      </c>
      <c r="B453">
        <v>2</v>
      </c>
      <c r="C453">
        <v>1</v>
      </c>
      <c r="D453">
        <v>4</v>
      </c>
      <c r="G453">
        <v>4.0599999999999996</v>
      </c>
      <c r="I453">
        <v>7.4</v>
      </c>
      <c r="J453">
        <v>3.8</v>
      </c>
      <c r="K453" s="7">
        <v>4.0599999999999996</v>
      </c>
    </row>
    <row r="454" spans="1:11" x14ac:dyDescent="0.75">
      <c r="A454">
        <v>1992</v>
      </c>
      <c r="B454">
        <v>3</v>
      </c>
      <c r="C454">
        <v>1</v>
      </c>
      <c r="D454">
        <v>4</v>
      </c>
      <c r="G454">
        <v>3.98</v>
      </c>
      <c r="I454">
        <v>7.4</v>
      </c>
      <c r="J454">
        <v>3.9</v>
      </c>
      <c r="K454" s="7">
        <v>3.98</v>
      </c>
    </row>
    <row r="455" spans="1:11" x14ac:dyDescent="0.75">
      <c r="A455">
        <v>1992</v>
      </c>
      <c r="B455">
        <v>4</v>
      </c>
      <c r="C455">
        <v>1</v>
      </c>
      <c r="D455">
        <v>4</v>
      </c>
      <c r="G455">
        <v>3.73</v>
      </c>
      <c r="H455">
        <v>4.5</v>
      </c>
      <c r="I455">
        <v>7.4</v>
      </c>
      <c r="J455">
        <v>3.9</v>
      </c>
      <c r="K455" s="7">
        <v>3.73</v>
      </c>
    </row>
    <row r="456" spans="1:11" x14ac:dyDescent="0.75">
      <c r="A456">
        <v>1992</v>
      </c>
      <c r="B456">
        <v>5</v>
      </c>
      <c r="C456">
        <v>1</v>
      </c>
      <c r="D456">
        <v>3.75</v>
      </c>
      <c r="G456">
        <v>3.82</v>
      </c>
      <c r="I456">
        <v>7.6</v>
      </c>
      <c r="J456">
        <v>3.8</v>
      </c>
      <c r="K456" s="7">
        <v>3.82</v>
      </c>
    </row>
    <row r="457" spans="1:11" x14ac:dyDescent="0.75">
      <c r="A457">
        <v>1992</v>
      </c>
      <c r="B457">
        <v>6</v>
      </c>
      <c r="C457">
        <v>1</v>
      </c>
      <c r="D457">
        <v>3.75</v>
      </c>
      <c r="G457">
        <v>3.76</v>
      </c>
      <c r="I457">
        <v>7.8</v>
      </c>
      <c r="J457">
        <v>3.8</v>
      </c>
      <c r="K457" s="7">
        <v>3.76</v>
      </c>
    </row>
    <row r="458" spans="1:11" x14ac:dyDescent="0.75">
      <c r="A458">
        <v>1992</v>
      </c>
      <c r="B458">
        <v>7</v>
      </c>
      <c r="C458">
        <v>1</v>
      </c>
      <c r="D458">
        <v>3.75</v>
      </c>
      <c r="G458">
        <v>3.25</v>
      </c>
      <c r="H458">
        <v>3.9</v>
      </c>
      <c r="I458">
        <v>7.7</v>
      </c>
      <c r="J458">
        <v>3.7</v>
      </c>
      <c r="K458" s="7">
        <v>3.25</v>
      </c>
    </row>
    <row r="459" spans="1:11" x14ac:dyDescent="0.75">
      <c r="A459">
        <v>1992</v>
      </c>
      <c r="B459">
        <v>8</v>
      </c>
      <c r="C459">
        <v>1</v>
      </c>
      <c r="D459">
        <v>3.25</v>
      </c>
      <c r="G459">
        <v>3.3</v>
      </c>
      <c r="I459">
        <v>7.6</v>
      </c>
      <c r="J459">
        <v>3.5</v>
      </c>
      <c r="K459" s="7">
        <v>3.3</v>
      </c>
    </row>
    <row r="460" spans="1:11" x14ac:dyDescent="0.75">
      <c r="A460">
        <v>1992</v>
      </c>
      <c r="B460">
        <v>9</v>
      </c>
      <c r="C460">
        <v>1</v>
      </c>
      <c r="D460">
        <v>3.25</v>
      </c>
      <c r="G460">
        <v>3.22</v>
      </c>
      <c r="I460">
        <v>7.6</v>
      </c>
      <c r="J460">
        <v>3.3</v>
      </c>
      <c r="K460" s="7">
        <v>3.22</v>
      </c>
    </row>
    <row r="461" spans="1:11" x14ac:dyDescent="0.75">
      <c r="A461">
        <v>1992</v>
      </c>
      <c r="B461">
        <v>10</v>
      </c>
      <c r="C461">
        <v>1</v>
      </c>
      <c r="D461">
        <v>3</v>
      </c>
      <c r="G461">
        <v>3.1</v>
      </c>
      <c r="H461">
        <v>4.0999999999999996</v>
      </c>
      <c r="I461">
        <v>7.3</v>
      </c>
      <c r="J461">
        <v>3.5</v>
      </c>
      <c r="K461" s="7">
        <v>3.1</v>
      </c>
    </row>
    <row r="462" spans="1:11" x14ac:dyDescent="0.75">
      <c r="A462">
        <v>1992</v>
      </c>
      <c r="B462">
        <v>11</v>
      </c>
      <c r="C462">
        <v>1</v>
      </c>
      <c r="D462">
        <v>3</v>
      </c>
      <c r="G462">
        <v>3.09</v>
      </c>
      <c r="I462">
        <v>7.4</v>
      </c>
      <c r="J462">
        <v>3.4</v>
      </c>
      <c r="K462" s="7">
        <v>3.09</v>
      </c>
    </row>
    <row r="463" spans="1:11" x14ac:dyDescent="0.75">
      <c r="A463">
        <v>1992</v>
      </c>
      <c r="B463">
        <v>12</v>
      </c>
      <c r="C463">
        <v>1</v>
      </c>
      <c r="D463">
        <v>3</v>
      </c>
      <c r="G463">
        <v>2.92</v>
      </c>
      <c r="I463">
        <v>7.4</v>
      </c>
      <c r="J463">
        <v>3.3</v>
      </c>
      <c r="K463" s="7">
        <v>2.92</v>
      </c>
    </row>
    <row r="464" spans="1:11" x14ac:dyDescent="0.75">
      <c r="A464">
        <v>1993</v>
      </c>
      <c r="B464">
        <v>1</v>
      </c>
      <c r="C464">
        <v>1</v>
      </c>
      <c r="D464">
        <v>3</v>
      </c>
      <c r="G464">
        <v>3.02</v>
      </c>
      <c r="H464">
        <v>0.8</v>
      </c>
      <c r="I464">
        <v>7.3</v>
      </c>
      <c r="J464">
        <v>3.5</v>
      </c>
      <c r="K464" s="7">
        <v>3.02</v>
      </c>
    </row>
    <row r="465" spans="1:11" x14ac:dyDescent="0.75">
      <c r="A465">
        <v>1993</v>
      </c>
      <c r="B465">
        <v>2</v>
      </c>
      <c r="C465">
        <v>1</v>
      </c>
      <c r="D465">
        <v>3</v>
      </c>
      <c r="G465">
        <v>3.03</v>
      </c>
      <c r="I465">
        <v>7.1</v>
      </c>
      <c r="J465">
        <v>3.6</v>
      </c>
      <c r="K465" s="7">
        <v>3.03</v>
      </c>
    </row>
    <row r="466" spans="1:11" x14ac:dyDescent="0.75">
      <c r="A466">
        <v>1993</v>
      </c>
      <c r="B466">
        <v>3</v>
      </c>
      <c r="C466">
        <v>1</v>
      </c>
      <c r="D466">
        <v>3</v>
      </c>
      <c r="G466">
        <v>3.07</v>
      </c>
      <c r="I466">
        <v>7</v>
      </c>
      <c r="J466">
        <v>3.4</v>
      </c>
      <c r="K466" s="7">
        <v>3.07</v>
      </c>
    </row>
    <row r="467" spans="1:11" x14ac:dyDescent="0.75">
      <c r="A467">
        <v>1993</v>
      </c>
      <c r="B467">
        <v>4</v>
      </c>
      <c r="C467">
        <v>1</v>
      </c>
      <c r="D467">
        <v>3</v>
      </c>
      <c r="G467">
        <v>2.96</v>
      </c>
      <c r="H467">
        <v>2.4</v>
      </c>
      <c r="I467">
        <v>7.1</v>
      </c>
      <c r="J467">
        <v>3.5</v>
      </c>
      <c r="K467" s="7">
        <v>2.96</v>
      </c>
    </row>
    <row r="468" spans="1:11" x14ac:dyDescent="0.75">
      <c r="A468">
        <v>1993</v>
      </c>
      <c r="B468">
        <v>5</v>
      </c>
      <c r="C468">
        <v>1</v>
      </c>
      <c r="D468">
        <v>3</v>
      </c>
      <c r="G468">
        <v>3</v>
      </c>
      <c r="I468">
        <v>7.1</v>
      </c>
      <c r="J468">
        <v>3.4</v>
      </c>
      <c r="K468" s="7">
        <v>3</v>
      </c>
    </row>
    <row r="469" spans="1:11" x14ac:dyDescent="0.75">
      <c r="A469">
        <v>1993</v>
      </c>
      <c r="B469">
        <v>6</v>
      </c>
      <c r="C469">
        <v>1</v>
      </c>
      <c r="D469">
        <v>3</v>
      </c>
      <c r="G469">
        <v>3.04</v>
      </c>
      <c r="I469">
        <v>7</v>
      </c>
      <c r="J469">
        <v>3.3</v>
      </c>
      <c r="K469" s="7">
        <v>3.04</v>
      </c>
    </row>
    <row r="470" spans="1:11" x14ac:dyDescent="0.75">
      <c r="A470">
        <v>1993</v>
      </c>
      <c r="B470">
        <v>7</v>
      </c>
      <c r="C470">
        <v>1</v>
      </c>
      <c r="D470">
        <v>3</v>
      </c>
      <c r="G470">
        <v>3.06</v>
      </c>
      <c r="H470">
        <v>2</v>
      </c>
      <c r="I470">
        <v>6.9</v>
      </c>
      <c r="J470">
        <v>3.2</v>
      </c>
      <c r="K470" s="7">
        <v>3.06</v>
      </c>
    </row>
    <row r="471" spans="1:11" x14ac:dyDescent="0.75">
      <c r="A471">
        <v>1993</v>
      </c>
      <c r="B471">
        <v>8</v>
      </c>
      <c r="C471">
        <v>1</v>
      </c>
      <c r="D471">
        <v>3</v>
      </c>
      <c r="G471">
        <v>3.03</v>
      </c>
      <c r="I471">
        <v>6.8</v>
      </c>
      <c r="J471">
        <v>3.3</v>
      </c>
      <c r="K471" s="7">
        <v>3.03</v>
      </c>
    </row>
    <row r="472" spans="1:11" x14ac:dyDescent="0.75">
      <c r="A472">
        <v>1993</v>
      </c>
      <c r="B472">
        <v>9</v>
      </c>
      <c r="C472">
        <v>1</v>
      </c>
      <c r="D472">
        <v>3</v>
      </c>
      <c r="G472">
        <v>3.09</v>
      </c>
      <c r="I472">
        <v>6.7</v>
      </c>
      <c r="J472">
        <v>3.2</v>
      </c>
      <c r="K472" s="7">
        <v>3.09</v>
      </c>
    </row>
    <row r="473" spans="1:11" x14ac:dyDescent="0.75">
      <c r="A473">
        <v>1993</v>
      </c>
      <c r="B473">
        <v>10</v>
      </c>
      <c r="C473">
        <v>1</v>
      </c>
      <c r="D473">
        <v>3</v>
      </c>
      <c r="G473">
        <v>2.99</v>
      </c>
      <c r="H473">
        <v>5.4</v>
      </c>
      <c r="I473">
        <v>6.8</v>
      </c>
      <c r="J473">
        <v>3</v>
      </c>
      <c r="K473" s="7">
        <v>2.99</v>
      </c>
    </row>
    <row r="474" spans="1:11" x14ac:dyDescent="0.75">
      <c r="A474">
        <v>1993</v>
      </c>
      <c r="B474">
        <v>11</v>
      </c>
      <c r="C474">
        <v>1</v>
      </c>
      <c r="D474">
        <v>3</v>
      </c>
      <c r="G474">
        <v>3.02</v>
      </c>
      <c r="I474">
        <v>6.6</v>
      </c>
      <c r="J474">
        <v>3.1</v>
      </c>
      <c r="K474" s="7">
        <v>3.02</v>
      </c>
    </row>
    <row r="475" spans="1:11" x14ac:dyDescent="0.75">
      <c r="A475">
        <v>1993</v>
      </c>
      <c r="B475">
        <v>12</v>
      </c>
      <c r="C475">
        <v>1</v>
      </c>
      <c r="D475">
        <v>3</v>
      </c>
      <c r="G475">
        <v>2.96</v>
      </c>
      <c r="I475">
        <v>6.5</v>
      </c>
      <c r="J475">
        <v>3.2</v>
      </c>
      <c r="K475" s="7">
        <v>2.96</v>
      </c>
    </row>
    <row r="476" spans="1:11" x14ac:dyDescent="0.75">
      <c r="A476">
        <v>1994</v>
      </c>
      <c r="B476">
        <v>1</v>
      </c>
      <c r="C476">
        <v>1</v>
      </c>
      <c r="D476">
        <v>3</v>
      </c>
      <c r="G476">
        <v>3.05</v>
      </c>
      <c r="H476">
        <v>4</v>
      </c>
      <c r="I476">
        <v>6.6</v>
      </c>
      <c r="J476">
        <v>2.9</v>
      </c>
      <c r="K476" s="7">
        <v>3.05</v>
      </c>
    </row>
    <row r="477" spans="1:11" x14ac:dyDescent="0.75">
      <c r="A477">
        <v>1994</v>
      </c>
      <c r="B477">
        <v>2</v>
      </c>
      <c r="C477">
        <v>1</v>
      </c>
      <c r="D477">
        <v>3</v>
      </c>
      <c r="G477">
        <v>3.25</v>
      </c>
      <c r="I477">
        <v>6.6</v>
      </c>
      <c r="J477">
        <v>2.8</v>
      </c>
      <c r="K477" s="7">
        <v>3.25</v>
      </c>
    </row>
    <row r="478" spans="1:11" x14ac:dyDescent="0.75">
      <c r="A478">
        <v>1994</v>
      </c>
      <c r="B478">
        <v>3</v>
      </c>
      <c r="C478">
        <v>1</v>
      </c>
      <c r="D478">
        <v>3.25</v>
      </c>
      <c r="G478">
        <v>3.34</v>
      </c>
      <c r="I478">
        <v>6.5</v>
      </c>
      <c r="J478">
        <v>2.9</v>
      </c>
      <c r="K478" s="7">
        <v>3.34</v>
      </c>
    </row>
    <row r="479" spans="1:11" x14ac:dyDescent="0.75">
      <c r="A479">
        <v>1994</v>
      </c>
      <c r="B479">
        <v>4</v>
      </c>
      <c r="C479">
        <v>1</v>
      </c>
      <c r="D479">
        <v>3.5</v>
      </c>
      <c r="G479">
        <v>3.56</v>
      </c>
      <c r="H479">
        <v>5.6</v>
      </c>
      <c r="I479">
        <v>6.4</v>
      </c>
      <c r="J479">
        <v>2.8</v>
      </c>
      <c r="K479" s="7">
        <v>3.56</v>
      </c>
    </row>
    <row r="480" spans="1:11" x14ac:dyDescent="0.75">
      <c r="A480">
        <v>1994</v>
      </c>
      <c r="B480">
        <v>5</v>
      </c>
      <c r="C480">
        <v>1</v>
      </c>
      <c r="D480">
        <v>3.75</v>
      </c>
      <c r="G480">
        <v>4.01</v>
      </c>
      <c r="I480">
        <v>6.1</v>
      </c>
      <c r="J480">
        <v>2.8</v>
      </c>
      <c r="K480" s="7">
        <v>4.01</v>
      </c>
    </row>
    <row r="481" spans="1:11" x14ac:dyDescent="0.75">
      <c r="A481">
        <v>1994</v>
      </c>
      <c r="B481">
        <v>6</v>
      </c>
      <c r="C481">
        <v>1</v>
      </c>
      <c r="D481">
        <v>4.25</v>
      </c>
      <c r="G481">
        <v>4.25</v>
      </c>
      <c r="I481">
        <v>6.1</v>
      </c>
      <c r="J481">
        <v>2.9</v>
      </c>
      <c r="K481" s="7">
        <v>4.25</v>
      </c>
    </row>
    <row r="482" spans="1:11" x14ac:dyDescent="0.75">
      <c r="A482">
        <v>1994</v>
      </c>
      <c r="B482">
        <v>7</v>
      </c>
      <c r="C482">
        <v>1</v>
      </c>
      <c r="D482">
        <v>4.25</v>
      </c>
      <c r="G482">
        <v>4.26</v>
      </c>
      <c r="H482">
        <v>2.4</v>
      </c>
      <c r="I482">
        <v>6.1</v>
      </c>
      <c r="J482">
        <v>2.9</v>
      </c>
      <c r="K482" s="7">
        <v>4.26</v>
      </c>
    </row>
    <row r="483" spans="1:11" x14ac:dyDescent="0.75">
      <c r="A483">
        <v>1994</v>
      </c>
      <c r="B483">
        <v>8</v>
      </c>
      <c r="C483">
        <v>1</v>
      </c>
      <c r="D483">
        <v>4.25</v>
      </c>
      <c r="G483">
        <v>4.47</v>
      </c>
      <c r="I483">
        <v>6</v>
      </c>
      <c r="J483">
        <v>2.9</v>
      </c>
      <c r="K483" s="7">
        <v>4.47</v>
      </c>
    </row>
    <row r="484" spans="1:11" x14ac:dyDescent="0.75">
      <c r="A484">
        <v>1994</v>
      </c>
      <c r="B484">
        <v>9</v>
      </c>
      <c r="C484">
        <v>1</v>
      </c>
      <c r="D484">
        <v>4.75</v>
      </c>
      <c r="G484">
        <v>4.7300000000000004</v>
      </c>
      <c r="I484">
        <v>5.9</v>
      </c>
      <c r="J484">
        <v>3</v>
      </c>
      <c r="K484" s="7">
        <v>4.7300000000000004</v>
      </c>
    </row>
    <row r="485" spans="1:11" x14ac:dyDescent="0.75">
      <c r="A485">
        <v>1994</v>
      </c>
      <c r="B485">
        <v>10</v>
      </c>
      <c r="C485">
        <v>1</v>
      </c>
      <c r="D485">
        <v>4.75</v>
      </c>
      <c r="G485">
        <v>4.76</v>
      </c>
      <c r="H485">
        <v>4.5999999999999996</v>
      </c>
      <c r="I485">
        <v>5.8</v>
      </c>
      <c r="J485">
        <v>2.9</v>
      </c>
      <c r="K485" s="7">
        <v>4.76</v>
      </c>
    </row>
    <row r="486" spans="1:11" x14ac:dyDescent="0.75">
      <c r="A486">
        <v>1994</v>
      </c>
      <c r="B486">
        <v>11</v>
      </c>
      <c r="C486">
        <v>1</v>
      </c>
      <c r="D486">
        <v>4.75</v>
      </c>
      <c r="G486">
        <v>5.29</v>
      </c>
      <c r="I486">
        <v>5.6</v>
      </c>
      <c r="J486">
        <v>2.8</v>
      </c>
      <c r="K486" s="7">
        <v>5.29</v>
      </c>
    </row>
    <row r="487" spans="1:11" x14ac:dyDescent="0.75">
      <c r="A487">
        <v>1994</v>
      </c>
      <c r="B487">
        <v>12</v>
      </c>
      <c r="C487">
        <v>1</v>
      </c>
      <c r="D487">
        <v>5.5</v>
      </c>
      <c r="G487">
        <v>5.45</v>
      </c>
      <c r="I487">
        <v>5.5</v>
      </c>
      <c r="J487">
        <v>2.6</v>
      </c>
      <c r="K487" s="7">
        <v>5.45</v>
      </c>
    </row>
    <row r="488" spans="1:11" x14ac:dyDescent="0.75">
      <c r="A488">
        <v>1995</v>
      </c>
      <c r="B488">
        <v>1</v>
      </c>
      <c r="C488">
        <v>1</v>
      </c>
      <c r="D488">
        <v>5.5</v>
      </c>
      <c r="G488">
        <v>5.53</v>
      </c>
      <c r="H488">
        <v>1.4</v>
      </c>
      <c r="I488">
        <v>5.6</v>
      </c>
      <c r="J488">
        <v>2.9</v>
      </c>
      <c r="K488" s="7">
        <v>5.53</v>
      </c>
    </row>
    <row r="489" spans="1:11" x14ac:dyDescent="0.75">
      <c r="A489">
        <v>1995</v>
      </c>
      <c r="B489">
        <v>2</v>
      </c>
      <c r="C489">
        <v>1</v>
      </c>
      <c r="D489">
        <v>6</v>
      </c>
      <c r="G489">
        <v>5.92</v>
      </c>
      <c r="I489">
        <v>5.4</v>
      </c>
      <c r="J489">
        <v>3</v>
      </c>
      <c r="K489" s="7">
        <v>5.92</v>
      </c>
    </row>
    <row r="490" spans="1:11" x14ac:dyDescent="0.75">
      <c r="A490">
        <v>1995</v>
      </c>
      <c r="B490">
        <v>3</v>
      </c>
      <c r="C490">
        <v>1</v>
      </c>
      <c r="D490">
        <v>6</v>
      </c>
      <c r="G490">
        <v>5.98</v>
      </c>
      <c r="I490">
        <v>5.4</v>
      </c>
      <c r="J490">
        <v>3</v>
      </c>
      <c r="K490" s="7">
        <v>5.98</v>
      </c>
    </row>
    <row r="491" spans="1:11" x14ac:dyDescent="0.75">
      <c r="A491">
        <v>1995</v>
      </c>
      <c r="B491">
        <v>4</v>
      </c>
      <c r="C491">
        <v>1</v>
      </c>
      <c r="D491">
        <v>6</v>
      </c>
      <c r="G491">
        <v>6.05</v>
      </c>
      <c r="H491">
        <v>1.4</v>
      </c>
      <c r="I491">
        <v>5.8</v>
      </c>
      <c r="J491">
        <v>3.1</v>
      </c>
      <c r="K491" s="7">
        <v>6.05</v>
      </c>
    </row>
    <row r="492" spans="1:11" x14ac:dyDescent="0.75">
      <c r="A492">
        <v>1995</v>
      </c>
      <c r="B492">
        <v>5</v>
      </c>
      <c r="C492">
        <v>1</v>
      </c>
      <c r="D492">
        <v>6</v>
      </c>
      <c r="G492">
        <v>6.01</v>
      </c>
      <c r="I492">
        <v>5.6</v>
      </c>
      <c r="J492">
        <v>3.1</v>
      </c>
      <c r="K492" s="7">
        <v>6.01</v>
      </c>
    </row>
    <row r="493" spans="1:11" x14ac:dyDescent="0.75">
      <c r="A493">
        <v>1995</v>
      </c>
      <c r="B493">
        <v>6</v>
      </c>
      <c r="C493">
        <v>1</v>
      </c>
      <c r="D493">
        <v>6</v>
      </c>
      <c r="G493">
        <v>6</v>
      </c>
      <c r="I493">
        <v>5.6</v>
      </c>
      <c r="J493">
        <v>3</v>
      </c>
      <c r="K493" s="7">
        <v>6</v>
      </c>
    </row>
    <row r="494" spans="1:11" x14ac:dyDescent="0.75">
      <c r="A494">
        <v>1995</v>
      </c>
      <c r="B494">
        <v>7</v>
      </c>
      <c r="C494">
        <v>1</v>
      </c>
      <c r="D494">
        <v>6</v>
      </c>
      <c r="G494">
        <v>5.85</v>
      </c>
      <c r="H494">
        <v>3.5</v>
      </c>
      <c r="I494">
        <v>5.7</v>
      </c>
      <c r="J494">
        <v>3</v>
      </c>
      <c r="K494" s="7">
        <v>5.85</v>
      </c>
    </row>
    <row r="495" spans="1:11" x14ac:dyDescent="0.75">
      <c r="A495">
        <v>1995</v>
      </c>
      <c r="B495">
        <v>8</v>
      </c>
      <c r="C495">
        <v>1</v>
      </c>
      <c r="D495">
        <v>5.75</v>
      </c>
      <c r="G495">
        <v>5.74</v>
      </c>
      <c r="I495">
        <v>5.7</v>
      </c>
      <c r="J495">
        <v>2.9</v>
      </c>
      <c r="K495" s="7">
        <v>5.74</v>
      </c>
    </row>
    <row r="496" spans="1:11" x14ac:dyDescent="0.75">
      <c r="A496">
        <v>1995</v>
      </c>
      <c r="B496">
        <v>9</v>
      </c>
      <c r="C496">
        <v>1</v>
      </c>
      <c r="D496">
        <v>5.75</v>
      </c>
      <c r="G496">
        <v>5.8</v>
      </c>
      <c r="I496">
        <v>5.6</v>
      </c>
      <c r="J496">
        <v>2.9</v>
      </c>
      <c r="K496" s="7">
        <v>5.8</v>
      </c>
    </row>
    <row r="497" spans="1:11" x14ac:dyDescent="0.75">
      <c r="A497">
        <v>1995</v>
      </c>
      <c r="B497">
        <v>10</v>
      </c>
      <c r="C497">
        <v>1</v>
      </c>
      <c r="D497">
        <v>5.75</v>
      </c>
      <c r="G497">
        <v>5.76</v>
      </c>
      <c r="H497">
        <v>2.9</v>
      </c>
      <c r="I497">
        <v>5.5</v>
      </c>
      <c r="J497">
        <v>3</v>
      </c>
      <c r="K497" s="7">
        <v>5.76</v>
      </c>
    </row>
    <row r="498" spans="1:11" x14ac:dyDescent="0.75">
      <c r="A498">
        <v>1995</v>
      </c>
      <c r="B498">
        <v>11</v>
      </c>
      <c r="C498">
        <v>1</v>
      </c>
      <c r="D498">
        <v>5.75</v>
      </c>
      <c r="G498">
        <v>5.8</v>
      </c>
      <c r="I498">
        <v>5.6</v>
      </c>
      <c r="J498">
        <v>3</v>
      </c>
      <c r="K498" s="7">
        <v>5.8</v>
      </c>
    </row>
    <row r="499" spans="1:11" x14ac:dyDescent="0.75">
      <c r="A499">
        <v>1995</v>
      </c>
      <c r="B499">
        <v>12</v>
      </c>
      <c r="C499">
        <v>1</v>
      </c>
      <c r="D499">
        <v>5.75</v>
      </c>
      <c r="G499">
        <v>5.6</v>
      </c>
      <c r="I499">
        <v>5.6</v>
      </c>
      <c r="J499">
        <v>3</v>
      </c>
      <c r="K499" s="7">
        <v>5.6</v>
      </c>
    </row>
    <row r="500" spans="1:11" x14ac:dyDescent="0.75">
      <c r="A500">
        <v>1996</v>
      </c>
      <c r="B500">
        <v>1</v>
      </c>
      <c r="C500">
        <v>1</v>
      </c>
      <c r="D500">
        <v>5.5</v>
      </c>
      <c r="G500">
        <v>5.56</v>
      </c>
      <c r="H500">
        <v>2.7</v>
      </c>
      <c r="I500">
        <v>5.6</v>
      </c>
      <c r="J500">
        <v>3</v>
      </c>
      <c r="K500" s="7">
        <v>5.56</v>
      </c>
    </row>
    <row r="501" spans="1:11" x14ac:dyDescent="0.75">
      <c r="A501">
        <v>1996</v>
      </c>
      <c r="B501">
        <v>2</v>
      </c>
      <c r="C501">
        <v>1</v>
      </c>
      <c r="D501">
        <v>5.25</v>
      </c>
      <c r="G501">
        <v>5.22</v>
      </c>
      <c r="I501">
        <v>5.5</v>
      </c>
      <c r="J501">
        <v>2.9</v>
      </c>
      <c r="K501" s="7">
        <v>5.22</v>
      </c>
    </row>
    <row r="502" spans="1:11" x14ac:dyDescent="0.75">
      <c r="A502">
        <v>1996</v>
      </c>
      <c r="B502">
        <v>3</v>
      </c>
      <c r="C502">
        <v>1</v>
      </c>
      <c r="D502">
        <v>5.25</v>
      </c>
      <c r="G502">
        <v>5.31</v>
      </c>
      <c r="I502">
        <v>5.5</v>
      </c>
      <c r="J502">
        <v>2.8</v>
      </c>
      <c r="K502" s="7">
        <v>5.31</v>
      </c>
    </row>
    <row r="503" spans="1:11" x14ac:dyDescent="0.75">
      <c r="A503">
        <v>1996</v>
      </c>
      <c r="B503">
        <v>4</v>
      </c>
      <c r="C503">
        <v>1</v>
      </c>
      <c r="D503">
        <v>5.25</v>
      </c>
      <c r="G503">
        <v>5.22</v>
      </c>
      <c r="H503">
        <v>7.2</v>
      </c>
      <c r="I503">
        <v>5.6</v>
      </c>
      <c r="J503">
        <v>2.7</v>
      </c>
      <c r="K503" s="7">
        <v>5.22</v>
      </c>
    </row>
    <row r="504" spans="1:11" x14ac:dyDescent="0.75">
      <c r="A504">
        <v>1996</v>
      </c>
      <c r="B504">
        <v>5</v>
      </c>
      <c r="C504">
        <v>1</v>
      </c>
      <c r="D504">
        <v>5.25</v>
      </c>
      <c r="G504">
        <v>5.24</v>
      </c>
      <c r="I504">
        <v>5.6</v>
      </c>
      <c r="J504">
        <v>2.7</v>
      </c>
      <c r="K504" s="7">
        <v>5.24</v>
      </c>
    </row>
    <row r="505" spans="1:11" x14ac:dyDescent="0.75">
      <c r="A505">
        <v>1996</v>
      </c>
      <c r="B505">
        <v>6</v>
      </c>
      <c r="C505">
        <v>1</v>
      </c>
      <c r="D505">
        <v>5.25</v>
      </c>
      <c r="G505">
        <v>5.27</v>
      </c>
      <c r="I505">
        <v>5.3</v>
      </c>
      <c r="J505">
        <v>2.7</v>
      </c>
      <c r="K505" s="7">
        <v>5.27</v>
      </c>
    </row>
    <row r="506" spans="1:11" x14ac:dyDescent="0.75">
      <c r="A506">
        <v>1996</v>
      </c>
      <c r="B506">
        <v>7</v>
      </c>
      <c r="C506">
        <v>1</v>
      </c>
      <c r="D506">
        <v>5.25</v>
      </c>
      <c r="G506">
        <v>5.4</v>
      </c>
      <c r="H506">
        <v>3.7</v>
      </c>
      <c r="I506">
        <v>5.5</v>
      </c>
      <c r="J506">
        <v>2.7</v>
      </c>
      <c r="K506" s="7">
        <v>5.4</v>
      </c>
    </row>
    <row r="507" spans="1:11" x14ac:dyDescent="0.75">
      <c r="A507">
        <v>1996</v>
      </c>
      <c r="B507">
        <v>8</v>
      </c>
      <c r="C507">
        <v>1</v>
      </c>
      <c r="D507">
        <v>5.25</v>
      </c>
      <c r="G507">
        <v>5.22</v>
      </c>
      <c r="I507">
        <v>5.0999999999999996</v>
      </c>
      <c r="J507">
        <v>2.6</v>
      </c>
      <c r="K507" s="7">
        <v>5.22</v>
      </c>
    </row>
    <row r="508" spans="1:11" x14ac:dyDescent="0.75">
      <c r="A508">
        <v>1996</v>
      </c>
      <c r="B508">
        <v>9</v>
      </c>
      <c r="C508">
        <v>1</v>
      </c>
      <c r="D508">
        <v>5.25</v>
      </c>
      <c r="G508">
        <v>5.3</v>
      </c>
      <c r="I508">
        <v>5.2</v>
      </c>
      <c r="J508">
        <v>2.7</v>
      </c>
      <c r="K508" s="7">
        <v>5.3</v>
      </c>
    </row>
    <row r="509" spans="1:11" x14ac:dyDescent="0.75">
      <c r="A509">
        <v>1996</v>
      </c>
      <c r="B509">
        <v>10</v>
      </c>
      <c r="C509">
        <v>1</v>
      </c>
      <c r="D509">
        <v>5.25</v>
      </c>
      <c r="G509">
        <v>5.24</v>
      </c>
      <c r="H509">
        <v>4.3</v>
      </c>
      <c r="I509">
        <v>5.2</v>
      </c>
      <c r="J509">
        <v>2.6</v>
      </c>
      <c r="K509" s="7">
        <v>5.24</v>
      </c>
    </row>
    <row r="510" spans="1:11" x14ac:dyDescent="0.75">
      <c r="A510">
        <v>1996</v>
      </c>
      <c r="B510">
        <v>11</v>
      </c>
      <c r="C510">
        <v>1</v>
      </c>
      <c r="D510">
        <v>5.25</v>
      </c>
      <c r="G510">
        <v>5.31</v>
      </c>
      <c r="I510">
        <v>5.4</v>
      </c>
      <c r="J510">
        <v>2.6</v>
      </c>
      <c r="K510" s="7">
        <v>5.31</v>
      </c>
    </row>
    <row r="511" spans="1:11" x14ac:dyDescent="0.75">
      <c r="A511">
        <v>1996</v>
      </c>
      <c r="B511">
        <v>12</v>
      </c>
      <c r="C511">
        <v>1</v>
      </c>
      <c r="D511">
        <v>5.25</v>
      </c>
      <c r="G511">
        <v>5.29</v>
      </c>
      <c r="I511">
        <v>5.4</v>
      </c>
      <c r="J511">
        <v>2.6</v>
      </c>
      <c r="K511" s="7">
        <v>5.29</v>
      </c>
    </row>
    <row r="512" spans="1:11" x14ac:dyDescent="0.75">
      <c r="A512">
        <v>1997</v>
      </c>
      <c r="B512">
        <v>1</v>
      </c>
      <c r="C512">
        <v>1</v>
      </c>
      <c r="D512">
        <v>5.25</v>
      </c>
      <c r="G512">
        <v>5.25</v>
      </c>
      <c r="H512">
        <v>3.1</v>
      </c>
      <c r="I512">
        <v>5.3</v>
      </c>
      <c r="J512">
        <v>2.5</v>
      </c>
      <c r="K512" s="7">
        <v>5.25</v>
      </c>
    </row>
    <row r="513" spans="1:11" x14ac:dyDescent="0.75">
      <c r="A513">
        <v>1997</v>
      </c>
      <c r="B513">
        <v>2</v>
      </c>
      <c r="C513">
        <v>1</v>
      </c>
      <c r="D513">
        <v>5.25</v>
      </c>
      <c r="G513">
        <v>5.19</v>
      </c>
      <c r="I513">
        <v>5.2</v>
      </c>
      <c r="J513">
        <v>2.5</v>
      </c>
      <c r="K513" s="7">
        <v>5.19</v>
      </c>
    </row>
    <row r="514" spans="1:11" x14ac:dyDescent="0.75">
      <c r="A514">
        <v>1997</v>
      </c>
      <c r="B514">
        <v>3</v>
      </c>
      <c r="C514">
        <v>1</v>
      </c>
      <c r="D514">
        <v>5.25</v>
      </c>
      <c r="G514">
        <v>5.39</v>
      </c>
      <c r="I514">
        <v>5.2</v>
      </c>
      <c r="J514">
        <v>2.5</v>
      </c>
      <c r="K514" s="7">
        <v>5.39</v>
      </c>
    </row>
    <row r="515" spans="1:11" x14ac:dyDescent="0.75">
      <c r="A515">
        <v>1997</v>
      </c>
      <c r="B515">
        <v>4</v>
      </c>
      <c r="C515">
        <v>1</v>
      </c>
      <c r="D515">
        <v>5.5</v>
      </c>
      <c r="G515">
        <v>5.51</v>
      </c>
      <c r="H515">
        <v>6.2</v>
      </c>
      <c r="I515">
        <v>5.0999999999999996</v>
      </c>
      <c r="J515">
        <v>2.7</v>
      </c>
      <c r="K515" s="7">
        <v>5.51</v>
      </c>
    </row>
    <row r="516" spans="1:11" x14ac:dyDescent="0.75">
      <c r="A516">
        <v>1997</v>
      </c>
      <c r="B516">
        <v>5</v>
      </c>
      <c r="C516">
        <v>1</v>
      </c>
      <c r="D516">
        <v>5.5</v>
      </c>
      <c r="G516">
        <v>5.5</v>
      </c>
      <c r="I516">
        <v>4.9000000000000004</v>
      </c>
      <c r="J516">
        <v>2.5</v>
      </c>
      <c r="K516" s="7">
        <v>5.5</v>
      </c>
    </row>
    <row r="517" spans="1:11" x14ac:dyDescent="0.75">
      <c r="A517">
        <v>1997</v>
      </c>
      <c r="B517">
        <v>6</v>
      </c>
      <c r="C517">
        <v>1</v>
      </c>
      <c r="D517">
        <v>5.5</v>
      </c>
      <c r="G517">
        <v>5.56</v>
      </c>
      <c r="I517">
        <v>5</v>
      </c>
      <c r="J517">
        <v>2.4</v>
      </c>
      <c r="K517" s="7">
        <v>5.56</v>
      </c>
    </row>
    <row r="518" spans="1:11" x14ac:dyDescent="0.75">
      <c r="A518">
        <v>1997</v>
      </c>
      <c r="B518">
        <v>7</v>
      </c>
      <c r="C518">
        <v>1</v>
      </c>
      <c r="D518">
        <v>5.5</v>
      </c>
      <c r="G518">
        <v>5.52</v>
      </c>
      <c r="H518">
        <v>5.2</v>
      </c>
      <c r="I518">
        <v>4.9000000000000004</v>
      </c>
      <c r="J518">
        <v>2.4</v>
      </c>
      <c r="K518" s="7">
        <v>5.52</v>
      </c>
    </row>
    <row r="519" spans="1:11" x14ac:dyDescent="0.75">
      <c r="A519">
        <v>1997</v>
      </c>
      <c r="B519">
        <v>8</v>
      </c>
      <c r="C519">
        <v>1</v>
      </c>
      <c r="D519">
        <v>5.5</v>
      </c>
      <c r="G519">
        <v>5.54</v>
      </c>
      <c r="I519">
        <v>4.8</v>
      </c>
      <c r="J519">
        <v>2.2999999999999998</v>
      </c>
      <c r="K519" s="7">
        <v>5.54</v>
      </c>
    </row>
    <row r="520" spans="1:11" x14ac:dyDescent="0.75">
      <c r="A520">
        <v>1997</v>
      </c>
      <c r="B520">
        <v>9</v>
      </c>
      <c r="C520">
        <v>1</v>
      </c>
      <c r="D520">
        <v>5.5</v>
      </c>
      <c r="G520">
        <v>5.54</v>
      </c>
      <c r="I520">
        <v>4.9000000000000004</v>
      </c>
      <c r="J520">
        <v>2.2000000000000002</v>
      </c>
      <c r="K520" s="7">
        <v>5.54</v>
      </c>
    </row>
    <row r="521" spans="1:11" x14ac:dyDescent="0.75">
      <c r="A521">
        <v>1997</v>
      </c>
      <c r="B521">
        <v>10</v>
      </c>
      <c r="C521">
        <v>1</v>
      </c>
      <c r="D521">
        <v>5.5</v>
      </c>
      <c r="G521">
        <v>5.5</v>
      </c>
      <c r="H521">
        <v>3.1</v>
      </c>
      <c r="I521">
        <v>4.7</v>
      </c>
      <c r="J521">
        <v>2.2999999999999998</v>
      </c>
      <c r="K521" s="7">
        <v>5.5</v>
      </c>
    </row>
    <row r="522" spans="1:11" x14ac:dyDescent="0.75">
      <c r="A522">
        <v>1997</v>
      </c>
      <c r="B522">
        <v>11</v>
      </c>
      <c r="C522">
        <v>1</v>
      </c>
      <c r="D522">
        <v>5.5</v>
      </c>
      <c r="G522">
        <v>5.52</v>
      </c>
      <c r="I522">
        <v>4.5999999999999996</v>
      </c>
      <c r="J522">
        <v>2.2000000000000002</v>
      </c>
      <c r="K522" s="7">
        <v>5.52</v>
      </c>
    </row>
    <row r="523" spans="1:11" x14ac:dyDescent="0.75">
      <c r="A523">
        <v>1997</v>
      </c>
      <c r="B523">
        <v>12</v>
      </c>
      <c r="C523">
        <v>1</v>
      </c>
      <c r="D523">
        <v>5.5</v>
      </c>
      <c r="G523">
        <v>5.5</v>
      </c>
      <c r="I523">
        <v>4.7</v>
      </c>
      <c r="J523">
        <v>2.2000000000000002</v>
      </c>
      <c r="K523" s="7">
        <v>5.5</v>
      </c>
    </row>
    <row r="524" spans="1:11" x14ac:dyDescent="0.75">
      <c r="A524">
        <v>1998</v>
      </c>
      <c r="B524">
        <v>1</v>
      </c>
      <c r="C524">
        <v>1</v>
      </c>
      <c r="D524">
        <v>5.5</v>
      </c>
      <c r="G524">
        <v>5.56</v>
      </c>
      <c r="H524">
        <v>4</v>
      </c>
      <c r="I524">
        <v>4.5999999999999996</v>
      </c>
      <c r="J524">
        <v>2.2000000000000002</v>
      </c>
      <c r="K524" s="7">
        <v>5.56</v>
      </c>
    </row>
    <row r="525" spans="1:11" x14ac:dyDescent="0.75">
      <c r="A525">
        <v>1998</v>
      </c>
      <c r="B525">
        <v>2</v>
      </c>
      <c r="C525">
        <v>1</v>
      </c>
      <c r="D525">
        <v>5.5</v>
      </c>
      <c r="G525">
        <v>5.51</v>
      </c>
      <c r="I525">
        <v>4.5999999999999996</v>
      </c>
      <c r="J525">
        <v>2.2999999999999998</v>
      </c>
      <c r="K525" s="7">
        <v>5.51</v>
      </c>
    </row>
    <row r="526" spans="1:11" x14ac:dyDescent="0.75">
      <c r="A526">
        <v>1998</v>
      </c>
      <c r="B526">
        <v>3</v>
      </c>
      <c r="C526">
        <v>1</v>
      </c>
      <c r="D526">
        <v>5.5</v>
      </c>
      <c r="G526">
        <v>5.49</v>
      </c>
      <c r="I526">
        <v>4.7</v>
      </c>
      <c r="J526">
        <v>2.1</v>
      </c>
      <c r="K526" s="7">
        <v>5.49</v>
      </c>
    </row>
    <row r="527" spans="1:11" x14ac:dyDescent="0.75">
      <c r="A527">
        <v>1998</v>
      </c>
      <c r="B527">
        <v>4</v>
      </c>
      <c r="C527">
        <v>1</v>
      </c>
      <c r="D527">
        <v>5.5</v>
      </c>
      <c r="G527">
        <v>5.45</v>
      </c>
      <c r="H527">
        <v>3.9</v>
      </c>
      <c r="I527">
        <v>4.3</v>
      </c>
      <c r="J527">
        <v>2.1</v>
      </c>
      <c r="K527" s="7">
        <v>5.45</v>
      </c>
    </row>
    <row r="528" spans="1:11" x14ac:dyDescent="0.75">
      <c r="A528">
        <v>1998</v>
      </c>
      <c r="B528">
        <v>5</v>
      </c>
      <c r="C528">
        <v>1</v>
      </c>
      <c r="D528">
        <v>5.5</v>
      </c>
      <c r="G528">
        <v>5.49</v>
      </c>
      <c r="I528">
        <v>4.4000000000000004</v>
      </c>
      <c r="J528">
        <v>2.2000000000000002</v>
      </c>
      <c r="K528" s="7">
        <v>5.49</v>
      </c>
    </row>
    <row r="529" spans="1:11" x14ac:dyDescent="0.75">
      <c r="A529">
        <v>1998</v>
      </c>
      <c r="B529">
        <v>6</v>
      </c>
      <c r="C529">
        <v>1</v>
      </c>
      <c r="D529">
        <v>5.5</v>
      </c>
      <c r="G529">
        <v>5.56</v>
      </c>
      <c r="I529">
        <v>4.5</v>
      </c>
      <c r="J529">
        <v>2.2000000000000002</v>
      </c>
      <c r="K529" s="7">
        <v>5.56</v>
      </c>
    </row>
    <row r="530" spans="1:11" x14ac:dyDescent="0.75">
      <c r="A530">
        <v>1998</v>
      </c>
      <c r="B530">
        <v>7</v>
      </c>
      <c r="C530">
        <v>1</v>
      </c>
      <c r="D530">
        <v>5.5</v>
      </c>
      <c r="G530">
        <v>5.54</v>
      </c>
      <c r="H530">
        <v>5.3</v>
      </c>
      <c r="I530">
        <v>4.5</v>
      </c>
      <c r="J530">
        <v>2.2000000000000002</v>
      </c>
      <c r="K530" s="7">
        <v>5.54</v>
      </c>
    </row>
    <row r="531" spans="1:11" x14ac:dyDescent="0.75">
      <c r="A531">
        <v>1998</v>
      </c>
      <c r="B531">
        <v>8</v>
      </c>
      <c r="C531">
        <v>1</v>
      </c>
      <c r="D531">
        <v>5.5</v>
      </c>
      <c r="G531">
        <v>5.55</v>
      </c>
      <c r="I531">
        <v>4.5</v>
      </c>
      <c r="J531">
        <v>2.5</v>
      </c>
      <c r="K531" s="7">
        <v>5.55</v>
      </c>
    </row>
    <row r="532" spans="1:11" x14ac:dyDescent="0.75">
      <c r="A532">
        <v>1998</v>
      </c>
      <c r="B532">
        <v>9</v>
      </c>
      <c r="C532">
        <v>1</v>
      </c>
      <c r="D532">
        <v>5.5</v>
      </c>
      <c r="G532">
        <v>5.51</v>
      </c>
      <c r="I532">
        <v>4.5999999999999996</v>
      </c>
      <c r="J532">
        <v>2.5</v>
      </c>
      <c r="K532" s="7">
        <v>5.51</v>
      </c>
    </row>
    <row r="533" spans="1:11" x14ac:dyDescent="0.75">
      <c r="A533">
        <v>1998</v>
      </c>
      <c r="B533">
        <v>10</v>
      </c>
      <c r="C533">
        <v>1</v>
      </c>
      <c r="D533">
        <v>5.25</v>
      </c>
      <c r="G533">
        <v>5.07</v>
      </c>
      <c r="H533">
        <v>6.7</v>
      </c>
      <c r="I533">
        <v>4.5</v>
      </c>
      <c r="J533">
        <v>2.2999999999999998</v>
      </c>
      <c r="K533" s="7">
        <v>5.07</v>
      </c>
    </row>
    <row r="534" spans="1:11" x14ac:dyDescent="0.75">
      <c r="A534">
        <v>1998</v>
      </c>
      <c r="B534">
        <v>11</v>
      </c>
      <c r="C534">
        <v>1</v>
      </c>
      <c r="D534">
        <v>5</v>
      </c>
      <c r="G534">
        <v>4.83</v>
      </c>
      <c r="I534">
        <v>4.4000000000000004</v>
      </c>
      <c r="J534">
        <v>2.2999999999999998</v>
      </c>
      <c r="K534" s="7">
        <v>4.83</v>
      </c>
    </row>
    <row r="535" spans="1:11" x14ac:dyDescent="0.75">
      <c r="A535">
        <v>1998</v>
      </c>
      <c r="B535">
        <v>12</v>
      </c>
      <c r="C535">
        <v>1</v>
      </c>
      <c r="D535">
        <v>4.75</v>
      </c>
      <c r="G535">
        <v>4.68</v>
      </c>
      <c r="I535">
        <v>4.4000000000000004</v>
      </c>
      <c r="J535">
        <v>2.4</v>
      </c>
      <c r="K535" s="7">
        <v>4.68</v>
      </c>
    </row>
    <row r="536" spans="1:11" x14ac:dyDescent="0.75">
      <c r="A536">
        <v>1999</v>
      </c>
      <c r="B536">
        <v>1</v>
      </c>
      <c r="C536">
        <v>1</v>
      </c>
      <c r="D536">
        <v>4.75</v>
      </c>
      <c r="G536">
        <v>4.63</v>
      </c>
      <c r="H536">
        <v>3.2</v>
      </c>
      <c r="I536">
        <v>4.3</v>
      </c>
      <c r="J536">
        <v>2.4</v>
      </c>
      <c r="K536" s="7">
        <v>4.63</v>
      </c>
    </row>
    <row r="537" spans="1:11" x14ac:dyDescent="0.75">
      <c r="A537">
        <v>1999</v>
      </c>
      <c r="B537">
        <v>2</v>
      </c>
      <c r="C537">
        <v>1</v>
      </c>
      <c r="D537">
        <v>4.75</v>
      </c>
      <c r="G537">
        <v>4.76</v>
      </c>
      <c r="I537">
        <v>4.4000000000000004</v>
      </c>
      <c r="J537">
        <v>2.1</v>
      </c>
      <c r="K537" s="7">
        <v>4.76</v>
      </c>
    </row>
    <row r="538" spans="1:11" x14ac:dyDescent="0.75">
      <c r="A538">
        <v>1999</v>
      </c>
      <c r="B538">
        <v>3</v>
      </c>
      <c r="C538">
        <v>1</v>
      </c>
      <c r="D538">
        <v>4.75</v>
      </c>
      <c r="G538">
        <v>4.8099999999999996</v>
      </c>
      <c r="I538">
        <v>4.2</v>
      </c>
      <c r="J538">
        <v>2.1</v>
      </c>
      <c r="K538" s="7">
        <v>4.8099999999999996</v>
      </c>
    </row>
    <row r="539" spans="1:11" x14ac:dyDescent="0.75">
      <c r="A539">
        <v>1999</v>
      </c>
      <c r="B539">
        <v>4</v>
      </c>
      <c r="C539">
        <v>1</v>
      </c>
      <c r="D539">
        <v>4.75</v>
      </c>
      <c r="G539">
        <v>4.74</v>
      </c>
      <c r="H539">
        <v>3.3</v>
      </c>
      <c r="I539">
        <v>4.3</v>
      </c>
      <c r="J539">
        <v>2.2000000000000002</v>
      </c>
      <c r="K539" s="7">
        <v>4.74</v>
      </c>
    </row>
    <row r="540" spans="1:11" x14ac:dyDescent="0.75">
      <c r="A540">
        <v>1999</v>
      </c>
      <c r="B540">
        <v>5</v>
      </c>
      <c r="C540">
        <v>1</v>
      </c>
      <c r="D540">
        <v>4.75</v>
      </c>
      <c r="G540">
        <v>4.74</v>
      </c>
      <c r="I540">
        <v>4.2</v>
      </c>
      <c r="J540">
        <v>2</v>
      </c>
      <c r="K540" s="7">
        <v>4.74</v>
      </c>
    </row>
    <row r="541" spans="1:11" x14ac:dyDescent="0.75">
      <c r="A541">
        <v>1999</v>
      </c>
      <c r="B541">
        <v>6</v>
      </c>
      <c r="C541">
        <v>1</v>
      </c>
      <c r="D541">
        <v>4.75</v>
      </c>
      <c r="G541">
        <v>4.76</v>
      </c>
      <c r="I541">
        <v>4.3</v>
      </c>
      <c r="J541">
        <v>2.1</v>
      </c>
      <c r="K541" s="7">
        <v>4.76</v>
      </c>
    </row>
    <row r="542" spans="1:11" x14ac:dyDescent="0.75">
      <c r="A542">
        <v>1999</v>
      </c>
      <c r="B542">
        <v>7</v>
      </c>
      <c r="C542">
        <v>1</v>
      </c>
      <c r="D542">
        <v>5</v>
      </c>
      <c r="G542">
        <v>4.99</v>
      </c>
      <c r="H542">
        <v>5.0999999999999996</v>
      </c>
      <c r="I542">
        <v>4.3</v>
      </c>
      <c r="J542">
        <v>2.1</v>
      </c>
      <c r="K542" s="7">
        <v>4.99</v>
      </c>
    </row>
    <row r="543" spans="1:11" x14ac:dyDescent="0.75">
      <c r="A543">
        <v>1999</v>
      </c>
      <c r="B543">
        <v>8</v>
      </c>
      <c r="C543">
        <v>1</v>
      </c>
      <c r="D543">
        <v>5</v>
      </c>
      <c r="G543">
        <v>5.07</v>
      </c>
      <c r="I543">
        <v>4.2</v>
      </c>
      <c r="J543">
        <v>1.9</v>
      </c>
      <c r="K543" s="7">
        <v>5.07</v>
      </c>
    </row>
    <row r="544" spans="1:11" x14ac:dyDescent="0.75">
      <c r="A544">
        <v>1999</v>
      </c>
      <c r="B544">
        <v>9</v>
      </c>
      <c r="C544">
        <v>1</v>
      </c>
      <c r="D544">
        <v>5.25</v>
      </c>
      <c r="G544">
        <v>5.22</v>
      </c>
      <c r="I544">
        <v>4.2</v>
      </c>
      <c r="J544">
        <v>2</v>
      </c>
      <c r="K544" s="7">
        <v>5.22</v>
      </c>
    </row>
    <row r="545" spans="1:11" x14ac:dyDescent="0.75">
      <c r="A545">
        <v>1999</v>
      </c>
      <c r="B545">
        <v>10</v>
      </c>
      <c r="C545">
        <v>1</v>
      </c>
      <c r="D545">
        <v>5.25</v>
      </c>
      <c r="G545">
        <v>5.2</v>
      </c>
      <c r="H545">
        <v>7.1</v>
      </c>
      <c r="I545">
        <v>4.0999999999999996</v>
      </c>
      <c r="J545">
        <v>2.1</v>
      </c>
      <c r="K545" s="7">
        <v>5.2</v>
      </c>
    </row>
    <row r="546" spans="1:11" x14ac:dyDescent="0.75">
      <c r="A546">
        <v>1999</v>
      </c>
      <c r="B546">
        <v>11</v>
      </c>
      <c r="C546">
        <v>1</v>
      </c>
      <c r="D546">
        <v>5.25</v>
      </c>
      <c r="G546">
        <v>5.42</v>
      </c>
      <c r="I546">
        <v>4.0999999999999996</v>
      </c>
      <c r="J546">
        <v>2.1</v>
      </c>
      <c r="K546" s="7">
        <v>5.42</v>
      </c>
    </row>
    <row r="547" spans="1:11" x14ac:dyDescent="0.75">
      <c r="A547">
        <v>1999</v>
      </c>
      <c r="B547">
        <v>12</v>
      </c>
      <c r="C547">
        <v>1</v>
      </c>
      <c r="D547">
        <v>5.5</v>
      </c>
      <c r="G547">
        <v>5.3</v>
      </c>
      <c r="I547">
        <v>4</v>
      </c>
      <c r="J547">
        <v>1.9</v>
      </c>
      <c r="K547" s="7">
        <v>5.3</v>
      </c>
    </row>
    <row r="548" spans="1:11" x14ac:dyDescent="0.75">
      <c r="A548">
        <v>2000</v>
      </c>
      <c r="B548">
        <v>1</v>
      </c>
      <c r="C548">
        <v>1</v>
      </c>
      <c r="D548">
        <v>5.5</v>
      </c>
      <c r="G548">
        <v>5.45</v>
      </c>
      <c r="H548">
        <v>1.2</v>
      </c>
      <c r="I548">
        <v>4</v>
      </c>
      <c r="J548">
        <v>2</v>
      </c>
      <c r="K548" s="7">
        <v>5.45</v>
      </c>
    </row>
    <row r="549" spans="1:11" x14ac:dyDescent="0.75">
      <c r="A549">
        <v>2000</v>
      </c>
      <c r="B549">
        <v>2</v>
      </c>
      <c r="C549">
        <v>1</v>
      </c>
      <c r="D549">
        <v>5.5</v>
      </c>
      <c r="G549">
        <v>5.73</v>
      </c>
      <c r="I549">
        <v>4.0999999999999996</v>
      </c>
      <c r="J549">
        <v>2.2000000000000002</v>
      </c>
      <c r="K549" s="7">
        <v>5.73</v>
      </c>
    </row>
    <row r="550" spans="1:11" x14ac:dyDescent="0.75">
      <c r="A550">
        <v>2000</v>
      </c>
      <c r="B550">
        <v>3</v>
      </c>
      <c r="C550">
        <v>1</v>
      </c>
      <c r="D550">
        <v>5.75</v>
      </c>
      <c r="G550">
        <v>5.85</v>
      </c>
      <c r="I550">
        <v>4</v>
      </c>
      <c r="J550">
        <v>2.4</v>
      </c>
      <c r="K550" s="7">
        <v>5.85</v>
      </c>
    </row>
    <row r="551" spans="1:11" x14ac:dyDescent="0.75">
      <c r="A551">
        <v>2000</v>
      </c>
      <c r="B551">
        <v>4</v>
      </c>
      <c r="C551">
        <v>1</v>
      </c>
      <c r="D551">
        <v>6</v>
      </c>
      <c r="G551">
        <v>6.02</v>
      </c>
      <c r="H551">
        <v>7.8</v>
      </c>
      <c r="I551">
        <v>3.8</v>
      </c>
      <c r="J551">
        <v>2.2999999999999998</v>
      </c>
      <c r="K551" s="7">
        <v>6.02</v>
      </c>
    </row>
    <row r="552" spans="1:11" x14ac:dyDescent="0.75">
      <c r="A552">
        <v>2000</v>
      </c>
      <c r="B552">
        <v>5</v>
      </c>
      <c r="C552">
        <v>1</v>
      </c>
      <c r="D552">
        <v>6</v>
      </c>
      <c r="G552">
        <v>6.27</v>
      </c>
      <c r="I552">
        <v>4</v>
      </c>
      <c r="J552">
        <v>2.4</v>
      </c>
      <c r="K552" s="7">
        <v>6.27</v>
      </c>
    </row>
    <row r="553" spans="1:11" x14ac:dyDescent="0.75">
      <c r="A553">
        <v>2000</v>
      </c>
      <c r="B553">
        <v>6</v>
      </c>
      <c r="C553">
        <v>1</v>
      </c>
      <c r="D553">
        <v>6.5</v>
      </c>
      <c r="G553">
        <v>6.53</v>
      </c>
      <c r="I553">
        <v>4</v>
      </c>
      <c r="J553">
        <v>2.5</v>
      </c>
      <c r="K553" s="7">
        <v>6.53</v>
      </c>
    </row>
    <row r="554" spans="1:11" x14ac:dyDescent="0.75">
      <c r="A554">
        <v>2000</v>
      </c>
      <c r="B554">
        <v>7</v>
      </c>
      <c r="C554">
        <v>1</v>
      </c>
      <c r="D554">
        <v>6.5</v>
      </c>
      <c r="G554">
        <v>6.54</v>
      </c>
      <c r="H554">
        <v>0.5</v>
      </c>
      <c r="I554">
        <v>4</v>
      </c>
      <c r="J554">
        <v>2.5</v>
      </c>
      <c r="K554" s="7">
        <v>6.54</v>
      </c>
    </row>
    <row r="555" spans="1:11" x14ac:dyDescent="0.75">
      <c r="A555">
        <v>2000</v>
      </c>
      <c r="B555">
        <v>8</v>
      </c>
      <c r="C555">
        <v>1</v>
      </c>
      <c r="D555">
        <v>6.5</v>
      </c>
      <c r="G555">
        <v>6.5</v>
      </c>
      <c r="I555">
        <v>4.0999999999999996</v>
      </c>
      <c r="J555">
        <v>2.6</v>
      </c>
      <c r="K555" s="7">
        <v>6.5</v>
      </c>
    </row>
    <row r="556" spans="1:11" x14ac:dyDescent="0.75">
      <c r="A556">
        <v>2000</v>
      </c>
      <c r="B556">
        <v>9</v>
      </c>
      <c r="C556">
        <v>1</v>
      </c>
      <c r="D556">
        <v>6.5</v>
      </c>
      <c r="G556">
        <v>6.52</v>
      </c>
      <c r="I556">
        <v>3.9</v>
      </c>
      <c r="J556">
        <v>2.6</v>
      </c>
      <c r="K556" s="7">
        <v>6.52</v>
      </c>
    </row>
    <row r="557" spans="1:11" x14ac:dyDescent="0.75">
      <c r="A557">
        <v>2000</v>
      </c>
      <c r="B557">
        <v>10</v>
      </c>
      <c r="C557">
        <v>1</v>
      </c>
      <c r="D557">
        <v>6.5</v>
      </c>
      <c r="G557">
        <v>6.51</v>
      </c>
      <c r="H557">
        <v>2.2999999999999998</v>
      </c>
      <c r="I557">
        <v>3.9</v>
      </c>
      <c r="J557">
        <v>2.5</v>
      </c>
      <c r="K557" s="7">
        <v>6.51</v>
      </c>
    </row>
    <row r="558" spans="1:11" x14ac:dyDescent="0.75">
      <c r="A558">
        <v>2000</v>
      </c>
      <c r="B558">
        <v>11</v>
      </c>
      <c r="C558">
        <v>1</v>
      </c>
      <c r="D558">
        <v>6.5</v>
      </c>
      <c r="G558">
        <v>6.51</v>
      </c>
      <c r="I558">
        <v>3.9</v>
      </c>
      <c r="J558">
        <v>2.6</v>
      </c>
      <c r="K558" s="7">
        <v>6.51</v>
      </c>
    </row>
    <row r="559" spans="1:11" x14ac:dyDescent="0.75">
      <c r="A559">
        <v>2000</v>
      </c>
      <c r="B559">
        <v>12</v>
      </c>
      <c r="C559">
        <v>1</v>
      </c>
      <c r="D559">
        <v>6.5</v>
      </c>
      <c r="G559">
        <v>6.4</v>
      </c>
      <c r="I559">
        <v>3.9</v>
      </c>
      <c r="J559">
        <v>2.6</v>
      </c>
      <c r="K559" s="7">
        <v>6.4</v>
      </c>
    </row>
    <row r="560" spans="1:11" x14ac:dyDescent="0.75">
      <c r="A560">
        <v>2001</v>
      </c>
      <c r="B560">
        <v>1</v>
      </c>
      <c r="C560">
        <v>1</v>
      </c>
      <c r="D560">
        <v>6.5</v>
      </c>
      <c r="G560">
        <v>5.98</v>
      </c>
      <c r="H560">
        <v>-1.1000000000000001</v>
      </c>
      <c r="I560">
        <v>4.2</v>
      </c>
      <c r="J560">
        <v>2.6</v>
      </c>
      <c r="K560" s="7">
        <v>5.98</v>
      </c>
    </row>
    <row r="561" spans="1:11" x14ac:dyDescent="0.75">
      <c r="A561">
        <v>2001</v>
      </c>
      <c r="B561">
        <v>2</v>
      </c>
      <c r="C561">
        <v>1</v>
      </c>
      <c r="D561">
        <v>5.5</v>
      </c>
      <c r="G561">
        <v>5.49</v>
      </c>
      <c r="I561">
        <v>4.2</v>
      </c>
      <c r="J561">
        <v>2.7</v>
      </c>
      <c r="K561" s="7">
        <v>5.49</v>
      </c>
    </row>
    <row r="562" spans="1:11" x14ac:dyDescent="0.75">
      <c r="A562">
        <v>2001</v>
      </c>
      <c r="B562">
        <v>3</v>
      </c>
      <c r="C562">
        <v>1</v>
      </c>
      <c r="D562">
        <v>5.5</v>
      </c>
      <c r="G562">
        <v>5.31</v>
      </c>
      <c r="I562">
        <v>4.3</v>
      </c>
      <c r="J562">
        <v>2.7</v>
      </c>
      <c r="K562" s="7">
        <v>5.31</v>
      </c>
    </row>
    <row r="563" spans="1:11" x14ac:dyDescent="0.75">
      <c r="A563">
        <v>2001</v>
      </c>
      <c r="B563">
        <v>4</v>
      </c>
      <c r="C563">
        <v>1</v>
      </c>
      <c r="D563">
        <v>5</v>
      </c>
      <c r="G563">
        <v>4.8</v>
      </c>
      <c r="H563">
        <v>2.1</v>
      </c>
      <c r="I563">
        <v>4.4000000000000004</v>
      </c>
      <c r="J563">
        <v>2.6</v>
      </c>
      <c r="K563" s="7">
        <v>4.8</v>
      </c>
    </row>
    <row r="564" spans="1:11" x14ac:dyDescent="0.75">
      <c r="A564">
        <v>2001</v>
      </c>
      <c r="B564">
        <v>5</v>
      </c>
      <c r="C564">
        <v>1</v>
      </c>
      <c r="D564">
        <v>4.5</v>
      </c>
      <c r="G564">
        <v>4.21</v>
      </c>
      <c r="I564">
        <v>4.3</v>
      </c>
      <c r="J564">
        <v>2.5</v>
      </c>
      <c r="K564" s="7">
        <v>4.21</v>
      </c>
    </row>
    <row r="565" spans="1:11" x14ac:dyDescent="0.75">
      <c r="A565">
        <v>2001</v>
      </c>
      <c r="B565">
        <v>6</v>
      </c>
      <c r="C565">
        <v>1</v>
      </c>
      <c r="D565">
        <v>4</v>
      </c>
      <c r="G565">
        <v>3.97</v>
      </c>
      <c r="I565">
        <v>4.5</v>
      </c>
      <c r="J565">
        <v>2.7</v>
      </c>
      <c r="K565" s="7">
        <v>3.97</v>
      </c>
    </row>
    <row r="566" spans="1:11" x14ac:dyDescent="0.75">
      <c r="A566">
        <v>2001</v>
      </c>
      <c r="B566">
        <v>7</v>
      </c>
      <c r="C566">
        <v>1</v>
      </c>
      <c r="D566">
        <v>3.75</v>
      </c>
      <c r="G566">
        <v>3.77</v>
      </c>
      <c r="H566">
        <v>-1.3</v>
      </c>
      <c r="I566">
        <v>4.5999999999999996</v>
      </c>
      <c r="J566">
        <v>2.7</v>
      </c>
      <c r="K566" s="7">
        <v>3.77</v>
      </c>
    </row>
    <row r="567" spans="1:11" x14ac:dyDescent="0.75">
      <c r="A567">
        <v>2001</v>
      </c>
      <c r="B567">
        <v>8</v>
      </c>
      <c r="C567">
        <v>1</v>
      </c>
      <c r="D567">
        <v>3.75</v>
      </c>
      <c r="G567">
        <v>3.65</v>
      </c>
      <c r="I567">
        <v>4.9000000000000004</v>
      </c>
      <c r="J567">
        <v>2.7</v>
      </c>
      <c r="K567" s="7">
        <v>3.65</v>
      </c>
    </row>
    <row r="568" spans="1:11" x14ac:dyDescent="0.75">
      <c r="A568">
        <v>2001</v>
      </c>
      <c r="B568">
        <v>9</v>
      </c>
      <c r="C568">
        <v>1</v>
      </c>
      <c r="D568">
        <v>3.5</v>
      </c>
      <c r="G568">
        <v>3.07</v>
      </c>
      <c r="I568">
        <v>5</v>
      </c>
      <c r="J568">
        <v>2.6</v>
      </c>
      <c r="K568" s="7">
        <v>3.07</v>
      </c>
    </row>
    <row r="569" spans="1:11" x14ac:dyDescent="0.75">
      <c r="A569">
        <v>2001</v>
      </c>
      <c r="B569">
        <v>10</v>
      </c>
      <c r="C569">
        <v>1</v>
      </c>
      <c r="D569">
        <v>3</v>
      </c>
      <c r="G569">
        <v>2.4900000000000002</v>
      </c>
      <c r="H569">
        <v>1.1000000000000001</v>
      </c>
      <c r="I569">
        <v>5.3</v>
      </c>
      <c r="J569">
        <v>2.6</v>
      </c>
      <c r="K569" s="7">
        <v>2.4900000000000002</v>
      </c>
    </row>
    <row r="570" spans="1:11" x14ac:dyDescent="0.75">
      <c r="A570">
        <v>2001</v>
      </c>
      <c r="B570">
        <v>11</v>
      </c>
      <c r="C570">
        <v>1</v>
      </c>
      <c r="D570">
        <v>2.5</v>
      </c>
      <c r="G570">
        <v>2.09</v>
      </c>
      <c r="I570">
        <v>5.5</v>
      </c>
      <c r="J570">
        <v>2.8</v>
      </c>
      <c r="K570" s="7">
        <v>2.09</v>
      </c>
    </row>
    <row r="571" spans="1:11" x14ac:dyDescent="0.75">
      <c r="A571">
        <v>2001</v>
      </c>
      <c r="B571">
        <v>12</v>
      </c>
      <c r="C571">
        <v>1</v>
      </c>
      <c r="D571">
        <v>2</v>
      </c>
      <c r="G571">
        <v>1.82</v>
      </c>
      <c r="I571">
        <v>5.7</v>
      </c>
      <c r="J571">
        <v>2.7</v>
      </c>
      <c r="K571" s="7">
        <v>1.82</v>
      </c>
    </row>
    <row r="572" spans="1:11" x14ac:dyDescent="0.75">
      <c r="A572">
        <v>2002</v>
      </c>
      <c r="B572">
        <v>1</v>
      </c>
      <c r="C572">
        <v>1</v>
      </c>
      <c r="D572">
        <v>1.75</v>
      </c>
      <c r="G572">
        <v>1.73</v>
      </c>
      <c r="H572">
        <v>3.7</v>
      </c>
      <c r="I572">
        <v>5.7</v>
      </c>
      <c r="J572">
        <v>2.6</v>
      </c>
      <c r="K572" s="7">
        <v>1.73</v>
      </c>
    </row>
    <row r="573" spans="1:11" x14ac:dyDescent="0.75">
      <c r="A573">
        <v>2002</v>
      </c>
      <c r="B573">
        <v>2</v>
      </c>
      <c r="C573">
        <v>1</v>
      </c>
      <c r="D573">
        <v>1.75</v>
      </c>
      <c r="G573">
        <v>1.74</v>
      </c>
      <c r="I573">
        <v>5.7</v>
      </c>
      <c r="J573">
        <v>2.6</v>
      </c>
      <c r="K573" s="7">
        <v>1.74</v>
      </c>
    </row>
    <row r="574" spans="1:11" x14ac:dyDescent="0.75">
      <c r="A574">
        <v>2002</v>
      </c>
      <c r="B574">
        <v>3</v>
      </c>
      <c r="C574">
        <v>1</v>
      </c>
      <c r="D574">
        <v>1.75</v>
      </c>
      <c r="G574">
        <v>1.73</v>
      </c>
      <c r="I574">
        <v>5.7</v>
      </c>
      <c r="J574">
        <v>2.4</v>
      </c>
      <c r="K574" s="7">
        <v>1.73</v>
      </c>
    </row>
    <row r="575" spans="1:11" x14ac:dyDescent="0.75">
      <c r="A575">
        <v>2002</v>
      </c>
      <c r="B575">
        <v>4</v>
      </c>
      <c r="C575">
        <v>1</v>
      </c>
      <c r="D575">
        <v>1.75</v>
      </c>
      <c r="G575">
        <v>1.75</v>
      </c>
      <c r="H575">
        <v>2.2000000000000002</v>
      </c>
      <c r="I575">
        <v>5.9</v>
      </c>
      <c r="J575">
        <v>2.5</v>
      </c>
      <c r="K575" s="7">
        <v>1.75</v>
      </c>
    </row>
    <row r="576" spans="1:11" x14ac:dyDescent="0.75">
      <c r="A576">
        <v>2002</v>
      </c>
      <c r="B576">
        <v>5</v>
      </c>
      <c r="C576">
        <v>1</v>
      </c>
      <c r="D576">
        <v>1.75</v>
      </c>
      <c r="G576">
        <v>1.75</v>
      </c>
      <c r="I576">
        <v>5.8</v>
      </c>
      <c r="J576">
        <v>2.5</v>
      </c>
      <c r="K576" s="7">
        <v>1.75</v>
      </c>
    </row>
    <row r="577" spans="1:11" x14ac:dyDescent="0.75">
      <c r="A577">
        <v>2002</v>
      </c>
      <c r="B577">
        <v>6</v>
      </c>
      <c r="C577">
        <v>1</v>
      </c>
      <c r="D577">
        <v>1.75</v>
      </c>
      <c r="G577">
        <v>1.75</v>
      </c>
      <c r="I577">
        <v>5.8</v>
      </c>
      <c r="J577">
        <v>2.2999999999999998</v>
      </c>
      <c r="K577" s="7">
        <v>1.75</v>
      </c>
    </row>
    <row r="578" spans="1:11" x14ac:dyDescent="0.75">
      <c r="A578">
        <v>2002</v>
      </c>
      <c r="B578">
        <v>7</v>
      </c>
      <c r="C578">
        <v>1</v>
      </c>
      <c r="D578">
        <v>1.75</v>
      </c>
      <c r="G578">
        <v>1.73</v>
      </c>
      <c r="H578">
        <v>2</v>
      </c>
      <c r="I578">
        <v>5.8</v>
      </c>
      <c r="J578">
        <v>2.2000000000000002</v>
      </c>
      <c r="K578" s="7">
        <v>1.73</v>
      </c>
    </row>
    <row r="579" spans="1:11" x14ac:dyDescent="0.75">
      <c r="A579">
        <v>2002</v>
      </c>
      <c r="B579">
        <v>8</v>
      </c>
      <c r="C579">
        <v>1</v>
      </c>
      <c r="D579">
        <v>1.75</v>
      </c>
      <c r="G579">
        <v>1.74</v>
      </c>
      <c r="I579">
        <v>5.7</v>
      </c>
      <c r="J579">
        <v>2.4</v>
      </c>
      <c r="K579" s="7">
        <v>1.74</v>
      </c>
    </row>
    <row r="580" spans="1:11" x14ac:dyDescent="0.75">
      <c r="A580">
        <v>2002</v>
      </c>
      <c r="B580">
        <v>9</v>
      </c>
      <c r="C580">
        <v>1</v>
      </c>
      <c r="D580">
        <v>1.75</v>
      </c>
      <c r="G580">
        <v>1.75</v>
      </c>
      <c r="I580">
        <v>5.7</v>
      </c>
      <c r="J580">
        <v>2.2000000000000002</v>
      </c>
      <c r="K580" s="7">
        <v>1.75</v>
      </c>
    </row>
    <row r="581" spans="1:11" x14ac:dyDescent="0.75">
      <c r="A581">
        <v>2002</v>
      </c>
      <c r="B581">
        <v>10</v>
      </c>
      <c r="C581">
        <v>1</v>
      </c>
      <c r="D581">
        <v>1.75</v>
      </c>
      <c r="G581">
        <v>1.75</v>
      </c>
      <c r="H581">
        <v>0.3</v>
      </c>
      <c r="I581">
        <v>5.7</v>
      </c>
      <c r="J581">
        <v>2.2000000000000002</v>
      </c>
      <c r="K581" s="7">
        <v>1.75</v>
      </c>
    </row>
    <row r="582" spans="1:11" x14ac:dyDescent="0.75">
      <c r="A582">
        <v>2002</v>
      </c>
      <c r="B582">
        <v>11</v>
      </c>
      <c r="C582">
        <v>1</v>
      </c>
      <c r="D582">
        <v>1.75</v>
      </c>
      <c r="G582">
        <v>1.34</v>
      </c>
      <c r="I582">
        <v>5.9</v>
      </c>
      <c r="J582">
        <v>2</v>
      </c>
      <c r="K582" s="7">
        <v>1.34</v>
      </c>
    </row>
    <row r="583" spans="1:11" x14ac:dyDescent="0.75">
      <c r="A583">
        <v>2002</v>
      </c>
      <c r="B583">
        <v>12</v>
      </c>
      <c r="C583">
        <v>1</v>
      </c>
      <c r="D583">
        <v>1.25</v>
      </c>
      <c r="G583">
        <v>1.24</v>
      </c>
      <c r="I583">
        <v>6</v>
      </c>
      <c r="J583">
        <v>1.9</v>
      </c>
      <c r="K583" s="7">
        <v>1.24</v>
      </c>
    </row>
    <row r="584" spans="1:11" x14ac:dyDescent="0.75">
      <c r="A584">
        <v>2003</v>
      </c>
      <c r="B584">
        <v>1</v>
      </c>
      <c r="C584">
        <v>1</v>
      </c>
      <c r="D584">
        <v>1.25</v>
      </c>
      <c r="G584">
        <v>1.24</v>
      </c>
      <c r="H584">
        <v>2.1</v>
      </c>
      <c r="I584">
        <v>5.8</v>
      </c>
      <c r="J584">
        <v>1.9</v>
      </c>
      <c r="K584" s="7">
        <v>1.24</v>
      </c>
    </row>
    <row r="585" spans="1:11" x14ac:dyDescent="0.75">
      <c r="A585">
        <v>2003</v>
      </c>
      <c r="B585">
        <v>2</v>
      </c>
      <c r="C585">
        <v>1</v>
      </c>
      <c r="D585">
        <v>1.25</v>
      </c>
      <c r="G585">
        <v>1.26</v>
      </c>
      <c r="I585">
        <v>5.9</v>
      </c>
      <c r="J585">
        <v>1.7</v>
      </c>
      <c r="K585" s="7">
        <v>1.26</v>
      </c>
    </row>
    <row r="586" spans="1:11" x14ac:dyDescent="0.75">
      <c r="A586">
        <v>2003</v>
      </c>
      <c r="B586">
        <v>3</v>
      </c>
      <c r="C586">
        <v>1</v>
      </c>
      <c r="D586">
        <v>1.25</v>
      </c>
      <c r="G586">
        <v>1.25</v>
      </c>
      <c r="I586">
        <v>5.9</v>
      </c>
      <c r="J586">
        <v>1.7</v>
      </c>
      <c r="K586" s="7">
        <v>1.25</v>
      </c>
    </row>
    <row r="587" spans="1:11" x14ac:dyDescent="0.75">
      <c r="A587">
        <v>2003</v>
      </c>
      <c r="B587">
        <v>4</v>
      </c>
      <c r="C587">
        <v>1</v>
      </c>
      <c r="D587">
        <v>1.25</v>
      </c>
      <c r="G587">
        <v>1.26</v>
      </c>
      <c r="H587">
        <v>3.8</v>
      </c>
      <c r="I587">
        <v>6</v>
      </c>
      <c r="J587">
        <v>1.5</v>
      </c>
      <c r="K587" s="7">
        <v>1.26</v>
      </c>
    </row>
    <row r="588" spans="1:11" x14ac:dyDescent="0.75">
      <c r="A588">
        <v>2003</v>
      </c>
      <c r="B588">
        <v>5</v>
      </c>
      <c r="C588">
        <v>1</v>
      </c>
      <c r="D588">
        <v>1.25</v>
      </c>
      <c r="G588">
        <v>1.26</v>
      </c>
      <c r="I588">
        <v>6.1</v>
      </c>
      <c r="J588">
        <v>1.6</v>
      </c>
      <c r="K588" s="7">
        <v>1.26</v>
      </c>
    </row>
    <row r="589" spans="1:11" x14ac:dyDescent="0.75">
      <c r="A589">
        <v>2003</v>
      </c>
      <c r="B589">
        <v>6</v>
      </c>
      <c r="C589">
        <v>1</v>
      </c>
      <c r="D589">
        <v>1.25</v>
      </c>
      <c r="G589">
        <v>1.22</v>
      </c>
      <c r="I589">
        <v>6.3</v>
      </c>
      <c r="J589">
        <v>1.5</v>
      </c>
      <c r="K589" s="7">
        <v>1.22</v>
      </c>
    </row>
    <row r="590" spans="1:11" x14ac:dyDescent="0.75">
      <c r="A590">
        <v>2003</v>
      </c>
      <c r="B590">
        <v>7</v>
      </c>
      <c r="C590">
        <v>1</v>
      </c>
      <c r="D590">
        <v>1</v>
      </c>
      <c r="G590">
        <v>1.01</v>
      </c>
      <c r="H590">
        <v>6.9</v>
      </c>
      <c r="I590">
        <v>6.2</v>
      </c>
      <c r="J590">
        <v>1.5</v>
      </c>
      <c r="K590" s="7">
        <v>1.01</v>
      </c>
    </row>
    <row r="591" spans="1:11" x14ac:dyDescent="0.75">
      <c r="A591">
        <v>2003</v>
      </c>
      <c r="B591">
        <v>8</v>
      </c>
      <c r="C591">
        <v>1</v>
      </c>
      <c r="D591">
        <v>1</v>
      </c>
      <c r="G591">
        <v>1.03</v>
      </c>
      <c r="I591">
        <v>6.1</v>
      </c>
      <c r="J591">
        <v>1.3</v>
      </c>
      <c r="K591" s="7">
        <v>1.03</v>
      </c>
    </row>
    <row r="592" spans="1:11" x14ac:dyDescent="0.75">
      <c r="A592">
        <v>2003</v>
      </c>
      <c r="B592">
        <v>9</v>
      </c>
      <c r="C592">
        <v>1</v>
      </c>
      <c r="D592">
        <v>1</v>
      </c>
      <c r="G592">
        <v>1.01</v>
      </c>
      <c r="I592">
        <v>6.1</v>
      </c>
      <c r="J592">
        <v>1.2</v>
      </c>
      <c r="K592" s="7">
        <v>1.01</v>
      </c>
    </row>
    <row r="593" spans="1:11" x14ac:dyDescent="0.75">
      <c r="A593">
        <v>2003</v>
      </c>
      <c r="B593">
        <v>10</v>
      </c>
      <c r="C593">
        <v>1</v>
      </c>
      <c r="D593">
        <v>1</v>
      </c>
      <c r="G593">
        <v>1.01</v>
      </c>
      <c r="H593">
        <v>4.8</v>
      </c>
      <c r="I593">
        <v>6</v>
      </c>
      <c r="J593">
        <v>1.3</v>
      </c>
      <c r="K593" s="7">
        <v>1.01</v>
      </c>
    </row>
    <row r="594" spans="1:11" x14ac:dyDescent="0.75">
      <c r="A594">
        <v>2003</v>
      </c>
      <c r="B594">
        <v>11</v>
      </c>
      <c r="C594">
        <v>1</v>
      </c>
      <c r="D594">
        <v>1</v>
      </c>
      <c r="G594">
        <v>1</v>
      </c>
      <c r="I594">
        <v>5.8</v>
      </c>
      <c r="J594">
        <v>1.1000000000000001</v>
      </c>
      <c r="K594" s="7">
        <v>1</v>
      </c>
    </row>
    <row r="595" spans="1:11" x14ac:dyDescent="0.75">
      <c r="A595">
        <v>2003</v>
      </c>
      <c r="B595">
        <v>12</v>
      </c>
      <c r="C595">
        <v>1</v>
      </c>
      <c r="D595">
        <v>1</v>
      </c>
      <c r="G595">
        <v>0.98</v>
      </c>
      <c r="I595">
        <v>5.7</v>
      </c>
      <c r="J595">
        <v>1.1000000000000001</v>
      </c>
      <c r="K595" s="7">
        <v>0.98</v>
      </c>
    </row>
    <row r="596" spans="1:11" x14ac:dyDescent="0.75">
      <c r="A596">
        <v>2004</v>
      </c>
      <c r="B596">
        <v>1</v>
      </c>
      <c r="C596">
        <v>1</v>
      </c>
      <c r="D596">
        <v>1</v>
      </c>
      <c r="G596">
        <v>1</v>
      </c>
      <c r="H596">
        <v>2.2999999999999998</v>
      </c>
      <c r="I596">
        <v>5.7</v>
      </c>
      <c r="J596">
        <v>1.1000000000000001</v>
      </c>
      <c r="K596" s="7">
        <v>1</v>
      </c>
    </row>
    <row r="597" spans="1:11" x14ac:dyDescent="0.75">
      <c r="A597">
        <v>2004</v>
      </c>
      <c r="B597">
        <v>2</v>
      </c>
      <c r="C597">
        <v>1</v>
      </c>
      <c r="D597">
        <v>1</v>
      </c>
      <c r="G597">
        <v>1.01</v>
      </c>
      <c r="I597">
        <v>5.6</v>
      </c>
      <c r="J597">
        <v>1.2</v>
      </c>
      <c r="K597" s="7">
        <v>1.01</v>
      </c>
    </row>
    <row r="598" spans="1:11" x14ac:dyDescent="0.75">
      <c r="A598">
        <v>2004</v>
      </c>
      <c r="B598">
        <v>3</v>
      </c>
      <c r="C598">
        <v>1</v>
      </c>
      <c r="D598">
        <v>1</v>
      </c>
      <c r="G598">
        <v>1</v>
      </c>
      <c r="I598">
        <v>5.8</v>
      </c>
      <c r="J598">
        <v>1.6</v>
      </c>
      <c r="K598" s="7">
        <v>1</v>
      </c>
    </row>
    <row r="599" spans="1:11" x14ac:dyDescent="0.75">
      <c r="A599">
        <v>2004</v>
      </c>
      <c r="B599">
        <v>4</v>
      </c>
      <c r="C599">
        <v>1</v>
      </c>
      <c r="D599">
        <v>1</v>
      </c>
      <c r="G599">
        <v>1</v>
      </c>
      <c r="H599">
        <v>3</v>
      </c>
      <c r="I599">
        <v>5.6</v>
      </c>
      <c r="J599">
        <v>1.8</v>
      </c>
      <c r="K599" s="7">
        <v>1</v>
      </c>
    </row>
    <row r="600" spans="1:11" x14ac:dyDescent="0.75">
      <c r="A600">
        <v>2004</v>
      </c>
      <c r="B600">
        <v>5</v>
      </c>
      <c r="C600">
        <v>1</v>
      </c>
      <c r="D600">
        <v>1</v>
      </c>
      <c r="G600">
        <v>1</v>
      </c>
      <c r="I600">
        <v>5.6</v>
      </c>
      <c r="J600">
        <v>1.7</v>
      </c>
      <c r="K600" s="7">
        <v>1</v>
      </c>
    </row>
    <row r="601" spans="1:11" x14ac:dyDescent="0.75">
      <c r="A601">
        <v>2004</v>
      </c>
      <c r="B601">
        <v>6</v>
      </c>
      <c r="C601">
        <v>1</v>
      </c>
      <c r="D601">
        <v>1</v>
      </c>
      <c r="G601">
        <v>1.03</v>
      </c>
      <c r="I601">
        <v>5.6</v>
      </c>
      <c r="J601">
        <v>1.9</v>
      </c>
      <c r="K601" s="7">
        <v>1.03</v>
      </c>
    </row>
    <row r="602" spans="1:11" x14ac:dyDescent="0.75">
      <c r="A602">
        <v>2004</v>
      </c>
      <c r="B602">
        <v>7</v>
      </c>
      <c r="C602">
        <v>1</v>
      </c>
      <c r="D602">
        <v>1.25</v>
      </c>
      <c r="G602">
        <v>1.26</v>
      </c>
      <c r="H602">
        <v>3.7</v>
      </c>
      <c r="I602">
        <v>5.5</v>
      </c>
      <c r="J602">
        <v>1.8</v>
      </c>
      <c r="K602" s="7">
        <v>1.26</v>
      </c>
    </row>
    <row r="603" spans="1:11" x14ac:dyDescent="0.75">
      <c r="A603">
        <v>2004</v>
      </c>
      <c r="B603">
        <v>8</v>
      </c>
      <c r="C603">
        <v>1</v>
      </c>
      <c r="D603">
        <v>1.25</v>
      </c>
      <c r="G603">
        <v>1.43</v>
      </c>
      <c r="I603">
        <v>5.4</v>
      </c>
      <c r="J603">
        <v>1.7</v>
      </c>
      <c r="K603" s="7">
        <v>1.43</v>
      </c>
    </row>
    <row r="604" spans="1:11" x14ac:dyDescent="0.75">
      <c r="A604">
        <v>2004</v>
      </c>
      <c r="B604">
        <v>9</v>
      </c>
      <c r="C604">
        <v>1</v>
      </c>
      <c r="D604">
        <v>1.5</v>
      </c>
      <c r="G604">
        <v>1.61</v>
      </c>
      <c r="I604">
        <v>5.4</v>
      </c>
      <c r="J604">
        <v>2</v>
      </c>
      <c r="K604" s="7">
        <v>1.61</v>
      </c>
    </row>
    <row r="605" spans="1:11" x14ac:dyDescent="0.75">
      <c r="A605">
        <v>2004</v>
      </c>
      <c r="B605">
        <v>10</v>
      </c>
      <c r="C605">
        <v>1</v>
      </c>
      <c r="D605">
        <v>1.75</v>
      </c>
      <c r="G605">
        <v>1.76</v>
      </c>
      <c r="H605">
        <v>3.5</v>
      </c>
      <c r="I605">
        <v>5.5</v>
      </c>
      <c r="J605">
        <v>2</v>
      </c>
      <c r="K605" s="7">
        <v>1.76</v>
      </c>
    </row>
    <row r="606" spans="1:11" x14ac:dyDescent="0.75">
      <c r="A606">
        <v>2004</v>
      </c>
      <c r="B606">
        <v>11</v>
      </c>
      <c r="C606">
        <v>1</v>
      </c>
      <c r="D606">
        <v>1.75</v>
      </c>
      <c r="G606">
        <v>1.93</v>
      </c>
      <c r="I606">
        <v>5.4</v>
      </c>
      <c r="J606">
        <v>2.2000000000000002</v>
      </c>
      <c r="K606" s="7">
        <v>1.93</v>
      </c>
    </row>
    <row r="607" spans="1:11" x14ac:dyDescent="0.75">
      <c r="A607">
        <v>2004</v>
      </c>
      <c r="B607">
        <v>12</v>
      </c>
      <c r="C607">
        <v>1</v>
      </c>
      <c r="D607">
        <v>2</v>
      </c>
      <c r="G607">
        <v>2.16</v>
      </c>
      <c r="I607">
        <v>5.4</v>
      </c>
      <c r="J607">
        <v>2.2000000000000002</v>
      </c>
      <c r="K607" s="7">
        <v>2.16</v>
      </c>
    </row>
    <row r="608" spans="1:11" x14ac:dyDescent="0.75">
      <c r="A608">
        <v>2005</v>
      </c>
      <c r="B608">
        <v>1</v>
      </c>
      <c r="C608">
        <v>1</v>
      </c>
      <c r="D608">
        <v>2.25</v>
      </c>
      <c r="G608">
        <v>2.2799999999999998</v>
      </c>
      <c r="H608">
        <v>4.3</v>
      </c>
      <c r="I608">
        <v>5.3</v>
      </c>
      <c r="J608">
        <v>2.2999999999999998</v>
      </c>
      <c r="K608" s="7">
        <v>2.2799999999999998</v>
      </c>
    </row>
    <row r="609" spans="1:11" x14ac:dyDescent="0.75">
      <c r="A609">
        <v>2005</v>
      </c>
      <c r="B609">
        <v>2</v>
      </c>
      <c r="C609">
        <v>1</v>
      </c>
      <c r="D609">
        <v>2.25</v>
      </c>
      <c r="G609">
        <v>2.5</v>
      </c>
      <c r="I609">
        <v>5.4</v>
      </c>
      <c r="J609">
        <v>2.4</v>
      </c>
      <c r="K609" s="7">
        <v>2.5</v>
      </c>
    </row>
    <row r="610" spans="1:11" x14ac:dyDescent="0.75">
      <c r="A610">
        <v>2005</v>
      </c>
      <c r="B610">
        <v>3</v>
      </c>
      <c r="C610">
        <v>1</v>
      </c>
      <c r="D610">
        <v>2.5</v>
      </c>
      <c r="G610">
        <v>2.63</v>
      </c>
      <c r="I610">
        <v>5.2</v>
      </c>
      <c r="J610">
        <v>2.2999999999999998</v>
      </c>
      <c r="K610" s="7">
        <v>2.63</v>
      </c>
    </row>
    <row r="611" spans="1:11" x14ac:dyDescent="0.75">
      <c r="A611">
        <v>2005</v>
      </c>
      <c r="B611">
        <v>4</v>
      </c>
      <c r="C611">
        <v>1</v>
      </c>
      <c r="D611">
        <v>2.75</v>
      </c>
      <c r="G611">
        <v>2.79</v>
      </c>
      <c r="H611">
        <v>2.1</v>
      </c>
      <c r="I611">
        <v>5.2</v>
      </c>
      <c r="J611">
        <v>2.2000000000000002</v>
      </c>
      <c r="K611" s="7">
        <v>2.79</v>
      </c>
    </row>
    <row r="612" spans="1:11" x14ac:dyDescent="0.75">
      <c r="A612">
        <v>2005</v>
      </c>
      <c r="B612">
        <v>5</v>
      </c>
      <c r="C612">
        <v>1</v>
      </c>
      <c r="D612">
        <v>2.75</v>
      </c>
      <c r="G612">
        <v>3</v>
      </c>
      <c r="I612">
        <v>5.0999999999999996</v>
      </c>
      <c r="J612">
        <v>2.2000000000000002</v>
      </c>
      <c r="K612" s="7">
        <v>3</v>
      </c>
    </row>
    <row r="613" spans="1:11" x14ac:dyDescent="0.75">
      <c r="A613">
        <v>2005</v>
      </c>
      <c r="B613">
        <v>6</v>
      </c>
      <c r="C613">
        <v>1</v>
      </c>
      <c r="D613">
        <v>3</v>
      </c>
      <c r="G613">
        <v>3.04</v>
      </c>
      <c r="I613">
        <v>5</v>
      </c>
      <c r="J613">
        <v>2</v>
      </c>
      <c r="K613" s="7">
        <v>3.04</v>
      </c>
    </row>
    <row r="614" spans="1:11" x14ac:dyDescent="0.75">
      <c r="A614">
        <v>2005</v>
      </c>
      <c r="B614">
        <v>7</v>
      </c>
      <c r="C614">
        <v>1</v>
      </c>
      <c r="D614">
        <v>3.25</v>
      </c>
      <c r="G614">
        <v>3.26</v>
      </c>
      <c r="H614">
        <v>3.4</v>
      </c>
      <c r="I614">
        <v>5</v>
      </c>
      <c r="J614">
        <v>2.1</v>
      </c>
      <c r="K614" s="7">
        <v>3.26</v>
      </c>
    </row>
    <row r="615" spans="1:11" x14ac:dyDescent="0.75">
      <c r="A615">
        <v>2005</v>
      </c>
      <c r="B615">
        <v>8</v>
      </c>
      <c r="C615">
        <v>1</v>
      </c>
      <c r="D615">
        <v>3.25</v>
      </c>
      <c r="G615">
        <v>3.5</v>
      </c>
      <c r="I615">
        <v>4.9000000000000004</v>
      </c>
      <c r="J615">
        <v>2.1</v>
      </c>
      <c r="K615" s="7">
        <v>3.5</v>
      </c>
    </row>
    <row r="616" spans="1:11" x14ac:dyDescent="0.75">
      <c r="A616">
        <v>2005</v>
      </c>
      <c r="B616">
        <v>9</v>
      </c>
      <c r="C616">
        <v>1</v>
      </c>
      <c r="D616">
        <v>3.5</v>
      </c>
      <c r="G616">
        <v>3.62</v>
      </c>
      <c r="I616">
        <v>5</v>
      </c>
      <c r="J616">
        <v>2</v>
      </c>
      <c r="K616" s="7">
        <v>3.62</v>
      </c>
    </row>
    <row r="617" spans="1:11" x14ac:dyDescent="0.75">
      <c r="A617">
        <v>2005</v>
      </c>
      <c r="B617">
        <v>10</v>
      </c>
      <c r="C617">
        <v>1</v>
      </c>
      <c r="D617">
        <v>3.75</v>
      </c>
      <c r="G617">
        <v>3.78</v>
      </c>
      <c r="H617">
        <v>2.2999999999999998</v>
      </c>
      <c r="I617">
        <v>5</v>
      </c>
      <c r="J617">
        <v>2.1</v>
      </c>
      <c r="K617" s="7">
        <v>3.78</v>
      </c>
    </row>
    <row r="618" spans="1:11" x14ac:dyDescent="0.75">
      <c r="A618">
        <v>2005</v>
      </c>
      <c r="B618">
        <v>11</v>
      </c>
      <c r="C618">
        <v>1</v>
      </c>
      <c r="D618">
        <v>4</v>
      </c>
      <c r="G618">
        <v>4</v>
      </c>
      <c r="I618">
        <v>5</v>
      </c>
      <c r="J618">
        <v>2.1</v>
      </c>
      <c r="K618" s="7">
        <v>4</v>
      </c>
    </row>
    <row r="619" spans="1:11" x14ac:dyDescent="0.75">
      <c r="A619">
        <v>2005</v>
      </c>
      <c r="B619">
        <v>12</v>
      </c>
      <c r="C619">
        <v>1</v>
      </c>
      <c r="D619">
        <v>4</v>
      </c>
      <c r="G619">
        <v>4.16</v>
      </c>
      <c r="I619">
        <v>4.9000000000000004</v>
      </c>
      <c r="J619">
        <v>2.2000000000000002</v>
      </c>
      <c r="K619" s="7">
        <v>4.16</v>
      </c>
    </row>
    <row r="620" spans="1:11" x14ac:dyDescent="0.75">
      <c r="A620">
        <v>2006</v>
      </c>
      <c r="B620">
        <v>1</v>
      </c>
      <c r="C620">
        <v>1</v>
      </c>
      <c r="D620">
        <v>4.25</v>
      </c>
      <c r="G620">
        <v>4.29</v>
      </c>
      <c r="H620">
        <v>4.9000000000000004</v>
      </c>
      <c r="I620">
        <v>4.7</v>
      </c>
      <c r="J620">
        <v>2.1</v>
      </c>
      <c r="K620" s="7">
        <v>4.29</v>
      </c>
    </row>
    <row r="621" spans="1:11" x14ac:dyDescent="0.75">
      <c r="A621">
        <v>2006</v>
      </c>
      <c r="B621">
        <v>2</v>
      </c>
      <c r="C621">
        <v>1</v>
      </c>
      <c r="D621">
        <v>4.5</v>
      </c>
      <c r="G621">
        <v>4.49</v>
      </c>
      <c r="I621">
        <v>4.8</v>
      </c>
      <c r="J621">
        <v>2.1</v>
      </c>
      <c r="K621" s="7">
        <v>4.49</v>
      </c>
    </row>
    <row r="622" spans="1:11" x14ac:dyDescent="0.75">
      <c r="A622">
        <v>2006</v>
      </c>
      <c r="B622">
        <v>3</v>
      </c>
      <c r="C622">
        <v>1</v>
      </c>
      <c r="D622">
        <v>4.5</v>
      </c>
      <c r="G622">
        <v>4.59</v>
      </c>
      <c r="I622">
        <v>4.7</v>
      </c>
      <c r="J622">
        <v>2.1</v>
      </c>
      <c r="K622" s="7">
        <v>4.59</v>
      </c>
    </row>
    <row r="623" spans="1:11" x14ac:dyDescent="0.75">
      <c r="A623">
        <v>2006</v>
      </c>
      <c r="B623">
        <v>4</v>
      </c>
      <c r="C623">
        <v>1</v>
      </c>
      <c r="D623">
        <v>4.75</v>
      </c>
      <c r="G623">
        <v>4.79</v>
      </c>
      <c r="H623">
        <v>1.2</v>
      </c>
      <c r="I623">
        <v>4.7</v>
      </c>
      <c r="J623">
        <v>2.2999999999999998</v>
      </c>
      <c r="K623" s="7">
        <v>4.79</v>
      </c>
    </row>
    <row r="624" spans="1:11" x14ac:dyDescent="0.75">
      <c r="A624">
        <v>2006</v>
      </c>
      <c r="B624">
        <v>5</v>
      </c>
      <c r="C624">
        <v>1</v>
      </c>
      <c r="D624">
        <v>4.75</v>
      </c>
      <c r="G624">
        <v>4.9400000000000004</v>
      </c>
      <c r="I624">
        <v>4.5999999999999996</v>
      </c>
      <c r="J624">
        <v>2.4</v>
      </c>
      <c r="K624" s="7">
        <v>4.9400000000000004</v>
      </c>
    </row>
    <row r="625" spans="1:11" x14ac:dyDescent="0.75">
      <c r="A625">
        <v>2006</v>
      </c>
      <c r="B625">
        <v>6</v>
      </c>
      <c r="C625">
        <v>1</v>
      </c>
      <c r="D625">
        <v>5</v>
      </c>
      <c r="G625">
        <v>4.99</v>
      </c>
      <c r="I625">
        <v>4.5999999999999996</v>
      </c>
      <c r="J625">
        <v>2.6</v>
      </c>
      <c r="K625" s="7">
        <v>4.99</v>
      </c>
    </row>
    <row r="626" spans="1:11" x14ac:dyDescent="0.75">
      <c r="A626">
        <v>2006</v>
      </c>
      <c r="B626">
        <v>7</v>
      </c>
      <c r="C626">
        <v>1</v>
      </c>
      <c r="D626">
        <v>5.25</v>
      </c>
      <c r="G626">
        <v>5.24</v>
      </c>
      <c r="H626">
        <v>0.4</v>
      </c>
      <c r="I626">
        <v>4.7</v>
      </c>
      <c r="J626">
        <v>2.7</v>
      </c>
      <c r="K626" s="7">
        <v>5.24</v>
      </c>
    </row>
    <row r="627" spans="1:11" x14ac:dyDescent="0.75">
      <c r="A627">
        <v>2006</v>
      </c>
      <c r="B627">
        <v>8</v>
      </c>
      <c r="C627">
        <v>1</v>
      </c>
      <c r="D627">
        <v>5.25</v>
      </c>
      <c r="G627">
        <v>5.25</v>
      </c>
      <c r="I627">
        <v>4.7</v>
      </c>
      <c r="J627">
        <v>2.8</v>
      </c>
      <c r="K627" s="7">
        <v>5.25</v>
      </c>
    </row>
    <row r="628" spans="1:11" x14ac:dyDescent="0.75">
      <c r="A628">
        <v>2006</v>
      </c>
      <c r="B628">
        <v>9</v>
      </c>
      <c r="C628">
        <v>1</v>
      </c>
      <c r="D628">
        <v>5.25</v>
      </c>
      <c r="G628">
        <v>5.25</v>
      </c>
      <c r="I628">
        <v>4.5</v>
      </c>
      <c r="J628">
        <v>2.9</v>
      </c>
      <c r="K628" s="7">
        <v>5.25</v>
      </c>
    </row>
    <row r="629" spans="1:11" x14ac:dyDescent="0.75">
      <c r="A629">
        <v>2006</v>
      </c>
      <c r="B629">
        <v>10</v>
      </c>
      <c r="C629">
        <v>1</v>
      </c>
      <c r="D629">
        <v>5.25</v>
      </c>
      <c r="G629">
        <v>5.25</v>
      </c>
      <c r="H629">
        <v>3.2</v>
      </c>
      <c r="I629">
        <v>4.4000000000000004</v>
      </c>
      <c r="J629">
        <v>2.7</v>
      </c>
      <c r="K629" s="7">
        <v>5.25</v>
      </c>
    </row>
    <row r="630" spans="1:11" x14ac:dyDescent="0.75">
      <c r="A630">
        <v>2006</v>
      </c>
      <c r="B630">
        <v>11</v>
      </c>
      <c r="C630">
        <v>1</v>
      </c>
      <c r="D630">
        <v>5.25</v>
      </c>
      <c r="G630">
        <v>5.25</v>
      </c>
      <c r="I630">
        <v>4.5</v>
      </c>
      <c r="J630">
        <v>2.6</v>
      </c>
      <c r="K630" s="7">
        <v>5.25</v>
      </c>
    </row>
    <row r="631" spans="1:11" x14ac:dyDescent="0.75">
      <c r="A631">
        <v>2006</v>
      </c>
      <c r="B631">
        <v>12</v>
      </c>
      <c r="C631">
        <v>1</v>
      </c>
      <c r="D631">
        <v>5.25</v>
      </c>
      <c r="G631">
        <v>5.24</v>
      </c>
      <c r="I631">
        <v>4.4000000000000004</v>
      </c>
      <c r="J631">
        <v>2.6</v>
      </c>
      <c r="K631" s="7">
        <v>5.24</v>
      </c>
    </row>
    <row r="632" spans="1:11" x14ac:dyDescent="0.75">
      <c r="A632">
        <v>2007</v>
      </c>
      <c r="B632">
        <v>1</v>
      </c>
      <c r="C632">
        <v>1</v>
      </c>
      <c r="D632">
        <v>5.25</v>
      </c>
      <c r="G632">
        <v>5.25</v>
      </c>
      <c r="H632">
        <v>0.2</v>
      </c>
      <c r="I632">
        <v>4.5999999999999996</v>
      </c>
      <c r="J632">
        <v>2.7</v>
      </c>
      <c r="K632" s="7">
        <v>5.25</v>
      </c>
    </row>
    <row r="633" spans="1:11" x14ac:dyDescent="0.75">
      <c r="A633">
        <v>2007</v>
      </c>
      <c r="B633">
        <v>2</v>
      </c>
      <c r="C633">
        <v>1</v>
      </c>
      <c r="D633">
        <v>5.25</v>
      </c>
      <c r="G633">
        <v>5.26</v>
      </c>
      <c r="I633">
        <v>4.5</v>
      </c>
      <c r="J633">
        <v>2.7</v>
      </c>
      <c r="K633" s="7">
        <v>5.26</v>
      </c>
    </row>
    <row r="634" spans="1:11" x14ac:dyDescent="0.75">
      <c r="A634">
        <v>2007</v>
      </c>
      <c r="B634">
        <v>3</v>
      </c>
      <c r="C634">
        <v>1</v>
      </c>
      <c r="D634">
        <v>5.25</v>
      </c>
      <c r="G634">
        <v>5.26</v>
      </c>
      <c r="I634">
        <v>4.4000000000000004</v>
      </c>
      <c r="J634">
        <v>2.5</v>
      </c>
      <c r="K634" s="7">
        <v>5.26</v>
      </c>
    </row>
    <row r="635" spans="1:11" x14ac:dyDescent="0.75">
      <c r="A635">
        <v>2007</v>
      </c>
      <c r="B635">
        <v>4</v>
      </c>
      <c r="C635">
        <v>1</v>
      </c>
      <c r="D635">
        <v>5.25</v>
      </c>
      <c r="G635">
        <v>5.25</v>
      </c>
      <c r="H635">
        <v>3.1</v>
      </c>
      <c r="I635">
        <v>4.5</v>
      </c>
      <c r="J635">
        <v>2.2999999999999998</v>
      </c>
      <c r="K635" s="7">
        <v>5.25</v>
      </c>
    </row>
    <row r="636" spans="1:11" x14ac:dyDescent="0.75">
      <c r="A636">
        <v>2007</v>
      </c>
      <c r="B636">
        <v>5</v>
      </c>
      <c r="C636">
        <v>1</v>
      </c>
      <c r="D636">
        <v>5.25</v>
      </c>
      <c r="G636">
        <v>5.25</v>
      </c>
      <c r="I636">
        <v>4.4000000000000004</v>
      </c>
      <c r="J636">
        <v>2.2000000000000002</v>
      </c>
      <c r="K636" s="7">
        <v>5.25</v>
      </c>
    </row>
    <row r="637" spans="1:11" x14ac:dyDescent="0.75">
      <c r="A637">
        <v>2007</v>
      </c>
      <c r="B637">
        <v>6</v>
      </c>
      <c r="C637">
        <v>1</v>
      </c>
      <c r="D637">
        <v>5.25</v>
      </c>
      <c r="G637">
        <v>5.25</v>
      </c>
      <c r="I637">
        <v>4.5999999999999996</v>
      </c>
      <c r="J637">
        <v>2.2000000000000002</v>
      </c>
      <c r="K637" s="7">
        <v>5.25</v>
      </c>
    </row>
    <row r="638" spans="1:11" x14ac:dyDescent="0.75">
      <c r="A638">
        <v>2007</v>
      </c>
      <c r="B638">
        <v>7</v>
      </c>
      <c r="C638">
        <v>1</v>
      </c>
      <c r="D638">
        <v>5.25</v>
      </c>
      <c r="G638">
        <v>5.26</v>
      </c>
      <c r="H638">
        <v>2.7</v>
      </c>
      <c r="I638">
        <v>4.7</v>
      </c>
      <c r="J638">
        <v>2.2000000000000002</v>
      </c>
      <c r="K638" s="7">
        <v>5.26</v>
      </c>
    </row>
    <row r="639" spans="1:11" x14ac:dyDescent="0.75">
      <c r="A639">
        <v>2007</v>
      </c>
      <c r="B639">
        <v>8</v>
      </c>
      <c r="C639">
        <v>1</v>
      </c>
      <c r="D639">
        <v>5.25</v>
      </c>
      <c r="G639">
        <v>5.0199999999999996</v>
      </c>
      <c r="I639">
        <v>4.5999999999999996</v>
      </c>
      <c r="J639">
        <v>2.1</v>
      </c>
      <c r="K639" s="7">
        <v>5.0199999999999996</v>
      </c>
    </row>
    <row r="640" spans="1:11" x14ac:dyDescent="0.75">
      <c r="A640">
        <v>2007</v>
      </c>
      <c r="B640">
        <v>9</v>
      </c>
      <c r="C640">
        <v>1</v>
      </c>
      <c r="D640">
        <v>5.25</v>
      </c>
      <c r="G640">
        <v>4.9400000000000004</v>
      </c>
      <c r="I640">
        <v>4.7</v>
      </c>
      <c r="J640">
        <v>2.1</v>
      </c>
      <c r="K640" s="7">
        <v>4.9400000000000004</v>
      </c>
    </row>
    <row r="641" spans="1:11" x14ac:dyDescent="0.75">
      <c r="A641">
        <v>2007</v>
      </c>
      <c r="B641">
        <v>10</v>
      </c>
      <c r="C641">
        <v>1</v>
      </c>
      <c r="D641">
        <v>4.75</v>
      </c>
      <c r="G641">
        <v>4.76</v>
      </c>
      <c r="H641">
        <v>1.4</v>
      </c>
      <c r="I641">
        <v>4.7</v>
      </c>
      <c r="J641">
        <v>2.2000000000000002</v>
      </c>
      <c r="K641" s="7">
        <v>4.76</v>
      </c>
    </row>
    <row r="642" spans="1:11" x14ac:dyDescent="0.75">
      <c r="A642">
        <v>2007</v>
      </c>
      <c r="B642">
        <v>11</v>
      </c>
      <c r="C642">
        <v>1</v>
      </c>
      <c r="D642">
        <v>4.5</v>
      </c>
      <c r="G642">
        <v>4.49</v>
      </c>
      <c r="I642">
        <v>4.7</v>
      </c>
      <c r="J642">
        <v>2.2999999999999998</v>
      </c>
      <c r="K642" s="7">
        <v>4.49</v>
      </c>
    </row>
    <row r="643" spans="1:11" x14ac:dyDescent="0.75">
      <c r="A643">
        <v>2007</v>
      </c>
      <c r="B643">
        <v>12</v>
      </c>
      <c r="C643">
        <v>1</v>
      </c>
      <c r="D643">
        <v>4.5</v>
      </c>
      <c r="G643">
        <v>4.24</v>
      </c>
      <c r="I643">
        <v>5</v>
      </c>
      <c r="J643">
        <v>2.4</v>
      </c>
      <c r="K643" s="7">
        <v>4.24</v>
      </c>
    </row>
    <row r="644" spans="1:11" x14ac:dyDescent="0.75">
      <c r="A644">
        <v>2008</v>
      </c>
      <c r="B644">
        <v>1</v>
      </c>
      <c r="C644">
        <v>1</v>
      </c>
      <c r="D644">
        <v>4.25</v>
      </c>
      <c r="G644">
        <v>3.94</v>
      </c>
      <c r="H644">
        <v>-2.7</v>
      </c>
      <c r="I644">
        <v>5</v>
      </c>
      <c r="J644">
        <v>2.5</v>
      </c>
      <c r="K644" s="7">
        <v>3.94</v>
      </c>
    </row>
    <row r="645" spans="1:11" x14ac:dyDescent="0.75">
      <c r="A645">
        <v>2008</v>
      </c>
      <c r="B645">
        <v>2</v>
      </c>
      <c r="C645">
        <v>1</v>
      </c>
      <c r="D645">
        <v>3</v>
      </c>
      <c r="G645">
        <v>2.98</v>
      </c>
      <c r="I645">
        <v>4.9000000000000004</v>
      </c>
      <c r="J645">
        <v>2.2999999999999998</v>
      </c>
      <c r="K645" s="7">
        <v>2.98</v>
      </c>
    </row>
    <row r="646" spans="1:11" x14ac:dyDescent="0.75">
      <c r="A646">
        <v>2008</v>
      </c>
      <c r="B646">
        <v>3</v>
      </c>
      <c r="C646">
        <v>1</v>
      </c>
      <c r="D646">
        <v>3</v>
      </c>
      <c r="G646">
        <v>2.61</v>
      </c>
      <c r="I646">
        <v>5.0999999999999996</v>
      </c>
      <c r="J646">
        <v>2.4</v>
      </c>
      <c r="K646" s="7">
        <v>2.61</v>
      </c>
    </row>
    <row r="647" spans="1:11" x14ac:dyDescent="0.75">
      <c r="A647">
        <v>2008</v>
      </c>
      <c r="B647">
        <v>4</v>
      </c>
      <c r="C647">
        <v>1</v>
      </c>
      <c r="D647">
        <v>2.25</v>
      </c>
      <c r="G647">
        <v>2.2799999999999998</v>
      </c>
      <c r="H647">
        <v>2</v>
      </c>
      <c r="I647">
        <v>5</v>
      </c>
      <c r="J647">
        <v>2.2999999999999998</v>
      </c>
      <c r="K647" s="7">
        <v>2.2799999999999998</v>
      </c>
    </row>
    <row r="648" spans="1:11" x14ac:dyDescent="0.75">
      <c r="A648">
        <v>2008</v>
      </c>
      <c r="B648">
        <v>5</v>
      </c>
      <c r="C648">
        <v>1</v>
      </c>
      <c r="D648">
        <v>2</v>
      </c>
      <c r="G648">
        <v>1.98</v>
      </c>
      <c r="I648">
        <v>5.4</v>
      </c>
      <c r="J648">
        <v>2.2999999999999998</v>
      </c>
      <c r="K648" s="7">
        <v>1.98</v>
      </c>
    </row>
    <row r="649" spans="1:11" x14ac:dyDescent="0.75">
      <c r="A649">
        <v>2008</v>
      </c>
      <c r="B649">
        <v>6</v>
      </c>
      <c r="C649">
        <v>1</v>
      </c>
      <c r="D649">
        <v>2</v>
      </c>
      <c r="G649">
        <v>2</v>
      </c>
      <c r="I649">
        <v>5.6</v>
      </c>
      <c r="J649">
        <v>2.4</v>
      </c>
      <c r="K649" s="7">
        <v>2</v>
      </c>
    </row>
    <row r="650" spans="1:11" x14ac:dyDescent="0.75">
      <c r="A650">
        <v>2008</v>
      </c>
      <c r="B650">
        <v>7</v>
      </c>
      <c r="C650">
        <v>1</v>
      </c>
      <c r="D650">
        <v>2</v>
      </c>
      <c r="G650">
        <v>2.0099999999999998</v>
      </c>
      <c r="H650">
        <v>-1.9</v>
      </c>
      <c r="I650">
        <v>5.8</v>
      </c>
      <c r="J650">
        <v>2.5</v>
      </c>
      <c r="K650" s="7">
        <v>2.0099999999999998</v>
      </c>
    </row>
    <row r="651" spans="1:11" x14ac:dyDescent="0.75">
      <c r="A651">
        <v>2008</v>
      </c>
      <c r="B651">
        <v>8</v>
      </c>
      <c r="C651">
        <v>1</v>
      </c>
      <c r="D651">
        <v>2</v>
      </c>
      <c r="G651">
        <v>2</v>
      </c>
      <c r="I651">
        <v>6.1</v>
      </c>
      <c r="J651">
        <v>2.5</v>
      </c>
      <c r="K651" s="7">
        <v>2</v>
      </c>
    </row>
    <row r="652" spans="1:11" x14ac:dyDescent="0.75">
      <c r="A652">
        <v>2008</v>
      </c>
      <c r="B652">
        <v>9</v>
      </c>
      <c r="C652">
        <v>1</v>
      </c>
      <c r="D652">
        <v>2</v>
      </c>
      <c r="G652">
        <v>1.81</v>
      </c>
      <c r="I652">
        <v>6.1</v>
      </c>
      <c r="J652">
        <v>2.5</v>
      </c>
      <c r="K652" s="7">
        <v>1.81</v>
      </c>
    </row>
    <row r="653" spans="1:11" x14ac:dyDescent="0.75">
      <c r="A653">
        <v>2008</v>
      </c>
      <c r="B653">
        <v>10</v>
      </c>
      <c r="C653">
        <v>1</v>
      </c>
      <c r="D653">
        <v>2</v>
      </c>
      <c r="G653">
        <v>0.97</v>
      </c>
      <c r="H653">
        <v>-8.1999999999999993</v>
      </c>
      <c r="I653">
        <v>6.5</v>
      </c>
      <c r="J653">
        <v>2.2000000000000002</v>
      </c>
      <c r="K653" s="7">
        <v>0.97</v>
      </c>
    </row>
    <row r="654" spans="1:11" x14ac:dyDescent="0.75">
      <c r="A654">
        <v>2008</v>
      </c>
      <c r="B654">
        <v>11</v>
      </c>
      <c r="C654">
        <v>1</v>
      </c>
      <c r="D654">
        <v>1</v>
      </c>
      <c r="G654">
        <v>0.39</v>
      </c>
      <c r="I654">
        <v>6.8</v>
      </c>
      <c r="J654">
        <v>2</v>
      </c>
      <c r="K654" s="7">
        <v>0.39</v>
      </c>
    </row>
    <row r="655" spans="1:11" x14ac:dyDescent="0.75">
      <c r="A655">
        <v>2008</v>
      </c>
      <c r="B655">
        <v>12</v>
      </c>
      <c r="C655">
        <v>1</v>
      </c>
      <c r="D655">
        <v>1</v>
      </c>
      <c r="G655">
        <v>0.16</v>
      </c>
      <c r="I655">
        <v>7.3</v>
      </c>
      <c r="J655">
        <v>1.8</v>
      </c>
      <c r="K655" s="7">
        <v>0.16</v>
      </c>
    </row>
    <row r="656" spans="1:11" x14ac:dyDescent="0.75">
      <c r="A656">
        <v>2009</v>
      </c>
      <c r="B656">
        <v>1</v>
      </c>
      <c r="C656">
        <v>1</v>
      </c>
      <c r="E656">
        <v>0.25</v>
      </c>
      <c r="F656">
        <v>0</v>
      </c>
      <c r="G656">
        <v>0.15</v>
      </c>
      <c r="H656">
        <v>-5.4</v>
      </c>
      <c r="I656">
        <v>7.8</v>
      </c>
      <c r="J656">
        <v>1.7</v>
      </c>
      <c r="K656" s="7">
        <v>0.15</v>
      </c>
    </row>
    <row r="657" spans="1:11" x14ac:dyDescent="0.75">
      <c r="A657">
        <v>2009</v>
      </c>
      <c r="B657">
        <v>2</v>
      </c>
      <c r="C657">
        <v>1</v>
      </c>
      <c r="E657">
        <v>0.25</v>
      </c>
      <c r="F657">
        <v>0</v>
      </c>
      <c r="G657">
        <v>0.22</v>
      </c>
      <c r="I657">
        <v>8.3000000000000007</v>
      </c>
      <c r="J657">
        <v>1.8</v>
      </c>
      <c r="K657" s="7">
        <v>0.22</v>
      </c>
    </row>
    <row r="658" spans="1:11" x14ac:dyDescent="0.75">
      <c r="A658">
        <v>2009</v>
      </c>
      <c r="B658">
        <v>3</v>
      </c>
      <c r="C658">
        <v>1</v>
      </c>
      <c r="E658">
        <v>0.25</v>
      </c>
      <c r="F658">
        <v>0</v>
      </c>
      <c r="G658">
        <v>0.18</v>
      </c>
      <c r="I658">
        <v>8.6999999999999993</v>
      </c>
      <c r="J658">
        <v>1.8</v>
      </c>
      <c r="K658" s="7">
        <v>0.18</v>
      </c>
    </row>
    <row r="659" spans="1:11" x14ac:dyDescent="0.75">
      <c r="A659">
        <v>2009</v>
      </c>
      <c r="B659">
        <v>4</v>
      </c>
      <c r="C659">
        <v>1</v>
      </c>
      <c r="E659">
        <v>0.25</v>
      </c>
      <c r="F659">
        <v>0</v>
      </c>
      <c r="G659">
        <v>0.15</v>
      </c>
      <c r="H659">
        <v>-0.5</v>
      </c>
      <c r="I659">
        <v>9</v>
      </c>
      <c r="J659">
        <v>1.9</v>
      </c>
      <c r="K659" s="7">
        <v>0.15</v>
      </c>
    </row>
    <row r="660" spans="1:11" x14ac:dyDescent="0.75">
      <c r="A660">
        <v>2009</v>
      </c>
      <c r="B660">
        <v>5</v>
      </c>
      <c r="C660">
        <v>1</v>
      </c>
      <c r="E660">
        <v>0.25</v>
      </c>
      <c r="F660">
        <v>0</v>
      </c>
      <c r="G660">
        <v>0.18</v>
      </c>
      <c r="I660">
        <v>9.4</v>
      </c>
      <c r="J660">
        <v>1.8</v>
      </c>
      <c r="K660" s="7">
        <v>0.18</v>
      </c>
    </row>
    <row r="661" spans="1:11" x14ac:dyDescent="0.75">
      <c r="A661">
        <v>2009</v>
      </c>
      <c r="B661">
        <v>6</v>
      </c>
      <c r="C661">
        <v>1</v>
      </c>
      <c r="E661">
        <v>0.25</v>
      </c>
      <c r="F661">
        <v>0</v>
      </c>
      <c r="G661">
        <v>0.21</v>
      </c>
      <c r="I661">
        <v>9.5</v>
      </c>
      <c r="J661">
        <v>1.7</v>
      </c>
      <c r="K661" s="7">
        <v>0.21</v>
      </c>
    </row>
    <row r="662" spans="1:11" x14ac:dyDescent="0.75">
      <c r="A662">
        <v>2009</v>
      </c>
      <c r="B662">
        <v>7</v>
      </c>
      <c r="C662">
        <v>1</v>
      </c>
      <c r="E662">
        <v>0.25</v>
      </c>
      <c r="F662">
        <v>0</v>
      </c>
      <c r="G662">
        <v>0.16</v>
      </c>
      <c r="H662">
        <v>1.3</v>
      </c>
      <c r="I662">
        <v>9.5</v>
      </c>
      <c r="J662">
        <v>1.5</v>
      </c>
      <c r="K662" s="7">
        <v>0.16</v>
      </c>
    </row>
    <row r="663" spans="1:11" x14ac:dyDescent="0.75">
      <c r="A663">
        <v>2009</v>
      </c>
      <c r="B663">
        <v>8</v>
      </c>
      <c r="C663">
        <v>1</v>
      </c>
      <c r="E663">
        <v>0.25</v>
      </c>
      <c r="F663">
        <v>0</v>
      </c>
      <c r="G663">
        <v>0.16</v>
      </c>
      <c r="I663">
        <v>9.6</v>
      </c>
      <c r="J663">
        <v>1.4</v>
      </c>
      <c r="K663" s="7">
        <v>0.16</v>
      </c>
    </row>
    <row r="664" spans="1:11" x14ac:dyDescent="0.75">
      <c r="A664">
        <v>2009</v>
      </c>
      <c r="B664">
        <v>9</v>
      </c>
      <c r="C664">
        <v>1</v>
      </c>
      <c r="E664">
        <v>0.25</v>
      </c>
      <c r="F664">
        <v>0</v>
      </c>
      <c r="G664">
        <v>0.15</v>
      </c>
      <c r="I664">
        <v>9.8000000000000007</v>
      </c>
      <c r="J664">
        <v>1.5</v>
      </c>
      <c r="K664" s="7">
        <v>0.15</v>
      </c>
    </row>
    <row r="665" spans="1:11" x14ac:dyDescent="0.75">
      <c r="A665">
        <v>2009</v>
      </c>
      <c r="B665">
        <v>10</v>
      </c>
      <c r="C665">
        <v>1</v>
      </c>
      <c r="E665">
        <v>0.25</v>
      </c>
      <c r="F665">
        <v>0</v>
      </c>
      <c r="G665">
        <v>0.12</v>
      </c>
      <c r="H665">
        <v>3.9</v>
      </c>
      <c r="I665">
        <v>10</v>
      </c>
      <c r="J665">
        <v>1.7</v>
      </c>
      <c r="K665" s="7">
        <v>0.12</v>
      </c>
    </row>
    <row r="666" spans="1:11" x14ac:dyDescent="0.75">
      <c r="A666">
        <v>2009</v>
      </c>
      <c r="B666">
        <v>11</v>
      </c>
      <c r="C666">
        <v>1</v>
      </c>
      <c r="E666">
        <v>0.25</v>
      </c>
      <c r="F666">
        <v>0</v>
      </c>
      <c r="G666">
        <v>0.12</v>
      </c>
      <c r="I666">
        <v>9.9</v>
      </c>
      <c r="J666">
        <v>1.7</v>
      </c>
      <c r="K666" s="7">
        <v>0.12</v>
      </c>
    </row>
    <row r="667" spans="1:11" x14ac:dyDescent="0.75">
      <c r="A667">
        <v>2009</v>
      </c>
      <c r="B667">
        <v>12</v>
      </c>
      <c r="C667">
        <v>1</v>
      </c>
      <c r="E667">
        <v>0.25</v>
      </c>
      <c r="F667">
        <v>0</v>
      </c>
      <c r="G667">
        <v>0.12</v>
      </c>
      <c r="I667">
        <v>9.9</v>
      </c>
      <c r="J667">
        <v>1.8</v>
      </c>
      <c r="K667" s="7">
        <v>0.12</v>
      </c>
    </row>
    <row r="668" spans="1:11" x14ac:dyDescent="0.75">
      <c r="A668">
        <v>2010</v>
      </c>
      <c r="B668">
        <v>1</v>
      </c>
      <c r="C668">
        <v>1</v>
      </c>
      <c r="E668">
        <v>0.25</v>
      </c>
      <c r="F668">
        <v>0</v>
      </c>
      <c r="G668">
        <v>0.11</v>
      </c>
      <c r="H668">
        <v>1.7</v>
      </c>
      <c r="I668">
        <v>9.8000000000000007</v>
      </c>
      <c r="J668">
        <v>1.6</v>
      </c>
      <c r="K668" s="7">
        <v>0.11</v>
      </c>
    </row>
    <row r="669" spans="1:11" x14ac:dyDescent="0.75">
      <c r="A669">
        <v>2010</v>
      </c>
      <c r="B669">
        <v>2</v>
      </c>
      <c r="C669">
        <v>1</v>
      </c>
      <c r="E669">
        <v>0.25</v>
      </c>
      <c r="F669">
        <v>0</v>
      </c>
      <c r="G669">
        <v>0.13</v>
      </c>
      <c r="I669">
        <v>9.8000000000000007</v>
      </c>
      <c r="J669">
        <v>1.3</v>
      </c>
      <c r="K669" s="7">
        <v>0.13</v>
      </c>
    </row>
    <row r="670" spans="1:11" x14ac:dyDescent="0.75">
      <c r="A670">
        <v>2010</v>
      </c>
      <c r="B670">
        <v>3</v>
      </c>
      <c r="C670">
        <v>1</v>
      </c>
      <c r="E670">
        <v>0.25</v>
      </c>
      <c r="F670">
        <v>0</v>
      </c>
      <c r="G670">
        <v>0.16</v>
      </c>
      <c r="I670">
        <v>9.9</v>
      </c>
      <c r="J670">
        <v>1.1000000000000001</v>
      </c>
      <c r="K670" s="7">
        <v>0.16</v>
      </c>
    </row>
    <row r="671" spans="1:11" x14ac:dyDescent="0.75">
      <c r="A671">
        <v>2010</v>
      </c>
      <c r="B671">
        <v>4</v>
      </c>
      <c r="C671">
        <v>1</v>
      </c>
      <c r="E671">
        <v>0.25</v>
      </c>
      <c r="F671">
        <v>0</v>
      </c>
      <c r="G671">
        <v>0.2</v>
      </c>
      <c r="H671">
        <v>3.9</v>
      </c>
      <c r="I671">
        <v>9.9</v>
      </c>
      <c r="J671">
        <v>0.9</v>
      </c>
      <c r="K671" s="7">
        <v>0.2</v>
      </c>
    </row>
    <row r="672" spans="1:11" x14ac:dyDescent="0.75">
      <c r="A672">
        <v>2010</v>
      </c>
      <c r="B672">
        <v>5</v>
      </c>
      <c r="C672">
        <v>1</v>
      </c>
      <c r="E672">
        <v>0.25</v>
      </c>
      <c r="F672">
        <v>0</v>
      </c>
      <c r="G672">
        <v>0.2</v>
      </c>
      <c r="I672">
        <v>9.6</v>
      </c>
      <c r="J672">
        <v>0.9</v>
      </c>
      <c r="K672" s="7">
        <v>0.2</v>
      </c>
    </row>
    <row r="673" spans="1:11" x14ac:dyDescent="0.75">
      <c r="A673">
        <v>2010</v>
      </c>
      <c r="B673">
        <v>6</v>
      </c>
      <c r="C673">
        <v>1</v>
      </c>
      <c r="E673">
        <v>0.25</v>
      </c>
      <c r="F673">
        <v>0</v>
      </c>
      <c r="G673">
        <v>0.18</v>
      </c>
      <c r="I673">
        <v>9.4</v>
      </c>
      <c r="J673">
        <v>0.9</v>
      </c>
      <c r="K673" s="7">
        <v>0.18</v>
      </c>
    </row>
    <row r="674" spans="1:11" x14ac:dyDescent="0.75">
      <c r="A674">
        <v>2010</v>
      </c>
      <c r="B674">
        <v>7</v>
      </c>
      <c r="C674">
        <v>1</v>
      </c>
      <c r="E674">
        <v>0.25</v>
      </c>
      <c r="F674">
        <v>0</v>
      </c>
      <c r="G674">
        <v>0.18</v>
      </c>
      <c r="H674">
        <v>2.7</v>
      </c>
      <c r="I674">
        <v>9.4</v>
      </c>
      <c r="J674">
        <v>0.9</v>
      </c>
      <c r="K674" s="7">
        <v>0.18</v>
      </c>
    </row>
    <row r="675" spans="1:11" x14ac:dyDescent="0.75">
      <c r="A675">
        <v>2010</v>
      </c>
      <c r="B675">
        <v>8</v>
      </c>
      <c r="C675">
        <v>1</v>
      </c>
      <c r="E675">
        <v>0.25</v>
      </c>
      <c r="F675">
        <v>0</v>
      </c>
      <c r="G675">
        <v>0.19</v>
      </c>
      <c r="I675">
        <v>9.5</v>
      </c>
      <c r="J675">
        <v>0.9</v>
      </c>
      <c r="K675" s="7">
        <v>0.19</v>
      </c>
    </row>
    <row r="676" spans="1:11" x14ac:dyDescent="0.75">
      <c r="A676">
        <v>2010</v>
      </c>
      <c r="B676">
        <v>9</v>
      </c>
      <c r="C676">
        <v>1</v>
      </c>
      <c r="E676">
        <v>0.25</v>
      </c>
      <c r="F676">
        <v>0</v>
      </c>
      <c r="G676">
        <v>0.19</v>
      </c>
      <c r="I676">
        <v>9.5</v>
      </c>
      <c r="J676">
        <v>0.8</v>
      </c>
      <c r="K676" s="7">
        <v>0.19</v>
      </c>
    </row>
    <row r="677" spans="1:11" x14ac:dyDescent="0.75">
      <c r="A677">
        <v>2010</v>
      </c>
      <c r="B677">
        <v>10</v>
      </c>
      <c r="C677">
        <v>1</v>
      </c>
      <c r="E677">
        <v>0.25</v>
      </c>
      <c r="F677">
        <v>0</v>
      </c>
      <c r="G677">
        <v>0.19</v>
      </c>
      <c r="H677">
        <v>2.5</v>
      </c>
      <c r="I677">
        <v>9.4</v>
      </c>
      <c r="J677">
        <v>0.6</v>
      </c>
      <c r="K677" s="7">
        <v>0.19</v>
      </c>
    </row>
    <row r="678" spans="1:11" x14ac:dyDescent="0.75">
      <c r="A678">
        <v>2010</v>
      </c>
      <c r="B678">
        <v>11</v>
      </c>
      <c r="C678">
        <v>1</v>
      </c>
      <c r="E678">
        <v>0.25</v>
      </c>
      <c r="F678">
        <v>0</v>
      </c>
      <c r="G678">
        <v>0.19</v>
      </c>
      <c r="I678">
        <v>9.8000000000000007</v>
      </c>
      <c r="J678">
        <v>0.8</v>
      </c>
      <c r="K678" s="7">
        <v>0.19</v>
      </c>
    </row>
    <row r="679" spans="1:11" x14ac:dyDescent="0.75">
      <c r="A679">
        <v>2010</v>
      </c>
      <c r="B679">
        <v>12</v>
      </c>
      <c r="C679">
        <v>1</v>
      </c>
      <c r="E679">
        <v>0.25</v>
      </c>
      <c r="F679">
        <v>0</v>
      </c>
      <c r="G679">
        <v>0.18</v>
      </c>
      <c r="I679">
        <v>9.3000000000000007</v>
      </c>
      <c r="J679">
        <v>0.8</v>
      </c>
      <c r="K679" s="7">
        <v>0.18</v>
      </c>
    </row>
    <row r="680" spans="1:11" x14ac:dyDescent="0.75">
      <c r="A680">
        <v>2011</v>
      </c>
      <c r="B680">
        <v>1</v>
      </c>
      <c r="C680">
        <v>1</v>
      </c>
      <c r="E680">
        <v>0.25</v>
      </c>
      <c r="F680">
        <v>0</v>
      </c>
      <c r="G680">
        <v>0.17</v>
      </c>
      <c r="H680">
        <v>-1.5</v>
      </c>
      <c r="I680">
        <v>9.1</v>
      </c>
      <c r="J680">
        <v>1</v>
      </c>
      <c r="K680" s="7">
        <v>0.17</v>
      </c>
    </row>
    <row r="681" spans="1:11" x14ac:dyDescent="0.75">
      <c r="A681">
        <v>2011</v>
      </c>
      <c r="B681">
        <v>2</v>
      </c>
      <c r="C681">
        <v>1</v>
      </c>
      <c r="E681">
        <v>0.25</v>
      </c>
      <c r="F681">
        <v>0</v>
      </c>
      <c r="G681">
        <v>0.16</v>
      </c>
      <c r="I681">
        <v>9</v>
      </c>
      <c r="J681">
        <v>1.1000000000000001</v>
      </c>
      <c r="K681" s="7">
        <v>0.16</v>
      </c>
    </row>
    <row r="682" spans="1:11" x14ac:dyDescent="0.75">
      <c r="A682">
        <v>2011</v>
      </c>
      <c r="B682">
        <v>3</v>
      </c>
      <c r="C682">
        <v>1</v>
      </c>
      <c r="E682">
        <v>0.25</v>
      </c>
      <c r="F682">
        <v>0</v>
      </c>
      <c r="G682">
        <v>0.14000000000000001</v>
      </c>
      <c r="I682">
        <v>9</v>
      </c>
      <c r="J682">
        <v>1.2</v>
      </c>
      <c r="K682" s="7">
        <v>0.14000000000000001</v>
      </c>
    </row>
    <row r="683" spans="1:11" x14ac:dyDescent="0.75">
      <c r="A683">
        <v>2011</v>
      </c>
      <c r="B683">
        <v>4</v>
      </c>
      <c r="C683">
        <v>1</v>
      </c>
      <c r="E683">
        <v>0.25</v>
      </c>
      <c r="F683">
        <v>0</v>
      </c>
      <c r="G683">
        <v>0.1</v>
      </c>
      <c r="H683">
        <v>2.9</v>
      </c>
      <c r="I683">
        <v>9.1</v>
      </c>
      <c r="J683">
        <v>1.3</v>
      </c>
      <c r="K683" s="7">
        <v>0.1</v>
      </c>
    </row>
    <row r="684" spans="1:11" x14ac:dyDescent="0.75">
      <c r="A684">
        <v>2011</v>
      </c>
      <c r="B684">
        <v>5</v>
      </c>
      <c r="C684">
        <v>1</v>
      </c>
      <c r="E684">
        <v>0.25</v>
      </c>
      <c r="F684">
        <v>0</v>
      </c>
      <c r="G684">
        <v>0.09</v>
      </c>
      <c r="I684">
        <v>9</v>
      </c>
      <c r="J684">
        <v>1.5</v>
      </c>
      <c r="K684" s="7">
        <v>0.09</v>
      </c>
    </row>
    <row r="685" spans="1:11" x14ac:dyDescent="0.75">
      <c r="A685">
        <v>2011</v>
      </c>
      <c r="B685">
        <v>6</v>
      </c>
      <c r="C685">
        <v>1</v>
      </c>
      <c r="E685">
        <v>0.25</v>
      </c>
      <c r="F685">
        <v>0</v>
      </c>
      <c r="G685">
        <v>0.09</v>
      </c>
      <c r="I685">
        <v>9.1</v>
      </c>
      <c r="J685">
        <v>1.6</v>
      </c>
      <c r="K685" s="7">
        <v>0.09</v>
      </c>
    </row>
    <row r="686" spans="1:11" x14ac:dyDescent="0.75">
      <c r="A686">
        <v>2011</v>
      </c>
      <c r="B686">
        <v>7</v>
      </c>
      <c r="C686">
        <v>1</v>
      </c>
      <c r="E686">
        <v>0.25</v>
      </c>
      <c r="F686">
        <v>0</v>
      </c>
      <c r="G686">
        <v>7.0000000000000007E-2</v>
      </c>
      <c r="H686">
        <v>0.8</v>
      </c>
      <c r="I686">
        <v>9</v>
      </c>
      <c r="J686">
        <v>1.8</v>
      </c>
      <c r="K686" s="7">
        <v>7.0000000000000007E-2</v>
      </c>
    </row>
    <row r="687" spans="1:11" x14ac:dyDescent="0.75">
      <c r="A687">
        <v>2011</v>
      </c>
      <c r="B687">
        <v>8</v>
      </c>
      <c r="C687">
        <v>1</v>
      </c>
      <c r="E687">
        <v>0.25</v>
      </c>
      <c r="F687">
        <v>0</v>
      </c>
      <c r="G687">
        <v>0.1</v>
      </c>
      <c r="I687">
        <v>9</v>
      </c>
      <c r="J687">
        <v>2</v>
      </c>
      <c r="K687" s="7">
        <v>0.1</v>
      </c>
    </row>
    <row r="688" spans="1:11" x14ac:dyDescent="0.75">
      <c r="A688">
        <v>2011</v>
      </c>
      <c r="B688">
        <v>9</v>
      </c>
      <c r="C688">
        <v>1</v>
      </c>
      <c r="E688">
        <v>0.25</v>
      </c>
      <c r="F688">
        <v>0</v>
      </c>
      <c r="G688">
        <v>0.08</v>
      </c>
      <c r="I688">
        <v>9</v>
      </c>
      <c r="J688">
        <v>2</v>
      </c>
      <c r="K688" s="7">
        <v>0.08</v>
      </c>
    </row>
    <row r="689" spans="1:11" x14ac:dyDescent="0.75">
      <c r="A689">
        <v>2011</v>
      </c>
      <c r="B689">
        <v>10</v>
      </c>
      <c r="C689">
        <v>1</v>
      </c>
      <c r="E689">
        <v>0.25</v>
      </c>
      <c r="F689">
        <v>0</v>
      </c>
      <c r="G689">
        <v>7.0000000000000007E-2</v>
      </c>
      <c r="H689">
        <v>4.5999999999999996</v>
      </c>
      <c r="I689">
        <v>8.8000000000000007</v>
      </c>
      <c r="J689">
        <v>2.1</v>
      </c>
      <c r="K689" s="7">
        <v>7.0000000000000007E-2</v>
      </c>
    </row>
    <row r="690" spans="1:11" x14ac:dyDescent="0.75">
      <c r="A690">
        <v>2011</v>
      </c>
      <c r="B690">
        <v>11</v>
      </c>
      <c r="C690">
        <v>1</v>
      </c>
      <c r="E690">
        <v>0.25</v>
      </c>
      <c r="F690">
        <v>0</v>
      </c>
      <c r="G690">
        <v>0.08</v>
      </c>
      <c r="I690">
        <v>8.6</v>
      </c>
      <c r="J690">
        <v>2.2000000000000002</v>
      </c>
      <c r="K690" s="7">
        <v>0.08</v>
      </c>
    </row>
    <row r="691" spans="1:11" x14ac:dyDescent="0.75">
      <c r="A691">
        <v>2011</v>
      </c>
      <c r="B691">
        <v>12</v>
      </c>
      <c r="C691">
        <v>1</v>
      </c>
      <c r="E691">
        <v>0.25</v>
      </c>
      <c r="F691">
        <v>0</v>
      </c>
      <c r="G691">
        <v>7.0000000000000007E-2</v>
      </c>
      <c r="I691">
        <v>8.5</v>
      </c>
      <c r="J691">
        <v>2.2000000000000002</v>
      </c>
      <c r="K691" s="7">
        <v>7.0000000000000007E-2</v>
      </c>
    </row>
    <row r="692" spans="1:11" x14ac:dyDescent="0.75">
      <c r="A692">
        <v>2012</v>
      </c>
      <c r="B692">
        <v>1</v>
      </c>
      <c r="C692">
        <v>1</v>
      </c>
      <c r="E692">
        <v>0.25</v>
      </c>
      <c r="F692">
        <v>0</v>
      </c>
      <c r="G692">
        <v>0.08</v>
      </c>
      <c r="H692">
        <v>2.7</v>
      </c>
      <c r="I692">
        <v>8.3000000000000007</v>
      </c>
      <c r="J692">
        <v>2.2999999999999998</v>
      </c>
      <c r="K692" s="7">
        <v>0.08</v>
      </c>
    </row>
    <row r="693" spans="1:11" x14ac:dyDescent="0.75">
      <c r="A693">
        <v>2012</v>
      </c>
      <c r="B693">
        <v>2</v>
      </c>
      <c r="C693">
        <v>1</v>
      </c>
      <c r="E693">
        <v>0.25</v>
      </c>
      <c r="F693">
        <v>0</v>
      </c>
      <c r="G693">
        <v>0.1</v>
      </c>
      <c r="I693">
        <v>8.3000000000000007</v>
      </c>
      <c r="J693">
        <v>2.2000000000000002</v>
      </c>
      <c r="K693" s="7">
        <v>0.1</v>
      </c>
    </row>
    <row r="694" spans="1:11" x14ac:dyDescent="0.75">
      <c r="A694">
        <v>2012</v>
      </c>
      <c r="B694">
        <v>3</v>
      </c>
      <c r="C694">
        <v>1</v>
      </c>
      <c r="E694">
        <v>0.25</v>
      </c>
      <c r="F694">
        <v>0</v>
      </c>
      <c r="G694">
        <v>0.13</v>
      </c>
      <c r="I694">
        <v>8.1999999999999993</v>
      </c>
      <c r="J694">
        <v>2.2999999999999998</v>
      </c>
      <c r="K694" s="7">
        <v>0.13</v>
      </c>
    </row>
    <row r="695" spans="1:11" x14ac:dyDescent="0.75">
      <c r="A695">
        <v>2012</v>
      </c>
      <c r="B695">
        <v>4</v>
      </c>
      <c r="C695">
        <v>1</v>
      </c>
      <c r="E695">
        <v>0.25</v>
      </c>
      <c r="F695">
        <v>0</v>
      </c>
      <c r="G695">
        <v>0.14000000000000001</v>
      </c>
      <c r="H695">
        <v>1.9</v>
      </c>
      <c r="I695">
        <v>8.1999999999999993</v>
      </c>
      <c r="J695">
        <v>2.2999999999999998</v>
      </c>
      <c r="K695" s="7">
        <v>0.14000000000000001</v>
      </c>
    </row>
    <row r="696" spans="1:11" x14ac:dyDescent="0.75">
      <c r="A696">
        <v>2012</v>
      </c>
      <c r="B696">
        <v>5</v>
      </c>
      <c r="C696">
        <v>1</v>
      </c>
      <c r="E696">
        <v>0.25</v>
      </c>
      <c r="F696">
        <v>0</v>
      </c>
      <c r="G696">
        <v>0.16</v>
      </c>
      <c r="I696">
        <v>8.1999999999999993</v>
      </c>
      <c r="J696">
        <v>2.2999999999999998</v>
      </c>
      <c r="K696" s="7">
        <v>0.16</v>
      </c>
    </row>
    <row r="697" spans="1:11" x14ac:dyDescent="0.75">
      <c r="A697">
        <v>2012</v>
      </c>
      <c r="B697">
        <v>6</v>
      </c>
      <c r="C697">
        <v>1</v>
      </c>
      <c r="E697">
        <v>0.25</v>
      </c>
      <c r="F697">
        <v>0</v>
      </c>
      <c r="G697">
        <v>0.16</v>
      </c>
      <c r="I697">
        <v>8.1999999999999993</v>
      </c>
      <c r="J697">
        <v>2.2000000000000002</v>
      </c>
      <c r="K697" s="7">
        <v>0.16</v>
      </c>
    </row>
    <row r="698" spans="1:11" x14ac:dyDescent="0.75">
      <c r="A698">
        <v>2012</v>
      </c>
      <c r="B698">
        <v>7</v>
      </c>
      <c r="C698">
        <v>1</v>
      </c>
      <c r="E698">
        <v>0.25</v>
      </c>
      <c r="F698">
        <v>0</v>
      </c>
      <c r="G698">
        <v>0.16</v>
      </c>
      <c r="H698">
        <v>0.5</v>
      </c>
      <c r="I698">
        <v>8.1999999999999993</v>
      </c>
      <c r="J698">
        <v>2.1</v>
      </c>
      <c r="K698" s="7">
        <v>0.16</v>
      </c>
    </row>
    <row r="699" spans="1:11" x14ac:dyDescent="0.75">
      <c r="A699">
        <v>2012</v>
      </c>
      <c r="B699">
        <v>8</v>
      </c>
      <c r="C699">
        <v>1</v>
      </c>
      <c r="E699">
        <v>0.25</v>
      </c>
      <c r="F699">
        <v>0</v>
      </c>
      <c r="G699">
        <v>0.13</v>
      </c>
      <c r="I699">
        <v>8.1</v>
      </c>
      <c r="J699">
        <v>1.9</v>
      </c>
      <c r="K699" s="7">
        <v>0.13</v>
      </c>
    </row>
    <row r="700" spans="1:11" x14ac:dyDescent="0.75">
      <c r="A700">
        <v>2012</v>
      </c>
      <c r="B700">
        <v>9</v>
      </c>
      <c r="C700">
        <v>1</v>
      </c>
      <c r="E700">
        <v>0.25</v>
      </c>
      <c r="F700">
        <v>0</v>
      </c>
      <c r="G700">
        <v>0.14000000000000001</v>
      </c>
      <c r="I700">
        <v>7.8</v>
      </c>
      <c r="J700">
        <v>2</v>
      </c>
      <c r="K700" s="7">
        <v>0.14000000000000001</v>
      </c>
    </row>
    <row r="701" spans="1:11" x14ac:dyDescent="0.75">
      <c r="A701">
        <v>2012</v>
      </c>
      <c r="B701">
        <v>10</v>
      </c>
      <c r="C701">
        <v>1</v>
      </c>
      <c r="E701">
        <v>0.25</v>
      </c>
      <c r="F701">
        <v>0</v>
      </c>
      <c r="G701">
        <v>0.16</v>
      </c>
      <c r="H701">
        <v>0.1</v>
      </c>
      <c r="I701">
        <v>7.8</v>
      </c>
      <c r="J701">
        <v>2</v>
      </c>
      <c r="K701" s="7">
        <v>0.16</v>
      </c>
    </row>
    <row r="702" spans="1:11" x14ac:dyDescent="0.75">
      <c r="A702">
        <v>2012</v>
      </c>
      <c r="B702">
        <v>11</v>
      </c>
      <c r="C702">
        <v>1</v>
      </c>
      <c r="E702">
        <v>0.25</v>
      </c>
      <c r="F702">
        <v>0</v>
      </c>
      <c r="G702">
        <v>0.16</v>
      </c>
      <c r="I702">
        <v>7.7</v>
      </c>
      <c r="J702">
        <v>1.9</v>
      </c>
      <c r="K702" s="7">
        <v>0.16</v>
      </c>
    </row>
    <row r="703" spans="1:11" x14ac:dyDescent="0.75">
      <c r="A703">
        <v>2012</v>
      </c>
      <c r="B703">
        <v>12</v>
      </c>
      <c r="C703">
        <v>1</v>
      </c>
      <c r="E703">
        <v>0.25</v>
      </c>
      <c r="F703">
        <v>0</v>
      </c>
      <c r="G703">
        <v>0.16</v>
      </c>
      <c r="I703">
        <v>7.9</v>
      </c>
      <c r="J703">
        <v>1.9</v>
      </c>
      <c r="K703" s="7">
        <v>0.16</v>
      </c>
    </row>
    <row r="704" spans="1:11" x14ac:dyDescent="0.75">
      <c r="A704">
        <v>2013</v>
      </c>
      <c r="B704">
        <v>1</v>
      </c>
      <c r="C704">
        <v>1</v>
      </c>
      <c r="E704">
        <v>0.25</v>
      </c>
      <c r="F704">
        <v>0</v>
      </c>
      <c r="G704">
        <v>0.14000000000000001</v>
      </c>
      <c r="H704">
        <v>2.8</v>
      </c>
      <c r="I704">
        <v>8</v>
      </c>
      <c r="J704">
        <v>1.9</v>
      </c>
      <c r="K704" s="7">
        <v>0.14000000000000001</v>
      </c>
    </row>
    <row r="705" spans="1:11" x14ac:dyDescent="0.75">
      <c r="A705">
        <v>2013</v>
      </c>
      <c r="B705">
        <v>2</v>
      </c>
      <c r="C705">
        <v>1</v>
      </c>
      <c r="E705">
        <v>0.25</v>
      </c>
      <c r="F705">
        <v>0</v>
      </c>
      <c r="G705">
        <v>0.15</v>
      </c>
      <c r="I705">
        <v>7.7</v>
      </c>
      <c r="J705">
        <v>2</v>
      </c>
      <c r="K705" s="7">
        <v>0.15</v>
      </c>
    </row>
    <row r="706" spans="1:11" x14ac:dyDescent="0.75">
      <c r="A706">
        <v>2013</v>
      </c>
      <c r="B706">
        <v>3</v>
      </c>
      <c r="C706">
        <v>1</v>
      </c>
      <c r="E706">
        <v>0.25</v>
      </c>
      <c r="F706">
        <v>0</v>
      </c>
      <c r="G706">
        <v>0.14000000000000001</v>
      </c>
      <c r="I706">
        <v>7.5</v>
      </c>
      <c r="J706">
        <v>1.9</v>
      </c>
      <c r="K706" s="7">
        <v>0.14000000000000001</v>
      </c>
    </row>
    <row r="707" spans="1:11" x14ac:dyDescent="0.75">
      <c r="A707">
        <v>2013</v>
      </c>
      <c r="B707">
        <v>4</v>
      </c>
      <c r="C707">
        <v>1</v>
      </c>
      <c r="E707">
        <v>0.25</v>
      </c>
      <c r="F707">
        <v>0</v>
      </c>
      <c r="G707">
        <v>0.15</v>
      </c>
      <c r="H707">
        <v>0.8</v>
      </c>
      <c r="I707">
        <v>7.6</v>
      </c>
      <c r="J707">
        <v>1.7</v>
      </c>
      <c r="K707" s="7">
        <v>0.15</v>
      </c>
    </row>
    <row r="708" spans="1:11" x14ac:dyDescent="0.75">
      <c r="A708">
        <v>2013</v>
      </c>
      <c r="B708">
        <v>5</v>
      </c>
      <c r="C708">
        <v>1</v>
      </c>
      <c r="E708">
        <v>0.25</v>
      </c>
      <c r="F708">
        <v>0</v>
      </c>
      <c r="G708">
        <v>0.11</v>
      </c>
      <c r="I708">
        <v>7.5</v>
      </c>
      <c r="J708">
        <v>1.7</v>
      </c>
      <c r="K708" s="7">
        <v>0.11</v>
      </c>
    </row>
    <row r="709" spans="1:11" x14ac:dyDescent="0.75">
      <c r="A709">
        <v>2013</v>
      </c>
      <c r="B709">
        <v>6</v>
      </c>
      <c r="C709">
        <v>1</v>
      </c>
      <c r="E709">
        <v>0.25</v>
      </c>
      <c r="F709">
        <v>0</v>
      </c>
      <c r="G709">
        <v>0.09</v>
      </c>
      <c r="I709">
        <v>7.5</v>
      </c>
      <c r="J709">
        <v>1.6</v>
      </c>
      <c r="K709" s="7">
        <v>0.09</v>
      </c>
    </row>
    <row r="710" spans="1:11" x14ac:dyDescent="0.75">
      <c r="A710">
        <v>2013</v>
      </c>
      <c r="B710">
        <v>7</v>
      </c>
      <c r="C710">
        <v>1</v>
      </c>
      <c r="E710">
        <v>0.25</v>
      </c>
      <c r="F710">
        <v>0</v>
      </c>
      <c r="G710">
        <v>0.09</v>
      </c>
      <c r="H710">
        <v>3.1</v>
      </c>
      <c r="I710">
        <v>7.3</v>
      </c>
      <c r="J710">
        <v>1.7</v>
      </c>
      <c r="K710" s="7">
        <v>0.09</v>
      </c>
    </row>
    <row r="711" spans="1:11" x14ac:dyDescent="0.75">
      <c r="A711">
        <v>2013</v>
      </c>
      <c r="B711">
        <v>8</v>
      </c>
      <c r="C711">
        <v>1</v>
      </c>
      <c r="E711">
        <v>0.25</v>
      </c>
      <c r="F711">
        <v>0</v>
      </c>
      <c r="G711">
        <v>0.08</v>
      </c>
      <c r="I711">
        <v>7.3</v>
      </c>
      <c r="J711">
        <v>1.8</v>
      </c>
      <c r="K711" s="7">
        <v>0.08</v>
      </c>
    </row>
    <row r="712" spans="1:11" x14ac:dyDescent="0.75">
      <c r="A712">
        <v>2013</v>
      </c>
      <c r="B712">
        <v>9</v>
      </c>
      <c r="C712">
        <v>1</v>
      </c>
      <c r="E712">
        <v>0.25</v>
      </c>
      <c r="F712">
        <v>0</v>
      </c>
      <c r="G712">
        <v>0.08</v>
      </c>
      <c r="I712">
        <v>7.2</v>
      </c>
      <c r="J712">
        <v>1.7</v>
      </c>
      <c r="K712" s="7">
        <v>0.08</v>
      </c>
    </row>
    <row r="713" spans="1:11" x14ac:dyDescent="0.75">
      <c r="A713">
        <v>2013</v>
      </c>
      <c r="B713">
        <v>10</v>
      </c>
      <c r="C713">
        <v>1</v>
      </c>
      <c r="E713">
        <v>0.25</v>
      </c>
      <c r="F713">
        <v>0</v>
      </c>
      <c r="G713">
        <v>0.09</v>
      </c>
      <c r="H713">
        <v>4</v>
      </c>
      <c r="I713">
        <v>7.2</v>
      </c>
      <c r="J713">
        <v>1.7</v>
      </c>
      <c r="K713" s="7">
        <v>0.09</v>
      </c>
    </row>
    <row r="714" spans="1:11" x14ac:dyDescent="0.75">
      <c r="A714">
        <v>2013</v>
      </c>
      <c r="B714">
        <v>11</v>
      </c>
      <c r="C714">
        <v>1</v>
      </c>
      <c r="E714">
        <v>0.25</v>
      </c>
      <c r="F714">
        <v>0</v>
      </c>
      <c r="G714">
        <v>0.08</v>
      </c>
      <c r="I714">
        <v>6.9</v>
      </c>
      <c r="J714">
        <v>1.7</v>
      </c>
      <c r="K714" s="7">
        <v>0.08</v>
      </c>
    </row>
    <row r="715" spans="1:11" x14ac:dyDescent="0.75">
      <c r="A715">
        <v>2013</v>
      </c>
      <c r="B715">
        <v>12</v>
      </c>
      <c r="C715">
        <v>1</v>
      </c>
      <c r="E715">
        <v>0.25</v>
      </c>
      <c r="F715">
        <v>0</v>
      </c>
      <c r="G715">
        <v>0.09</v>
      </c>
      <c r="I715">
        <v>6.7</v>
      </c>
      <c r="J715">
        <v>1.7</v>
      </c>
      <c r="K715" s="7">
        <v>0.09</v>
      </c>
    </row>
    <row r="716" spans="1:11" x14ac:dyDescent="0.75">
      <c r="A716">
        <v>2014</v>
      </c>
      <c r="B716">
        <v>1</v>
      </c>
      <c r="C716">
        <v>1</v>
      </c>
      <c r="E716">
        <v>0.25</v>
      </c>
      <c r="F716">
        <v>0</v>
      </c>
      <c r="G716">
        <v>7.0000000000000007E-2</v>
      </c>
      <c r="H716">
        <v>-1.2</v>
      </c>
      <c r="I716">
        <v>6.6</v>
      </c>
      <c r="J716">
        <v>1.6</v>
      </c>
      <c r="K716" s="7">
        <v>7.0000000000000007E-2</v>
      </c>
    </row>
    <row r="717" spans="1:11" x14ac:dyDescent="0.75">
      <c r="A717">
        <v>2014</v>
      </c>
      <c r="B717">
        <v>2</v>
      </c>
      <c r="C717">
        <v>1</v>
      </c>
      <c r="E717">
        <v>0.25</v>
      </c>
      <c r="F717">
        <v>0</v>
      </c>
      <c r="G717">
        <v>7.0000000000000007E-2</v>
      </c>
      <c r="I717">
        <v>6.7</v>
      </c>
      <c r="J717">
        <v>1.6</v>
      </c>
      <c r="K717" s="7">
        <v>7.0000000000000007E-2</v>
      </c>
    </row>
    <row r="718" spans="1:11" x14ac:dyDescent="0.75">
      <c r="A718">
        <v>2014</v>
      </c>
      <c r="B718">
        <v>3</v>
      </c>
      <c r="C718">
        <v>1</v>
      </c>
      <c r="E718">
        <v>0.25</v>
      </c>
      <c r="F718">
        <v>0</v>
      </c>
      <c r="G718">
        <v>0.08</v>
      </c>
      <c r="I718">
        <v>6.7</v>
      </c>
      <c r="J718">
        <v>1.7</v>
      </c>
      <c r="K718" s="7">
        <v>0.08</v>
      </c>
    </row>
    <row r="719" spans="1:11" x14ac:dyDescent="0.75">
      <c r="A719">
        <v>2014</v>
      </c>
      <c r="B719">
        <v>4</v>
      </c>
      <c r="C719">
        <v>1</v>
      </c>
      <c r="E719">
        <v>0.25</v>
      </c>
      <c r="F719">
        <v>0</v>
      </c>
      <c r="G719">
        <v>0.09</v>
      </c>
      <c r="H719">
        <v>4</v>
      </c>
      <c r="I719">
        <v>6.2</v>
      </c>
      <c r="J719">
        <v>1.8</v>
      </c>
      <c r="K719" s="7">
        <v>0.09</v>
      </c>
    </row>
    <row r="720" spans="1:11" x14ac:dyDescent="0.75">
      <c r="A720">
        <v>2014</v>
      </c>
      <c r="B720">
        <v>5</v>
      </c>
      <c r="C720">
        <v>1</v>
      </c>
      <c r="E720">
        <v>0.25</v>
      </c>
      <c r="F720">
        <v>0</v>
      </c>
      <c r="G720">
        <v>0.09</v>
      </c>
      <c r="I720">
        <v>6.3</v>
      </c>
      <c r="J720">
        <v>2</v>
      </c>
      <c r="K720" s="7">
        <v>0.09</v>
      </c>
    </row>
    <row r="721" spans="1:11" x14ac:dyDescent="0.75">
      <c r="A721">
        <v>2014</v>
      </c>
      <c r="B721">
        <v>6</v>
      </c>
      <c r="C721">
        <v>1</v>
      </c>
      <c r="E721">
        <v>0.25</v>
      </c>
      <c r="F721">
        <v>0</v>
      </c>
      <c r="G721">
        <v>0.1</v>
      </c>
      <c r="I721">
        <v>6.1</v>
      </c>
      <c r="J721">
        <v>1.9</v>
      </c>
      <c r="K721" s="7">
        <v>0.1</v>
      </c>
    </row>
    <row r="722" spans="1:11" x14ac:dyDescent="0.75">
      <c r="A722">
        <v>2014</v>
      </c>
      <c r="B722">
        <v>7</v>
      </c>
      <c r="C722">
        <v>1</v>
      </c>
      <c r="E722">
        <v>0.25</v>
      </c>
      <c r="F722">
        <v>0</v>
      </c>
      <c r="G722">
        <v>0.09</v>
      </c>
      <c r="H722">
        <v>5</v>
      </c>
      <c r="I722">
        <v>6.2</v>
      </c>
      <c r="J722">
        <v>1.9</v>
      </c>
      <c r="K722" s="7">
        <v>0.09</v>
      </c>
    </row>
    <row r="723" spans="1:11" x14ac:dyDescent="0.75">
      <c r="A723">
        <v>2014</v>
      </c>
      <c r="B723">
        <v>8</v>
      </c>
      <c r="C723">
        <v>1</v>
      </c>
      <c r="E723">
        <v>0.25</v>
      </c>
      <c r="F723">
        <v>0</v>
      </c>
      <c r="G723">
        <v>0.09</v>
      </c>
      <c r="I723">
        <v>6.2</v>
      </c>
      <c r="J723">
        <v>1.7</v>
      </c>
      <c r="K723" s="7">
        <v>0.09</v>
      </c>
    </row>
    <row r="724" spans="1:11" x14ac:dyDescent="0.75">
      <c r="A724">
        <v>2014</v>
      </c>
      <c r="B724">
        <v>9</v>
      </c>
      <c r="C724">
        <v>1</v>
      </c>
      <c r="E724">
        <v>0.25</v>
      </c>
      <c r="F724">
        <v>0</v>
      </c>
      <c r="G724">
        <v>0.09</v>
      </c>
      <c r="I724">
        <v>5.9</v>
      </c>
      <c r="J724">
        <v>1.7</v>
      </c>
      <c r="K724" s="7">
        <v>0.09</v>
      </c>
    </row>
    <row r="725" spans="1:11" x14ac:dyDescent="0.75">
      <c r="A725">
        <v>2014</v>
      </c>
      <c r="B725">
        <v>10</v>
      </c>
      <c r="C725">
        <v>1</v>
      </c>
      <c r="E725">
        <v>0.25</v>
      </c>
      <c r="F725">
        <v>0</v>
      </c>
      <c r="G725">
        <v>0.09</v>
      </c>
      <c r="H725">
        <v>2.2999999999999998</v>
      </c>
      <c r="I725">
        <v>5.7</v>
      </c>
      <c r="J725">
        <v>1.8</v>
      </c>
      <c r="K725" s="7">
        <v>0.09</v>
      </c>
    </row>
    <row r="726" spans="1:11" x14ac:dyDescent="0.75">
      <c r="A726">
        <v>2014</v>
      </c>
      <c r="B726">
        <v>11</v>
      </c>
      <c r="C726">
        <v>1</v>
      </c>
      <c r="E726">
        <v>0.25</v>
      </c>
      <c r="F726">
        <v>0</v>
      </c>
      <c r="G726">
        <v>0.09</v>
      </c>
      <c r="I726">
        <v>5.8</v>
      </c>
      <c r="J726">
        <v>1.7</v>
      </c>
      <c r="K726" s="7">
        <v>0.09</v>
      </c>
    </row>
    <row r="727" spans="1:11" x14ac:dyDescent="0.75">
      <c r="A727">
        <v>2014</v>
      </c>
      <c r="B727">
        <v>12</v>
      </c>
      <c r="C727">
        <v>1</v>
      </c>
      <c r="E727">
        <v>0.25</v>
      </c>
      <c r="F727">
        <v>0</v>
      </c>
      <c r="G727">
        <v>0.12</v>
      </c>
      <c r="I727">
        <v>5.6</v>
      </c>
      <c r="J727">
        <v>1.6</v>
      </c>
      <c r="K727" s="7">
        <v>0.12</v>
      </c>
    </row>
    <row r="728" spans="1:11" x14ac:dyDescent="0.75">
      <c r="A728">
        <v>2015</v>
      </c>
      <c r="B728">
        <v>1</v>
      </c>
      <c r="C728">
        <v>1</v>
      </c>
      <c r="E728">
        <v>0.25</v>
      </c>
      <c r="F728">
        <v>0</v>
      </c>
      <c r="G728">
        <v>0.11</v>
      </c>
      <c r="H728">
        <v>2</v>
      </c>
      <c r="I728">
        <v>5.7</v>
      </c>
      <c r="J728">
        <v>1.6</v>
      </c>
      <c r="K728" s="7">
        <v>0.11</v>
      </c>
    </row>
    <row r="729" spans="1:11" x14ac:dyDescent="0.75">
      <c r="A729">
        <v>2015</v>
      </c>
      <c r="B729">
        <v>2</v>
      </c>
      <c r="C729">
        <v>1</v>
      </c>
      <c r="E729">
        <v>0.25</v>
      </c>
      <c r="F729">
        <v>0</v>
      </c>
      <c r="G729">
        <v>0.11</v>
      </c>
      <c r="I729">
        <v>5.5</v>
      </c>
      <c r="J729">
        <v>1.7</v>
      </c>
      <c r="K729" s="7">
        <v>0.11</v>
      </c>
    </row>
    <row r="730" spans="1:11" x14ac:dyDescent="0.75">
      <c r="A730">
        <v>2015</v>
      </c>
      <c r="B730">
        <v>3</v>
      </c>
      <c r="C730">
        <v>1</v>
      </c>
      <c r="E730">
        <v>0.25</v>
      </c>
      <c r="F730">
        <v>0</v>
      </c>
      <c r="G730">
        <v>0.11</v>
      </c>
      <c r="I730">
        <v>5.4</v>
      </c>
      <c r="J730">
        <v>1.8</v>
      </c>
      <c r="K730" s="7">
        <v>0.11</v>
      </c>
    </row>
    <row r="731" spans="1:11" x14ac:dyDescent="0.75">
      <c r="A731">
        <v>2015</v>
      </c>
      <c r="B731">
        <v>4</v>
      </c>
      <c r="C731">
        <v>1</v>
      </c>
      <c r="E731">
        <v>0.25</v>
      </c>
      <c r="F731">
        <v>0</v>
      </c>
      <c r="G731">
        <v>0.12</v>
      </c>
      <c r="H731">
        <v>2.6</v>
      </c>
      <c r="I731">
        <v>5.4</v>
      </c>
      <c r="J731">
        <v>1.8</v>
      </c>
      <c r="K731" s="7">
        <v>0.12</v>
      </c>
    </row>
    <row r="732" spans="1:11" x14ac:dyDescent="0.75">
      <c r="A732">
        <v>2015</v>
      </c>
      <c r="B732">
        <v>5</v>
      </c>
      <c r="C732">
        <v>1</v>
      </c>
      <c r="E732">
        <v>0.25</v>
      </c>
      <c r="F732">
        <v>0</v>
      </c>
      <c r="G732">
        <v>0.12</v>
      </c>
      <c r="I732">
        <v>5.5</v>
      </c>
      <c r="J732">
        <v>1.7</v>
      </c>
      <c r="K732" s="7">
        <v>0.12</v>
      </c>
    </row>
    <row r="733" spans="1:11" x14ac:dyDescent="0.75">
      <c r="A733">
        <v>2015</v>
      </c>
      <c r="B733">
        <v>6</v>
      </c>
      <c r="C733">
        <v>1</v>
      </c>
      <c r="E733">
        <v>0.25</v>
      </c>
      <c r="F733">
        <v>0</v>
      </c>
      <c r="G733">
        <v>0.13</v>
      </c>
      <c r="I733">
        <v>5.3</v>
      </c>
      <c r="J733">
        <v>1.8</v>
      </c>
      <c r="K733" s="7">
        <v>0.13</v>
      </c>
    </row>
    <row r="734" spans="1:11" x14ac:dyDescent="0.75">
      <c r="A734">
        <v>2015</v>
      </c>
      <c r="B734">
        <v>7</v>
      </c>
      <c r="C734">
        <v>1</v>
      </c>
      <c r="E734">
        <v>0.25</v>
      </c>
      <c r="F734">
        <v>0</v>
      </c>
      <c r="G734">
        <v>0.13</v>
      </c>
      <c r="H734">
        <v>2</v>
      </c>
      <c r="I734">
        <v>5.2</v>
      </c>
      <c r="J734">
        <v>1.8</v>
      </c>
      <c r="K734" s="7">
        <v>0.13</v>
      </c>
    </row>
    <row r="735" spans="1:11" x14ac:dyDescent="0.75">
      <c r="A735">
        <v>2015</v>
      </c>
      <c r="B735">
        <v>8</v>
      </c>
      <c r="C735">
        <v>1</v>
      </c>
      <c r="E735">
        <v>0.25</v>
      </c>
      <c r="F735">
        <v>0</v>
      </c>
      <c r="G735">
        <v>0.14000000000000001</v>
      </c>
      <c r="I735">
        <v>5.0999999999999996</v>
      </c>
      <c r="J735">
        <v>1.8</v>
      </c>
      <c r="K735" s="7">
        <v>0.14000000000000001</v>
      </c>
    </row>
    <row r="736" spans="1:11" x14ac:dyDescent="0.75">
      <c r="A736">
        <v>2015</v>
      </c>
      <c r="B736">
        <v>9</v>
      </c>
      <c r="C736">
        <v>1</v>
      </c>
      <c r="E736">
        <v>0.25</v>
      </c>
      <c r="F736">
        <v>0</v>
      </c>
      <c r="G736">
        <v>0.14000000000000001</v>
      </c>
      <c r="I736">
        <v>5</v>
      </c>
      <c r="J736">
        <v>1.9</v>
      </c>
      <c r="K736" s="7">
        <v>0.14000000000000001</v>
      </c>
    </row>
    <row r="737" spans="1:11" x14ac:dyDescent="0.75">
      <c r="A737">
        <v>2015</v>
      </c>
      <c r="B737">
        <v>10</v>
      </c>
      <c r="C737">
        <v>1</v>
      </c>
      <c r="E737">
        <v>0.25</v>
      </c>
      <c r="F737">
        <v>0</v>
      </c>
      <c r="G737">
        <v>0.12</v>
      </c>
      <c r="H737">
        <v>0.9</v>
      </c>
      <c r="I737">
        <v>5</v>
      </c>
      <c r="J737">
        <v>1.9</v>
      </c>
      <c r="K737" s="7">
        <v>0.12</v>
      </c>
    </row>
    <row r="738" spans="1:11" x14ac:dyDescent="0.75">
      <c r="A738">
        <v>2015</v>
      </c>
      <c r="B738">
        <v>11</v>
      </c>
      <c r="C738">
        <v>1</v>
      </c>
      <c r="E738">
        <v>0.25</v>
      </c>
      <c r="F738">
        <v>0</v>
      </c>
      <c r="G738">
        <v>0.12</v>
      </c>
      <c r="I738">
        <v>5</v>
      </c>
      <c r="J738">
        <v>2</v>
      </c>
      <c r="K738" s="7">
        <v>0.12</v>
      </c>
    </row>
    <row r="739" spans="1:11" x14ac:dyDescent="0.75">
      <c r="A739">
        <v>2015</v>
      </c>
      <c r="B739">
        <v>12</v>
      </c>
      <c r="C739">
        <v>1</v>
      </c>
      <c r="E739">
        <v>0.25</v>
      </c>
      <c r="F739">
        <v>0</v>
      </c>
      <c r="G739">
        <v>0.24</v>
      </c>
      <c r="I739">
        <v>5</v>
      </c>
      <c r="J739">
        <v>2.1</v>
      </c>
      <c r="K739" s="7">
        <v>0.24</v>
      </c>
    </row>
    <row r="740" spans="1:11" x14ac:dyDescent="0.75">
      <c r="A740">
        <v>2016</v>
      </c>
      <c r="B740">
        <v>1</v>
      </c>
      <c r="C740">
        <v>1</v>
      </c>
      <c r="E740">
        <v>0.5</v>
      </c>
      <c r="F740">
        <v>0.25</v>
      </c>
      <c r="G740">
        <v>0.34</v>
      </c>
      <c r="H740">
        <v>0.8</v>
      </c>
      <c r="I740">
        <v>4.9000000000000004</v>
      </c>
      <c r="J740">
        <v>2.2000000000000002</v>
      </c>
      <c r="K740" s="7">
        <v>0.34</v>
      </c>
    </row>
    <row r="741" spans="1:11" x14ac:dyDescent="0.75">
      <c r="A741">
        <v>2016</v>
      </c>
      <c r="B741">
        <v>2</v>
      </c>
      <c r="C741">
        <v>1</v>
      </c>
      <c r="E741">
        <v>0.5</v>
      </c>
      <c r="F741">
        <v>0.25</v>
      </c>
      <c r="G741">
        <v>0.38</v>
      </c>
      <c r="I741">
        <v>4.9000000000000004</v>
      </c>
      <c r="J741">
        <v>2.2999999999999998</v>
      </c>
      <c r="K741" s="7">
        <v>0.38</v>
      </c>
    </row>
    <row r="742" spans="1:11" x14ac:dyDescent="0.75">
      <c r="A742">
        <v>2016</v>
      </c>
      <c r="B742">
        <v>3</v>
      </c>
      <c r="C742">
        <v>1</v>
      </c>
      <c r="E742">
        <v>0.5</v>
      </c>
      <c r="F742">
        <v>0.25</v>
      </c>
      <c r="G742">
        <v>0.36</v>
      </c>
      <c r="I742">
        <v>5</v>
      </c>
      <c r="J742">
        <v>2.2000000000000002</v>
      </c>
      <c r="K742" s="7">
        <v>0.36</v>
      </c>
    </row>
    <row r="743" spans="1:11" x14ac:dyDescent="0.75">
      <c r="A743">
        <v>2016</v>
      </c>
      <c r="B743">
        <v>4</v>
      </c>
      <c r="C743">
        <v>1</v>
      </c>
      <c r="E743">
        <v>0.5</v>
      </c>
      <c r="F743">
        <v>0.25</v>
      </c>
      <c r="G743">
        <v>0.37</v>
      </c>
      <c r="H743">
        <v>1.4</v>
      </c>
      <c r="I743">
        <v>5</v>
      </c>
      <c r="J743">
        <v>2.1</v>
      </c>
      <c r="K743" s="7">
        <v>0.37</v>
      </c>
    </row>
    <row r="744" spans="1:11" x14ac:dyDescent="0.75">
      <c r="A744">
        <v>2016</v>
      </c>
      <c r="B744">
        <v>5</v>
      </c>
      <c r="C744">
        <v>1</v>
      </c>
      <c r="E744">
        <v>0.5</v>
      </c>
      <c r="F744">
        <v>0.25</v>
      </c>
      <c r="G744">
        <v>0.37</v>
      </c>
      <c r="I744">
        <v>4.7</v>
      </c>
      <c r="J744">
        <v>2.2000000000000002</v>
      </c>
      <c r="K744" s="7">
        <v>0.37</v>
      </c>
    </row>
    <row r="745" spans="1:11" x14ac:dyDescent="0.75">
      <c r="A745">
        <v>2016</v>
      </c>
      <c r="B745">
        <v>6</v>
      </c>
      <c r="C745">
        <v>1</v>
      </c>
      <c r="E745">
        <v>0.5</v>
      </c>
      <c r="F745">
        <v>0.25</v>
      </c>
      <c r="G745">
        <v>0.38</v>
      </c>
      <c r="I745">
        <v>4.9000000000000004</v>
      </c>
      <c r="J745">
        <v>2.2000000000000002</v>
      </c>
      <c r="K745" s="7">
        <v>0.38</v>
      </c>
    </row>
    <row r="746" spans="1:11" x14ac:dyDescent="0.75">
      <c r="A746">
        <v>2016</v>
      </c>
      <c r="B746">
        <v>7</v>
      </c>
      <c r="C746">
        <v>1</v>
      </c>
      <c r="E746">
        <v>0.5</v>
      </c>
      <c r="F746">
        <v>0.25</v>
      </c>
      <c r="G746">
        <v>0.39</v>
      </c>
      <c r="H746">
        <v>3.5</v>
      </c>
      <c r="I746">
        <v>4.9000000000000004</v>
      </c>
      <c r="J746">
        <v>2.2000000000000002</v>
      </c>
      <c r="K746" s="7">
        <v>0.39</v>
      </c>
    </row>
    <row r="747" spans="1:11" x14ac:dyDescent="0.75">
      <c r="A747">
        <v>2016</v>
      </c>
      <c r="B747">
        <v>8</v>
      </c>
      <c r="C747">
        <v>1</v>
      </c>
      <c r="E747">
        <v>0.5</v>
      </c>
      <c r="F747">
        <v>0.25</v>
      </c>
      <c r="G747">
        <v>0.4</v>
      </c>
      <c r="I747">
        <v>4.9000000000000004</v>
      </c>
      <c r="J747">
        <v>2.2999999999999998</v>
      </c>
      <c r="K747" s="7">
        <v>0.4</v>
      </c>
    </row>
    <row r="748" spans="1:11" x14ac:dyDescent="0.75">
      <c r="A748">
        <v>2016</v>
      </c>
      <c r="B748">
        <v>9</v>
      </c>
      <c r="C748">
        <v>1</v>
      </c>
      <c r="E748">
        <v>0.5</v>
      </c>
      <c r="F748">
        <v>0.25</v>
      </c>
      <c r="G748">
        <v>0.4</v>
      </c>
      <c r="I748">
        <v>4.9000000000000004</v>
      </c>
      <c r="J748">
        <v>2.2000000000000002</v>
      </c>
      <c r="K748" s="7">
        <v>0.4</v>
      </c>
    </row>
    <row r="749" spans="1:11" x14ac:dyDescent="0.75">
      <c r="A749">
        <v>2016</v>
      </c>
      <c r="B749">
        <v>10</v>
      </c>
      <c r="C749">
        <v>1</v>
      </c>
      <c r="E749">
        <v>0.5</v>
      </c>
      <c r="F749">
        <v>0.25</v>
      </c>
      <c r="G749">
        <v>0.4</v>
      </c>
      <c r="H749">
        <v>1.9</v>
      </c>
      <c r="I749">
        <v>4.8</v>
      </c>
      <c r="J749">
        <v>2.1</v>
      </c>
      <c r="K749" s="7">
        <v>0.4</v>
      </c>
    </row>
    <row r="750" spans="1:11" x14ac:dyDescent="0.75">
      <c r="A750">
        <v>2016</v>
      </c>
      <c r="B750">
        <v>11</v>
      </c>
      <c r="C750">
        <v>1</v>
      </c>
      <c r="E750">
        <v>0.5</v>
      </c>
      <c r="F750">
        <v>0.25</v>
      </c>
      <c r="G750">
        <v>0.41</v>
      </c>
      <c r="I750">
        <v>4.5999999999999996</v>
      </c>
      <c r="J750">
        <v>2.1</v>
      </c>
      <c r="K750" s="7">
        <v>0.41</v>
      </c>
    </row>
    <row r="751" spans="1:11" x14ac:dyDescent="0.75">
      <c r="A751">
        <v>2016</v>
      </c>
      <c r="B751">
        <v>12</v>
      </c>
      <c r="C751">
        <v>1</v>
      </c>
      <c r="E751">
        <v>0.5</v>
      </c>
      <c r="F751">
        <v>0.25</v>
      </c>
      <c r="G751">
        <v>0.54</v>
      </c>
      <c r="I751">
        <v>4.7</v>
      </c>
      <c r="J751">
        <v>2.2000000000000002</v>
      </c>
      <c r="K751" s="7">
        <v>0.54</v>
      </c>
    </row>
    <row r="752" spans="1:11" x14ac:dyDescent="0.75">
      <c r="A752">
        <v>2017</v>
      </c>
      <c r="B752">
        <v>1</v>
      </c>
      <c r="C752">
        <v>1</v>
      </c>
      <c r="E752">
        <v>0.75</v>
      </c>
      <c r="F752">
        <v>0.5</v>
      </c>
      <c r="G752">
        <v>0.65</v>
      </c>
      <c r="I752">
        <v>4.8</v>
      </c>
      <c r="J752">
        <v>2.5</v>
      </c>
      <c r="K752" s="7">
        <v>0.65</v>
      </c>
    </row>
    <row r="753" spans="1:23" x14ac:dyDescent="0.75">
      <c r="A753">
        <v>2017</v>
      </c>
      <c r="B753">
        <v>2</v>
      </c>
      <c r="C753">
        <v>1</v>
      </c>
      <c r="E753">
        <v>0.75</v>
      </c>
      <c r="F753">
        <v>0.5</v>
      </c>
      <c r="G753">
        <v>0.66</v>
      </c>
      <c r="I753">
        <v>4.7</v>
      </c>
      <c r="J753">
        <v>2.7</v>
      </c>
      <c r="K753" s="7">
        <v>0.66</v>
      </c>
    </row>
    <row r="754" spans="1:23" x14ac:dyDescent="0.75">
      <c r="A754">
        <v>2017</v>
      </c>
      <c r="B754">
        <v>3</v>
      </c>
      <c r="C754">
        <v>1</v>
      </c>
      <c r="E754">
        <v>0.75</v>
      </c>
      <c r="F754">
        <v>0.5</v>
      </c>
      <c r="I754">
        <v>4.4000000000000004</v>
      </c>
      <c r="J754">
        <v>2.4</v>
      </c>
      <c r="K754" s="7">
        <v>0.79</v>
      </c>
    </row>
    <row r="755" spans="1:23" x14ac:dyDescent="0.75">
      <c r="A755">
        <v>2017</v>
      </c>
      <c r="B755">
        <v>4</v>
      </c>
      <c r="C755">
        <v>1</v>
      </c>
      <c r="E755">
        <v>1</v>
      </c>
      <c r="F755">
        <v>0.75</v>
      </c>
      <c r="I755">
        <v>4.4000000000000004</v>
      </c>
      <c r="J755">
        <v>2.2000000000000002</v>
      </c>
      <c r="K755" s="7">
        <v>0.9</v>
      </c>
    </row>
    <row r="756" spans="1:23" x14ac:dyDescent="0.75">
      <c r="A756">
        <v>2017</v>
      </c>
      <c r="B756">
        <v>5</v>
      </c>
      <c r="C756">
        <v>1</v>
      </c>
      <c r="I756">
        <v>4.4000000000000004</v>
      </c>
      <c r="J756">
        <v>1.9</v>
      </c>
      <c r="K756" s="7">
        <v>0.91</v>
      </c>
      <c r="L756" s="15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</row>
    <row r="757" spans="1:23" x14ac:dyDescent="0.75">
      <c r="A757">
        <v>2017</v>
      </c>
      <c r="B757">
        <v>6</v>
      </c>
      <c r="C757">
        <v>1</v>
      </c>
      <c r="I757">
        <v>4.3</v>
      </c>
      <c r="J757">
        <v>1.6</v>
      </c>
      <c r="K757" s="7">
        <v>1.04</v>
      </c>
    </row>
    <row r="758" spans="1:23" x14ac:dyDescent="0.75">
      <c r="A758">
        <v>2017</v>
      </c>
      <c r="B758">
        <v>7</v>
      </c>
      <c r="C758">
        <v>1</v>
      </c>
      <c r="I758">
        <v>4.3</v>
      </c>
      <c r="J758">
        <v>1.7</v>
      </c>
      <c r="K758" s="7">
        <v>1.1499999999999999</v>
      </c>
    </row>
    <row r="759" spans="1:23" x14ac:dyDescent="0.75">
      <c r="A759">
        <v>2017</v>
      </c>
      <c r="B759">
        <v>8</v>
      </c>
      <c r="C759">
        <v>1</v>
      </c>
      <c r="I759">
        <v>4.4000000000000004</v>
      </c>
      <c r="J759">
        <v>1.9</v>
      </c>
      <c r="K759" s="7">
        <v>1.1599999999999999</v>
      </c>
    </row>
    <row r="760" spans="1:23" x14ac:dyDescent="0.75">
      <c r="A760">
        <v>2017</v>
      </c>
      <c r="B760">
        <v>9</v>
      </c>
      <c r="C760">
        <v>1</v>
      </c>
      <c r="I760">
        <v>4.3</v>
      </c>
      <c r="J760">
        <v>2.2000000000000002</v>
      </c>
      <c r="K760" s="7">
        <v>1.1499999999999999</v>
      </c>
    </row>
    <row r="761" spans="1:23" x14ac:dyDescent="0.75">
      <c r="A761">
        <v>2017</v>
      </c>
      <c r="B761">
        <v>10</v>
      </c>
      <c r="C761">
        <v>1</v>
      </c>
      <c r="I761">
        <v>4.2</v>
      </c>
      <c r="J761">
        <v>2</v>
      </c>
      <c r="K761" s="7">
        <v>1.1499999999999999</v>
      </c>
    </row>
    <row r="762" spans="1:23" x14ac:dyDescent="0.75">
      <c r="A762">
        <v>2017</v>
      </c>
      <c r="B762">
        <v>11</v>
      </c>
      <c r="C762">
        <v>1</v>
      </c>
      <c r="I762">
        <v>4.2</v>
      </c>
      <c r="J762">
        <v>2.2000000000000002</v>
      </c>
      <c r="K762" s="7">
        <v>1.1599999999999999</v>
      </c>
    </row>
    <row r="763" spans="1:23" x14ac:dyDescent="0.75">
      <c r="A763">
        <v>2017</v>
      </c>
      <c r="B763">
        <v>12</v>
      </c>
      <c r="C763">
        <v>1</v>
      </c>
      <c r="I763">
        <v>4.0999999999999996</v>
      </c>
      <c r="J763">
        <v>2.1</v>
      </c>
      <c r="K763" s="7">
        <v>1.3</v>
      </c>
    </row>
    <row r="764" spans="1:23" x14ac:dyDescent="0.75">
      <c r="A764">
        <v>2018</v>
      </c>
      <c r="B764">
        <v>1</v>
      </c>
      <c r="C764">
        <v>1</v>
      </c>
      <c r="I764">
        <v>4</v>
      </c>
      <c r="J764">
        <v>2.1</v>
      </c>
      <c r="K764" s="7">
        <v>1.41</v>
      </c>
    </row>
    <row r="765" spans="1:23" x14ac:dyDescent="0.75">
      <c r="A765">
        <v>2018</v>
      </c>
      <c r="B765">
        <v>2</v>
      </c>
      <c r="C765">
        <v>1</v>
      </c>
      <c r="I765">
        <v>4.0999999999999996</v>
      </c>
      <c r="J765">
        <v>2.2000000000000002</v>
      </c>
      <c r="K765" s="7">
        <v>1.42</v>
      </c>
    </row>
    <row r="766" spans="1:23" x14ac:dyDescent="0.75">
      <c r="A766">
        <v>2018</v>
      </c>
      <c r="B766">
        <v>3</v>
      </c>
      <c r="C766">
        <v>1</v>
      </c>
      <c r="I766">
        <v>4</v>
      </c>
      <c r="J766">
        <v>2.4</v>
      </c>
      <c r="K766" s="7">
        <v>1.51</v>
      </c>
    </row>
    <row r="767" spans="1:23" x14ac:dyDescent="0.75">
      <c r="A767">
        <v>2018</v>
      </c>
      <c r="B767">
        <v>4</v>
      </c>
      <c r="C767">
        <v>1</v>
      </c>
      <c r="I767">
        <v>4</v>
      </c>
      <c r="J767">
        <v>2.5</v>
      </c>
      <c r="K767" s="7">
        <v>1.69</v>
      </c>
    </row>
    <row r="768" spans="1:23" x14ac:dyDescent="0.75">
      <c r="A768">
        <v>2018</v>
      </c>
      <c r="B768">
        <v>5</v>
      </c>
      <c r="C768">
        <v>1</v>
      </c>
      <c r="I768">
        <v>3.8</v>
      </c>
      <c r="J768">
        <v>2.8</v>
      </c>
      <c r="K768" s="7">
        <v>1.7</v>
      </c>
    </row>
    <row r="769" spans="1:11" x14ac:dyDescent="0.75">
      <c r="A769">
        <v>2018</v>
      </c>
      <c r="B769">
        <v>6</v>
      </c>
      <c r="C769">
        <v>1</v>
      </c>
      <c r="I769">
        <v>4</v>
      </c>
      <c r="J769">
        <v>2.9</v>
      </c>
      <c r="K769" s="7">
        <v>1.82</v>
      </c>
    </row>
    <row r="770" spans="1:11" x14ac:dyDescent="0.75">
      <c r="A770">
        <v>2018</v>
      </c>
      <c r="B770">
        <v>7</v>
      </c>
      <c r="C770">
        <v>1</v>
      </c>
      <c r="I770">
        <v>3.8</v>
      </c>
      <c r="J770">
        <v>2.9</v>
      </c>
      <c r="K770" s="7">
        <v>1.91</v>
      </c>
    </row>
    <row r="771" spans="1:11" x14ac:dyDescent="0.75">
      <c r="A771">
        <v>2018</v>
      </c>
      <c r="B771">
        <v>8</v>
      </c>
      <c r="C771">
        <v>1</v>
      </c>
      <c r="I771">
        <v>3.8</v>
      </c>
      <c r="J771">
        <v>2.2999999999999998</v>
      </c>
      <c r="K771" s="7">
        <v>1.91</v>
      </c>
    </row>
    <row r="772" spans="1:11" x14ac:dyDescent="0.75">
      <c r="A772">
        <v>2018</v>
      </c>
      <c r="B772">
        <v>9</v>
      </c>
      <c r="C772">
        <v>1</v>
      </c>
      <c r="I772">
        <v>3.7</v>
      </c>
      <c r="J772">
        <v>2.7</v>
      </c>
      <c r="K772" s="7">
        <v>1.95</v>
      </c>
    </row>
    <row r="773" spans="1:11" x14ac:dyDescent="0.75">
      <c r="A773">
        <v>2018</v>
      </c>
      <c r="B773">
        <v>10</v>
      </c>
      <c r="C773">
        <v>1</v>
      </c>
      <c r="I773">
        <v>3.8</v>
      </c>
      <c r="J773">
        <v>2.5</v>
      </c>
      <c r="K773" s="7">
        <v>2.19</v>
      </c>
    </row>
    <row r="774" spans="1:11" x14ac:dyDescent="0.75">
      <c r="A774">
        <v>2018</v>
      </c>
      <c r="B774">
        <v>11</v>
      </c>
      <c r="C774">
        <v>1</v>
      </c>
      <c r="I774">
        <v>3.8</v>
      </c>
      <c r="J774">
        <v>2.2000000000000002</v>
      </c>
      <c r="K774" s="7">
        <v>2.2000000000000002</v>
      </c>
    </row>
    <row r="775" spans="1:11" x14ac:dyDescent="0.75">
      <c r="A775">
        <v>2018</v>
      </c>
      <c r="B775">
        <v>12</v>
      </c>
      <c r="C775">
        <v>1</v>
      </c>
      <c r="I775">
        <v>3.9</v>
      </c>
      <c r="J775">
        <v>1.9</v>
      </c>
      <c r="K775" s="7">
        <v>2.27</v>
      </c>
    </row>
    <row r="776" spans="1:11" x14ac:dyDescent="0.75">
      <c r="A776">
        <v>2019</v>
      </c>
      <c r="B776">
        <v>1</v>
      </c>
      <c r="C776">
        <v>1</v>
      </c>
      <c r="I776">
        <v>4</v>
      </c>
      <c r="J776">
        <v>1.6</v>
      </c>
      <c r="K776" s="7">
        <v>2.4</v>
      </c>
    </row>
    <row r="777" spans="1:11" x14ac:dyDescent="0.75">
      <c r="A777">
        <v>2019</v>
      </c>
      <c r="B777">
        <v>2</v>
      </c>
      <c r="C777">
        <v>1</v>
      </c>
      <c r="I777">
        <v>3.8</v>
      </c>
      <c r="J777">
        <v>1.5</v>
      </c>
      <c r="K777" s="7">
        <v>2.4</v>
      </c>
    </row>
    <row r="778" spans="1:11" x14ac:dyDescent="0.75">
      <c r="A778">
        <v>2019</v>
      </c>
      <c r="B778">
        <v>3</v>
      </c>
      <c r="C778">
        <v>1</v>
      </c>
      <c r="I778">
        <v>3.8</v>
      </c>
      <c r="J778">
        <v>1.9</v>
      </c>
      <c r="K778" s="7">
        <v>2.41</v>
      </c>
    </row>
    <row r="779" spans="1:11" x14ac:dyDescent="0.75">
      <c r="A779">
        <v>2019</v>
      </c>
      <c r="B779">
        <v>4</v>
      </c>
      <c r="C779">
        <v>1</v>
      </c>
      <c r="I779">
        <v>3.7</v>
      </c>
      <c r="J779">
        <v>2</v>
      </c>
      <c r="K779" s="7">
        <v>2.42</v>
      </c>
    </row>
    <row r="780" spans="1:11" x14ac:dyDescent="0.75">
      <c r="A780">
        <v>2019</v>
      </c>
      <c r="B780">
        <v>5</v>
      </c>
      <c r="C780">
        <v>1</v>
      </c>
      <c r="I780">
        <v>3.6</v>
      </c>
      <c r="J780">
        <v>1.8</v>
      </c>
      <c r="K780" s="7">
        <v>2.39</v>
      </c>
    </row>
    <row r="781" spans="1:11" x14ac:dyDescent="0.75">
      <c r="A781">
        <v>2019</v>
      </c>
      <c r="B781">
        <v>6</v>
      </c>
      <c r="C781">
        <v>1</v>
      </c>
      <c r="I781">
        <v>3.6</v>
      </c>
      <c r="J781">
        <v>1.6</v>
      </c>
      <c r="K781" s="7">
        <v>2.38</v>
      </c>
    </row>
    <row r="782" spans="1:11" x14ac:dyDescent="0.75">
      <c r="A782">
        <v>2019</v>
      </c>
      <c r="B782">
        <v>7</v>
      </c>
      <c r="C782">
        <v>1</v>
      </c>
      <c r="I782">
        <v>3.7</v>
      </c>
      <c r="J782">
        <v>1.8</v>
      </c>
      <c r="K782" s="7">
        <v>2.4</v>
      </c>
    </row>
    <row r="783" spans="1:11" x14ac:dyDescent="0.75">
      <c r="A783">
        <v>2019</v>
      </c>
      <c r="B783">
        <v>8</v>
      </c>
      <c r="C783">
        <v>1</v>
      </c>
      <c r="I783">
        <v>3.6</v>
      </c>
      <c r="J783">
        <v>1.7</v>
      </c>
      <c r="K783" s="7">
        <v>2.13</v>
      </c>
    </row>
    <row r="784" spans="1:11" x14ac:dyDescent="0.75">
      <c r="A784">
        <v>2019</v>
      </c>
      <c r="B784">
        <v>9</v>
      </c>
      <c r="C784">
        <v>1</v>
      </c>
      <c r="I784">
        <v>3.5</v>
      </c>
      <c r="J784">
        <v>1.7</v>
      </c>
      <c r="K784" s="7">
        <v>2.04</v>
      </c>
    </row>
    <row r="785" spans="1:11" x14ac:dyDescent="0.75">
      <c r="A785">
        <v>2019</v>
      </c>
      <c r="B785">
        <v>10</v>
      </c>
      <c r="C785">
        <v>1</v>
      </c>
      <c r="I785">
        <v>3.6</v>
      </c>
      <c r="J785">
        <v>1.8</v>
      </c>
      <c r="K785" s="7">
        <v>1.83</v>
      </c>
    </row>
    <row r="786" spans="1:11" x14ac:dyDescent="0.75">
      <c r="A786">
        <v>2019</v>
      </c>
      <c r="B786">
        <v>11</v>
      </c>
      <c r="C786">
        <v>1</v>
      </c>
      <c r="I786">
        <v>3.6</v>
      </c>
      <c r="J786">
        <v>2.1</v>
      </c>
      <c r="K786" s="7">
        <v>1.55</v>
      </c>
    </row>
    <row r="787" spans="1:11" x14ac:dyDescent="0.75">
      <c r="A787">
        <v>2019</v>
      </c>
      <c r="B787">
        <v>12</v>
      </c>
      <c r="C787">
        <v>1</v>
      </c>
      <c r="I787">
        <v>3.6</v>
      </c>
      <c r="J787">
        <v>2.2999999999999998</v>
      </c>
      <c r="K787" s="7">
        <v>1.55</v>
      </c>
    </row>
    <row r="788" spans="1:11" x14ac:dyDescent="0.75">
      <c r="A788">
        <v>2020</v>
      </c>
      <c r="B788">
        <v>1</v>
      </c>
      <c r="C788">
        <v>1</v>
      </c>
      <c r="I788">
        <v>3.6</v>
      </c>
      <c r="J788">
        <v>2.5</v>
      </c>
      <c r="K788" s="7">
        <v>1.55</v>
      </c>
    </row>
    <row r="789" spans="1:11" x14ac:dyDescent="0.75">
      <c r="A789">
        <v>2020</v>
      </c>
      <c r="B789">
        <v>2</v>
      </c>
      <c r="C789">
        <v>1</v>
      </c>
      <c r="I789">
        <v>3.5</v>
      </c>
      <c r="J789">
        <v>2.2999999999999998</v>
      </c>
      <c r="K789" s="7">
        <v>1.58</v>
      </c>
    </row>
    <row r="790" spans="1:11" x14ac:dyDescent="0.75">
      <c r="A790">
        <v>2020</v>
      </c>
      <c r="B790">
        <v>3</v>
      </c>
      <c r="C790">
        <v>1</v>
      </c>
      <c r="I790">
        <v>4.4000000000000004</v>
      </c>
      <c r="J790">
        <v>1.5</v>
      </c>
      <c r="K790" s="7">
        <v>0.65</v>
      </c>
    </row>
    <row r="791" spans="1:11" x14ac:dyDescent="0.75">
      <c r="A791">
        <v>2020</v>
      </c>
      <c r="B791">
        <v>4</v>
      </c>
      <c r="C791">
        <v>1</v>
      </c>
      <c r="I791">
        <v>14.8</v>
      </c>
      <c r="J791">
        <v>0.3</v>
      </c>
      <c r="K791" s="7">
        <v>0.05</v>
      </c>
    </row>
    <row r="792" spans="1:11" x14ac:dyDescent="0.75">
      <c r="A792">
        <v>2020</v>
      </c>
      <c r="B792">
        <v>5</v>
      </c>
      <c r="C792">
        <v>1</v>
      </c>
      <c r="I792">
        <v>13.2</v>
      </c>
      <c r="J792">
        <v>0.1</v>
      </c>
      <c r="K792" s="7">
        <v>0.05</v>
      </c>
    </row>
    <row r="793" spans="1:11" x14ac:dyDescent="0.75">
      <c r="A793">
        <v>2020</v>
      </c>
      <c r="B793">
        <v>6</v>
      </c>
      <c r="C793">
        <v>1</v>
      </c>
      <c r="I793">
        <v>11</v>
      </c>
      <c r="J793">
        <v>0.6</v>
      </c>
      <c r="K793" s="7">
        <v>0.08</v>
      </c>
    </row>
    <row r="794" spans="1:11" x14ac:dyDescent="0.75">
      <c r="A794">
        <v>2020</v>
      </c>
      <c r="B794">
        <v>7</v>
      </c>
      <c r="C794">
        <v>1</v>
      </c>
      <c r="I794">
        <v>10.199999999999999</v>
      </c>
      <c r="J794">
        <v>1</v>
      </c>
      <c r="K794" s="7">
        <v>0.09</v>
      </c>
    </row>
    <row r="795" spans="1:11" x14ac:dyDescent="0.75">
      <c r="A795">
        <v>2020</v>
      </c>
      <c r="B795">
        <v>8</v>
      </c>
      <c r="C795">
        <v>1</v>
      </c>
      <c r="I795">
        <v>8.4</v>
      </c>
      <c r="J795">
        <v>1.3</v>
      </c>
      <c r="K795" s="7">
        <v>0.1</v>
      </c>
    </row>
    <row r="796" spans="1:11" x14ac:dyDescent="0.75">
      <c r="A796">
        <v>2020</v>
      </c>
      <c r="B796">
        <v>9</v>
      </c>
      <c r="C796">
        <v>1</v>
      </c>
      <c r="I796">
        <v>7.8</v>
      </c>
      <c r="J796">
        <v>1.4</v>
      </c>
      <c r="K796" s="7">
        <v>0.09</v>
      </c>
    </row>
    <row r="797" spans="1:11" x14ac:dyDescent="0.75">
      <c r="A797">
        <v>2020</v>
      </c>
      <c r="B797">
        <v>10</v>
      </c>
      <c r="C797">
        <v>1</v>
      </c>
      <c r="I797">
        <v>6.8</v>
      </c>
      <c r="J797">
        <v>1.2</v>
      </c>
      <c r="K797" s="7">
        <v>0.09</v>
      </c>
    </row>
    <row r="798" spans="1:11" x14ac:dyDescent="0.75">
      <c r="A798">
        <v>2020</v>
      </c>
      <c r="B798">
        <v>11</v>
      </c>
      <c r="C798">
        <v>1</v>
      </c>
      <c r="I798">
        <v>6.7</v>
      </c>
      <c r="J798">
        <v>1.2</v>
      </c>
      <c r="K798" s="7">
        <v>0.09</v>
      </c>
    </row>
    <row r="799" spans="1:11" x14ac:dyDescent="0.75">
      <c r="A799">
        <v>2020</v>
      </c>
      <c r="B799">
        <v>12</v>
      </c>
      <c r="C799">
        <v>1</v>
      </c>
      <c r="I799">
        <v>6.7</v>
      </c>
      <c r="J799">
        <v>1.4</v>
      </c>
      <c r="K799" s="7">
        <v>0.09</v>
      </c>
    </row>
    <row r="800" spans="1:11" x14ac:dyDescent="0.75">
      <c r="A800">
        <v>2021</v>
      </c>
      <c r="B800">
        <v>1</v>
      </c>
      <c r="C800">
        <v>1</v>
      </c>
      <c r="I800">
        <v>6.4</v>
      </c>
      <c r="J800">
        <v>1.4</v>
      </c>
      <c r="K800" s="7">
        <v>0.09</v>
      </c>
    </row>
    <row r="801" spans="1:11" x14ac:dyDescent="0.75">
      <c r="A801">
        <v>2021</v>
      </c>
      <c r="B801">
        <v>2</v>
      </c>
      <c r="C801">
        <v>1</v>
      </c>
      <c r="I801">
        <v>6.2</v>
      </c>
      <c r="J801">
        <v>1.7</v>
      </c>
      <c r="K801" s="7">
        <v>0.08</v>
      </c>
    </row>
    <row r="802" spans="1:11" x14ac:dyDescent="0.75">
      <c r="A802">
        <v>2021</v>
      </c>
      <c r="B802">
        <v>3</v>
      </c>
      <c r="C802">
        <v>1</v>
      </c>
      <c r="I802">
        <v>6.1</v>
      </c>
      <c r="J802">
        <v>2.6</v>
      </c>
      <c r="K802" s="7">
        <v>7.0000000000000007E-2</v>
      </c>
    </row>
    <row r="803" spans="1:11" x14ac:dyDescent="0.75">
      <c r="A803">
        <v>2021</v>
      </c>
      <c r="B803">
        <v>4</v>
      </c>
      <c r="C803">
        <v>1</v>
      </c>
      <c r="I803">
        <v>6.1</v>
      </c>
      <c r="J803">
        <v>4.2</v>
      </c>
      <c r="K803" s="7">
        <v>7.0000000000000007E-2</v>
      </c>
    </row>
    <row r="804" spans="1:11" x14ac:dyDescent="0.75">
      <c r="A804">
        <v>2021</v>
      </c>
      <c r="B804">
        <v>5</v>
      </c>
      <c r="C804">
        <v>1</v>
      </c>
      <c r="I804">
        <v>5.8</v>
      </c>
      <c r="J804">
        <v>5</v>
      </c>
      <c r="K804" s="7">
        <v>0.06</v>
      </c>
    </row>
    <row r="805" spans="1:11" x14ac:dyDescent="0.75">
      <c r="A805">
        <v>2021</v>
      </c>
      <c r="B805">
        <v>6</v>
      </c>
      <c r="C805">
        <v>1</v>
      </c>
      <c r="I805">
        <v>5.9</v>
      </c>
      <c r="J805">
        <v>5.4</v>
      </c>
      <c r="K805" s="7">
        <v>0.08</v>
      </c>
    </row>
    <row r="806" spans="1:11" x14ac:dyDescent="0.75">
      <c r="A806">
        <v>2021</v>
      </c>
      <c r="B806">
        <v>7</v>
      </c>
      <c r="C806">
        <v>1</v>
      </c>
      <c r="I806">
        <v>5.4</v>
      </c>
      <c r="J806">
        <v>5.4</v>
      </c>
      <c r="K806" s="7">
        <v>0.1</v>
      </c>
    </row>
    <row r="807" spans="1:11" x14ac:dyDescent="0.75">
      <c r="A807">
        <v>2021</v>
      </c>
      <c r="B807">
        <v>8</v>
      </c>
      <c r="C807">
        <v>1</v>
      </c>
      <c r="I807">
        <v>5.0999999999999996</v>
      </c>
      <c r="J807">
        <v>5.3</v>
      </c>
      <c r="K807" s="7">
        <v>0.09</v>
      </c>
    </row>
    <row r="808" spans="1:11" x14ac:dyDescent="0.75">
      <c r="A808">
        <v>2021</v>
      </c>
      <c r="B808">
        <v>9</v>
      </c>
      <c r="C808">
        <v>1</v>
      </c>
      <c r="I808">
        <v>4.7</v>
      </c>
      <c r="J808">
        <v>5.4</v>
      </c>
      <c r="K808" s="7">
        <v>0.08</v>
      </c>
    </row>
    <row r="809" spans="1:11" x14ac:dyDescent="0.75">
      <c r="A809">
        <v>2021</v>
      </c>
      <c r="B809">
        <v>10</v>
      </c>
      <c r="C809">
        <v>1</v>
      </c>
      <c r="I809">
        <v>4.5</v>
      </c>
      <c r="J809">
        <v>6.2</v>
      </c>
      <c r="K809" s="7">
        <v>0.08</v>
      </c>
    </row>
    <row r="810" spans="1:11" x14ac:dyDescent="0.75">
      <c r="A810">
        <v>2021</v>
      </c>
      <c r="B810">
        <v>11</v>
      </c>
      <c r="C810">
        <v>1</v>
      </c>
      <c r="I810">
        <v>4.0999999999999996</v>
      </c>
      <c r="J810">
        <v>6.8</v>
      </c>
      <c r="K810" s="7">
        <v>0.08</v>
      </c>
    </row>
    <row r="811" spans="1:11" x14ac:dyDescent="0.75">
      <c r="A811">
        <v>2021</v>
      </c>
      <c r="B811">
        <v>12</v>
      </c>
      <c r="C811">
        <v>1</v>
      </c>
      <c r="I811">
        <v>3.9</v>
      </c>
      <c r="J811">
        <v>7</v>
      </c>
      <c r="K811" s="7">
        <v>0.08</v>
      </c>
    </row>
    <row r="812" spans="1:11" x14ac:dyDescent="0.75">
      <c r="A812">
        <v>2022</v>
      </c>
      <c r="B812">
        <v>1</v>
      </c>
      <c r="C812">
        <v>1</v>
      </c>
      <c r="I812">
        <v>4</v>
      </c>
      <c r="J812">
        <v>7.5</v>
      </c>
      <c r="K812" s="7">
        <v>0.08</v>
      </c>
    </row>
    <row r="813" spans="1:11" x14ac:dyDescent="0.75">
      <c r="A813">
        <v>2022</v>
      </c>
      <c r="B813">
        <v>2</v>
      </c>
      <c r="C813">
        <v>1</v>
      </c>
      <c r="I813">
        <v>3.8</v>
      </c>
      <c r="J813">
        <v>7.9</v>
      </c>
      <c r="K813" s="7">
        <v>0.08</v>
      </c>
    </row>
    <row r="814" spans="1:11" x14ac:dyDescent="0.75">
      <c r="A814">
        <v>2022</v>
      </c>
      <c r="B814">
        <v>3</v>
      </c>
      <c r="C814">
        <v>1</v>
      </c>
      <c r="I814">
        <v>3.6</v>
      </c>
      <c r="J814">
        <v>8.5</v>
      </c>
      <c r="K814" s="7">
        <v>0.2</v>
      </c>
    </row>
    <row r="815" spans="1:11" x14ac:dyDescent="0.75">
      <c r="A815">
        <v>2022</v>
      </c>
      <c r="B815">
        <v>4</v>
      </c>
      <c r="C815">
        <v>1</v>
      </c>
      <c r="I815">
        <v>3.7</v>
      </c>
      <c r="J815">
        <v>8.6</v>
      </c>
      <c r="K815" s="7">
        <v>0.33</v>
      </c>
    </row>
    <row r="816" spans="1:11" x14ac:dyDescent="0.75">
      <c r="A816">
        <v>2022</v>
      </c>
      <c r="B816">
        <v>5</v>
      </c>
      <c r="C816">
        <v>1</v>
      </c>
      <c r="I816">
        <v>3.6</v>
      </c>
      <c r="J816">
        <v>8.6</v>
      </c>
      <c r="K816" s="7">
        <v>0.77</v>
      </c>
    </row>
    <row r="817" spans="1:11" x14ac:dyDescent="0.75">
      <c r="A817">
        <v>2022</v>
      </c>
      <c r="B817">
        <v>6</v>
      </c>
      <c r="C817">
        <v>1</v>
      </c>
      <c r="I817">
        <v>3.6</v>
      </c>
      <c r="J817">
        <v>9.1</v>
      </c>
      <c r="K817" s="7">
        <v>1.21</v>
      </c>
    </row>
    <row r="818" spans="1:11" x14ac:dyDescent="0.75">
      <c r="A818">
        <v>2022</v>
      </c>
      <c r="B818">
        <v>7</v>
      </c>
      <c r="C818">
        <v>1</v>
      </c>
      <c r="I818">
        <v>3.5</v>
      </c>
      <c r="J818">
        <v>8.5</v>
      </c>
      <c r="K818" s="7">
        <v>1.68</v>
      </c>
    </row>
    <row r="819" spans="1:11" x14ac:dyDescent="0.75">
      <c r="A819">
        <v>2022</v>
      </c>
      <c r="B819">
        <v>8</v>
      </c>
      <c r="C819">
        <v>1</v>
      </c>
      <c r="I819">
        <v>3.6</v>
      </c>
      <c r="J819">
        <v>8.3000000000000007</v>
      </c>
      <c r="K819" s="7">
        <v>2.33</v>
      </c>
    </row>
    <row r="820" spans="1:11" x14ac:dyDescent="0.75">
      <c r="A820">
        <v>2022</v>
      </c>
      <c r="B820">
        <v>9</v>
      </c>
      <c r="C820">
        <v>1</v>
      </c>
      <c r="I820">
        <v>3.5</v>
      </c>
      <c r="J820">
        <v>8.1999999999999993</v>
      </c>
      <c r="K820" s="7">
        <v>2.56</v>
      </c>
    </row>
    <row r="821" spans="1:11" x14ac:dyDescent="0.75">
      <c r="A821">
        <v>2022</v>
      </c>
      <c r="B821">
        <v>10</v>
      </c>
      <c r="C821">
        <v>1</v>
      </c>
      <c r="I821">
        <v>3.6</v>
      </c>
      <c r="J821">
        <v>7.7</v>
      </c>
      <c r="K821" s="7">
        <v>3.08</v>
      </c>
    </row>
    <row r="822" spans="1:11" x14ac:dyDescent="0.75">
      <c r="A822">
        <v>2022</v>
      </c>
      <c r="B822">
        <v>11</v>
      </c>
      <c r="C822">
        <v>1</v>
      </c>
      <c r="I822">
        <v>3.6</v>
      </c>
      <c r="J822">
        <v>7.1</v>
      </c>
      <c r="K822" s="7">
        <v>3.78</v>
      </c>
    </row>
    <row r="823" spans="1:11" x14ac:dyDescent="0.75">
      <c r="A823">
        <v>2022</v>
      </c>
      <c r="B823">
        <v>12</v>
      </c>
      <c r="C823">
        <v>1</v>
      </c>
      <c r="I823">
        <v>3.5</v>
      </c>
      <c r="J823">
        <v>8.3800000000000008</v>
      </c>
      <c r="K823" s="7">
        <v>4.0999999999999996</v>
      </c>
    </row>
    <row r="824" spans="1:11" x14ac:dyDescent="0.75">
      <c r="A824">
        <v>2023</v>
      </c>
      <c r="B824">
        <v>1</v>
      </c>
      <c r="C824">
        <v>1</v>
      </c>
      <c r="I824">
        <v>3.4</v>
      </c>
      <c r="J824">
        <v>6.4</v>
      </c>
      <c r="K824" s="7">
        <v>4.33</v>
      </c>
    </row>
    <row r="825" spans="1:11" x14ac:dyDescent="0.75">
      <c r="A825">
        <v>2023</v>
      </c>
      <c r="B825">
        <v>2</v>
      </c>
      <c r="C825">
        <v>1</v>
      </c>
      <c r="I825">
        <v>3.6</v>
      </c>
      <c r="J825">
        <v>6</v>
      </c>
      <c r="K825" s="7">
        <v>4.57</v>
      </c>
    </row>
    <row r="826" spans="1:11" x14ac:dyDescent="0.75">
      <c r="A826">
        <v>2023</v>
      </c>
      <c r="B826">
        <v>3</v>
      </c>
      <c r="C826">
        <v>1</v>
      </c>
      <c r="I826">
        <v>3.5</v>
      </c>
      <c r="J826">
        <v>5</v>
      </c>
      <c r="K826" s="7">
        <v>4.6500000000000004</v>
      </c>
    </row>
    <row r="827" spans="1:11" x14ac:dyDescent="0.75">
      <c r="A827">
        <v>2023</v>
      </c>
      <c r="B827">
        <v>4</v>
      </c>
      <c r="C827">
        <v>1</v>
      </c>
      <c r="I827">
        <v>3.4</v>
      </c>
      <c r="J827">
        <v>4.9000000000000004</v>
      </c>
      <c r="K827" s="7">
        <v>4.83</v>
      </c>
    </row>
    <row r="828" spans="1:11" x14ac:dyDescent="0.75">
      <c r="A828">
        <v>2023</v>
      </c>
      <c r="B828">
        <v>5</v>
      </c>
      <c r="C828">
        <v>1</v>
      </c>
      <c r="I828">
        <v>3.7</v>
      </c>
      <c r="J828">
        <v>4</v>
      </c>
      <c r="K828" s="7">
        <v>5.0599999999999996</v>
      </c>
    </row>
    <row r="829" spans="1:11" x14ac:dyDescent="0.75">
      <c r="A829">
        <v>2023</v>
      </c>
      <c r="B829">
        <v>6</v>
      </c>
      <c r="C829">
        <v>1</v>
      </c>
      <c r="I829">
        <v>3.6</v>
      </c>
      <c r="J829">
        <v>3</v>
      </c>
      <c r="K829" s="7">
        <v>5.08</v>
      </c>
    </row>
    <row r="830" spans="1:11" x14ac:dyDescent="0.75">
      <c r="A830">
        <v>2023</v>
      </c>
      <c r="B830">
        <v>7</v>
      </c>
      <c r="C830">
        <v>1</v>
      </c>
      <c r="I830">
        <v>3.5</v>
      </c>
      <c r="J830">
        <v>3.2</v>
      </c>
      <c r="K830" s="7">
        <v>5.12</v>
      </c>
    </row>
    <row r="831" spans="1:11" x14ac:dyDescent="0.75">
      <c r="A831">
        <v>2023</v>
      </c>
      <c r="B831">
        <v>8</v>
      </c>
      <c r="C831">
        <v>1</v>
      </c>
      <c r="I831">
        <v>3.8</v>
      </c>
      <c r="J831">
        <v>3.7</v>
      </c>
      <c r="K831" s="7">
        <v>5.33</v>
      </c>
    </row>
    <row r="832" spans="1:11" x14ac:dyDescent="0.75">
      <c r="A832">
        <v>2023</v>
      </c>
      <c r="B832">
        <v>9</v>
      </c>
      <c r="C832">
        <v>1</v>
      </c>
      <c r="I832">
        <v>3.8</v>
      </c>
      <c r="J832">
        <v>3.7</v>
      </c>
      <c r="K832" s="7">
        <v>5.33</v>
      </c>
    </row>
    <row r="833" spans="1:11" x14ac:dyDescent="0.75">
      <c r="A833">
        <v>2023</v>
      </c>
      <c r="B833">
        <v>10</v>
      </c>
      <c r="C833">
        <v>1</v>
      </c>
      <c r="I833">
        <v>3.8</v>
      </c>
      <c r="J833">
        <v>3.2</v>
      </c>
      <c r="K833" s="7">
        <v>5.33</v>
      </c>
    </row>
    <row r="834" spans="1:11" x14ac:dyDescent="0.75">
      <c r="A834">
        <v>2023</v>
      </c>
      <c r="B834">
        <v>11</v>
      </c>
      <c r="C834">
        <v>1</v>
      </c>
      <c r="I834">
        <v>3.7</v>
      </c>
      <c r="J834">
        <v>3.1</v>
      </c>
      <c r="K834" s="7">
        <v>5.33</v>
      </c>
    </row>
    <row r="835" spans="1:11" x14ac:dyDescent="0.75">
      <c r="A835">
        <v>2023</v>
      </c>
      <c r="B835">
        <v>12</v>
      </c>
      <c r="C835">
        <v>1</v>
      </c>
      <c r="I835">
        <v>3.7</v>
      </c>
      <c r="J835">
        <v>3.4</v>
      </c>
      <c r="K835" s="7">
        <v>5.33</v>
      </c>
    </row>
    <row r="836" spans="1:11" x14ac:dyDescent="0.75">
      <c r="A836">
        <v>2024</v>
      </c>
      <c r="B836">
        <v>1</v>
      </c>
      <c r="C836">
        <v>1</v>
      </c>
      <c r="I836">
        <v>3.7</v>
      </c>
      <c r="J836">
        <v>3.1</v>
      </c>
      <c r="K836" s="7">
        <v>5.33</v>
      </c>
    </row>
    <row r="837" spans="1:11" x14ac:dyDescent="0.75">
      <c r="A837">
        <v>2024</v>
      </c>
      <c r="B837">
        <v>2</v>
      </c>
      <c r="C837">
        <v>1</v>
      </c>
      <c r="I837">
        <v>3.9</v>
      </c>
      <c r="J837">
        <v>3.2</v>
      </c>
      <c r="K837" s="7">
        <v>5.33</v>
      </c>
    </row>
    <row r="838" spans="1:11" x14ac:dyDescent="0.75">
      <c r="A838">
        <v>2024</v>
      </c>
      <c r="B838">
        <v>3</v>
      </c>
      <c r="C838">
        <v>1</v>
      </c>
      <c r="I838">
        <v>3.8</v>
      </c>
      <c r="J838">
        <v>3.5</v>
      </c>
      <c r="K838" s="7">
        <v>5.33</v>
      </c>
    </row>
    <row r="839" spans="1:11" x14ac:dyDescent="0.75">
      <c r="A839">
        <v>2024</v>
      </c>
      <c r="B839">
        <v>4</v>
      </c>
      <c r="C839">
        <v>1</v>
      </c>
      <c r="I839">
        <v>3.9</v>
      </c>
      <c r="J839">
        <v>3.4</v>
      </c>
      <c r="K839" s="7">
        <v>5.33</v>
      </c>
    </row>
    <row r="840" spans="1:11" x14ac:dyDescent="0.75">
      <c r="A840">
        <v>2024</v>
      </c>
      <c r="B840">
        <v>5</v>
      </c>
      <c r="C840">
        <v>1</v>
      </c>
      <c r="I840">
        <v>4</v>
      </c>
      <c r="J840">
        <v>3.3</v>
      </c>
      <c r="K840" s="7">
        <v>5.33</v>
      </c>
    </row>
    <row r="841" spans="1:11" x14ac:dyDescent="0.75">
      <c r="A841">
        <v>2024</v>
      </c>
      <c r="B841">
        <v>6</v>
      </c>
      <c r="C841">
        <v>1</v>
      </c>
      <c r="I841">
        <v>4.0999999999999996</v>
      </c>
      <c r="J841">
        <v>3</v>
      </c>
      <c r="K841" s="7">
        <v>5.33</v>
      </c>
    </row>
    <row r="842" spans="1:11" x14ac:dyDescent="0.75">
      <c r="A842">
        <v>2024</v>
      </c>
      <c r="B842">
        <v>7</v>
      </c>
      <c r="C842">
        <v>1</v>
      </c>
      <c r="I842">
        <v>4.3</v>
      </c>
      <c r="J842">
        <v>2.9</v>
      </c>
      <c r="K842" s="7">
        <v>5.33</v>
      </c>
    </row>
    <row r="843" spans="1:11" x14ac:dyDescent="0.75">
      <c r="A843">
        <v>2024</v>
      </c>
      <c r="B843">
        <v>8</v>
      </c>
      <c r="C843">
        <v>1</v>
      </c>
      <c r="I843">
        <v>4.2</v>
      </c>
      <c r="J843">
        <v>2.5</v>
      </c>
      <c r="K843" s="7">
        <v>5.33</v>
      </c>
    </row>
    <row r="844" spans="1:11" x14ac:dyDescent="0.75">
      <c r="A844">
        <v>2024</v>
      </c>
      <c r="B844">
        <v>9</v>
      </c>
      <c r="C844">
        <v>1</v>
      </c>
      <c r="I844">
        <v>4.0999999999999996</v>
      </c>
      <c r="J844" s="6">
        <v>2.7</v>
      </c>
      <c r="K844" s="7">
        <v>5.13</v>
      </c>
    </row>
  </sheetData>
  <sheetProtection sheet="1" objects="1" scenarios="1" selectLockedCells="1"/>
  <autoFilter ref="A1:L844" xr:uid="{AB3633A6-509E-4958-8F81-B00BC940035A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7C2A429C2AD7449477980565F6E252" ma:contentTypeVersion="4" ma:contentTypeDescription="Create a new document." ma:contentTypeScope="" ma:versionID="055f440a3aac723bd44fdede57953df0">
  <xsd:schema xmlns:xsd="http://www.w3.org/2001/XMLSchema" xmlns:xs="http://www.w3.org/2001/XMLSchema" xmlns:p="http://schemas.microsoft.com/office/2006/metadata/properties" xmlns:ns3="cfc76211-fa38-49e8-a40b-4e9cdb00ce0e" targetNamespace="http://schemas.microsoft.com/office/2006/metadata/properties" ma:root="true" ma:fieldsID="578b40df50383b3ce619c14be4492e7a" ns3:_="">
    <xsd:import namespace="cfc76211-fa38-49e8-a40b-4e9cdb00ce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76211-fa38-49e8-a40b-4e9cdb00ce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6807D6-09CA-4DFE-8CD1-1B0E60076C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c76211-fa38-49e8-a40b-4e9cdb00ce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8BDC8B-5C05-4A0A-AFA4-681FE35E5E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A13B6A-B63A-4C3F-B6C6-6502F171E126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cfc76211-fa38-49e8-a40b-4e9cdb00ce0e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Summarized 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Joseph, Christopher Bethune (tbh7cm)</dc:creator>
  <cp:lastModifiedBy>Joseph, Christopher Bethune (tbh7cm)</cp:lastModifiedBy>
  <dcterms:created xsi:type="dcterms:W3CDTF">2024-10-09T01:56:57Z</dcterms:created>
  <dcterms:modified xsi:type="dcterms:W3CDTF">2025-01-15T18:37:26Z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0x0101001C7C2A429C2AD7449477980565F6E252</vt:lpwstr>
  </property>
</Properties>
</file>