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1" sheetId="1" r:id="rId1"/>
    <sheet name="T2" sheetId="2" r:id="rId2"/>
    <sheet name="T5" sheetId="3" r:id="rId3"/>
    <sheet name="T6" sheetId="4" r:id="rId4"/>
    <sheet name="T12" sheetId="5" r:id="rId5"/>
    <sheet name="T14" sheetId="6" r:id="rId6"/>
    <sheet name="T1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6" i="7" s="1"/>
  <c r="B5" i="6"/>
  <c r="B8" i="5" l="1"/>
  <c r="B7" i="4"/>
  <c r="C6" i="4"/>
  <c r="B6" i="4"/>
  <c r="B5" i="4"/>
  <c r="C9" i="3"/>
  <c r="B9" i="3"/>
  <c r="B8" i="3"/>
  <c r="B7" i="3"/>
  <c r="B4" i="3"/>
  <c r="C11" i="2"/>
  <c r="B11" i="2"/>
  <c r="C10" i="2"/>
  <c r="B10" i="2"/>
  <c r="B9" i="2"/>
  <c r="B8" i="2"/>
  <c r="B7" i="2"/>
  <c r="B4" i="2"/>
  <c r="C20" i="1"/>
  <c r="B20" i="1"/>
  <c r="B19" i="1"/>
  <c r="B18" i="1"/>
  <c r="B11" i="1"/>
  <c r="B10" i="1"/>
  <c r="B14" i="1"/>
  <c r="C8" i="1"/>
  <c r="B8" i="1"/>
  <c r="B15" i="1" l="1"/>
  <c r="C15" i="1"/>
</calcChain>
</file>

<file path=xl/sharedStrings.xml><?xml version="1.0" encoding="utf-8"?>
<sst xmlns="http://schemas.openxmlformats.org/spreadsheetml/2006/main" count="86" uniqueCount="81">
  <si>
    <t>耐用时间（小时）</t>
    <phoneticPr fontId="1" type="noConversion"/>
  </si>
  <si>
    <t>灯泡数</t>
    <phoneticPr fontId="1" type="noConversion"/>
  </si>
  <si>
    <t>800-850</t>
    <phoneticPr fontId="1" type="noConversion"/>
  </si>
  <si>
    <t>850-900</t>
    <phoneticPr fontId="1" type="noConversion"/>
  </si>
  <si>
    <t>900-950</t>
    <phoneticPr fontId="1" type="noConversion"/>
  </si>
  <si>
    <t>950-1000</t>
    <phoneticPr fontId="1" type="noConversion"/>
  </si>
  <si>
    <t>1000-1050</t>
    <phoneticPr fontId="1" type="noConversion"/>
  </si>
  <si>
    <t>1050-1100</t>
    <phoneticPr fontId="1" type="noConversion"/>
  </si>
  <si>
    <t>灯泡总数</t>
    <phoneticPr fontId="1" type="noConversion"/>
  </si>
  <si>
    <t>合格率</t>
    <phoneticPr fontId="1" type="noConversion"/>
  </si>
  <si>
    <t>不合格率</t>
    <phoneticPr fontId="1" type="noConversion"/>
  </si>
  <si>
    <t>平均耐用时间标准差</t>
    <phoneticPr fontId="1" type="noConversion"/>
  </si>
  <si>
    <t>平均数</t>
    <phoneticPr fontId="1" type="noConversion"/>
  </si>
  <si>
    <t>概率</t>
    <phoneticPr fontId="1" type="noConversion"/>
  </si>
  <si>
    <t>概率度</t>
    <phoneticPr fontId="1" type="noConversion"/>
  </si>
  <si>
    <t>平均误差*概率度</t>
    <phoneticPr fontId="1" type="noConversion"/>
  </si>
  <si>
    <t>取值范围</t>
    <phoneticPr fontId="1" type="noConversion"/>
  </si>
  <si>
    <t>概率</t>
    <phoneticPr fontId="1" type="noConversion"/>
  </si>
  <si>
    <t>概率度</t>
    <phoneticPr fontId="1" type="noConversion"/>
  </si>
  <si>
    <t>不合格率抽样平均误差</t>
    <phoneticPr fontId="1" type="noConversion"/>
  </si>
  <si>
    <t>耐用时间抽样平均误差</t>
    <phoneticPr fontId="1" type="noConversion"/>
  </si>
  <si>
    <t>取值范围</t>
    <phoneticPr fontId="1" type="noConversion"/>
  </si>
  <si>
    <t>总量N</t>
    <phoneticPr fontId="1" type="noConversion"/>
  </si>
  <si>
    <t>抽样数n</t>
    <phoneticPr fontId="1" type="noConversion"/>
  </si>
  <si>
    <t>不合格数</t>
    <phoneticPr fontId="1" type="noConversion"/>
  </si>
  <si>
    <t>抽样产品不合格率</t>
    <phoneticPr fontId="1" type="noConversion"/>
  </si>
  <si>
    <t>概率</t>
    <phoneticPr fontId="1" type="noConversion"/>
  </si>
  <si>
    <t>概率度</t>
    <phoneticPr fontId="1" type="noConversion"/>
  </si>
  <si>
    <t>概率度*平均误差</t>
    <phoneticPr fontId="1" type="noConversion"/>
  </si>
  <si>
    <t>合格率抽样平均误差</t>
    <phoneticPr fontId="1" type="noConversion"/>
  </si>
  <si>
    <t>合格率范围</t>
    <phoneticPr fontId="1" type="noConversion"/>
  </si>
  <si>
    <t>不合格率范围</t>
    <phoneticPr fontId="1" type="noConversion"/>
  </si>
  <si>
    <t>生产总量</t>
    <phoneticPr fontId="1" type="noConversion"/>
  </si>
  <si>
    <t>抽样总量</t>
    <phoneticPr fontId="1" type="noConversion"/>
  </si>
  <si>
    <t>废品率</t>
    <phoneticPr fontId="1" type="noConversion"/>
  </si>
  <si>
    <t>修正分数</t>
    <phoneticPr fontId="1" type="noConversion"/>
  </si>
  <si>
    <t>废品率抽样平均误差</t>
    <phoneticPr fontId="1" type="noConversion"/>
  </si>
  <si>
    <t>概率度*抽样误差</t>
    <phoneticPr fontId="1" type="noConversion"/>
  </si>
  <si>
    <t>废品率变化范围</t>
    <phoneticPr fontId="1" type="noConversion"/>
  </si>
  <si>
    <t>抽样总量</t>
    <phoneticPr fontId="1" type="noConversion"/>
  </si>
  <si>
    <t>平均身高</t>
    <phoneticPr fontId="1" type="noConversion"/>
  </si>
  <si>
    <t>标准差</t>
    <phoneticPr fontId="1" type="noConversion"/>
  </si>
  <si>
    <t>身高范围</t>
    <phoneticPr fontId="1" type="noConversion"/>
  </si>
  <si>
    <t>抽样平均误差</t>
    <phoneticPr fontId="1" type="noConversion"/>
  </si>
  <si>
    <t>身高范围与平均身高差值</t>
    <phoneticPr fontId="1" type="noConversion"/>
  </si>
  <si>
    <t>概率度</t>
    <phoneticPr fontId="1" type="noConversion"/>
  </si>
  <si>
    <t>样本容量</t>
    <phoneticPr fontId="1" type="noConversion"/>
  </si>
  <si>
    <t>样本平均数</t>
    <phoneticPr fontId="1" type="noConversion"/>
  </si>
  <si>
    <t>显著性水平</t>
    <phoneticPr fontId="1" type="noConversion"/>
  </si>
  <si>
    <t>假设1：H(0)</t>
    <phoneticPr fontId="1" type="noConversion"/>
  </si>
  <si>
    <t>假设2：H(1)</t>
    <phoneticPr fontId="1" type="noConversion"/>
  </si>
  <si>
    <t>u&lt;=u(0)&lt;=20</t>
    <phoneticPr fontId="1" type="noConversion"/>
  </si>
  <si>
    <t>u&gt;u(0)&gt;20</t>
    <phoneticPr fontId="1" type="noConversion"/>
  </si>
  <si>
    <t>Z</t>
    <phoneticPr fontId="1" type="noConversion"/>
  </si>
  <si>
    <t>Z(0.05)</t>
    <phoneticPr fontId="1" type="noConversion"/>
  </si>
  <si>
    <t>标准差</t>
    <phoneticPr fontId="1" type="noConversion"/>
  </si>
  <si>
    <t>理论平均数</t>
    <phoneticPr fontId="1" type="noConversion"/>
  </si>
  <si>
    <t>拒绝原假设，平均值会超过20。</t>
    <phoneticPr fontId="1" type="noConversion"/>
  </si>
  <si>
    <t>理论平均值</t>
    <phoneticPr fontId="1" type="noConversion"/>
  </si>
  <si>
    <t>标准差</t>
    <phoneticPr fontId="1" type="noConversion"/>
  </si>
  <si>
    <t>样本容量</t>
    <phoneticPr fontId="1" type="noConversion"/>
  </si>
  <si>
    <t>样本平均值</t>
    <phoneticPr fontId="1" type="noConversion"/>
  </si>
  <si>
    <t>假设2：H(1)</t>
    <phoneticPr fontId="1" type="noConversion"/>
  </si>
  <si>
    <t>u=u(0)=250</t>
    <phoneticPr fontId="1" type="noConversion"/>
  </si>
  <si>
    <t>u!=u(0)=250</t>
    <phoneticPr fontId="1" type="noConversion"/>
  </si>
  <si>
    <t>Z</t>
    <phoneticPr fontId="1" type="noConversion"/>
  </si>
  <si>
    <t>Z(0.025)</t>
    <phoneticPr fontId="1" type="noConversion"/>
  </si>
  <si>
    <t>显著性水平</t>
    <phoneticPr fontId="1" type="noConversion"/>
  </si>
  <si>
    <t>拒绝原假设，不合标准。</t>
    <phoneticPr fontId="1" type="noConversion"/>
  </si>
  <si>
    <t>样本容量</t>
    <phoneticPr fontId="1" type="noConversion"/>
  </si>
  <si>
    <t>样本次品量</t>
    <phoneticPr fontId="1" type="noConversion"/>
  </si>
  <si>
    <t>样品废品率</t>
    <phoneticPr fontId="1" type="noConversion"/>
  </si>
  <si>
    <t>显著性水平</t>
    <phoneticPr fontId="1" type="noConversion"/>
  </si>
  <si>
    <t>假设1：H(0)</t>
    <phoneticPr fontId="1" type="noConversion"/>
  </si>
  <si>
    <t>u&gt;=0.17</t>
    <phoneticPr fontId="1" type="noConversion"/>
  </si>
  <si>
    <t>假设2：H(1）</t>
    <phoneticPr fontId="1" type="noConversion"/>
  </si>
  <si>
    <t>u&lt;0.17</t>
    <phoneticPr fontId="1" type="noConversion"/>
  </si>
  <si>
    <t>Z</t>
    <phoneticPr fontId="1" type="noConversion"/>
  </si>
  <si>
    <t>Z(0.05)</t>
    <phoneticPr fontId="1" type="noConversion"/>
  </si>
  <si>
    <t>接受原假设，不认为产品质量提高。</t>
    <phoneticPr fontId="1" type="noConversion"/>
  </si>
  <si>
    <t>废品率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</si>
</sst>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2" sqref="E2"/>
    </sheetView>
  </sheetViews>
  <sheetFormatPr defaultRowHeight="13.8" x14ac:dyDescent="0.25"/>
  <cols>
    <col min="1" max="1" width="21" customWidth="1"/>
  </cols>
  <sheetData>
    <row r="1" spans="1:3" x14ac:dyDescent="0.25">
      <c r="A1" s="12" t="s">
        <v>0</v>
      </c>
      <c r="B1" s="12" t="s">
        <v>1</v>
      </c>
      <c r="C1" s="12" t="s">
        <v>12</v>
      </c>
    </row>
    <row r="2" spans="1:3" x14ac:dyDescent="0.25">
      <c r="A2" s="12" t="s">
        <v>2</v>
      </c>
      <c r="B2" s="18">
        <v>35</v>
      </c>
      <c r="C2" s="18">
        <v>825</v>
      </c>
    </row>
    <row r="3" spans="1:3" x14ac:dyDescent="0.25">
      <c r="A3" s="12" t="s">
        <v>3</v>
      </c>
      <c r="B3" s="18">
        <v>127</v>
      </c>
      <c r="C3" s="18">
        <v>875</v>
      </c>
    </row>
    <row r="4" spans="1:3" x14ac:dyDescent="0.25">
      <c r="A4" s="12" t="s">
        <v>4</v>
      </c>
      <c r="B4" s="18">
        <v>185</v>
      </c>
      <c r="C4" s="18">
        <v>925</v>
      </c>
    </row>
    <row r="5" spans="1:3" x14ac:dyDescent="0.25">
      <c r="A5" s="12" t="s">
        <v>5</v>
      </c>
      <c r="B5" s="18">
        <v>103</v>
      </c>
      <c r="C5" s="18">
        <v>975</v>
      </c>
    </row>
    <row r="6" spans="1:3" x14ac:dyDescent="0.25">
      <c r="A6" s="12" t="s">
        <v>6</v>
      </c>
      <c r="B6" s="18">
        <v>42</v>
      </c>
      <c r="C6" s="18">
        <v>1025</v>
      </c>
    </row>
    <row r="7" spans="1:3" x14ac:dyDescent="0.25">
      <c r="A7" s="12" t="s">
        <v>7</v>
      </c>
      <c r="B7" s="18">
        <v>8</v>
      </c>
      <c r="C7" s="18">
        <v>1075</v>
      </c>
    </row>
    <row r="8" spans="1:3" x14ac:dyDescent="0.25">
      <c r="A8" s="12" t="s">
        <v>8</v>
      </c>
      <c r="B8" s="18">
        <f>SUM(B2:B7)</f>
        <v>500</v>
      </c>
      <c r="C8" s="18">
        <f>(C2*B2+B3*C3+C4*B4+B5*C5+C6*B6+B7*C7)/B8</f>
        <v>926.4</v>
      </c>
    </row>
    <row r="9" spans="1:3" x14ac:dyDescent="0.25">
      <c r="A9" s="12" t="s">
        <v>10</v>
      </c>
      <c r="B9" s="15">
        <v>4.0000000000000001E-3</v>
      </c>
      <c r="C9" s="15"/>
    </row>
    <row r="10" spans="1:3" x14ac:dyDescent="0.25">
      <c r="A10" s="12" t="s">
        <v>11</v>
      </c>
      <c r="B10" s="14">
        <f>(((C2-C8)^2*B2+(C3-C8)^2*B3+(C4-C8)^2*B4+(C5-C8)^2*B5+(C6-C8)^2*B6+(C7-C8)^2*B7)/B8)^(1/2)</f>
        <v>55.209057227958532</v>
      </c>
      <c r="C10" s="14"/>
    </row>
    <row r="11" spans="1:3" x14ac:dyDescent="0.25">
      <c r="A11" s="12" t="s">
        <v>20</v>
      </c>
      <c r="B11" s="14">
        <f>(B10^2/B8)^(1/2)</f>
        <v>2.4690240987078274</v>
      </c>
      <c r="C11" s="14"/>
    </row>
    <row r="12" spans="1:3" x14ac:dyDescent="0.25">
      <c r="A12" s="12" t="s">
        <v>13</v>
      </c>
      <c r="B12" s="14">
        <v>0.99729999999999996</v>
      </c>
      <c r="C12" s="14"/>
    </row>
    <row r="13" spans="1:3" x14ac:dyDescent="0.25">
      <c r="A13" s="12" t="s">
        <v>14</v>
      </c>
      <c r="B13" s="14">
        <v>3</v>
      </c>
      <c r="C13" s="14"/>
    </row>
    <row r="14" spans="1:3" x14ac:dyDescent="0.25">
      <c r="A14" s="12" t="s">
        <v>15</v>
      </c>
      <c r="B14" s="14">
        <f>B11*B13</f>
        <v>7.4070722961234825</v>
      </c>
      <c r="C14" s="14"/>
    </row>
    <row r="15" spans="1:3" x14ac:dyDescent="0.25">
      <c r="A15" s="12" t="s">
        <v>16</v>
      </c>
      <c r="B15" s="16">
        <f>C8-B14</f>
        <v>918.99292770387649</v>
      </c>
      <c r="C15" s="16">
        <f>C8+B14</f>
        <v>933.80707229612347</v>
      </c>
    </row>
    <row r="16" spans="1:3" x14ac:dyDescent="0.25">
      <c r="A16" s="12" t="s">
        <v>17</v>
      </c>
      <c r="B16" s="15">
        <v>0.68269999999999997</v>
      </c>
      <c r="C16" s="15"/>
    </row>
    <row r="17" spans="1:3" x14ac:dyDescent="0.25">
      <c r="A17" s="12" t="s">
        <v>18</v>
      </c>
      <c r="B17" s="13">
        <v>1</v>
      </c>
      <c r="C17" s="13"/>
    </row>
    <row r="18" spans="1:3" x14ac:dyDescent="0.25">
      <c r="A18" s="12" t="s">
        <v>19</v>
      </c>
      <c r="B18" s="15">
        <f>((B9*(1-B9)/B8)^(1/2))</f>
        <v>2.822764602300376E-3</v>
      </c>
      <c r="C18" s="15"/>
    </row>
    <row r="19" spans="1:3" x14ac:dyDescent="0.25">
      <c r="A19" s="12" t="s">
        <v>15</v>
      </c>
      <c r="B19" s="15">
        <f>B17*B18</f>
        <v>2.822764602300376E-3</v>
      </c>
      <c r="C19" s="15"/>
    </row>
    <row r="20" spans="1:3" x14ac:dyDescent="0.25">
      <c r="A20" s="12" t="s">
        <v>21</v>
      </c>
      <c r="B20" s="17">
        <f>B9-B19</f>
        <v>1.1772353976996241E-3</v>
      </c>
      <c r="C20" s="17">
        <f>B9+B19</f>
        <v>6.8227646023003765E-3</v>
      </c>
    </row>
  </sheetData>
  <mergeCells count="10">
    <mergeCell ref="B16:C16"/>
    <mergeCell ref="B17:C17"/>
    <mergeCell ref="B18:C18"/>
    <mergeCell ref="B19:C19"/>
    <mergeCell ref="B9:C9"/>
    <mergeCell ref="B10:C10"/>
    <mergeCell ref="B11:C11"/>
    <mergeCell ref="B12:C12"/>
    <mergeCell ref="B13:C13"/>
    <mergeCell ref="B14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5" sqref="D15"/>
    </sheetView>
  </sheetViews>
  <sheetFormatPr defaultRowHeight="13.8" x14ac:dyDescent="0.25"/>
  <cols>
    <col min="1" max="1" width="18.21875" customWidth="1"/>
    <col min="4" max="4" width="15.88671875" customWidth="1"/>
  </cols>
  <sheetData>
    <row r="1" spans="1:3" x14ac:dyDescent="0.25">
      <c r="A1" s="1" t="s">
        <v>22</v>
      </c>
      <c r="B1" s="1">
        <v>20000</v>
      </c>
      <c r="C1" s="4"/>
    </row>
    <row r="2" spans="1:3" x14ac:dyDescent="0.25">
      <c r="A2" s="1" t="s">
        <v>23</v>
      </c>
      <c r="B2" s="1">
        <v>200</v>
      </c>
      <c r="C2" s="4"/>
    </row>
    <row r="3" spans="1:3" x14ac:dyDescent="0.25">
      <c r="A3" s="1" t="s">
        <v>24</v>
      </c>
      <c r="B3" s="1">
        <v>10</v>
      </c>
      <c r="C3" s="4"/>
    </row>
    <row r="4" spans="1:3" x14ac:dyDescent="0.25">
      <c r="A4" s="1" t="s">
        <v>25</v>
      </c>
      <c r="B4" s="3">
        <f>B3/B2</f>
        <v>0.05</v>
      </c>
      <c r="C4" s="4"/>
    </row>
    <row r="5" spans="1:3" x14ac:dyDescent="0.25">
      <c r="A5" s="1" t="s">
        <v>26</v>
      </c>
      <c r="B5" s="3">
        <v>0.95450000000000002</v>
      </c>
      <c r="C5" s="4"/>
    </row>
    <row r="6" spans="1:3" x14ac:dyDescent="0.25">
      <c r="A6" s="1" t="s">
        <v>27</v>
      </c>
      <c r="B6" s="1">
        <v>2</v>
      </c>
      <c r="C6" s="4"/>
    </row>
    <row r="7" spans="1:3" x14ac:dyDescent="0.25">
      <c r="A7" s="1" t="s">
        <v>29</v>
      </c>
      <c r="B7" s="3">
        <f>(B4*(1-B4)/B2)^(1/2)</f>
        <v>1.5411035007422441E-2</v>
      </c>
      <c r="C7" s="4"/>
    </row>
    <row r="8" spans="1:3" x14ac:dyDescent="0.25">
      <c r="A8" s="1" t="s">
        <v>28</v>
      </c>
      <c r="B8" s="3">
        <f>B6*B7</f>
        <v>3.0822070014844882E-2</v>
      </c>
      <c r="C8" s="4"/>
    </row>
    <row r="9" spans="1:3" x14ac:dyDescent="0.25">
      <c r="A9" s="1" t="s">
        <v>9</v>
      </c>
      <c r="B9" s="7">
        <f>1-B4</f>
        <v>0.95</v>
      </c>
      <c r="C9" s="4"/>
    </row>
    <row r="10" spans="1:3" x14ac:dyDescent="0.25">
      <c r="A10" s="1" t="s">
        <v>30</v>
      </c>
      <c r="B10" s="3">
        <f>B9-B8</f>
        <v>0.91917792998515502</v>
      </c>
      <c r="C10" s="3">
        <f>B9+B8</f>
        <v>0.98082207001484489</v>
      </c>
    </row>
    <row r="11" spans="1:3" x14ac:dyDescent="0.25">
      <c r="A11" s="2" t="s">
        <v>31</v>
      </c>
      <c r="B11" s="3">
        <f>B4-B8</f>
        <v>1.917792998515512E-2</v>
      </c>
      <c r="C11" s="3">
        <f>B4+B8</f>
        <v>8.0822070014844885E-2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7" sqref="D17"/>
    </sheetView>
  </sheetViews>
  <sheetFormatPr defaultRowHeight="13.8" x14ac:dyDescent="0.25"/>
  <cols>
    <col min="1" max="1" width="19.33203125" customWidth="1"/>
  </cols>
  <sheetData>
    <row r="1" spans="1:3" x14ac:dyDescent="0.25">
      <c r="A1" s="1" t="s">
        <v>32</v>
      </c>
      <c r="B1" s="1">
        <v>1000000</v>
      </c>
      <c r="C1" s="4"/>
    </row>
    <row r="2" spans="1:3" x14ac:dyDescent="0.25">
      <c r="A2" s="1" t="s">
        <v>33</v>
      </c>
      <c r="B2" s="1">
        <v>1000</v>
      </c>
      <c r="C2" s="4"/>
    </row>
    <row r="3" spans="1:3" x14ac:dyDescent="0.25">
      <c r="A3" s="1" t="s">
        <v>34</v>
      </c>
      <c r="B3" s="3">
        <v>0.02</v>
      </c>
      <c r="C3" s="4"/>
    </row>
    <row r="4" spans="1:3" x14ac:dyDescent="0.25">
      <c r="A4" s="1" t="s">
        <v>35</v>
      </c>
      <c r="B4" s="1">
        <f>1-B2/B1</f>
        <v>0.999</v>
      </c>
      <c r="C4" s="4"/>
    </row>
    <row r="5" spans="1:3" x14ac:dyDescent="0.25">
      <c r="A5" s="1" t="s">
        <v>17</v>
      </c>
      <c r="B5" s="3">
        <v>0.99729999999999996</v>
      </c>
      <c r="C5" s="4"/>
    </row>
    <row r="6" spans="1:3" x14ac:dyDescent="0.25">
      <c r="A6" s="1" t="s">
        <v>27</v>
      </c>
      <c r="B6" s="1">
        <v>3</v>
      </c>
      <c r="C6" s="4"/>
    </row>
    <row r="7" spans="1:3" x14ac:dyDescent="0.25">
      <c r="A7" s="1" t="s">
        <v>36</v>
      </c>
      <c r="B7" s="3">
        <f>(B3*(1-B3)/B2*B4)^(1/2)</f>
        <v>4.4249745761981499E-3</v>
      </c>
      <c r="C7" s="4"/>
    </row>
    <row r="8" spans="1:3" x14ac:dyDescent="0.25">
      <c r="A8" s="1" t="s">
        <v>37</v>
      </c>
      <c r="B8" s="3">
        <f>B6*B7</f>
        <v>1.327492372859445E-2</v>
      </c>
      <c r="C8" s="4"/>
    </row>
    <row r="9" spans="1:3" x14ac:dyDescent="0.25">
      <c r="A9" s="1" t="s">
        <v>38</v>
      </c>
      <c r="B9" s="3">
        <f>B3-B8</f>
        <v>6.7250762714055508E-3</v>
      </c>
      <c r="C9" s="3">
        <f>B3+B8</f>
        <v>3.3274923728594447E-2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3" sqref="C13"/>
    </sheetView>
  </sheetViews>
  <sheetFormatPr defaultRowHeight="13.8" x14ac:dyDescent="0.25"/>
  <cols>
    <col min="1" max="1" width="21.77734375" customWidth="1"/>
  </cols>
  <sheetData>
    <row r="1" spans="1:3" x14ac:dyDescent="0.25">
      <c r="A1" s="1" t="s">
        <v>39</v>
      </c>
      <c r="B1" s="1">
        <v>10</v>
      </c>
      <c r="C1" s="4"/>
    </row>
    <row r="2" spans="1:3" x14ac:dyDescent="0.25">
      <c r="A2" s="1" t="s">
        <v>40</v>
      </c>
      <c r="B2" s="1">
        <v>170</v>
      </c>
      <c r="C2" s="4"/>
    </row>
    <row r="3" spans="1:3" x14ac:dyDescent="0.25">
      <c r="A3" s="1" t="s">
        <v>41</v>
      </c>
      <c r="B3" s="8">
        <v>12</v>
      </c>
      <c r="C3" s="4"/>
    </row>
    <row r="4" spans="1:3" x14ac:dyDescent="0.25">
      <c r="A4" s="1" t="s">
        <v>42</v>
      </c>
      <c r="B4" s="1">
        <v>160.5</v>
      </c>
      <c r="C4" s="1">
        <v>179.5</v>
      </c>
    </row>
    <row r="5" spans="1:3" x14ac:dyDescent="0.25">
      <c r="A5" s="1" t="s">
        <v>43</v>
      </c>
      <c r="B5" s="9">
        <f>(B3^2/B1)^(1/2)</f>
        <v>3.7947331922020551</v>
      </c>
      <c r="C5" s="4"/>
    </row>
    <row r="6" spans="1:3" x14ac:dyDescent="0.25">
      <c r="A6" s="1" t="s">
        <v>44</v>
      </c>
      <c r="B6" s="1">
        <f>B4-B2</f>
        <v>-9.5</v>
      </c>
      <c r="C6" s="1">
        <f>C4-B2</f>
        <v>9.5</v>
      </c>
    </row>
    <row r="7" spans="1:3" x14ac:dyDescent="0.25">
      <c r="A7" s="1" t="s">
        <v>45</v>
      </c>
      <c r="B7" s="10">
        <f>C6/B5</f>
        <v>2.503469814299967</v>
      </c>
      <c r="C7" s="4"/>
    </row>
    <row r="8" spans="1:3" x14ac:dyDescent="0.25">
      <c r="A8" s="1" t="s">
        <v>26</v>
      </c>
      <c r="B8" s="3">
        <v>0.98760000000000003</v>
      </c>
      <c r="C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4" sqref="F14"/>
    </sheetView>
  </sheetViews>
  <sheetFormatPr defaultRowHeight="13.8" x14ac:dyDescent="0.25"/>
  <cols>
    <col min="1" max="1" width="12.44140625" customWidth="1"/>
    <col min="2" max="2" width="14.88671875" customWidth="1"/>
  </cols>
  <sheetData>
    <row r="1" spans="1:2" x14ac:dyDescent="0.25">
      <c r="A1" s="5" t="s">
        <v>55</v>
      </c>
      <c r="B1" s="5">
        <v>12</v>
      </c>
    </row>
    <row r="2" spans="1:2" x14ac:dyDescent="0.25">
      <c r="A2" s="5" t="s">
        <v>46</v>
      </c>
      <c r="B2" s="5">
        <v>400</v>
      </c>
    </row>
    <row r="3" spans="1:2" x14ac:dyDescent="0.25">
      <c r="A3" s="5" t="s">
        <v>47</v>
      </c>
      <c r="B3" s="5">
        <v>21</v>
      </c>
    </row>
    <row r="4" spans="1:2" x14ac:dyDescent="0.25">
      <c r="A4" s="5" t="s">
        <v>56</v>
      </c>
      <c r="B4" s="5">
        <v>20</v>
      </c>
    </row>
    <row r="5" spans="1:2" x14ac:dyDescent="0.25">
      <c r="A5" s="5" t="s">
        <v>48</v>
      </c>
      <c r="B5" s="5">
        <v>0.05</v>
      </c>
    </row>
    <row r="6" spans="1:2" x14ac:dyDescent="0.25">
      <c r="A6" s="5" t="s">
        <v>49</v>
      </c>
      <c r="B6" s="5" t="s">
        <v>51</v>
      </c>
    </row>
    <row r="7" spans="1:2" x14ac:dyDescent="0.25">
      <c r="A7" s="5" t="s">
        <v>50</v>
      </c>
      <c r="B7" s="5" t="s">
        <v>52</v>
      </c>
    </row>
    <row r="8" spans="1:2" x14ac:dyDescent="0.25">
      <c r="A8" s="5" t="s">
        <v>53</v>
      </c>
      <c r="B8" s="6">
        <f>(B3-20)/B1*B2^(1/2)</f>
        <v>1.6666666666666665</v>
      </c>
    </row>
    <row r="9" spans="1:2" x14ac:dyDescent="0.25">
      <c r="A9" s="5" t="s">
        <v>54</v>
      </c>
      <c r="B9" s="5">
        <v>1.64</v>
      </c>
    </row>
    <row r="10" spans="1:2" x14ac:dyDescent="0.25">
      <c r="A10" s="11" t="s">
        <v>57</v>
      </c>
      <c r="B10" s="11"/>
    </row>
  </sheetData>
  <mergeCells count="1">
    <mergeCell ref="A10:B1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:B8"/>
    </sheetView>
  </sheetViews>
  <sheetFormatPr defaultRowHeight="13.8" x14ac:dyDescent="0.25"/>
  <cols>
    <col min="1" max="1" width="12.33203125" customWidth="1"/>
    <col min="2" max="2" width="13" customWidth="1"/>
  </cols>
  <sheetData>
    <row r="1" spans="1:4" x14ac:dyDescent="0.25">
      <c r="A1" s="5" t="s">
        <v>58</v>
      </c>
      <c r="B1" s="5">
        <v>250</v>
      </c>
      <c r="C1" s="5" t="s">
        <v>49</v>
      </c>
      <c r="D1" s="5" t="s">
        <v>63</v>
      </c>
    </row>
    <row r="2" spans="1:4" x14ac:dyDescent="0.25">
      <c r="A2" s="5" t="s">
        <v>59</v>
      </c>
      <c r="B2" s="5">
        <v>3</v>
      </c>
      <c r="C2" s="5" t="s">
        <v>62</v>
      </c>
      <c r="D2" s="5" t="s">
        <v>64</v>
      </c>
    </row>
    <row r="3" spans="1:4" x14ac:dyDescent="0.25">
      <c r="A3" s="5" t="s">
        <v>60</v>
      </c>
      <c r="B3" s="5">
        <v>100</v>
      </c>
    </row>
    <row r="4" spans="1:4" x14ac:dyDescent="0.25">
      <c r="A4" s="5" t="s">
        <v>61</v>
      </c>
      <c r="B4" s="5">
        <v>251</v>
      </c>
    </row>
    <row r="5" spans="1:4" x14ac:dyDescent="0.25">
      <c r="A5" s="5" t="s">
        <v>65</v>
      </c>
      <c r="B5" s="5">
        <f>(B4-B1)/B2*B3^(1/2)</f>
        <v>3.333333333333333</v>
      </c>
    </row>
    <row r="6" spans="1:4" x14ac:dyDescent="0.25">
      <c r="A6" s="5" t="s">
        <v>67</v>
      </c>
      <c r="B6" s="5">
        <v>0.05</v>
      </c>
    </row>
    <row r="7" spans="1:4" x14ac:dyDescent="0.25">
      <c r="A7" s="5" t="s">
        <v>66</v>
      </c>
      <c r="B7" s="5">
        <v>1.96</v>
      </c>
    </row>
    <row r="8" spans="1:4" x14ac:dyDescent="0.25">
      <c r="A8" s="11" t="s">
        <v>68</v>
      </c>
      <c r="B8" s="11"/>
    </row>
  </sheetData>
  <mergeCells count="1">
    <mergeCell ref="A8:B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:B8"/>
    </sheetView>
  </sheetViews>
  <sheetFormatPr defaultRowHeight="13.8" x14ac:dyDescent="0.25"/>
  <cols>
    <col min="1" max="1" width="15.21875" customWidth="1"/>
    <col min="2" max="2" width="14.33203125" customWidth="1"/>
    <col min="3" max="3" width="17.88671875" customWidth="1"/>
  </cols>
  <sheetData>
    <row r="1" spans="1:4" x14ac:dyDescent="0.25">
      <c r="A1" s="5" t="s">
        <v>80</v>
      </c>
      <c r="B1" s="5">
        <v>0.17</v>
      </c>
      <c r="C1" s="5" t="s">
        <v>73</v>
      </c>
      <c r="D1" s="5" t="s">
        <v>74</v>
      </c>
    </row>
    <row r="2" spans="1:4" x14ac:dyDescent="0.25">
      <c r="A2" s="5" t="s">
        <v>69</v>
      </c>
      <c r="B2" s="5">
        <v>200</v>
      </c>
      <c r="C2" s="5" t="s">
        <v>75</v>
      </c>
      <c r="D2" s="5" t="s">
        <v>76</v>
      </c>
    </row>
    <row r="3" spans="1:4" x14ac:dyDescent="0.25">
      <c r="A3" s="5" t="s">
        <v>70</v>
      </c>
      <c r="B3" s="5">
        <v>28</v>
      </c>
    </row>
    <row r="4" spans="1:4" x14ac:dyDescent="0.25">
      <c r="A4" s="5" t="s">
        <v>71</v>
      </c>
      <c r="B4" s="5">
        <f>B3/B2</f>
        <v>0.14000000000000001</v>
      </c>
    </row>
    <row r="5" spans="1:4" x14ac:dyDescent="0.25">
      <c r="A5" s="5" t="s">
        <v>72</v>
      </c>
      <c r="B5" s="5">
        <v>0.05</v>
      </c>
    </row>
    <row r="6" spans="1:4" x14ac:dyDescent="0.25">
      <c r="A6" s="5" t="s">
        <v>77</v>
      </c>
      <c r="B6" s="6">
        <f>(B4-B1)/(B1*(1-B1)/B2)^(1/2)</f>
        <v>-1.1294649172467832</v>
      </c>
    </row>
    <row r="7" spans="1:4" x14ac:dyDescent="0.25">
      <c r="A7" s="5" t="s">
        <v>78</v>
      </c>
      <c r="B7" s="5">
        <v>1.64</v>
      </c>
    </row>
    <row r="8" spans="1:4" x14ac:dyDescent="0.25">
      <c r="A8" s="11" t="s">
        <v>79</v>
      </c>
      <c r="B8" s="11"/>
    </row>
  </sheetData>
  <mergeCells count="1">
    <mergeCell ref="A8:B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T1</vt:lpstr>
      <vt:lpstr>T2</vt:lpstr>
      <vt:lpstr>T5</vt:lpstr>
      <vt:lpstr>T6</vt:lpstr>
      <vt:lpstr>T12</vt:lpstr>
      <vt:lpstr>T14</vt:lpstr>
      <vt:lpstr>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2017-12-27T07:08:07Z</dcterms:modified>
</cp:coreProperties>
</file>