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吴育华\Desktop\信管1502-何睿-0121503490220\"/>
    </mc:Choice>
  </mc:AlternateContent>
  <bookViews>
    <workbookView xWindow="0" yWindow="0" windowWidth="20496" windowHeight="7560" activeTab="3"/>
  </bookViews>
  <sheets>
    <sheet name="T2" sheetId="3" r:id="rId1"/>
    <sheet name="T3" sheetId="2" r:id="rId2"/>
    <sheet name="T6" sheetId="1" r:id="rId3"/>
    <sheet name="T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H14" i="4" l="1"/>
  <c r="K14" i="4" s="1"/>
  <c r="K13" i="4"/>
  <c r="H13" i="4"/>
  <c r="H9" i="4"/>
  <c r="K5" i="4"/>
  <c r="K6" i="4"/>
  <c r="K7" i="4"/>
  <c r="K9" i="4"/>
  <c r="K10" i="4"/>
  <c r="K11" i="4"/>
  <c r="K3" i="4"/>
  <c r="G12" i="4"/>
  <c r="C12" i="4"/>
  <c r="D12" i="4"/>
  <c r="E12" i="4"/>
  <c r="F12" i="4"/>
  <c r="B12" i="4"/>
  <c r="J5" i="4"/>
  <c r="J9" i="4"/>
  <c r="J3" i="4"/>
  <c r="I9" i="4"/>
  <c r="I10" i="4"/>
  <c r="I3" i="4"/>
  <c r="H4" i="4"/>
  <c r="K4" i="4" s="1"/>
  <c r="H5" i="4"/>
  <c r="I5" i="4" s="1"/>
  <c r="H6" i="4"/>
  <c r="J6" i="4" s="1"/>
  <c r="H7" i="4"/>
  <c r="J7" i="4" s="1"/>
  <c r="H8" i="4"/>
  <c r="K8" i="4" s="1"/>
  <c r="H10" i="4"/>
  <c r="J10" i="4" s="1"/>
  <c r="H11" i="4"/>
  <c r="I11" i="4" s="1"/>
  <c r="H3" i="4"/>
  <c r="G4" i="4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  <c r="D6" i="4"/>
  <c r="D7" i="4"/>
  <c r="D8" i="4"/>
  <c r="D9" i="4"/>
  <c r="D10" i="4"/>
  <c r="D11" i="4"/>
  <c r="D5" i="4"/>
  <c r="C5" i="4"/>
  <c r="C6" i="4"/>
  <c r="C7" i="4"/>
  <c r="C8" i="4"/>
  <c r="C9" i="4"/>
  <c r="C10" i="4"/>
  <c r="C11" i="4"/>
  <c r="C4" i="4"/>
  <c r="B6" i="1"/>
  <c r="K12" i="4" l="1"/>
  <c r="I8" i="4"/>
  <c r="I4" i="4"/>
  <c r="I7" i="4"/>
  <c r="J8" i="4"/>
  <c r="J4" i="4"/>
  <c r="J12" i="4" s="1"/>
  <c r="H12" i="4"/>
  <c r="I6" i="4"/>
  <c r="J11" i="4"/>
  <c r="H7" i="2"/>
  <c r="H6" i="2"/>
  <c r="D6" i="2"/>
  <c r="E6" i="2"/>
  <c r="F6" i="2"/>
  <c r="G6" i="2"/>
  <c r="C6" i="2"/>
  <c r="H5" i="2"/>
  <c r="E5" i="2"/>
  <c r="F5" i="2"/>
  <c r="G5" i="2"/>
  <c r="D5" i="2"/>
  <c r="C5" i="2"/>
  <c r="I12" i="4" l="1"/>
</calcChain>
</file>

<file path=xl/sharedStrings.xml><?xml version="1.0" encoding="utf-8"?>
<sst xmlns="http://schemas.openxmlformats.org/spreadsheetml/2006/main" count="73" uniqueCount="58">
  <si>
    <t>日期</t>
    <phoneticPr fontId="1" type="noConversion"/>
  </si>
  <si>
    <t>水泥库存量（吨）</t>
    <phoneticPr fontId="1" type="noConversion"/>
  </si>
  <si>
    <t>平均水泥库存量（吨）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</si>
  <si>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</si>
  <si>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</si>
  <si>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</si>
  <si>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</si>
  <si>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2008-2013年各年末某企业职工人数和工程技术人员数</t>
    <phoneticPr fontId="1" type="noConversion"/>
  </si>
  <si>
    <t>年末职工人数（人）</t>
    <phoneticPr fontId="1" type="noConversion"/>
  </si>
  <si>
    <t>年末工程技术人员数（人）</t>
    <phoneticPr fontId="1" type="noConversion"/>
  </si>
  <si>
    <t>某年平均职工人数（人）</t>
    <phoneticPr fontId="1" type="noConversion"/>
  </si>
  <si>
    <t>某年平均工程技术人员数（人）</t>
    <phoneticPr fontId="1" type="noConversion"/>
  </si>
  <si>
    <t>/</t>
    <phoneticPr fontId="1" type="noConversion"/>
  </si>
  <si>
    <t>/</t>
    <phoneticPr fontId="1" type="noConversion"/>
  </si>
  <si>
    <t>合计</t>
    <phoneticPr fontId="1" type="noConversion"/>
  </si>
  <si>
    <t>2009-2013年工程技术人员占全部职工人数的平均比重</t>
    <phoneticPr fontId="1" type="noConversion"/>
  </si>
  <si>
    <t>——</t>
    <phoneticPr fontId="1" type="noConversion"/>
  </si>
  <si>
    <t>年份</t>
    <phoneticPr fontId="1" type="noConversion"/>
  </si>
  <si>
    <t>增长速度（%）</t>
    <phoneticPr fontId="1" type="noConversion"/>
  </si>
  <si>
    <t>——</t>
    <phoneticPr fontId="1" type="noConversion"/>
  </si>
  <si>
    <t>环比</t>
    <phoneticPr fontId="1" type="noConversion"/>
  </si>
  <si>
    <t>定基</t>
    <phoneticPr fontId="1" type="noConversion"/>
  </si>
  <si>
    <t>发展速度（%）</t>
    <phoneticPr fontId="1" type="noConversion"/>
  </si>
  <si>
    <t>环比</t>
    <phoneticPr fontId="1" type="noConversion"/>
  </si>
  <si>
    <t>定基</t>
    <phoneticPr fontId="1" type="noConversion"/>
  </si>
  <si>
    <t>平均发展速度</t>
    <phoneticPr fontId="1" type="noConversion"/>
  </si>
  <si>
    <t>年份</t>
    <phoneticPr fontId="1" type="noConversion"/>
  </si>
  <si>
    <t>投资额（万元）</t>
    <phoneticPr fontId="1" type="noConversion"/>
  </si>
  <si>
    <t>某部门各年基本建设投资资料</t>
    <phoneticPr fontId="1" type="noConversion"/>
  </si>
  <si>
    <t>逐级增长量</t>
    <phoneticPr fontId="1" type="noConversion"/>
  </si>
  <si>
    <t>二级增长量</t>
    <phoneticPr fontId="1" type="noConversion"/>
  </si>
  <si>
    <t>——</t>
    <phoneticPr fontId="1" type="noConversion"/>
  </si>
  <si>
    <t>t</t>
    <phoneticPr fontId="1" type="noConversion"/>
  </si>
  <si>
    <t>y</t>
    <phoneticPr fontId="1" type="noConversion"/>
  </si>
  <si>
    <t>ty</t>
    <phoneticPr fontId="1" type="noConversion"/>
  </si>
  <si>
    <t>t^2</t>
    <phoneticPr fontId="1" type="noConversion"/>
  </si>
  <si>
    <t>t^2*y</t>
    <phoneticPr fontId="1" type="noConversion"/>
  </si>
  <si>
    <t>t^4</t>
    <phoneticPr fontId="1" type="noConversion"/>
  </si>
  <si>
    <t>合计</t>
    <phoneticPr fontId="1" type="noConversion"/>
  </si>
  <si>
    <t>y(t)</t>
    <phoneticPr fontId="1" type="noConversion"/>
  </si>
  <si>
    <t>——</t>
    <phoneticPr fontId="1" type="noConversion"/>
  </si>
  <si>
    <t>——</t>
    <phoneticPr fontId="1" type="noConversion"/>
  </si>
  <si>
    <t>——</t>
    <phoneticPr fontId="1" type="noConversion"/>
  </si>
  <si>
    <t>一月一日</t>
    <phoneticPr fontId="1" type="noConversion"/>
  </si>
  <si>
    <t>二月一日</t>
    <phoneticPr fontId="1" type="noConversion"/>
  </si>
  <si>
    <t>三月一日</t>
    <phoneticPr fontId="1" type="noConversion"/>
  </si>
  <si>
    <t>四月一日</t>
    <phoneticPr fontId="1" type="noConversion"/>
  </si>
  <si>
    <t>六月一日</t>
    <phoneticPr fontId="1" type="noConversion"/>
  </si>
  <si>
    <t>七月一日</t>
    <phoneticPr fontId="1" type="noConversion"/>
  </si>
  <si>
    <t>十月一日</t>
    <phoneticPr fontId="1" type="noConversion"/>
  </si>
  <si>
    <t>次年一月</t>
    <phoneticPr fontId="1" type="noConversion"/>
  </si>
  <si>
    <t>11月一日</t>
    <phoneticPr fontId="1" type="noConversion"/>
  </si>
  <si>
    <t>某建筑工地水泥库存量</t>
    <phoneticPr fontId="1" type="noConversion"/>
  </si>
  <si>
    <t>季度</t>
    <phoneticPr fontId="1" type="noConversion"/>
  </si>
  <si>
    <t>全年总结</t>
    <phoneticPr fontId="1" type="noConversion"/>
  </si>
  <si>
    <t>y(t)=1564+121.5t+10.1t^2</t>
    <phoneticPr fontId="1" type="noConversion"/>
  </si>
  <si>
    <t>由于该题目的二级增长量大致相同，可设抛物线方程yc=a+bt+ct^2</t>
    <phoneticPr fontId="1" type="noConversion"/>
  </si>
  <si>
    <t>预测2014:2424万元；2015:2656.6万元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</si>
</sst>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1F2-4E2B-BE55-AB9917F00F11}"/>
              </c:ext>
            </c:extLst>
          </c:dPt>
          <c:cat>
            <c:numRef>
              <c:f>'T9'!$A$3:$A$11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'T9'!$B$3:$B$11</c:f>
              <c:numCache>
                <c:formatCode>General</c:formatCode>
                <c:ptCount val="9"/>
                <c:pt idx="0">
                  <c:v>1240</c:v>
                </c:pt>
                <c:pt idx="1">
                  <c:v>1291</c:v>
                </c:pt>
                <c:pt idx="2">
                  <c:v>1362</c:v>
                </c:pt>
                <c:pt idx="3">
                  <c:v>1450</c:v>
                </c:pt>
                <c:pt idx="4">
                  <c:v>1562</c:v>
                </c:pt>
                <c:pt idx="5">
                  <c:v>1695</c:v>
                </c:pt>
                <c:pt idx="6">
                  <c:v>1854</c:v>
                </c:pt>
                <c:pt idx="7">
                  <c:v>2018</c:v>
                </c:pt>
                <c:pt idx="8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2-4E2B-BE55-AB9917F0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98240"/>
        <c:axId val="2090503648"/>
      </c:lineChart>
      <c:catAx>
        <c:axId val="20904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503648"/>
        <c:crosses val="autoZero"/>
        <c:auto val="1"/>
        <c:lblAlgn val="ctr"/>
        <c:lblOffset val="100"/>
        <c:noMultiLvlLbl val="0"/>
      </c:catAx>
      <c:valAx>
        <c:axId val="2090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4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102870</xdr:rowOff>
    </xdr:from>
    <xdr:to>
      <xdr:col>18</xdr:col>
      <xdr:colOff>388620</xdr:colOff>
      <xdr:row>16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8" sqref="F8"/>
    </sheetView>
  </sheetViews>
  <sheetFormatPr defaultRowHeight="13.8" x14ac:dyDescent="0.25"/>
  <cols>
    <col min="1" max="1" width="18.109375" customWidth="1"/>
    <col min="10" max="10" width="11.6640625" customWidth="1"/>
    <col min="12" max="12" width="8.88671875" customWidth="1"/>
    <col min="13" max="13" width="19.88671875" style="3" customWidth="1"/>
  </cols>
  <sheetData>
    <row r="1" spans="1:13" x14ac:dyDescent="0.25">
      <c r="A1" s="13" t="s">
        <v>52</v>
      </c>
      <c r="B1" s="13"/>
      <c r="C1" s="13"/>
      <c r="D1" s="13"/>
      <c r="E1" s="13"/>
      <c r="F1" s="13"/>
      <c r="G1" s="13"/>
      <c r="H1" s="13"/>
      <c r="I1" s="13"/>
      <c r="J1" s="13"/>
      <c r="M1"/>
    </row>
    <row r="2" spans="1:13" x14ac:dyDescent="0.25">
      <c r="A2" s="12" t="s">
        <v>0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51</v>
      </c>
      <c r="J2" s="12" t="s">
        <v>50</v>
      </c>
      <c r="M2"/>
    </row>
    <row r="3" spans="1:13" x14ac:dyDescent="0.25">
      <c r="A3" s="12" t="s">
        <v>1</v>
      </c>
      <c r="B3" s="12">
        <v>8.14</v>
      </c>
      <c r="C3" s="12">
        <v>7.83</v>
      </c>
      <c r="D3" s="12">
        <v>7.25</v>
      </c>
      <c r="E3" s="12">
        <v>8.2799999999999994</v>
      </c>
      <c r="F3" s="12">
        <v>10.119999999999999</v>
      </c>
      <c r="G3" s="12">
        <v>9.76</v>
      </c>
      <c r="H3" s="12">
        <v>9.82</v>
      </c>
      <c r="I3" s="12">
        <v>10.039999999999999</v>
      </c>
      <c r="J3" s="12">
        <v>9.56</v>
      </c>
      <c r="M3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M4"/>
    </row>
    <row r="5" spans="1:13" x14ac:dyDescent="0.25">
      <c r="A5" s="12" t="s">
        <v>53</v>
      </c>
      <c r="B5" s="13" t="s">
        <v>2</v>
      </c>
      <c r="C5" s="13"/>
      <c r="D5" s="13"/>
      <c r="M5"/>
    </row>
    <row r="6" spans="1:13" x14ac:dyDescent="0.25">
      <c r="A6" s="12" t="s">
        <v>3</v>
      </c>
      <c r="B6" s="14">
        <f>(B3/2+C3+D3+E3/2)/(4-1)</f>
        <v>7.7633333333333328</v>
      </c>
      <c r="C6" s="14"/>
      <c r="D6" s="14"/>
      <c r="M6"/>
    </row>
    <row r="7" spans="1:13" x14ac:dyDescent="0.25">
      <c r="A7" s="12" t="s">
        <v>4</v>
      </c>
      <c r="B7" s="14">
        <f>((E3+F3)/2*2+(F3+G3)/2)/(2+1)</f>
        <v>9.4466666666666654</v>
      </c>
      <c r="C7" s="14"/>
      <c r="D7" s="14"/>
    </row>
    <row r="8" spans="1:13" x14ac:dyDescent="0.25">
      <c r="A8" s="12" t="s">
        <v>5</v>
      </c>
      <c r="B8" s="14">
        <f>((G3+H3)/2*3)/3</f>
        <v>9.7899999999999991</v>
      </c>
      <c r="C8" s="14"/>
      <c r="D8" s="14"/>
    </row>
    <row r="9" spans="1:13" x14ac:dyDescent="0.25">
      <c r="A9" s="12" t="s">
        <v>6</v>
      </c>
      <c r="B9" s="14">
        <f>((H3+I3)/2+(I3+J3)/2*2)/(1+2)</f>
        <v>9.8433333333333337</v>
      </c>
      <c r="C9" s="14"/>
      <c r="D9" s="14"/>
    </row>
    <row r="10" spans="1:13" x14ac:dyDescent="0.25">
      <c r="A10" s="12" t="s">
        <v>54</v>
      </c>
      <c r="B10" s="14">
        <f>AVERAGE(B6:D9)</f>
        <v>9.2108333333333334</v>
      </c>
      <c r="C10" s="14"/>
      <c r="D10" s="14"/>
    </row>
  </sheetData>
  <mergeCells count="7">
    <mergeCell ref="B8:D8"/>
    <mergeCell ref="B9:D9"/>
    <mergeCell ref="B10:D10"/>
    <mergeCell ref="A1:J1"/>
    <mergeCell ref="B5:D5"/>
    <mergeCell ref="B6:D6"/>
    <mergeCell ref="B7:D7"/>
  </mergeCells>
  <phoneticPr fontId="1" type="noConversion"/>
  <conditionalFormatting sqref="A4:J4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1"/>
    </sheetView>
  </sheetViews>
  <sheetFormatPr defaultRowHeight="13.8" x14ac:dyDescent="0.25"/>
  <cols>
    <col min="1" max="1" width="26.33203125" customWidth="1"/>
  </cols>
  <sheetData>
    <row r="1" spans="1:8" x14ac:dyDescent="0.25">
      <c r="A1" s="8" t="s">
        <v>7</v>
      </c>
      <c r="B1" s="9"/>
      <c r="C1" s="9"/>
      <c r="D1" s="9"/>
      <c r="E1" s="9"/>
      <c r="F1" s="9"/>
      <c r="G1" s="9"/>
      <c r="H1" s="10"/>
    </row>
    <row r="2" spans="1:8" x14ac:dyDescent="0.25">
      <c r="A2" s="1"/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 t="s">
        <v>14</v>
      </c>
    </row>
    <row r="3" spans="1:8" x14ac:dyDescent="0.25">
      <c r="A3" s="1" t="s">
        <v>8</v>
      </c>
      <c r="B3" s="1">
        <v>1000</v>
      </c>
      <c r="C3" s="1">
        <v>1020</v>
      </c>
      <c r="D3" s="1">
        <v>1083</v>
      </c>
      <c r="E3" s="1">
        <v>1120</v>
      </c>
      <c r="F3" s="1">
        <v>1218</v>
      </c>
      <c r="G3" s="1">
        <v>1425</v>
      </c>
      <c r="H3" s="1" t="s">
        <v>13</v>
      </c>
    </row>
    <row r="4" spans="1:8" x14ac:dyDescent="0.25">
      <c r="A4" s="1" t="s">
        <v>9</v>
      </c>
      <c r="B4" s="1">
        <v>50</v>
      </c>
      <c r="C4" s="1">
        <v>50</v>
      </c>
      <c r="D4" s="1">
        <v>52</v>
      </c>
      <c r="E4" s="1">
        <v>60</v>
      </c>
      <c r="F4" s="1">
        <v>78</v>
      </c>
      <c r="G4" s="1">
        <v>82</v>
      </c>
      <c r="H4" s="1" t="s">
        <v>13</v>
      </c>
    </row>
    <row r="5" spans="1:8" x14ac:dyDescent="0.25">
      <c r="A5" s="1" t="s">
        <v>10</v>
      </c>
      <c r="B5" s="1" t="s">
        <v>12</v>
      </c>
      <c r="C5" s="1">
        <f>AVERAGE(C3,B3)</f>
        <v>1010</v>
      </c>
      <c r="D5" s="1">
        <f>AVERAGE(D3,C3)</f>
        <v>1051.5</v>
      </c>
      <c r="E5" s="1">
        <f t="shared" ref="E5:G5" si="0">AVERAGE(E3,D3)</f>
        <v>1101.5</v>
      </c>
      <c r="F5" s="1">
        <f t="shared" si="0"/>
        <v>1169</v>
      </c>
      <c r="G5" s="1">
        <f t="shared" si="0"/>
        <v>1321.5</v>
      </c>
      <c r="H5" s="1">
        <f>SUM(C5:G5)</f>
        <v>5653.5</v>
      </c>
    </row>
    <row r="6" spans="1:8" x14ac:dyDescent="0.25">
      <c r="A6" s="4" t="s">
        <v>11</v>
      </c>
      <c r="B6" s="1" t="s">
        <v>13</v>
      </c>
      <c r="C6" s="1">
        <f>AVERAGE(C4,B4)</f>
        <v>50</v>
      </c>
      <c r="D6" s="1">
        <f t="shared" ref="D6:G6" si="1">AVERAGE(D4,C4)</f>
        <v>51</v>
      </c>
      <c r="E6" s="1">
        <f t="shared" si="1"/>
        <v>56</v>
      </c>
      <c r="F6" s="1">
        <f t="shared" si="1"/>
        <v>69</v>
      </c>
      <c r="G6" s="1">
        <f t="shared" si="1"/>
        <v>80</v>
      </c>
      <c r="H6" s="1">
        <f>SUM(C6:G6)</f>
        <v>306</v>
      </c>
    </row>
    <row r="7" spans="1:8" x14ac:dyDescent="0.25">
      <c r="A7" s="7" t="s">
        <v>15</v>
      </c>
      <c r="B7" s="7"/>
      <c r="C7" s="7"/>
      <c r="D7" s="7"/>
      <c r="E7" s="7"/>
      <c r="F7" s="7"/>
      <c r="G7" s="7"/>
      <c r="H7" s="5">
        <f>H6/H5</f>
        <v>5.4125762801804193E-2</v>
      </c>
    </row>
  </sheetData>
  <mergeCells count="2">
    <mergeCell ref="A1:H1"/>
    <mergeCell ref="A7:G7"/>
  </mergeCells>
  <phoneticPr fontId="1" type="noConversion"/>
  <conditionalFormatting sqref="A1:A4 A6 H5">
    <cfRule type="colorScale" priority="3">
      <colorScale>
        <cfvo type="min"/>
        <cfvo type="max"/>
        <color rgb="FFF8696B"/>
        <color rgb="FFFCFCFF"/>
      </colorScale>
    </cfRule>
  </conditionalFormatting>
  <conditionalFormatting sqref="B5:H6">
    <cfRule type="colorScale" priority="2">
      <colorScale>
        <cfvo type="min"/>
        <cfvo type="max"/>
        <color rgb="FFF8696B"/>
        <color rgb="FFFCFCFF"/>
      </colorScale>
    </cfRule>
  </conditionalFormatting>
  <conditionalFormatting sqref="H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{39BF9803-4BA0-460A-AE49-60DFCF3C6ED4}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F9803-4BA0-460A-AE49-60DFCF3C6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0" sqref="G10"/>
    </sheetView>
  </sheetViews>
  <sheetFormatPr defaultRowHeight="13.8" x14ac:dyDescent="0.25"/>
  <cols>
    <col min="1" max="2" width="14.77734375" customWidth="1"/>
  </cols>
  <sheetData>
    <row r="1" spans="1:8" x14ac:dyDescent="0.25">
      <c r="A1" s="7" t="s">
        <v>17</v>
      </c>
      <c r="B1" s="7"/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</row>
    <row r="2" spans="1:8" x14ac:dyDescent="0.25">
      <c r="A2" s="7" t="s">
        <v>18</v>
      </c>
      <c r="B2" s="1" t="s">
        <v>20</v>
      </c>
      <c r="C2" s="1" t="s">
        <v>19</v>
      </c>
      <c r="D2" s="1">
        <v>20</v>
      </c>
      <c r="E2" s="1">
        <v>50</v>
      </c>
      <c r="F2" s="1">
        <v>25</v>
      </c>
      <c r="G2" s="1">
        <v>-6.7</v>
      </c>
      <c r="H2" s="1">
        <v>30</v>
      </c>
    </row>
    <row r="3" spans="1:8" x14ac:dyDescent="0.25">
      <c r="A3" s="7"/>
      <c r="B3" s="1" t="s">
        <v>21</v>
      </c>
      <c r="C3" s="1" t="s">
        <v>19</v>
      </c>
      <c r="D3" s="1">
        <v>20</v>
      </c>
      <c r="E3" s="1">
        <v>80</v>
      </c>
      <c r="F3" s="1">
        <v>125</v>
      </c>
      <c r="G3" s="1">
        <v>110</v>
      </c>
      <c r="H3" s="1">
        <v>173</v>
      </c>
    </row>
    <row r="4" spans="1:8" x14ac:dyDescent="0.25">
      <c r="A4" s="7" t="s">
        <v>22</v>
      </c>
      <c r="B4" s="1" t="s">
        <v>23</v>
      </c>
      <c r="C4" s="1">
        <v>100</v>
      </c>
      <c r="D4" s="1">
        <v>120</v>
      </c>
      <c r="E4" s="1">
        <v>150</v>
      </c>
      <c r="F4" s="1">
        <v>125</v>
      </c>
      <c r="G4" s="1">
        <v>93.3</v>
      </c>
      <c r="H4" s="1">
        <v>130</v>
      </c>
    </row>
    <row r="5" spans="1:8" x14ac:dyDescent="0.25">
      <c r="A5" s="7"/>
      <c r="B5" s="1" t="s">
        <v>24</v>
      </c>
      <c r="C5" s="1">
        <v>100</v>
      </c>
      <c r="D5" s="1">
        <v>120</v>
      </c>
      <c r="E5" s="1">
        <v>180</v>
      </c>
      <c r="F5" s="1">
        <v>225</v>
      </c>
      <c r="G5" s="1">
        <v>210</v>
      </c>
      <c r="H5" s="1">
        <v>273</v>
      </c>
    </row>
    <row r="6" spans="1:8" x14ac:dyDescent="0.25">
      <c r="A6" s="6" t="s">
        <v>25</v>
      </c>
      <c r="B6" s="11">
        <f>(H5/C5)^(1/5)</f>
        <v>1.222454009770205</v>
      </c>
      <c r="C6" s="11"/>
      <c r="D6" s="11"/>
      <c r="E6" s="11"/>
      <c r="F6" s="11"/>
      <c r="G6" s="11"/>
      <c r="H6" s="11"/>
    </row>
  </sheetData>
  <mergeCells count="4">
    <mergeCell ref="A2:A3"/>
    <mergeCell ref="A1:B1"/>
    <mergeCell ref="A4:A5"/>
    <mergeCell ref="B6:H6"/>
  </mergeCells>
  <phoneticPr fontId="1" type="noConversion"/>
  <conditionalFormatting sqref="B6:H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20" sqref="J20"/>
    </sheetView>
  </sheetViews>
  <sheetFormatPr defaultRowHeight="13.8" x14ac:dyDescent="0.25"/>
  <cols>
    <col min="1" max="1" width="9.88671875" customWidth="1"/>
    <col min="2" max="2" width="17.88671875" customWidth="1"/>
    <col min="3" max="3" width="11" customWidth="1"/>
    <col min="4" max="4" width="10.6640625" customWidth="1"/>
  </cols>
  <sheetData>
    <row r="1" spans="1:11" x14ac:dyDescent="0.2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 t="s">
        <v>26</v>
      </c>
      <c r="B2" s="12" t="s">
        <v>27</v>
      </c>
      <c r="C2" s="12" t="s">
        <v>29</v>
      </c>
      <c r="D2" s="12" t="s">
        <v>30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39</v>
      </c>
    </row>
    <row r="3" spans="1:11" x14ac:dyDescent="0.25">
      <c r="A3" s="12">
        <v>2005</v>
      </c>
      <c r="B3" s="12">
        <v>1240</v>
      </c>
      <c r="C3" s="12" t="s">
        <v>19</v>
      </c>
      <c r="D3" s="12" t="s">
        <v>19</v>
      </c>
      <c r="E3" s="12">
        <v>-4</v>
      </c>
      <c r="F3" s="12">
        <f>B3</f>
        <v>1240</v>
      </c>
      <c r="G3" s="12">
        <f>F3*E3</f>
        <v>-4960</v>
      </c>
      <c r="H3" s="12">
        <f>E3^2</f>
        <v>16</v>
      </c>
      <c r="I3" s="12">
        <f>H3*F3</f>
        <v>19840</v>
      </c>
      <c r="J3" s="12">
        <f>H3^2</f>
        <v>256</v>
      </c>
      <c r="K3" s="12">
        <f>1564+121.5*E3+10.1*H3</f>
        <v>1239.5999999999999</v>
      </c>
    </row>
    <row r="4" spans="1:11" x14ac:dyDescent="0.25">
      <c r="A4" s="12">
        <v>2006</v>
      </c>
      <c r="B4" s="12">
        <v>1291</v>
      </c>
      <c r="C4" s="12">
        <f>B4-B3</f>
        <v>51</v>
      </c>
      <c r="D4" s="12" t="s">
        <v>31</v>
      </c>
      <c r="E4" s="12">
        <v>-3</v>
      </c>
      <c r="F4" s="12">
        <f t="shared" ref="F4:F11" si="0">B4</f>
        <v>1291</v>
      </c>
      <c r="G4" s="12">
        <f t="shared" ref="G4:G11" si="1">F4*E4</f>
        <v>-3873</v>
      </c>
      <c r="H4" s="12">
        <f t="shared" ref="H4:H14" si="2">E4^2</f>
        <v>9</v>
      </c>
      <c r="I4" s="12">
        <f t="shared" ref="I4:I11" si="3">H4*F4</f>
        <v>11619</v>
      </c>
      <c r="J4" s="12">
        <f t="shared" ref="J4:J11" si="4">H4^2</f>
        <v>81</v>
      </c>
      <c r="K4" s="12">
        <f t="shared" ref="K4:K14" si="5">1564+121.5*E4+10.1*H4</f>
        <v>1290.4000000000001</v>
      </c>
    </row>
    <row r="5" spans="1:11" x14ac:dyDescent="0.25">
      <c r="A5" s="12">
        <v>2007</v>
      </c>
      <c r="B5" s="12">
        <v>1362</v>
      </c>
      <c r="C5" s="12">
        <f t="shared" ref="C5:D11" si="6">B5-B4</f>
        <v>71</v>
      </c>
      <c r="D5" s="12">
        <f>C5-C4</f>
        <v>20</v>
      </c>
      <c r="E5" s="12">
        <v>-2</v>
      </c>
      <c r="F5" s="12">
        <f t="shared" si="0"/>
        <v>1362</v>
      </c>
      <c r="G5" s="12">
        <f t="shared" si="1"/>
        <v>-2724</v>
      </c>
      <c r="H5" s="12">
        <f t="shared" si="2"/>
        <v>4</v>
      </c>
      <c r="I5" s="12">
        <f t="shared" si="3"/>
        <v>5448</v>
      </c>
      <c r="J5" s="12">
        <f t="shared" si="4"/>
        <v>16</v>
      </c>
      <c r="K5" s="12">
        <f t="shared" si="5"/>
        <v>1361.4</v>
      </c>
    </row>
    <row r="6" spans="1:11" x14ac:dyDescent="0.25">
      <c r="A6" s="12">
        <v>2008</v>
      </c>
      <c r="B6" s="12">
        <v>1450</v>
      </c>
      <c r="C6" s="12">
        <f t="shared" si="6"/>
        <v>88</v>
      </c>
      <c r="D6" s="12">
        <f t="shared" si="6"/>
        <v>17</v>
      </c>
      <c r="E6" s="12">
        <v>-1</v>
      </c>
      <c r="F6" s="12">
        <f t="shared" si="0"/>
        <v>1450</v>
      </c>
      <c r="G6" s="12">
        <f t="shared" si="1"/>
        <v>-1450</v>
      </c>
      <c r="H6" s="12">
        <f t="shared" si="2"/>
        <v>1</v>
      </c>
      <c r="I6" s="12">
        <f t="shared" si="3"/>
        <v>1450</v>
      </c>
      <c r="J6" s="12">
        <f t="shared" si="4"/>
        <v>1</v>
      </c>
      <c r="K6" s="12">
        <f t="shared" si="5"/>
        <v>1452.6</v>
      </c>
    </row>
    <row r="7" spans="1:11" x14ac:dyDescent="0.25">
      <c r="A7" s="12">
        <v>2009</v>
      </c>
      <c r="B7" s="12">
        <v>1562</v>
      </c>
      <c r="C7" s="12">
        <f t="shared" si="6"/>
        <v>112</v>
      </c>
      <c r="D7" s="12">
        <f t="shared" si="6"/>
        <v>24</v>
      </c>
      <c r="E7" s="12">
        <v>0</v>
      </c>
      <c r="F7" s="12">
        <f t="shared" si="0"/>
        <v>1562</v>
      </c>
      <c r="G7" s="12">
        <f t="shared" si="1"/>
        <v>0</v>
      </c>
      <c r="H7" s="12">
        <f t="shared" si="2"/>
        <v>0</v>
      </c>
      <c r="I7" s="12">
        <f t="shared" si="3"/>
        <v>0</v>
      </c>
      <c r="J7" s="12">
        <f t="shared" si="4"/>
        <v>0</v>
      </c>
      <c r="K7" s="12">
        <f t="shared" si="5"/>
        <v>1564</v>
      </c>
    </row>
    <row r="8" spans="1:11" x14ac:dyDescent="0.25">
      <c r="A8" s="12">
        <v>2010</v>
      </c>
      <c r="B8" s="12">
        <v>1695</v>
      </c>
      <c r="C8" s="12">
        <f t="shared" si="6"/>
        <v>133</v>
      </c>
      <c r="D8" s="12">
        <f t="shared" si="6"/>
        <v>21</v>
      </c>
      <c r="E8" s="12">
        <v>1</v>
      </c>
      <c r="F8" s="12">
        <f t="shared" si="0"/>
        <v>1695</v>
      </c>
      <c r="G8" s="12">
        <f t="shared" si="1"/>
        <v>1695</v>
      </c>
      <c r="H8" s="12">
        <f t="shared" si="2"/>
        <v>1</v>
      </c>
      <c r="I8" s="12">
        <f t="shared" si="3"/>
        <v>1695</v>
      </c>
      <c r="J8" s="12">
        <f t="shared" si="4"/>
        <v>1</v>
      </c>
      <c r="K8" s="12">
        <f t="shared" si="5"/>
        <v>1695.6</v>
      </c>
    </row>
    <row r="9" spans="1:11" x14ac:dyDescent="0.25">
      <c r="A9" s="12">
        <v>2011</v>
      </c>
      <c r="B9" s="12">
        <v>1854</v>
      </c>
      <c r="C9" s="12">
        <f t="shared" si="6"/>
        <v>159</v>
      </c>
      <c r="D9" s="12">
        <f t="shared" si="6"/>
        <v>26</v>
      </c>
      <c r="E9" s="12">
        <v>2</v>
      </c>
      <c r="F9" s="12">
        <f t="shared" si="0"/>
        <v>1854</v>
      </c>
      <c r="G9" s="12">
        <f t="shared" si="1"/>
        <v>3708</v>
      </c>
      <c r="H9" s="12">
        <f>E9^2</f>
        <v>4</v>
      </c>
      <c r="I9" s="12">
        <f t="shared" si="3"/>
        <v>7416</v>
      </c>
      <c r="J9" s="12">
        <f t="shared" si="4"/>
        <v>16</v>
      </c>
      <c r="K9" s="12">
        <f t="shared" si="5"/>
        <v>1847.4</v>
      </c>
    </row>
    <row r="10" spans="1:11" x14ac:dyDescent="0.25">
      <c r="A10" s="12">
        <v>2012</v>
      </c>
      <c r="B10" s="12">
        <v>2018</v>
      </c>
      <c r="C10" s="12">
        <f t="shared" si="6"/>
        <v>164</v>
      </c>
      <c r="D10" s="12">
        <f t="shared" si="6"/>
        <v>5</v>
      </c>
      <c r="E10" s="12">
        <v>3</v>
      </c>
      <c r="F10" s="12">
        <f t="shared" si="0"/>
        <v>2018</v>
      </c>
      <c r="G10" s="12">
        <f t="shared" si="1"/>
        <v>6054</v>
      </c>
      <c r="H10" s="12">
        <f t="shared" si="2"/>
        <v>9</v>
      </c>
      <c r="I10" s="12">
        <f t="shared" si="3"/>
        <v>18162</v>
      </c>
      <c r="J10" s="12">
        <f t="shared" si="4"/>
        <v>81</v>
      </c>
      <c r="K10" s="12">
        <f t="shared" si="5"/>
        <v>2019.4</v>
      </c>
    </row>
    <row r="11" spans="1:11" x14ac:dyDescent="0.25">
      <c r="A11" s="12">
        <v>2013</v>
      </c>
      <c r="B11" s="12">
        <v>2210</v>
      </c>
      <c r="C11" s="12">
        <f t="shared" si="6"/>
        <v>192</v>
      </c>
      <c r="D11" s="12">
        <f t="shared" si="6"/>
        <v>28</v>
      </c>
      <c r="E11" s="12">
        <v>4</v>
      </c>
      <c r="F11" s="12">
        <f t="shared" si="0"/>
        <v>2210</v>
      </c>
      <c r="G11" s="12">
        <f t="shared" si="1"/>
        <v>8840</v>
      </c>
      <c r="H11" s="12">
        <f t="shared" si="2"/>
        <v>16</v>
      </c>
      <c r="I11" s="12">
        <f t="shared" si="3"/>
        <v>35360</v>
      </c>
      <c r="J11" s="12">
        <f t="shared" si="4"/>
        <v>256</v>
      </c>
      <c r="K11" s="12">
        <f t="shared" si="5"/>
        <v>2211.6</v>
      </c>
    </row>
    <row r="12" spans="1:11" x14ac:dyDescent="0.25">
      <c r="A12" s="12" t="s">
        <v>38</v>
      </c>
      <c r="B12" s="12">
        <f>SUM(B3:B11)</f>
        <v>14682</v>
      </c>
      <c r="C12" s="12">
        <f t="shared" ref="C12:K12" si="7">SUM(C3:C11)</f>
        <v>970</v>
      </c>
      <c r="D12" s="12">
        <f t="shared" si="7"/>
        <v>141</v>
      </c>
      <c r="E12" s="12">
        <f t="shared" si="7"/>
        <v>0</v>
      </c>
      <c r="F12" s="12">
        <f t="shared" si="7"/>
        <v>14682</v>
      </c>
      <c r="G12" s="12">
        <f>SUM(G3:G11)</f>
        <v>7290</v>
      </c>
      <c r="H12" s="12">
        <f t="shared" si="7"/>
        <v>60</v>
      </c>
      <c r="I12" s="12">
        <f t="shared" si="7"/>
        <v>100990</v>
      </c>
      <c r="J12" s="12">
        <f t="shared" si="7"/>
        <v>708</v>
      </c>
      <c r="K12" s="12">
        <f t="shared" si="7"/>
        <v>14682</v>
      </c>
    </row>
    <row r="13" spans="1:11" x14ac:dyDescent="0.25">
      <c r="A13" s="12">
        <v>2014</v>
      </c>
      <c r="B13" s="12" t="s">
        <v>19</v>
      </c>
      <c r="C13" s="12" t="s">
        <v>16</v>
      </c>
      <c r="D13" s="12" t="s">
        <v>16</v>
      </c>
      <c r="E13" s="12">
        <v>5</v>
      </c>
      <c r="F13" s="12" t="s">
        <v>40</v>
      </c>
      <c r="G13" s="12" t="s">
        <v>40</v>
      </c>
      <c r="H13" s="12">
        <f t="shared" si="2"/>
        <v>25</v>
      </c>
      <c r="I13" s="12" t="s">
        <v>41</v>
      </c>
      <c r="J13" s="12" t="s">
        <v>42</v>
      </c>
      <c r="K13" s="12">
        <f t="shared" si="5"/>
        <v>2424</v>
      </c>
    </row>
    <row r="14" spans="1:11" x14ac:dyDescent="0.25">
      <c r="A14" s="12">
        <v>2015</v>
      </c>
      <c r="B14" s="12" t="s">
        <v>19</v>
      </c>
      <c r="C14" s="12" t="s">
        <v>16</v>
      </c>
      <c r="D14" s="12" t="s">
        <v>16</v>
      </c>
      <c r="E14" s="12">
        <v>6</v>
      </c>
      <c r="F14" s="12" t="s">
        <v>40</v>
      </c>
      <c r="G14" s="12" t="s">
        <v>40</v>
      </c>
      <c r="H14" s="12">
        <f t="shared" si="2"/>
        <v>36</v>
      </c>
      <c r="I14" s="12" t="s">
        <v>41</v>
      </c>
      <c r="J14" s="12" t="s">
        <v>42</v>
      </c>
      <c r="K14" s="12">
        <f t="shared" si="5"/>
        <v>2656.6</v>
      </c>
    </row>
    <row r="15" spans="1:11" x14ac:dyDescent="0.25">
      <c r="A15" s="15" t="s">
        <v>56</v>
      </c>
      <c r="B15" s="15"/>
      <c r="C15" s="15"/>
      <c r="D15" s="15"/>
      <c r="E15" s="15"/>
      <c r="F15" s="15"/>
      <c r="G15" s="15"/>
      <c r="H15" s="15"/>
    </row>
    <row r="16" spans="1:11" x14ac:dyDescent="0.25">
      <c r="A16" s="16" t="s">
        <v>55</v>
      </c>
      <c r="B16" s="16"/>
      <c r="C16" s="16"/>
      <c r="D16" s="16"/>
      <c r="E16" s="16"/>
      <c r="F16" s="16"/>
      <c r="G16" s="16"/>
      <c r="H16" s="16"/>
    </row>
    <row r="17" spans="1:8" x14ac:dyDescent="0.25">
      <c r="A17" s="16" t="s">
        <v>57</v>
      </c>
      <c r="B17" s="16"/>
      <c r="C17" s="16"/>
      <c r="D17" s="16"/>
      <c r="E17" s="16"/>
      <c r="F17" s="16"/>
      <c r="G17" s="16"/>
      <c r="H17" s="16"/>
    </row>
  </sheetData>
  <mergeCells count="3">
    <mergeCell ref="A15:H15"/>
    <mergeCell ref="A16:H16"/>
    <mergeCell ref="A17:H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T2</vt:lpstr>
      <vt:lpstr>T3</vt:lpstr>
      <vt:lpstr>T6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吴育华</cp:lastModifiedBy>
  <dcterms:created xsi:type="dcterms:W3CDTF">2017-11-29T07:44:27Z</dcterms:created>
  <dcterms:modified xsi:type="dcterms:W3CDTF">2017-12-27T06:43:55Z</dcterms:modified>
</cp:coreProperties>
</file>