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Ex13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14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2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5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6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7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8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19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20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21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22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23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2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3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3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Stuff\Projekt uden for kursusregi\DONE\Excel Ark\"/>
    </mc:Choice>
  </mc:AlternateContent>
  <xr:revisionPtr revIDLastSave="0" documentId="13_ncr:1_{28FE8252-F235-43A1-85B8-BD023D7519C0}" xr6:coauthVersionLast="45" xr6:coauthVersionMax="45" xr10:uidLastSave="{00000000-0000-0000-0000-000000000000}"/>
  <bookViews>
    <workbookView xWindow="0" yWindow="0" windowWidth="23040" windowHeight="12360" tabRatio="799" xr2:uid="{00000000-000D-0000-FFFF-FFFF00000000}"/>
  </bookViews>
  <sheets>
    <sheet name="Final Data BOI" sheetId="3" r:id="rId1"/>
    <sheet name="BOI and Agency ANOVA" sheetId="10" r:id="rId2"/>
    <sheet name="Final Data Workload" sheetId="4" r:id="rId3"/>
    <sheet name="Workload ANOVA" sheetId="19" r:id="rId4"/>
    <sheet name="Tukey HSD Test - Q8" sheetId="20" r:id="rId5"/>
    <sheet name="Tukey HSD Test - Q13" sheetId="21" r:id="rId6"/>
    <sheet name="Final Data Preference" sheetId="5" r:id="rId7"/>
    <sheet name="Times" sheetId="7" r:id="rId8"/>
    <sheet name="Times ANOVA" sheetId="18" r:id="rId9"/>
    <sheet name="All Diagrams - Combined" sheetId="6" r:id="rId10"/>
    <sheet name="All Diagrams - Individual" sheetId="8" r:id="rId11"/>
    <sheet name="Data Dia BOI, Agency, Long Arm" sheetId="23" r:id="rId12"/>
  </sheets>
  <definedNames>
    <definedName name="_xlchart.v1.0" hidden="1">'Final Data BOI'!$F$24:$F$35</definedName>
    <definedName name="_xlchart.v1.1" hidden="1">'Final Data BOI'!$F$43:$F$54</definedName>
    <definedName name="_xlchart.v1.10" hidden="1">'Final Data BOI'!$C$43:$C$54</definedName>
    <definedName name="_xlchart.v1.11" hidden="1">'Final Data BOI'!$C$5:$C$16</definedName>
    <definedName name="_xlchart.v1.12" hidden="1">'Final Data BOI'!$D$24:$D$35</definedName>
    <definedName name="_xlchart.v1.13" hidden="1">'Final Data BOI'!$D$43:$D$54</definedName>
    <definedName name="_xlchart.v1.14" hidden="1">'Final Data BOI'!$D$5:$D$16</definedName>
    <definedName name="_xlchart.v1.15" hidden="1">'Final Data Workload'!$I$24:$I$35</definedName>
    <definedName name="_xlchart.v1.16" hidden="1">'Final Data Workload'!$I$43:$I$54</definedName>
    <definedName name="_xlchart.v1.17" hidden="1">'Final Data Workload'!$I$5:$I$16</definedName>
    <definedName name="_xlchart.v1.18" hidden="1">'Final Data Workload'!$E$24:$E$35</definedName>
    <definedName name="_xlchart.v1.19" hidden="1">'Final Data Workload'!$E$43:$E$54</definedName>
    <definedName name="_xlchart.v1.2" hidden="1">'Final Data BOI'!$F$5:$F$16</definedName>
    <definedName name="_xlchart.v1.20" hidden="1">'Final Data Workload'!$E$5:$E$16</definedName>
    <definedName name="_xlchart.v1.21" hidden="1">'Final Data Workload'!$D$24:$D$35</definedName>
    <definedName name="_xlchart.v1.22" hidden="1">'Final Data Workload'!$D$43:$D$54</definedName>
    <definedName name="_xlchart.v1.23" hidden="1">'Final Data Workload'!$D$5:$D$16</definedName>
    <definedName name="_xlchart.v1.24" hidden="1">'Final Data Workload'!$F$24:$F$35</definedName>
    <definedName name="_xlchart.v1.25" hidden="1">'Final Data Workload'!$F$43:$F$54</definedName>
    <definedName name="_xlchart.v1.26" hidden="1">'Final Data Workload'!$F$5:$F$16</definedName>
    <definedName name="_xlchart.v1.27" hidden="1">'Final Data Workload'!$G$24:$G$35</definedName>
    <definedName name="_xlchart.v1.28" hidden="1">'Final Data Workload'!$G$43:$G$54</definedName>
    <definedName name="_xlchart.v1.29" hidden="1">'Final Data Workload'!$G$5:$G$16</definedName>
    <definedName name="_xlchart.v1.3" hidden="1">'Final Data BOI'!$G$24:$G$35</definedName>
    <definedName name="_xlchart.v1.30" hidden="1">'Final Data Workload'!$H$24:$H$35</definedName>
    <definedName name="_xlchart.v1.31" hidden="1">'Final Data Workload'!$H$43:$H$54</definedName>
    <definedName name="_xlchart.v1.32" hidden="1">'Final Data Workload'!$H$5:$H$16</definedName>
    <definedName name="_xlchart.v1.33" hidden="1">'Final Data Workload'!$C$24:$C$35</definedName>
    <definedName name="_xlchart.v1.34" hidden="1">'Final Data Workload'!$C$43:$C$54</definedName>
    <definedName name="_xlchart.v1.35" hidden="1">'Final Data Workload'!$C$5:$C$16</definedName>
    <definedName name="_xlchart.v1.36" hidden="1">'Final Data BOI'!$C$24:$C$35</definedName>
    <definedName name="_xlchart.v1.37" hidden="1">'Final Data BOI'!$C$43:$C$54</definedName>
    <definedName name="_xlchart.v1.38" hidden="1">'Final Data BOI'!$C$5:$C$16</definedName>
    <definedName name="_xlchart.v1.39" hidden="1">'Final Data BOI'!$D$24:$D$35</definedName>
    <definedName name="_xlchart.v1.4" hidden="1">'Final Data BOI'!$G$43:$G$54</definedName>
    <definedName name="_xlchart.v1.40" hidden="1">'Final Data BOI'!$D$43:$D$54</definedName>
    <definedName name="_xlchart.v1.41" hidden="1">'Final Data BOI'!$D$5:$D$16</definedName>
    <definedName name="_xlchart.v1.42" hidden="1">'Final Data BOI'!$G$24:$G$35</definedName>
    <definedName name="_xlchart.v1.43" hidden="1">'Final Data BOI'!$G$43:$G$54</definedName>
    <definedName name="_xlchart.v1.44" hidden="1">'Final Data BOI'!$G$5:$G$16</definedName>
    <definedName name="_xlchart.v1.45" hidden="1">'Final Data Workload'!$G$24:$G$35</definedName>
    <definedName name="_xlchart.v1.46" hidden="1">'Final Data Workload'!$G$43:$G$54</definedName>
    <definedName name="_xlchart.v1.47" hidden="1">'Final Data Workload'!$G$5:$G$16</definedName>
    <definedName name="_xlchart.v1.48" hidden="1">'Final Data Workload'!$F$24:$F$35</definedName>
    <definedName name="_xlchart.v1.49" hidden="1">'Final Data Workload'!$F$43:$F$54</definedName>
    <definedName name="_xlchart.v1.5" hidden="1">'Final Data BOI'!$G$5:$G$16</definedName>
    <definedName name="_xlchart.v1.50" hidden="1">'Final Data Workload'!$F$5:$F$16</definedName>
    <definedName name="_xlchart.v1.51" hidden="1">'Final Data Workload'!$C$24:$C$35</definedName>
    <definedName name="_xlchart.v1.52" hidden="1">'Final Data Workload'!$C$43:$C$54</definedName>
    <definedName name="_xlchart.v1.53" hidden="1">'Final Data Workload'!$C$5:$C$16</definedName>
    <definedName name="_xlchart.v1.54" hidden="1">'Final Data BOI'!$H$24:$H$35</definedName>
    <definedName name="_xlchart.v1.55" hidden="1">'Final Data BOI'!$H$43:$H$54</definedName>
    <definedName name="_xlchart.v1.56" hidden="1">'Final Data BOI'!$H$5:$H$16</definedName>
    <definedName name="_xlchart.v1.57" hidden="1">'Final Data Workload'!$D$24:$D$35</definedName>
    <definedName name="_xlchart.v1.58" hidden="1">'Final Data Workload'!$D$43:$D$54</definedName>
    <definedName name="_xlchart.v1.59" hidden="1">'Final Data Workload'!$D$5:$D$16</definedName>
    <definedName name="_xlchart.v1.6" hidden="1">'Final Data BOI'!$H$24:$H$35</definedName>
    <definedName name="_xlchart.v1.60" hidden="1">'Final Data Workload'!$H$24:$H$35</definedName>
    <definedName name="_xlchart.v1.61" hidden="1">'Final Data Workload'!$H$43:$H$54</definedName>
    <definedName name="_xlchart.v1.62" hidden="1">'Final Data Workload'!$H$5:$H$16</definedName>
    <definedName name="_xlchart.v1.63" hidden="1">'Final Data Workload'!$E$24:$E$35</definedName>
    <definedName name="_xlchart.v1.64" hidden="1">'Final Data Workload'!$E$43:$E$54</definedName>
    <definedName name="_xlchart.v1.65" hidden="1">'Final Data Workload'!$E$5:$E$16</definedName>
    <definedName name="_xlchart.v1.66" hidden="1">'Final Data Workload'!$I$24:$I$35</definedName>
    <definedName name="_xlchart.v1.67" hidden="1">'Final Data Workload'!$I$43:$I$54</definedName>
    <definedName name="_xlchart.v1.68" hidden="1">'Final Data Workload'!$I$5:$I$16</definedName>
    <definedName name="_xlchart.v1.69" hidden="1">'Final Data BOI'!$F$24:$F$35</definedName>
    <definedName name="_xlchart.v1.7" hidden="1">'Final Data BOI'!$H$43:$H$54</definedName>
    <definedName name="_xlchart.v1.70" hidden="1">'Final Data BOI'!$F$43:$F$54</definedName>
    <definedName name="_xlchart.v1.71" hidden="1">'Final Data BOI'!$F$5:$F$16</definedName>
    <definedName name="_xlchart.v1.8" hidden="1">'Final Data BOI'!$H$5:$H$16</definedName>
    <definedName name="_xlchart.v1.9" hidden="1">'Final Data BOI'!$C$24:$C$35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'Workload ANOVA'!$L$190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5" i="10" l="1"/>
  <c r="C205" i="10"/>
  <c r="C207" i="10"/>
  <c r="D207" i="10"/>
  <c r="C206" i="10"/>
  <c r="D206" i="10"/>
  <c r="C203" i="10"/>
  <c r="D203" i="10"/>
  <c r="C204" i="10"/>
  <c r="D204" i="10"/>
  <c r="B204" i="10"/>
  <c r="B205" i="10"/>
  <c r="B206" i="10"/>
  <c r="B207" i="10"/>
  <c r="B203" i="10"/>
  <c r="S178" i="10"/>
  <c r="O210" i="10"/>
  <c r="S210" i="10" s="1"/>
  <c r="Q210" i="10"/>
  <c r="O178" i="10"/>
  <c r="W31" i="23" l="1"/>
  <c r="W30" i="23"/>
  <c r="W29" i="23"/>
  <c r="M31" i="23"/>
  <c r="M30" i="23"/>
  <c r="M29" i="23"/>
  <c r="C31" i="23"/>
  <c r="C30" i="23"/>
  <c r="C29" i="23"/>
  <c r="S3" i="23"/>
  <c r="N6" i="23"/>
  <c r="M6" i="23"/>
  <c r="L6" i="23"/>
  <c r="K6" i="23"/>
  <c r="J6" i="23"/>
  <c r="S5" i="23" s="1"/>
  <c r="X5" i="23"/>
  <c r="W5" i="23"/>
  <c r="N5" i="23"/>
  <c r="M5" i="23"/>
  <c r="L5" i="23"/>
  <c r="K5" i="23"/>
  <c r="J5" i="23"/>
  <c r="S4" i="23" s="1"/>
  <c r="X4" i="23"/>
  <c r="W4" i="23"/>
  <c r="AB4" i="23" s="1"/>
  <c r="N4" i="23"/>
  <c r="M4" i="23"/>
  <c r="L4" i="23"/>
  <c r="K4" i="23"/>
  <c r="J4" i="23"/>
  <c r="X3" i="23"/>
  <c r="W3" i="23"/>
  <c r="AB3" i="23" s="1"/>
  <c r="B21" i="10"/>
  <c r="AB5" i="23" l="1"/>
  <c r="U41" i="19" l="1"/>
  <c r="U39" i="19"/>
  <c r="U37" i="19"/>
  <c r="V7" i="10"/>
  <c r="C246" i="19"/>
  <c r="D246" i="19"/>
  <c r="C245" i="19"/>
  <c r="D245" i="19"/>
  <c r="C244" i="19"/>
  <c r="D244" i="19"/>
  <c r="C243" i="19"/>
  <c r="D243" i="19"/>
  <c r="C242" i="19"/>
  <c r="D242" i="19"/>
  <c r="B246" i="19"/>
  <c r="B245" i="19"/>
  <c r="B244" i="19"/>
  <c r="B243" i="19"/>
  <c r="B242" i="19"/>
  <c r="B234" i="19"/>
  <c r="C234" i="19"/>
  <c r="D234" i="19"/>
  <c r="B235" i="19"/>
  <c r="C235" i="19"/>
  <c r="D235" i="19"/>
  <c r="B236" i="19"/>
  <c r="C236" i="19"/>
  <c r="D236" i="19"/>
  <c r="B237" i="19"/>
  <c r="C237" i="19"/>
  <c r="D237" i="19"/>
  <c r="B238" i="19"/>
  <c r="C238" i="19"/>
  <c r="D238" i="19"/>
  <c r="B239" i="19"/>
  <c r="C239" i="19"/>
  <c r="D239" i="19"/>
  <c r="B240" i="19"/>
  <c r="C240" i="19"/>
  <c r="D240" i="19"/>
  <c r="R7" i="4"/>
  <c r="N7" i="4"/>
  <c r="M7" i="4"/>
  <c r="L7" i="4"/>
  <c r="R6" i="4"/>
  <c r="N6" i="4"/>
  <c r="M6" i="4"/>
  <c r="L6" i="4"/>
  <c r="R5" i="4"/>
  <c r="N5" i="4"/>
  <c r="M5" i="4"/>
  <c r="L5" i="4"/>
  <c r="O244" i="19"/>
  <c r="Q244" i="19"/>
  <c r="S244" i="19"/>
  <c r="B168" i="10"/>
  <c r="C168" i="10"/>
  <c r="D168" i="10"/>
  <c r="B200" i="10"/>
  <c r="C200" i="10"/>
  <c r="D200" i="10"/>
  <c r="B201" i="10"/>
  <c r="C201" i="10"/>
  <c r="D201" i="10"/>
  <c r="Q178" i="10"/>
  <c r="S146" i="10"/>
  <c r="Q146" i="10"/>
  <c r="O146" i="10"/>
  <c r="S114" i="10"/>
  <c r="Q114" i="10"/>
  <c r="O114" i="10"/>
  <c r="S82" i="10"/>
  <c r="Q82" i="10"/>
  <c r="O82" i="10"/>
  <c r="S50" i="10"/>
  <c r="Q50" i="10"/>
  <c r="O50" i="10"/>
  <c r="S17" i="10"/>
  <c r="Q17" i="10"/>
  <c r="O17" i="10"/>
  <c r="S113" i="18"/>
  <c r="Q113" i="18"/>
  <c r="O113" i="18"/>
  <c r="S81" i="18"/>
  <c r="Q81" i="18"/>
  <c r="O81" i="18"/>
  <c r="S49" i="18"/>
  <c r="Q49" i="18"/>
  <c r="O49" i="18"/>
  <c r="S17" i="18"/>
  <c r="Q17" i="18"/>
  <c r="O17" i="18"/>
  <c r="S212" i="19"/>
  <c r="Q212" i="19"/>
  <c r="O212" i="19"/>
  <c r="S180" i="19"/>
  <c r="Q180" i="19"/>
  <c r="O180" i="19"/>
  <c r="S147" i="19"/>
  <c r="Q147" i="19"/>
  <c r="O147" i="19"/>
  <c r="S114" i="19"/>
  <c r="Q114" i="19"/>
  <c r="O114" i="19"/>
  <c r="S81" i="19"/>
  <c r="Q81" i="19"/>
  <c r="O81" i="19"/>
  <c r="S49" i="19"/>
  <c r="Q49" i="19"/>
  <c r="O49" i="19"/>
  <c r="S17" i="19"/>
  <c r="Q17" i="19"/>
  <c r="O17" i="19"/>
  <c r="D181" i="19"/>
  <c r="D180" i="19"/>
  <c r="D179" i="19"/>
  <c r="D178" i="19"/>
  <c r="D177" i="19"/>
  <c r="D176" i="19"/>
  <c r="D175" i="19"/>
  <c r="D174" i="19"/>
  <c r="D173" i="19"/>
  <c r="D172" i="19"/>
  <c r="D185" i="19" s="1"/>
  <c r="D171" i="19"/>
  <c r="D170" i="19"/>
  <c r="D184" i="19" s="1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84" i="19" s="1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G35" i="4"/>
  <c r="G34" i="4"/>
  <c r="G33" i="4"/>
  <c r="G32" i="4"/>
  <c r="G31" i="4"/>
  <c r="G30" i="4"/>
  <c r="G29" i="4"/>
  <c r="G28" i="4"/>
  <c r="G27" i="4"/>
  <c r="G26" i="4"/>
  <c r="G25" i="4"/>
  <c r="G24" i="4"/>
  <c r="P6" i="4" s="1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B114" i="19"/>
  <c r="B113" i="19"/>
  <c r="B112" i="19"/>
  <c r="B111" i="19"/>
  <c r="B110" i="19"/>
  <c r="B109" i="19"/>
  <c r="B108" i="19"/>
  <c r="B107" i="19"/>
  <c r="B106" i="19"/>
  <c r="B105" i="19"/>
  <c r="B104" i="19"/>
  <c r="B115" i="19"/>
  <c r="B215" i="19"/>
  <c r="C215" i="19"/>
  <c r="D215" i="19"/>
  <c r="B216" i="19"/>
  <c r="C216" i="19"/>
  <c r="D216" i="19"/>
  <c r="B217" i="19"/>
  <c r="C217" i="19"/>
  <c r="D217" i="19"/>
  <c r="B218" i="19"/>
  <c r="C218" i="19"/>
  <c r="D218" i="19"/>
  <c r="B219" i="19"/>
  <c r="C219" i="19"/>
  <c r="D219" i="19"/>
  <c r="D88" i="19"/>
  <c r="C88" i="19"/>
  <c r="B88" i="19"/>
  <c r="D87" i="19"/>
  <c r="C87" i="19"/>
  <c r="B87" i="19"/>
  <c r="D86" i="19"/>
  <c r="C86" i="19"/>
  <c r="B86" i="19"/>
  <c r="D85" i="19"/>
  <c r="C85" i="19"/>
  <c r="B85" i="19"/>
  <c r="D84" i="19"/>
  <c r="C84" i="19"/>
  <c r="B84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B103" i="18"/>
  <c r="B110" i="18" s="1"/>
  <c r="C103" i="18"/>
  <c r="C109" i="18" s="1"/>
  <c r="D103" i="18"/>
  <c r="B104" i="18"/>
  <c r="C104" i="18"/>
  <c r="D104" i="18"/>
  <c r="D107" i="18" s="1"/>
  <c r="B105" i="18"/>
  <c r="C105" i="18"/>
  <c r="D105" i="18"/>
  <c r="D111" i="18" s="1"/>
  <c r="B107" i="18"/>
  <c r="D109" i="18"/>
  <c r="B111" i="18"/>
  <c r="M42" i="7"/>
  <c r="M41" i="7"/>
  <c r="M40" i="7"/>
  <c r="M24" i="7"/>
  <c r="M23" i="7"/>
  <c r="M22" i="7"/>
  <c r="M6" i="7"/>
  <c r="M5" i="7"/>
  <c r="D88" i="18"/>
  <c r="C88" i="18"/>
  <c r="B88" i="18"/>
  <c r="D87" i="18"/>
  <c r="C87" i="18"/>
  <c r="B87" i="18"/>
  <c r="D86" i="18"/>
  <c r="C86" i="18"/>
  <c r="B86" i="18"/>
  <c r="D85" i="18"/>
  <c r="C85" i="18"/>
  <c r="B85" i="18"/>
  <c r="D84" i="18"/>
  <c r="C84" i="18"/>
  <c r="B84" i="18"/>
  <c r="D56" i="18"/>
  <c r="C56" i="18"/>
  <c r="B56" i="18"/>
  <c r="D55" i="18"/>
  <c r="C55" i="18"/>
  <c r="B55" i="18"/>
  <c r="D54" i="18"/>
  <c r="C54" i="18"/>
  <c r="B54" i="18"/>
  <c r="D53" i="18"/>
  <c r="C53" i="18"/>
  <c r="B53" i="18"/>
  <c r="D52" i="18"/>
  <c r="C52" i="18"/>
  <c r="B52" i="18"/>
  <c r="D24" i="18"/>
  <c r="C24" i="18"/>
  <c r="B24" i="18"/>
  <c r="D23" i="18"/>
  <c r="C23" i="18"/>
  <c r="B23" i="18"/>
  <c r="D22" i="18"/>
  <c r="C22" i="18"/>
  <c r="B22" i="18"/>
  <c r="D21" i="18"/>
  <c r="C21" i="18"/>
  <c r="B21" i="18"/>
  <c r="D20" i="18"/>
  <c r="C20" i="18"/>
  <c r="B20" i="18"/>
  <c r="D51" i="10"/>
  <c r="D50" i="10"/>
  <c r="D49" i="10"/>
  <c r="D48" i="10"/>
  <c r="D47" i="10"/>
  <c r="D46" i="10"/>
  <c r="D45" i="10"/>
  <c r="D44" i="10"/>
  <c r="D43" i="10"/>
  <c r="D42" i="10"/>
  <c r="D41" i="10"/>
  <c r="D40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C185" i="19" l="1"/>
  <c r="D121" i="19"/>
  <c r="B152" i="19"/>
  <c r="B186" i="19"/>
  <c r="D183" i="19"/>
  <c r="D186" i="19"/>
  <c r="D187" i="19"/>
  <c r="C187" i="19"/>
  <c r="C184" i="19"/>
  <c r="C183" i="19"/>
  <c r="C186" i="19"/>
  <c r="B183" i="19"/>
  <c r="B185" i="19"/>
  <c r="B187" i="19"/>
  <c r="C153" i="19"/>
  <c r="C120" i="19"/>
  <c r="D117" i="19"/>
  <c r="B154" i="19"/>
  <c r="B119" i="19"/>
  <c r="D120" i="19"/>
  <c r="D150" i="19"/>
  <c r="D154" i="19"/>
  <c r="D151" i="19"/>
  <c r="D153" i="19"/>
  <c r="D152" i="19"/>
  <c r="C152" i="19"/>
  <c r="C154" i="19"/>
  <c r="C150" i="19"/>
  <c r="C151" i="19"/>
  <c r="B151" i="19"/>
  <c r="B153" i="19"/>
  <c r="B150" i="19"/>
  <c r="D119" i="19"/>
  <c r="D118" i="19"/>
  <c r="C117" i="19"/>
  <c r="C121" i="19"/>
  <c r="C118" i="19"/>
  <c r="C119" i="19"/>
  <c r="B121" i="19"/>
  <c r="B117" i="19"/>
  <c r="B120" i="19"/>
  <c r="B118" i="19"/>
  <c r="B109" i="18"/>
  <c r="C111" i="18"/>
  <c r="D108" i="18"/>
  <c r="C108" i="18"/>
  <c r="D110" i="18"/>
  <c r="C110" i="18"/>
  <c r="B108" i="18"/>
  <c r="C107" i="18"/>
  <c r="N61" i="7"/>
  <c r="N63" i="7"/>
  <c r="N62" i="7"/>
  <c r="H54" i="4" l="1"/>
  <c r="H53" i="4"/>
  <c r="H52" i="4"/>
  <c r="H51" i="4"/>
  <c r="H50" i="4"/>
  <c r="H49" i="4"/>
  <c r="H48" i="4"/>
  <c r="H47" i="4"/>
  <c r="H46" i="4"/>
  <c r="H45" i="4"/>
  <c r="H44" i="4"/>
  <c r="H43" i="4"/>
  <c r="H35" i="4"/>
  <c r="H34" i="4"/>
  <c r="H33" i="4"/>
  <c r="H32" i="4"/>
  <c r="H31" i="4"/>
  <c r="H30" i="4"/>
  <c r="H29" i="4"/>
  <c r="H28" i="4"/>
  <c r="H27" i="4"/>
  <c r="H26" i="4"/>
  <c r="H25" i="4"/>
  <c r="H24" i="4"/>
  <c r="H16" i="4"/>
  <c r="H15" i="4"/>
  <c r="H14" i="4"/>
  <c r="H13" i="4"/>
  <c r="H12" i="4"/>
  <c r="H11" i="4"/>
  <c r="H10" i="4"/>
  <c r="H9" i="4"/>
  <c r="H8" i="4"/>
  <c r="H7" i="4"/>
  <c r="H6" i="4"/>
  <c r="H5" i="4"/>
  <c r="G9" i="4"/>
  <c r="G16" i="4"/>
  <c r="G15" i="4"/>
  <c r="G14" i="4"/>
  <c r="G13" i="4"/>
  <c r="G12" i="4"/>
  <c r="G11" i="4"/>
  <c r="G10" i="4"/>
  <c r="G8" i="4"/>
  <c r="G7" i="4"/>
  <c r="G6" i="4"/>
  <c r="G5" i="4"/>
  <c r="F54" i="4"/>
  <c r="F53" i="4"/>
  <c r="F52" i="4"/>
  <c r="F51" i="4"/>
  <c r="F50" i="4"/>
  <c r="F49" i="4"/>
  <c r="F48" i="4"/>
  <c r="F47" i="4"/>
  <c r="F46" i="4"/>
  <c r="F45" i="4"/>
  <c r="F44" i="4"/>
  <c r="F43" i="4"/>
  <c r="F35" i="4"/>
  <c r="F34" i="4"/>
  <c r="F33" i="4"/>
  <c r="F32" i="4"/>
  <c r="F31" i="4"/>
  <c r="F30" i="4"/>
  <c r="F29" i="4"/>
  <c r="F28" i="4"/>
  <c r="F27" i="4"/>
  <c r="F26" i="4"/>
  <c r="F25" i="4"/>
  <c r="F24" i="4"/>
  <c r="F16" i="4"/>
  <c r="F15" i="4"/>
  <c r="F14" i="4"/>
  <c r="F13" i="4"/>
  <c r="F12" i="4"/>
  <c r="F11" i="4"/>
  <c r="F10" i="4"/>
  <c r="F9" i="4"/>
  <c r="F8" i="4"/>
  <c r="F7" i="4"/>
  <c r="F6" i="4"/>
  <c r="F5" i="4"/>
  <c r="G54" i="4"/>
  <c r="G53" i="4"/>
  <c r="G52" i="4"/>
  <c r="G51" i="4"/>
  <c r="G50" i="4"/>
  <c r="G49" i="4"/>
  <c r="G48" i="4"/>
  <c r="G47" i="4"/>
  <c r="G46" i="4"/>
  <c r="G45" i="4"/>
  <c r="G44" i="4"/>
  <c r="G43" i="4"/>
  <c r="D54" i="3"/>
  <c r="D53" i="3"/>
  <c r="D52" i="3"/>
  <c r="D51" i="3"/>
  <c r="D50" i="3"/>
  <c r="D49" i="3"/>
  <c r="D48" i="3"/>
  <c r="D47" i="3"/>
  <c r="D46" i="3"/>
  <c r="D45" i="3"/>
  <c r="D44" i="3"/>
  <c r="D43" i="3"/>
  <c r="D35" i="3"/>
  <c r="D34" i="3"/>
  <c r="D33" i="3"/>
  <c r="D32" i="3"/>
  <c r="D31" i="3"/>
  <c r="D30" i="3"/>
  <c r="D29" i="3"/>
  <c r="D28" i="3"/>
  <c r="D27" i="3"/>
  <c r="D26" i="3"/>
  <c r="D25" i="3"/>
  <c r="D24" i="3"/>
  <c r="D14" i="3"/>
  <c r="D16" i="3"/>
  <c r="D15" i="3"/>
  <c r="D13" i="3"/>
  <c r="D12" i="3"/>
  <c r="D11" i="3"/>
  <c r="D10" i="3"/>
  <c r="D9" i="3"/>
  <c r="D8" i="3"/>
  <c r="D7" i="3"/>
  <c r="D6" i="3"/>
  <c r="D5" i="3"/>
  <c r="B169" i="10" l="1"/>
  <c r="C169" i="10"/>
  <c r="D169" i="10"/>
  <c r="Q5" i="4"/>
  <c r="Q7" i="4"/>
  <c r="O7" i="4"/>
  <c r="O5" i="4"/>
  <c r="O6" i="4"/>
  <c r="P5" i="4"/>
  <c r="Q6" i="4"/>
  <c r="P7" i="4"/>
  <c r="D18" i="3"/>
  <c r="D153" i="10"/>
  <c r="C153" i="10"/>
  <c r="B153" i="10"/>
  <c r="D152" i="10"/>
  <c r="C152" i="10"/>
  <c r="B152" i="10"/>
  <c r="D121" i="10"/>
  <c r="C121" i="10"/>
  <c r="B121" i="10"/>
  <c r="D120" i="10"/>
  <c r="C120" i="10"/>
  <c r="B120" i="10"/>
  <c r="D89" i="10"/>
  <c r="C89" i="10"/>
  <c r="B89" i="10"/>
  <c r="D88" i="10"/>
  <c r="C88" i="10"/>
  <c r="B88" i="10"/>
  <c r="D57" i="10"/>
  <c r="C57" i="10"/>
  <c r="B57" i="10"/>
  <c r="D56" i="10"/>
  <c r="C56" i="10"/>
  <c r="B56" i="10"/>
  <c r="C171" i="10" l="1"/>
  <c r="C174" i="10"/>
  <c r="C173" i="10"/>
  <c r="C175" i="10"/>
  <c r="C172" i="10"/>
  <c r="B174" i="10"/>
  <c r="B173" i="10"/>
  <c r="B171" i="10"/>
  <c r="B175" i="10"/>
  <c r="B172" i="10"/>
  <c r="D173" i="10"/>
  <c r="D172" i="10"/>
  <c r="D175" i="10"/>
  <c r="D171" i="10"/>
  <c r="D174" i="10"/>
  <c r="D24" i="10"/>
  <c r="C24" i="10"/>
  <c r="B24" i="10"/>
  <c r="C23" i="10"/>
  <c r="D23" i="10"/>
  <c r="B23" i="10"/>
  <c r="B149" i="10" l="1"/>
  <c r="C149" i="10"/>
  <c r="D149" i="10"/>
  <c r="B150" i="10"/>
  <c r="C150" i="10"/>
  <c r="D150" i="10"/>
  <c r="B151" i="10"/>
  <c r="C151" i="10"/>
  <c r="D151" i="10"/>
  <c r="D119" i="10"/>
  <c r="C119" i="10"/>
  <c r="B119" i="10"/>
  <c r="D118" i="10"/>
  <c r="C118" i="10"/>
  <c r="B118" i="10"/>
  <c r="D117" i="10"/>
  <c r="C117" i="10"/>
  <c r="B117" i="10"/>
  <c r="D87" i="10"/>
  <c r="C87" i="10"/>
  <c r="B87" i="10"/>
  <c r="D86" i="10"/>
  <c r="C86" i="10"/>
  <c r="B86" i="10"/>
  <c r="D85" i="10"/>
  <c r="C85" i="10"/>
  <c r="B85" i="10"/>
  <c r="D55" i="10"/>
  <c r="C55" i="10"/>
  <c r="B55" i="10"/>
  <c r="D54" i="10"/>
  <c r="C54" i="10"/>
  <c r="B54" i="10"/>
  <c r="D53" i="10"/>
  <c r="C53" i="10"/>
  <c r="B53" i="10"/>
  <c r="D22" i="10"/>
  <c r="C22" i="10"/>
  <c r="B22" i="10"/>
  <c r="D21" i="10"/>
  <c r="C21" i="10"/>
  <c r="D20" i="10"/>
  <c r="C20" i="10"/>
  <c r="B20" i="10"/>
  <c r="H56" i="3" l="1"/>
  <c r="G56" i="3"/>
  <c r="F56" i="3"/>
  <c r="D56" i="3"/>
  <c r="C56" i="3"/>
  <c r="H37" i="3"/>
  <c r="G37" i="3"/>
  <c r="F37" i="3"/>
  <c r="D37" i="3"/>
  <c r="C37" i="3"/>
  <c r="H18" i="3"/>
  <c r="G18" i="3"/>
  <c r="F18" i="3"/>
  <c r="C18" i="3"/>
  <c r="I56" i="4"/>
  <c r="H56" i="4"/>
  <c r="G56" i="4"/>
  <c r="F56" i="4"/>
  <c r="E56" i="4"/>
  <c r="D56" i="4"/>
  <c r="C56" i="4"/>
  <c r="I37" i="4"/>
  <c r="H37" i="4"/>
  <c r="G37" i="4"/>
  <c r="F37" i="4"/>
  <c r="E37" i="4"/>
  <c r="D37" i="4"/>
  <c r="C37" i="4"/>
  <c r="I18" i="4"/>
  <c r="H18" i="4"/>
  <c r="G18" i="4"/>
  <c r="F18" i="4"/>
  <c r="E18" i="4"/>
  <c r="D18" i="4"/>
  <c r="C18" i="4"/>
  <c r="D17" i="7"/>
  <c r="D53" i="7"/>
  <c r="D35" i="7"/>
  <c r="C53" i="7"/>
  <c r="C35" i="7"/>
  <c r="C17" i="7"/>
  <c r="M4" i="7"/>
  <c r="B53" i="7"/>
  <c r="B35" i="7"/>
  <c r="B17" i="7"/>
  <c r="V5" i="4" l="1"/>
  <c r="V4" i="4"/>
  <c r="V6" i="4"/>
</calcChain>
</file>

<file path=xl/sharedStrings.xml><?xml version="1.0" encoding="utf-8"?>
<sst xmlns="http://schemas.openxmlformats.org/spreadsheetml/2006/main" count="1398" uniqueCount="184">
  <si>
    <t>Tidsstempel</t>
  </si>
  <si>
    <t>Det fortsatte med at føle som om jeg havde mere end 1 højre/venstre hånd.</t>
  </si>
  <si>
    <t>Det føltes skiftevis som om jeg havde mere end 1 højre/venstre hånd.</t>
  </si>
  <si>
    <t>Hvilke af scenarierne (tæt, midt, langt) var Teknik 1 bedst til? (Dvs. under hvilket scenarie(r) var armen nemmest at kontrollere)</t>
  </si>
  <si>
    <t>Hvilke af scenarierne (tæt, midt, langt) var Teknik 2 bedst til? (Dvs. under hvilket scenarie(r) var armen nemmest at kontrollere)</t>
  </si>
  <si>
    <t>Hvilke af scenarierne (tæt, midt, langt) var Teknik 3 bedst til? (Dvs. under hvilket scenarie(r) var armen nemmest at kontrollere)</t>
  </si>
  <si>
    <t>Hvilken af ​teknikkerne foretrækker du? (Dvs. samlet set ved brug på den korte, middel og lange distance)</t>
  </si>
  <si>
    <t>Både objekterne tættest på og i midten</t>
  </si>
  <si>
    <t>Både objekterne tættest på, i midten og længst væk</t>
  </si>
  <si>
    <t>Teknik 2</t>
  </si>
  <si>
    <t>Objekterne tættest på</t>
  </si>
  <si>
    <t>Både objekterne i midten og længst væk</t>
  </si>
  <si>
    <t>Objekterne i midten</t>
  </si>
  <si>
    <t>Teknik 3</t>
  </si>
  <si>
    <t>Objekterne længst væk</t>
  </si>
  <si>
    <t>Technique 2:</t>
  </si>
  <si>
    <t>Technique 1:</t>
  </si>
  <si>
    <t>Technique 3:</t>
  </si>
  <si>
    <t>nr. 1</t>
  </si>
  <si>
    <t>nr. 2</t>
  </si>
  <si>
    <t>nr. 3</t>
  </si>
  <si>
    <t>nr. 4</t>
  </si>
  <si>
    <t>nr. 5</t>
  </si>
  <si>
    <t>nr. 6</t>
  </si>
  <si>
    <t>nr. 7</t>
  </si>
  <si>
    <t>nr. 8</t>
  </si>
  <si>
    <t>nr. 9</t>
  </si>
  <si>
    <t>nr. 10</t>
  </si>
  <si>
    <t>nr. 11</t>
  </si>
  <si>
    <t>nr. 12</t>
  </si>
  <si>
    <t>Teknik 1</t>
  </si>
  <si>
    <t>Continuing</t>
  </si>
  <si>
    <t>Alternating</t>
  </si>
  <si>
    <t>Workload</t>
  </si>
  <si>
    <t>BOI</t>
  </si>
  <si>
    <t>Preference</t>
  </si>
  <si>
    <t>The objects at the middle</t>
  </si>
  <si>
    <t>Both the objects closest to and in the middle</t>
  </si>
  <si>
    <t>Both the objects closest to, in the middle and furthest away</t>
  </si>
  <si>
    <t>The objects closest to</t>
  </si>
  <si>
    <t>The objects furthest away</t>
  </si>
  <si>
    <t>Both the objects in the middle and the furthest away</t>
  </si>
  <si>
    <t>Closest</t>
  </si>
  <si>
    <t>Middle</t>
  </si>
  <si>
    <t>Farmost</t>
  </si>
  <si>
    <t>Result:</t>
  </si>
  <si>
    <t>T1</t>
  </si>
  <si>
    <t>T2</t>
  </si>
  <si>
    <t>T3</t>
  </si>
  <si>
    <t>Close:</t>
  </si>
  <si>
    <t>Middle:</t>
  </si>
  <si>
    <t>Farmost:</t>
  </si>
  <si>
    <t>Mean time overall:</t>
  </si>
  <si>
    <t>Overall:</t>
  </si>
  <si>
    <t>Mean time of the recorded times</t>
  </si>
  <si>
    <t>Result</t>
  </si>
  <si>
    <t>Q1</t>
  </si>
  <si>
    <t>Q2</t>
  </si>
  <si>
    <t>Q4</t>
  </si>
  <si>
    <t>Q5</t>
  </si>
  <si>
    <t>Q6</t>
  </si>
  <si>
    <t>Q7: Hvor mentalt krævende var opgaven?</t>
  </si>
  <si>
    <t>Q8: Hvor fysisk krævende var opgaven?</t>
  </si>
  <si>
    <t>Q9: Hvor hurtig eller hastet var opgavens tempo?</t>
  </si>
  <si>
    <t>Q10: Hvor succesfuld var du til at udføre opgaverne med denne teknik ved piedestalerne i tættest på? (dvs. præcisionen ved at kontrollere hånden):</t>
  </si>
  <si>
    <t>Q11: Hvor succesfuld var du til at udføre opgaverne med denne teknik ved piedestalerne i midten? (dvs. præcisionen ved at kontrollere hånden):</t>
  </si>
  <si>
    <t>Q12: Hvor succesfuld var du til at udføre opgaverne med denne teknik ved piedestalerne i længst væk? (dvs. præcisionen ved at kontrollere hånden):</t>
  </si>
  <si>
    <t>Q13: Hvor usikker, modløs, irriteret, stresset og irriteret var du?</t>
  </si>
  <si>
    <t>Q7</t>
  </si>
  <si>
    <t>Q8</t>
  </si>
  <si>
    <t>Q9</t>
  </si>
  <si>
    <t>Q10</t>
  </si>
  <si>
    <t>Q11</t>
  </si>
  <si>
    <t>Q12</t>
  </si>
  <si>
    <t>Q13</t>
  </si>
  <si>
    <t>Overall Mean:</t>
  </si>
  <si>
    <t xml:space="preserve"> </t>
  </si>
  <si>
    <t>Mean for each question:</t>
  </si>
  <si>
    <t>Q1: Jeg følte som om den virtuelle hånd var min egen hånd.</t>
  </si>
  <si>
    <t>Q2: Det føltes som om jeg havde mere end én højre/venstre hånd.</t>
  </si>
  <si>
    <t>Q3: Hvis du følte, at du havde mere end en højre/venstre hånd (dvs. valgte 4-5), fortsatte det eller var det skiftevis?</t>
  </si>
  <si>
    <t>Q4: Da jeg flyttede min rigtige hånd, forventede jeg, at den virtuelle hånd ville bevæge sig på samme måde.</t>
  </si>
  <si>
    <t>Q5: Jeg justerede bevægelsen af ​​min rigtige hånd i henhold til den virtuelle hånds bevægelse.</t>
  </si>
  <si>
    <t>Q6: Det føltes som om min arm blev længere.</t>
  </si>
  <si>
    <t>Sum</t>
  </si>
  <si>
    <t>Mean</t>
  </si>
  <si>
    <t>Anova: Single Factor</t>
  </si>
  <si>
    <t>SUMMARY</t>
  </si>
  <si>
    <t>Groups</t>
  </si>
  <si>
    <t>Count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</si>
  <si>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</si>
  <si>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</si>
  <si>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</si>
  <si>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</si>
  <si>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</si>
  <si>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</si>
  <si>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</si>
  <si>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</si>
  <si>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</si>
  <si>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</si>
  <si>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</si>
  <si>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</si>
  <si>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</si>
  <si>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var</t>
  </si>
  <si>
    <t>Sum of squares</t>
  </si>
  <si>
    <t>Degrees of freedom</t>
  </si>
  <si>
    <t>Means squared</t>
  </si>
  <si>
    <t>F statistic</t>
  </si>
  <si>
    <t>Technique 1</t>
  </si>
  <si>
    <t>Technique 2</t>
  </si>
  <si>
    <t>Technique 3</t>
  </si>
  <si>
    <t>P-value =</t>
  </si>
  <si>
    <t>α =</t>
  </si>
  <si>
    <t>df =</t>
  </si>
  <si>
    <t xml:space="preserve">Since our p-value (0.708302) is bigger than </t>
  </si>
  <si>
    <t xml:space="preserve">our alpha value (0.05), we can conclude that </t>
  </si>
  <si>
    <t>our data is not significantly different.</t>
  </si>
  <si>
    <t xml:space="preserve">Since our p-value (0.395879) is bigger than </t>
  </si>
  <si>
    <t>our alpha value (0.05), we can conclude that there is not</t>
  </si>
  <si>
    <t>significant variance between the three techniques.</t>
  </si>
  <si>
    <t>Q1: I felt as if the virtual hand were my own hand</t>
  </si>
  <si>
    <t>Q2: It felt as if I had more than one right/left hand</t>
  </si>
  <si>
    <t>Q4: When I moved my real hand I expected the virtual hand to move in the same way</t>
  </si>
  <si>
    <t>Q5: I adjusted the movement of my real hand according to the movement of the virtual hand</t>
  </si>
  <si>
    <t>Q6: It felt as if my arm were becoming longer</t>
  </si>
  <si>
    <t xml:space="preserve">Since our p-value (0.974529) is bigger than </t>
  </si>
  <si>
    <t xml:space="preserve">Since our p-value (0.801672) is bigger than </t>
  </si>
  <si>
    <t xml:space="preserve">Since our p-value (0.847353) is bigger than </t>
  </si>
  <si>
    <t>t-test</t>
  </si>
  <si>
    <t>Bonferroni</t>
  </si>
  <si>
    <t>Rank</t>
  </si>
  <si>
    <t>Holm</t>
  </si>
  <si>
    <t>std. dev</t>
  </si>
  <si>
    <t>std. Err</t>
  </si>
  <si>
    <t>T-TEST =</t>
  </si>
  <si>
    <t>MEAN</t>
  </si>
  <si>
    <t>6 minus numbers below</t>
  </si>
  <si>
    <t xml:space="preserve">Since our p-value (0.564755) is bigger than </t>
  </si>
  <si>
    <t xml:space="preserve">Since our p-value (0.482685) is bigger than </t>
  </si>
  <si>
    <t xml:space="preserve">Since our p-value (0.121326) is bigger than </t>
  </si>
  <si>
    <t>Close</t>
  </si>
  <si>
    <t>Mid</t>
  </si>
  <si>
    <t>Far</t>
  </si>
  <si>
    <t>Overall</t>
  </si>
  <si>
    <t xml:space="preserve">Since our p-value (0.567072) is bigger than </t>
  </si>
  <si>
    <t xml:space="preserve">Since our p-value (0.798921) is bigger than </t>
  </si>
  <si>
    <t>&lt;</t>
  </si>
  <si>
    <t>Is</t>
  </si>
  <si>
    <t>?</t>
  </si>
  <si>
    <t xml:space="preserve">Since our p-value (0.022584) is less than </t>
  </si>
  <si>
    <t>our alpha value (0.05), we can conclude that there is a</t>
  </si>
  <si>
    <t xml:space="preserve">Since our p-value (0.871032) is bigger than </t>
  </si>
  <si>
    <t xml:space="preserve">Since our p-value (0.949125) is bigger than </t>
  </si>
  <si>
    <t xml:space="preserve">Since our p-value (0.653227) is bigger than </t>
  </si>
  <si>
    <t xml:space="preserve">Since our p-value (0.283035) is bigger than </t>
  </si>
  <si>
    <t xml:space="preserve">Since our p-value (0.689282) is bigger than </t>
  </si>
  <si>
    <t xml:space="preserve">Since our p-value (0.478395) is bigger than </t>
  </si>
  <si>
    <t xml:space="preserve">Since our p-value (0.001731) is less than </t>
  </si>
  <si>
    <t>T-TEST 1 vs 2 =</t>
  </si>
  <si>
    <t>T-TEST 1 vs 3 =</t>
  </si>
  <si>
    <t>T-TEST 2 vs 3 =</t>
  </si>
  <si>
    <t>Agency Ratings</t>
  </si>
  <si>
    <t>Overall Mean of BOI:</t>
  </si>
  <si>
    <t>Overall Mean of Agency:</t>
  </si>
  <si>
    <t>Overall Q1 - Q2 (BOI)</t>
  </si>
  <si>
    <t>Overall Q4 - Q5 (Agency)</t>
  </si>
  <si>
    <t>Where:</t>
  </si>
  <si>
    <t>M1 = Technique 1</t>
  </si>
  <si>
    <t>M2 = Technique 2</t>
  </si>
  <si>
    <t>M3 = Technique 3</t>
  </si>
  <si>
    <r>
      <t xml:space="preserve">Using Vassarstats.net to calculate Turkey HSD Test - </t>
    </r>
    <r>
      <rPr>
        <b/>
        <sz val="26"/>
        <color rgb="FF000000"/>
        <rFont val="Arial"/>
        <family val="2"/>
      </rPr>
      <t>Q8</t>
    </r>
  </si>
  <si>
    <r>
      <t xml:space="preserve">Using Vassarstats.net to calculate Turkey HSD Test - </t>
    </r>
    <r>
      <rPr>
        <b/>
        <sz val="26"/>
        <color rgb="FF000000"/>
        <rFont val="Arial"/>
        <family val="2"/>
      </rPr>
      <t>Q13</t>
    </r>
  </si>
  <si>
    <t xml:space="preserve">Since our p-value (0.828826) is bigger than 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</si>
  <si>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</si>
  <si>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</si>
  <si>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</si>
  <si>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</si>
  <si>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</si>
  <si>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</si>
  <si>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</si>
  <si>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</si>
  <si>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</si>
  <si>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 xml:space="preserve">t-tests for T1 vs T2, T1 vs T3 and T2 vs T3 - </t>
    </r>
    <r>
      <rPr>
        <b/>
        <sz val="26"/>
        <color rgb="FF000000"/>
        <rFont val="Arial"/>
        <family val="2"/>
      </rPr>
      <t>Q8</t>
    </r>
  </si>
  <si>
    <r>
      <t xml:space="preserve">t-tests for T1 vs T2, T1 vs T3 and T2 vs T3 - </t>
    </r>
    <r>
      <rPr>
        <b/>
        <sz val="26"/>
        <color rgb="FF000000"/>
        <rFont val="Arial"/>
        <family val="2"/>
      </rPr>
      <t>Q13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</si>
</sst>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3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  <scheme val="major"/>
    </font>
    <font>
      <sz val="11"/>
      <name val="Arial"/>
      <family val="2"/>
      <scheme val="minor"/>
    </font>
    <font>
      <sz val="11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8"/>
      <color rgb="FF000000"/>
      <name val="Arial"/>
      <family val="2"/>
    </font>
    <font>
      <sz val="26"/>
      <color rgb="FF000000"/>
      <name val="Arial"/>
      <family val="2"/>
    </font>
    <font>
      <b/>
      <sz val="20"/>
      <color rgb="FF000000"/>
      <name val="Arial"/>
      <family val="2"/>
    </font>
    <font>
      <b/>
      <sz val="26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 shrinkToFit="1"/>
    </xf>
    <xf numFmtId="0" fontId="0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 shrinkToFit="1"/>
    </xf>
    <xf numFmtId="0" fontId="0" fillId="2" borderId="0" xfId="0" applyFont="1" applyFill="1" applyAlignment="1"/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0" borderId="0" xfId="0" applyFont="1" applyAlignment="1"/>
    <xf numFmtId="0" fontId="8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/>
    </xf>
    <xf numFmtId="0" fontId="12" fillId="0" borderId="0" xfId="0" applyFont="1" applyAlignment="1"/>
    <xf numFmtId="165" fontId="0" fillId="0" borderId="0" xfId="0" applyNumberFormat="1" applyFont="1" applyAlignment="1"/>
    <xf numFmtId="0" fontId="15" fillId="0" borderId="0" xfId="0" applyFont="1" applyAlignment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4" fontId="13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/>
    <xf numFmtId="164" fontId="1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0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19" fillId="0" borderId="0" xfId="0" applyFont="1" applyAlignment="1">
      <alignment horizontal="center" vertical="center"/>
    </xf>
    <xf numFmtId="0" fontId="0" fillId="2" borderId="0" xfId="0" applyFill="1"/>
    <xf numFmtId="0" fontId="16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 applyAlignment="1"/>
    <xf numFmtId="0" fontId="0" fillId="2" borderId="0" xfId="0" applyFont="1" applyFill="1" applyAlignment="1">
      <alignment horizontal="left"/>
    </xf>
    <xf numFmtId="0" fontId="3" fillId="0" borderId="0" xfId="0" applyFont="1" applyBorder="1" applyAlignment="1"/>
    <xf numFmtId="0" fontId="0" fillId="0" borderId="0" xfId="0" applyFont="1" applyBorder="1" applyAlignment="1">
      <alignment horizontal="left"/>
    </xf>
    <xf numFmtId="0" fontId="20" fillId="0" borderId="0" xfId="0" applyFont="1" applyBorder="1" applyAlignment="1"/>
    <xf numFmtId="0" fontId="5" fillId="0" borderId="0" xfId="0" applyFont="1" applyBorder="1"/>
    <xf numFmtId="0" fontId="21" fillId="0" borderId="0" xfId="0" applyFont="1" applyBorder="1" applyAlignment="1"/>
    <xf numFmtId="0" fontId="0" fillId="0" borderId="6" xfId="0" applyFont="1" applyBorder="1" applyAlignment="1"/>
    <xf numFmtId="0" fontId="5" fillId="0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3" borderId="0" xfId="0" applyFont="1" applyFill="1" applyBorder="1" applyAlignment="1"/>
    <xf numFmtId="0" fontId="0" fillId="3" borderId="0" xfId="0" applyFill="1" applyBorder="1" applyAlignment="1"/>
    <xf numFmtId="0" fontId="3" fillId="3" borderId="0" xfId="0" applyFont="1" applyFill="1" applyBorder="1" applyAlignment="1"/>
    <xf numFmtId="0" fontId="5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NumberFormat="1" applyFont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2" borderId="0" xfId="0" applyFont="1" applyFill="1" applyAlignment="1"/>
    <xf numFmtId="0" fontId="25" fillId="0" borderId="8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2" borderId="0" xfId="0" applyFont="1" applyFill="1" applyAlignment="1"/>
    <xf numFmtId="0" fontId="28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0" fontId="32" fillId="0" borderId="0" xfId="0" applyFont="1" applyAlignment="1"/>
    <xf numFmtId="0" fontId="34" fillId="0" borderId="0" xfId="0" applyFont="1" applyAlignment="1"/>
    <xf numFmtId="0" fontId="30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/>
    </xf>
    <xf numFmtId="0" fontId="36" fillId="0" borderId="0" xfId="0" applyFont="1" applyAlignment="1"/>
    <xf numFmtId="0" fontId="33" fillId="0" borderId="0" xfId="0" applyFont="1" applyAlignment="1"/>
    <xf numFmtId="0" fontId="7" fillId="0" borderId="0" xfId="0" applyFont="1" applyFill="1" applyBorder="1" applyAlignment="1"/>
    <xf numFmtId="0" fontId="37" fillId="0" borderId="5" xfId="0" applyFont="1" applyFill="1" applyBorder="1" applyAlignment="1">
      <alignment horizontal="center"/>
    </xf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0" xfId="0" applyFont="1"/>
    <xf numFmtId="0" fontId="12" fillId="3" borderId="0" xfId="0" applyFont="1" applyFill="1" applyBorder="1" applyAlignment="1"/>
  </cellXfs>
  <cellStyles count="2">
    <cellStyle name="Normal" xfId="0" builtinId="0"/>
    <cellStyle name="Normal 2" xfId="1" xr:uid="{FE9964D1-2476-4428-BCED-6AE93A2E7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u="none" strike="noStrike" baseline="0">
                <a:effectLst/>
              </a:rPr>
              <a:t>If you felt you had more than one right/left hand, was that continuing or alternating (answer 4-5)?</a:t>
            </a:r>
            <a:endParaRPr lang="da-DK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 BOI'!$E$62</c:f>
              <c:strCache>
                <c:ptCount val="1"/>
                <c:pt idx="0">
                  <c:v>Continuing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BOI'!$F$62:$H$62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2-4883-A42C-379F6C7914D7}"/>
            </c:ext>
          </c:extLst>
        </c:ser>
        <c:ser>
          <c:idx val="1"/>
          <c:order val="1"/>
          <c:tx>
            <c:strRef>
              <c:f>'Final Data BOI'!$E$63</c:f>
              <c:strCache>
                <c:ptCount val="1"/>
                <c:pt idx="0">
                  <c:v>Alternating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BOI'!$F$63:$H$63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2-4883-A42C-379F6C79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16864"/>
        <c:axId val="763572720"/>
      </c:barChart>
      <c:catAx>
        <c:axId val="9354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72720"/>
        <c:crosses val="autoZero"/>
        <c:auto val="1"/>
        <c:lblAlgn val="ctr"/>
        <c:lblOffset val="100"/>
        <c:noMultiLvlLbl val="0"/>
      </c:catAx>
      <c:valAx>
        <c:axId val="7635727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participants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6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2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9-460F-9717-2776D79A4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9-460F-9717-2776D79A4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49-460F-9717-2776D79A4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49-460F-9717-2776D79A4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49-460F-9717-2776D79A4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49-460F-9717-2776D79A43A8}"/>
              </c:ext>
            </c:extLst>
          </c:dPt>
          <c:dLbls>
            <c:dLbl>
              <c:idx val="0"/>
              <c:layout>
                <c:manualLayout>
                  <c:x val="-4.194977388389836E-2"/>
                  <c:y val="8.7763669074127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49-460F-9717-2776D79A43A8}"/>
                </c:ext>
              </c:extLst>
            </c:dLbl>
            <c:dLbl>
              <c:idx val="1"/>
              <c:layout>
                <c:manualLayout>
                  <c:x val="-5.9502010605481825E-2"/>
                  <c:y val="-1.63120600306668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49-460F-9717-2776D79A43A8}"/>
                </c:ext>
              </c:extLst>
            </c:dLbl>
            <c:dLbl>
              <c:idx val="2"/>
              <c:layout>
                <c:manualLayout>
                  <c:x val="-5.0388155705888879E-2"/>
                  <c:y val="-9.6807629486575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49-460F-9717-2776D79A43A8}"/>
                </c:ext>
              </c:extLst>
            </c:dLbl>
            <c:dLbl>
              <c:idx val="3"/>
              <c:layout>
                <c:manualLayout>
                  <c:x val="3.384317277241753E-2"/>
                  <c:y val="-0.100098258106293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49-460F-9717-2776D79A43A8}"/>
                </c:ext>
              </c:extLst>
            </c:dLbl>
            <c:dLbl>
              <c:idx val="4"/>
              <c:layout>
                <c:manualLayout>
                  <c:x val="4.904891583387757E-2"/>
                  <c:y val="4.8070394378964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49-460F-9717-2776D79A43A8}"/>
                </c:ext>
              </c:extLst>
            </c:dLbl>
            <c:dLbl>
              <c:idx val="5"/>
              <c:layout>
                <c:manualLayout>
                  <c:x val="2.5177750668490335E-2"/>
                  <c:y val="0.10687738881314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49-460F-9717-2776D79A4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Preference'!$C$80:$C$85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Preference'!$D$80:$D$85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49-460F-9717-2776D79A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3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3-413E-877B-C3C8C8D6A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3-413E-877B-C3C8C8D6A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3-413E-877B-C3C8C8D6A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3-413E-877B-C3C8C8D6A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3-413E-877B-C3C8C8D6AA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3-413E-877B-C3C8C8D6AA78}"/>
              </c:ext>
            </c:extLst>
          </c:dPt>
          <c:dLbls>
            <c:dLbl>
              <c:idx val="0"/>
              <c:layout>
                <c:manualLayout>
                  <c:x val="-4.8095777933861557E-2"/>
                  <c:y val="0.105129319569863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C3-413E-877B-C3C8C8D6AA78}"/>
                </c:ext>
              </c:extLst>
            </c:dLbl>
            <c:dLbl>
              <c:idx val="1"/>
              <c:layout>
                <c:manualLayout>
                  <c:x val="-6.2168578692921604E-2"/>
                  <c:y val="2.8894199133718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3-413E-877B-C3C8C8D6AA78}"/>
                </c:ext>
              </c:extLst>
            </c:dLbl>
            <c:dLbl>
              <c:idx val="2"/>
              <c:layout>
                <c:manualLayout>
                  <c:x val="-5.956033664805984E-2"/>
                  <c:y val="-2.4729638277052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C3-413E-877B-C3C8C8D6AA78}"/>
                </c:ext>
              </c:extLst>
            </c:dLbl>
            <c:dLbl>
              <c:idx val="3"/>
              <c:layout>
                <c:manualLayout>
                  <c:x val="-4.9356770544526959E-2"/>
                  <c:y val="-9.1279015518070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C3-413E-877B-C3C8C8D6AA78}"/>
                </c:ext>
              </c:extLst>
            </c:dLbl>
            <c:dLbl>
              <c:idx val="4"/>
              <c:layout>
                <c:manualLayout>
                  <c:x val="3.9011086055557607E-2"/>
                  <c:y val="-0.108674017836918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C3-413E-877B-C3C8C8D6AA78}"/>
                </c:ext>
              </c:extLst>
            </c:dLbl>
            <c:dLbl>
              <c:idx val="5"/>
              <c:layout>
                <c:manualLayout>
                  <c:x val="5.5921530935393614E-2"/>
                  <c:y val="9.2139608178856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3-413E-877B-C3C8C8D6AA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Preference'!$E$51:$E$56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Preference'!$F$51:$F$56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C3-413E-877B-C3C8C8D6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mean time at close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Times!$L$4:$L$6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Times!$M$4:$M$6</c:f>
              <c:numCache>
                <c:formatCode>0.000</c:formatCode>
                <c:ptCount val="3"/>
                <c:pt idx="0" formatCode="General">
                  <c:v>4.7</c:v>
                </c:pt>
                <c:pt idx="1">
                  <c:v>4.3483333333333336</c:v>
                </c:pt>
                <c:pt idx="2" formatCode="General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F5F-B4A0-1F1E0B25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3263"/>
        <c:axId val="125221983"/>
      </c:barChart>
      <c:catAx>
        <c:axId val="21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983"/>
        <c:crosses val="autoZero"/>
        <c:auto val="1"/>
        <c:lblAlgn val="ctr"/>
        <c:lblOffset val="100"/>
        <c:noMultiLvlLbl val="0"/>
      </c:catAx>
      <c:valAx>
        <c:axId val="1252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mean time at middle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Times!$L$22:$L$24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Times!$M$22:$M$24</c:f>
              <c:numCache>
                <c:formatCode>General</c:formatCode>
                <c:ptCount val="3"/>
                <c:pt idx="0" formatCode="0.000">
                  <c:v>5.1416666666666657</c:v>
                </c:pt>
                <c:pt idx="1">
                  <c:v>4.5049999999999999</c:v>
                </c:pt>
                <c:pt idx="2" formatCode="0.000">
                  <c:v>4.357499999999999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6-4BA8-A581-536FF4C8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0863"/>
        <c:axId val="125219071"/>
      </c:barChart>
      <c:catAx>
        <c:axId val="215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9071"/>
        <c:crosses val="autoZero"/>
        <c:auto val="1"/>
        <c:lblAlgn val="ctr"/>
        <c:lblOffset val="100"/>
        <c:noMultiLvlLbl val="0"/>
      </c:catAx>
      <c:valAx>
        <c:axId val="125219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0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mean time at the farmost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Times!$L$40:$L$42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Times!$M$40:$M$42</c:f>
              <c:numCache>
                <c:formatCode>0.000</c:formatCode>
                <c:ptCount val="3"/>
                <c:pt idx="0">
                  <c:v>8.432500000000001</c:v>
                </c:pt>
                <c:pt idx="1">
                  <c:v>6.1733333333333347</c:v>
                </c:pt>
                <c:pt idx="2">
                  <c:v>5.2458333333333327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3-4129-86B3-08BED725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51231"/>
        <c:axId val="1376157455"/>
      </c:barChart>
      <c:catAx>
        <c:axId val="1250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7455"/>
        <c:crosses val="autoZero"/>
        <c:auto val="1"/>
        <c:lblAlgn val="ctr"/>
        <c:lblOffset val="100"/>
        <c:noMultiLvlLbl val="0"/>
      </c:catAx>
      <c:valAx>
        <c:axId val="13761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overall mean time both at the close, mid and</a:t>
            </a:r>
            <a:r>
              <a:rPr lang="en-US" baseline="0"/>
              <a:t> farmost distance for T1, T2 and 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Times!$M$61:$M$63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Times!$N$61:$N$63</c:f>
              <c:numCache>
                <c:formatCode>0.000</c:formatCode>
                <c:ptCount val="3"/>
                <c:pt idx="0">
                  <c:v>6.091388888888889</c:v>
                </c:pt>
                <c:pt idx="1">
                  <c:v>5.0088888888888894</c:v>
                </c:pt>
                <c:pt idx="2">
                  <c:v>5.0277777777777777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8-45FE-871C-F398D588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88127"/>
        <c:axId val="125214911"/>
      </c:barChart>
      <c:catAx>
        <c:axId val="18645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4911"/>
        <c:crosses val="autoZero"/>
        <c:auto val="1"/>
        <c:lblAlgn val="ctr"/>
        <c:lblOffset val="100"/>
        <c:noMultiLvlLbl val="0"/>
      </c:catAx>
      <c:valAx>
        <c:axId val="1252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time at the closest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Times!$L$4:$L$6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Times!$M$4:$M$6</c:f>
              <c:numCache>
                <c:formatCode>0.000</c:formatCode>
                <c:ptCount val="3"/>
                <c:pt idx="0" formatCode="General">
                  <c:v>4.7</c:v>
                </c:pt>
                <c:pt idx="1">
                  <c:v>4.3483333333333336</c:v>
                </c:pt>
                <c:pt idx="2" formatCode="General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7-4CD7-9E4E-1CFDE4AE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3263"/>
        <c:axId val="125221983"/>
      </c:barChart>
      <c:catAx>
        <c:axId val="21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983"/>
        <c:crosses val="autoZero"/>
        <c:auto val="1"/>
        <c:lblAlgn val="ctr"/>
        <c:lblOffset val="100"/>
        <c:noMultiLvlLbl val="0"/>
      </c:catAx>
      <c:valAx>
        <c:axId val="1252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in seconds</a:t>
                </a:r>
              </a:p>
            </c:rich>
          </c:tx>
          <c:layout>
            <c:manualLayout>
              <c:xMode val="edge"/>
              <c:yMode val="edge"/>
              <c:x val="2.3082515448927664E-2"/>
              <c:y val="0.38194463947072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time at the middle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Times!$L$22:$L$24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Times!$M$22:$M$24</c:f>
              <c:numCache>
                <c:formatCode>General</c:formatCode>
                <c:ptCount val="3"/>
                <c:pt idx="0" formatCode="0.000">
                  <c:v>5.1416666666666657</c:v>
                </c:pt>
                <c:pt idx="1">
                  <c:v>4.5049999999999999</c:v>
                </c:pt>
                <c:pt idx="2" formatCode="0.000">
                  <c:v>4.357499999999999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4CA7-883D-C493661E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0863"/>
        <c:axId val="125219071"/>
      </c:barChart>
      <c:catAx>
        <c:axId val="215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9071"/>
        <c:crosses val="autoZero"/>
        <c:auto val="1"/>
        <c:lblAlgn val="ctr"/>
        <c:lblOffset val="100"/>
        <c:noMultiLvlLbl val="0"/>
      </c:catAx>
      <c:valAx>
        <c:axId val="125219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9235429540773053E-2"/>
              <c:y val="0.3818497779779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0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time at the farmost distance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Times!$L$40:$L$42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Times!$M$40:$M$42</c:f>
              <c:numCache>
                <c:formatCode>0.000</c:formatCode>
                <c:ptCount val="3"/>
                <c:pt idx="0">
                  <c:v>8.432500000000001</c:v>
                </c:pt>
                <c:pt idx="1">
                  <c:v>6.1733333333333347</c:v>
                </c:pt>
                <c:pt idx="2">
                  <c:v>5.2458333333333327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1-44C2-9C3B-F1AB02D1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51231"/>
        <c:axId val="1376157455"/>
      </c:barChart>
      <c:catAx>
        <c:axId val="1250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57455"/>
        <c:crosses val="autoZero"/>
        <c:auto val="1"/>
        <c:lblAlgn val="ctr"/>
        <c:lblOffset val="100"/>
        <c:noMultiLvlLbl val="0"/>
      </c:catAx>
      <c:valAx>
        <c:axId val="13761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2.3082515448927664E-2"/>
              <c:y val="0.38194463947072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mean time both at the closest, middle and</a:t>
            </a:r>
            <a:r>
              <a:rPr lang="en-US" baseline="0"/>
              <a:t> farmost distance for T1, T2 and T3</a:t>
            </a:r>
            <a:endParaRPr lang="en-US"/>
          </a:p>
        </c:rich>
      </c:tx>
      <c:layout>
        <c:manualLayout>
          <c:xMode val="edge"/>
          <c:yMode val="edge"/>
          <c:x val="0.17009380873319854"/>
          <c:y val="2.86646235285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Times!$M$61:$M$63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Times!$N$61:$N$63</c:f>
              <c:numCache>
                <c:formatCode>0.000</c:formatCode>
                <c:ptCount val="3"/>
                <c:pt idx="0">
                  <c:v>6.091388888888889</c:v>
                </c:pt>
                <c:pt idx="1">
                  <c:v>5.0088888888888894</c:v>
                </c:pt>
                <c:pt idx="2">
                  <c:v>5.0277777777777777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C72-8F01-8E9B5F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88127"/>
        <c:axId val="125214911"/>
      </c:barChart>
      <c:catAx>
        <c:axId val="18645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4911"/>
        <c:crosses val="autoZero"/>
        <c:auto val="1"/>
        <c:lblAlgn val="ctr"/>
        <c:lblOffset val="100"/>
        <c:noMultiLvlLbl val="0"/>
      </c:catAx>
      <c:valAx>
        <c:axId val="1252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in</a:t>
                </a:r>
                <a:r>
                  <a:rPr lang="en-US" sz="1050" baseline="0"/>
                  <a:t> seconds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0876826722338204E-2"/>
              <c:y val="0.41972287217296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agreement of the BOI part for T1, T2 and T3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Dia BOI, Agency, Long Arm'!$I$4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Arm'!$J$4:$N$4</c:f>
              <c:numCache>
                <c:formatCode>0</c:formatCode>
                <c:ptCount val="5"/>
                <c:pt idx="0" formatCode="General">
                  <c:v>3.6666666666666665</c:v>
                </c:pt>
                <c:pt idx="1">
                  <c:v>3.9166666666666665</c:v>
                </c:pt>
                <c:pt idx="2" formatCode="General">
                  <c:v>4.166666666666667</c:v>
                </c:pt>
                <c:pt idx="3" formatCode="General">
                  <c:v>4.166666666666667</c:v>
                </c:pt>
                <c:pt idx="4" formatCode="General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F-463E-89A4-A76966DF770C}"/>
            </c:ext>
          </c:extLst>
        </c:ser>
        <c:ser>
          <c:idx val="1"/>
          <c:order val="1"/>
          <c:tx>
            <c:strRef>
              <c:f>'Data Dia BOI, Agency, Long Arm'!$I$5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Arm'!$J$5:$N$5</c:f>
              <c:numCache>
                <c:formatCode>General</c:formatCode>
                <c:ptCount val="5"/>
                <c:pt idx="0">
                  <c:v>4</c:v>
                </c:pt>
                <c:pt idx="1">
                  <c:v>3.9166666666666665</c:v>
                </c:pt>
                <c:pt idx="2">
                  <c:v>4.083333333333333</c:v>
                </c:pt>
                <c:pt idx="3">
                  <c:v>4.416666666666667</c:v>
                </c:pt>
                <c:pt idx="4">
                  <c:v>3.8333333333333335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F-463E-89A4-A76966DF770C}"/>
            </c:ext>
          </c:extLst>
        </c:ser>
        <c:ser>
          <c:idx val="2"/>
          <c:order val="2"/>
          <c:tx>
            <c:strRef>
              <c:f>'Data Dia BOI, Agency, Long Arm'!$I$6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Arm'!$J$6:$N$6</c:f>
              <c:numCache>
                <c:formatCode>General</c:formatCode>
                <c:ptCount val="5"/>
                <c:pt idx="0">
                  <c:v>3.4166666666666665</c:v>
                </c:pt>
                <c:pt idx="1">
                  <c:v>4.25</c:v>
                </c:pt>
                <c:pt idx="2">
                  <c:v>4.083333333333333</c:v>
                </c:pt>
                <c:pt idx="3">
                  <c:v>4.25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F-463E-89A4-A76966DF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2991"/>
        <c:axId val="48865135"/>
      </c:barChart>
      <c:catAx>
        <c:axId val="1271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135"/>
        <c:crosses val="autoZero"/>
        <c:auto val="1"/>
        <c:lblAlgn val="ctr"/>
        <c:lblOffset val="100"/>
        <c:noMultiLvlLbl val="0"/>
      </c:catAx>
      <c:valAx>
        <c:axId val="48865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1.565912773902628E-2"/>
              <c:y val="0.3543914497083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Q7 - Q13:</a:t>
            </a:r>
            <a:r>
              <a:rPr lang="en-US" b="1" baseline="0"/>
              <a:t> </a:t>
            </a:r>
            <a:r>
              <a:rPr lang="en-US"/>
              <a:t>Mean</a:t>
            </a:r>
            <a:r>
              <a:rPr lang="en-US" baseline="0"/>
              <a:t> agreement of the workload part for T1, T2 and 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 Workload'!$K$5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72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Workload'!$L$5:$R$5</c:f>
              <c:numCache>
                <c:formatCode>General</c:formatCode>
                <c:ptCount val="7"/>
                <c:pt idx="0">
                  <c:v>2</c:v>
                </c:pt>
                <c:pt idx="1">
                  <c:v>1.6666666666666667</c:v>
                </c:pt>
                <c:pt idx="2">
                  <c:v>2.6666666666666665</c:v>
                </c:pt>
                <c:pt idx="3">
                  <c:v>2.1666666666666665</c:v>
                </c:pt>
                <c:pt idx="4">
                  <c:v>2.6666666666666665</c:v>
                </c:pt>
                <c:pt idx="5">
                  <c:v>3.25</c:v>
                </c:pt>
                <c:pt idx="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248-A91F-8E60D8A228B1}"/>
            </c:ext>
          </c:extLst>
        </c:ser>
        <c:ser>
          <c:idx val="1"/>
          <c:order val="1"/>
          <c:tx>
            <c:strRef>
              <c:f>'Final Data Workload'!$K$6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Workload'!$L$6:$R$6</c:f>
              <c:numCache>
                <c:formatCode>General</c:formatCode>
                <c:ptCount val="7"/>
                <c:pt idx="0">
                  <c:v>1.75</c:v>
                </c:pt>
                <c:pt idx="1">
                  <c:v>1.1666666666666667</c:v>
                </c:pt>
                <c:pt idx="2">
                  <c:v>2.5833333333333335</c:v>
                </c:pt>
                <c:pt idx="3">
                  <c:v>2</c:v>
                </c:pt>
                <c:pt idx="4">
                  <c:v>2.3333333333333335</c:v>
                </c:pt>
                <c:pt idx="5">
                  <c:v>2.6666666666666665</c:v>
                </c:pt>
                <c:pt idx="6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1-4248-A91F-8E60D8A228B1}"/>
            </c:ext>
          </c:extLst>
        </c:ser>
        <c:ser>
          <c:idx val="2"/>
          <c:order val="2"/>
          <c:tx>
            <c:strRef>
              <c:f>'Final Data Workload'!$K$7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Workload'!$L$7:$R$7</c:f>
              <c:numCache>
                <c:formatCode>General</c:formatCode>
                <c:ptCount val="7"/>
                <c:pt idx="0">
                  <c:v>1.75</c:v>
                </c:pt>
                <c:pt idx="1">
                  <c:v>1.0833333333333333</c:v>
                </c:pt>
                <c:pt idx="2">
                  <c:v>2.75</c:v>
                </c:pt>
                <c:pt idx="3">
                  <c:v>2.0833333333333335</c:v>
                </c:pt>
                <c:pt idx="4">
                  <c:v>2.3333333333333335</c:v>
                </c:pt>
                <c:pt idx="5">
                  <c:v>2.5833333333333335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1-4248-A91F-8E60D8A2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8495"/>
        <c:axId val="48858895"/>
      </c:barChart>
      <c:catAx>
        <c:axId val="1263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895"/>
        <c:crosses val="autoZero"/>
        <c:auto val="1"/>
        <c:lblAlgn val="ctr"/>
        <c:lblOffset val="100"/>
        <c:noMultiLvlLbl val="0"/>
      </c:catAx>
      <c:valAx>
        <c:axId val="4885889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1.2957564922283032E-2"/>
              <c:y val="0.34635284410586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Q7 - Q13: </a:t>
            </a:r>
            <a:r>
              <a:rPr lang="en-US"/>
              <a:t>Overall agreement of</a:t>
            </a:r>
            <a:r>
              <a:rPr lang="en-US" baseline="0"/>
              <a:t> the workload part for T1, T2 and 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Workload'!$U$4:$U$6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Workload'!$V$4:$V$6</c:f>
              <c:numCache>
                <c:formatCode>General</c:formatCode>
                <c:ptCount val="3"/>
                <c:pt idx="0">
                  <c:v>2.3095238095238093</c:v>
                </c:pt>
                <c:pt idx="1">
                  <c:v>1.9523809523809523</c:v>
                </c:pt>
                <c:pt idx="2">
                  <c:v>1.9404761904761905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679-BD45-0EF428AF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31727"/>
        <c:axId val="124155391"/>
      </c:barChart>
      <c:catAx>
        <c:axId val="3005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5391"/>
        <c:crosses val="autoZero"/>
        <c:auto val="1"/>
        <c:lblAlgn val="ctr"/>
        <c:lblOffset val="100"/>
        <c:noMultiLvlLbl val="0"/>
      </c:catAx>
      <c:valAx>
        <c:axId val="12415539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4970611491433E-2"/>
              <c:y val="0.42673434758601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1" i="0" u="none" strike="noStrike" baseline="0">
                <a:effectLst/>
              </a:rPr>
              <a:t>Q3: </a:t>
            </a:r>
            <a:r>
              <a:rPr lang="da-DK" sz="1400" b="0" i="0" u="none" strike="noStrike" baseline="0">
                <a:effectLst/>
              </a:rPr>
              <a:t>If you felt you had more than one right/left hand, was that continuing or alternating (answer 4-5)?</a:t>
            </a:r>
            <a:endParaRPr lang="da-DK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 BOI'!$E$62</c:f>
              <c:strCache>
                <c:ptCount val="1"/>
                <c:pt idx="0">
                  <c:v>Continuing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BOI'!$F$62:$H$62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9-4CB0-9873-548065541F87}"/>
            </c:ext>
          </c:extLst>
        </c:ser>
        <c:ser>
          <c:idx val="1"/>
          <c:order val="1"/>
          <c:tx>
            <c:strRef>
              <c:f>'Final Data BOI'!$E$63</c:f>
              <c:strCache>
                <c:ptCount val="1"/>
                <c:pt idx="0">
                  <c:v>Alternating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BOI'!$F$63:$H$63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9-4CB0-9873-54806554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16864"/>
        <c:axId val="763572720"/>
      </c:barChart>
      <c:catAx>
        <c:axId val="9354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72720"/>
        <c:crosses val="autoZero"/>
        <c:auto val="1"/>
        <c:lblAlgn val="ctr"/>
        <c:lblOffset val="100"/>
        <c:noMultiLvlLbl val="0"/>
      </c:catAx>
      <c:valAx>
        <c:axId val="7635727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50"/>
                  <a:t>Number</a:t>
                </a:r>
                <a:r>
                  <a:rPr lang="da-DK" sz="1050" baseline="0"/>
                  <a:t> of participants</a:t>
                </a:r>
                <a:endParaRPr lang="da-DK" sz="1050"/>
              </a:p>
            </c:rich>
          </c:tx>
          <c:layout>
            <c:manualLayout>
              <c:xMode val="edge"/>
              <c:yMode val="edge"/>
              <c:x val="2.7320641067010865E-2"/>
              <c:y val="0.2845924279817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6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Q1 - Q6: </a:t>
            </a:r>
            <a:r>
              <a:rPr lang="en-US" sz="1400" b="0" i="0" baseline="0">
                <a:effectLst/>
              </a:rPr>
              <a:t>Overall agreement of the BOI part for T1, T2 and T3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11556036556035"/>
          <c:y val="3.6482707878720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Arm'!$S$3:$S$5</c:f>
              <c:numCache>
                <c:formatCode>General</c:formatCode>
                <c:ptCount val="3"/>
                <c:pt idx="0">
                  <c:v>3.9</c:v>
                </c:pt>
                <c:pt idx="1">
                  <c:v>4.05</c:v>
                </c:pt>
                <c:pt idx="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D-472D-BA2D-576DFFCB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25589225589225E-2"/>
              <c:y val="0.4397537991749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1" i="0" u="none" strike="noStrike" baseline="0">
                <a:effectLst/>
              </a:rPr>
              <a:t>Q17: </a:t>
            </a:r>
            <a:r>
              <a:rPr lang="da-DK" sz="1200" b="0" i="0" u="none" strike="noStrike" baseline="0">
                <a:effectLst/>
              </a:rPr>
              <a:t>Which of the techniques do you prefer?</a:t>
            </a:r>
            <a:endParaRPr lang="da-DK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Data Preference'!$H$30:$J$30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Preference'!$H$31:$J$31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E-43A3-9FD2-A695755F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264463"/>
        <c:axId val="1608004287"/>
      </c:barChart>
      <c:catAx>
        <c:axId val="18912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4287"/>
        <c:crosses val="autoZero"/>
        <c:auto val="1"/>
        <c:lblAlgn val="ctr"/>
        <c:lblOffset val="100"/>
        <c:noMultiLvlLbl val="0"/>
      </c:catAx>
      <c:valAx>
        <c:axId val="1608004287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participants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Q1 - Q6:</a:t>
            </a:r>
            <a:r>
              <a:rPr lang="en-US" sz="1400" b="0" i="0" baseline="0">
                <a:effectLst/>
              </a:rPr>
              <a:t> Mean agreement of the BOI, Agency (</a:t>
            </a:r>
            <a:r>
              <a:rPr lang="en-US" sz="1400" b="1" i="0" baseline="0">
                <a:effectLst/>
              </a:rPr>
              <a:t>Q4</a:t>
            </a:r>
            <a:r>
              <a:rPr lang="en-US" sz="1400" b="0" i="0" baseline="0">
                <a:effectLst/>
              </a:rPr>
              <a:t>, </a:t>
            </a:r>
            <a:r>
              <a:rPr lang="en-US" sz="1400" b="1" i="0" baseline="0">
                <a:effectLst/>
              </a:rPr>
              <a:t>Q5</a:t>
            </a:r>
            <a:r>
              <a:rPr lang="en-US" sz="1400" b="0" i="0" baseline="0">
                <a:effectLst/>
              </a:rPr>
              <a:t>) and the long arm (</a:t>
            </a:r>
            <a:r>
              <a:rPr lang="en-US" sz="1400" b="1" i="0" baseline="0">
                <a:effectLst/>
              </a:rPr>
              <a:t>Q6</a:t>
            </a:r>
            <a:r>
              <a:rPr lang="en-US" sz="1400" b="0" i="0" baseline="0">
                <a:effectLst/>
              </a:rPr>
              <a:t>) for T1, T2 and T3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Dia BOI, Agency, Long Arm'!$I$4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Arm'!$J$4:$N$4</c:f>
              <c:numCache>
                <c:formatCode>0</c:formatCode>
                <c:ptCount val="5"/>
                <c:pt idx="0" formatCode="General">
                  <c:v>3.6666666666666665</c:v>
                </c:pt>
                <c:pt idx="1">
                  <c:v>3.9166666666666665</c:v>
                </c:pt>
                <c:pt idx="2" formatCode="General">
                  <c:v>4.166666666666667</c:v>
                </c:pt>
                <c:pt idx="3" formatCode="General">
                  <c:v>4.166666666666667</c:v>
                </c:pt>
                <c:pt idx="4" formatCode="General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6E7-B436-F9AF6C98BD6B}"/>
            </c:ext>
          </c:extLst>
        </c:ser>
        <c:ser>
          <c:idx val="1"/>
          <c:order val="1"/>
          <c:tx>
            <c:strRef>
              <c:f>'Data Dia BOI, Agency, Long Arm'!$I$5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Arm'!$J$5:$N$5</c:f>
              <c:numCache>
                <c:formatCode>General</c:formatCode>
                <c:ptCount val="5"/>
                <c:pt idx="0">
                  <c:v>4</c:v>
                </c:pt>
                <c:pt idx="1">
                  <c:v>3.9166666666666665</c:v>
                </c:pt>
                <c:pt idx="2">
                  <c:v>4.083333333333333</c:v>
                </c:pt>
                <c:pt idx="3">
                  <c:v>4.416666666666667</c:v>
                </c:pt>
                <c:pt idx="4">
                  <c:v>3.8333333333333335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46E7-B436-F9AF6C98BD6B}"/>
            </c:ext>
          </c:extLst>
        </c:ser>
        <c:ser>
          <c:idx val="2"/>
          <c:order val="2"/>
          <c:tx>
            <c:strRef>
              <c:f>'Data Dia BOI, Agency, Long Arm'!$I$6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Arm'!$J$6:$N$6</c:f>
              <c:numCache>
                <c:formatCode>General</c:formatCode>
                <c:ptCount val="5"/>
                <c:pt idx="0">
                  <c:v>3.4166666666666665</c:v>
                </c:pt>
                <c:pt idx="1">
                  <c:v>4.25</c:v>
                </c:pt>
                <c:pt idx="2">
                  <c:v>4.083333333333333</c:v>
                </c:pt>
                <c:pt idx="3">
                  <c:v>4.25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46E7-B436-F9AF6C98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2991"/>
        <c:axId val="48865135"/>
      </c:barChart>
      <c:catAx>
        <c:axId val="1271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135"/>
        <c:crosses val="autoZero"/>
        <c:auto val="1"/>
        <c:lblAlgn val="ctr"/>
        <c:lblOffset val="100"/>
        <c:noMultiLvlLbl val="0"/>
      </c:catAx>
      <c:valAx>
        <c:axId val="48865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1.565912773902628E-2"/>
              <c:y val="0.3543914497083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Q1 - Q2: </a:t>
            </a:r>
            <a:r>
              <a:rPr lang="en-US" sz="1400" b="0" i="0" baseline="0">
                <a:effectLst/>
              </a:rPr>
              <a:t>Overall agreement of the BOI part for T1, T2 and T3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11556036556035"/>
          <c:y val="3.6482707878720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Arm'!$C$29:$C$31</c:f>
              <c:numCache>
                <c:formatCode>General</c:formatCode>
                <c:ptCount val="3"/>
                <c:pt idx="0">
                  <c:v>3.7916666666666665</c:v>
                </c:pt>
                <c:pt idx="1">
                  <c:v>3.958333333333333</c:v>
                </c:pt>
                <c:pt idx="2">
                  <c:v>3.833333333333333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BE2-A0F1-44764FC2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25589225589225E-2"/>
              <c:y val="0.4397537991749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Q4 - Q5: </a:t>
            </a:r>
            <a:r>
              <a:rPr lang="en-US" sz="1400" b="0" i="0" baseline="0">
                <a:effectLst/>
              </a:rPr>
              <a:t>Overall agreement of the Agency part for T1, T2 and T3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11556036556035"/>
          <c:y val="3.6482707878720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Arm'!$M$29:$M$31</c:f>
              <c:numCache>
                <c:formatCode>General</c:formatCode>
                <c:ptCount val="3"/>
                <c:pt idx="0">
                  <c:v>4.166666666666667</c:v>
                </c:pt>
                <c:pt idx="1">
                  <c:v>4.25</c:v>
                </c:pt>
                <c:pt idx="2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7-45F7-9277-099B440B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25589225589225E-2"/>
              <c:y val="0.4397537991749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u="none" strike="noStrike" baseline="0">
                <a:effectLst/>
              </a:rPr>
              <a:t>Q3: If you felt you had more than one right/left hand, was that continuing or alternating (answer 4-5)?</a:t>
            </a:r>
            <a:endParaRPr lang="da-DK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 BOI'!$E$62</c:f>
              <c:strCache>
                <c:ptCount val="1"/>
                <c:pt idx="0">
                  <c:v>Continuing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BOI'!$F$62:$H$62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6-4A6C-9C4F-D5D5C99FFFE1}"/>
            </c:ext>
          </c:extLst>
        </c:ser>
        <c:ser>
          <c:idx val="1"/>
          <c:order val="1"/>
          <c:tx>
            <c:strRef>
              <c:f>'Final Data BOI'!$E$63</c:f>
              <c:strCache>
                <c:ptCount val="1"/>
                <c:pt idx="0">
                  <c:v>Alternating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 BOI'!$F$61:$H$61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BOI'!$F$63:$H$63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6-4A6C-9C4F-D5D5C99F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16864"/>
        <c:axId val="763572720"/>
      </c:barChart>
      <c:catAx>
        <c:axId val="9354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72720"/>
        <c:crosses val="autoZero"/>
        <c:auto val="1"/>
        <c:lblAlgn val="ctr"/>
        <c:lblOffset val="100"/>
        <c:noMultiLvlLbl val="0"/>
      </c:catAx>
      <c:valAx>
        <c:axId val="7635727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participants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6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u="none" strike="noStrike" baseline="0">
                <a:effectLst/>
              </a:rPr>
              <a:t>Q17: Which of the techniques do you prefer?</a:t>
            </a:r>
            <a:endParaRPr lang="da-DK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 Preference'!$H$30:$J$30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Preference'!$H$31:$J$31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3-4747-9142-6B7D2B55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264463"/>
        <c:axId val="1608004287"/>
      </c:barChart>
      <c:catAx>
        <c:axId val="18912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4287"/>
        <c:crosses val="autoZero"/>
        <c:auto val="1"/>
        <c:lblAlgn val="ctr"/>
        <c:lblOffset val="100"/>
        <c:noMultiLvlLbl val="0"/>
      </c:catAx>
      <c:valAx>
        <c:axId val="1608004287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participants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Overall agreement of the BOI part of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Arm'!$S$3:$S$5</c:f>
              <c:numCache>
                <c:formatCode>General</c:formatCode>
                <c:ptCount val="3"/>
                <c:pt idx="0">
                  <c:v>3.9</c:v>
                </c:pt>
                <c:pt idx="1">
                  <c:v>4.05</c:v>
                </c:pt>
                <c:pt idx="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CEF-A091-B71BE069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1" i="0" baseline="0">
                <a:effectLst/>
              </a:rPr>
              <a:t>Q14, Q15, Q16: </a:t>
            </a: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1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6-45FF-B832-8EE5A6AAA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6-45FF-B832-8EE5A6AAAF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6-45FF-B832-8EE5A6AAAF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6-45FF-B832-8EE5A6AAAF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6-45FF-B832-8EE5A6AAAF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16-45FF-B832-8EE5A6AAAFDD}"/>
              </c:ext>
            </c:extLst>
          </c:dPt>
          <c:dLbls>
            <c:dLbl>
              <c:idx val="0"/>
              <c:layout>
                <c:manualLayout>
                  <c:x val="-0.11149536472260221"/>
                  <c:y val="2.79856252250471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6-45FF-B832-8EE5A6AAAFDD}"/>
                </c:ext>
              </c:extLst>
            </c:dLbl>
            <c:dLbl>
              <c:idx val="2"/>
              <c:layout>
                <c:manualLayout>
                  <c:x val="-3.4833380569212889E-2"/>
                  <c:y val="-0.1228220733282969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6-45FF-B832-8EE5A6AAAFDD}"/>
                </c:ext>
              </c:extLst>
            </c:dLbl>
            <c:dLbl>
              <c:idx val="3"/>
              <c:layout>
                <c:manualLayout>
                  <c:x val="9.650392879293844E-2"/>
                  <c:y val="-6.4781448350360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6-45FF-B832-8EE5A6AAAFDD}"/>
                </c:ext>
              </c:extLst>
            </c:dLbl>
            <c:dLbl>
              <c:idx val="4"/>
              <c:layout>
                <c:manualLayout>
                  <c:x val="7.5442271593985019E-2"/>
                  <c:y val="0.118643433566087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6-45FF-B832-8EE5A6AAAFD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Preference'!$C$71:$C$76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Preference'!$D$71:$D$76</c:f>
              <c:numCache>
                <c:formatCode>General</c:formatCode>
                <c:ptCount val="6"/>
                <c:pt idx="0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16-45FF-B832-8EE5A6AA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2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8-425A-815A-AF42E9067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8-425A-815A-AF42E90677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8-425A-815A-AF42E90677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C8-425A-815A-AF42E90677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C8-425A-815A-AF42E90677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C8-425A-815A-AF42E906771E}"/>
              </c:ext>
            </c:extLst>
          </c:dPt>
          <c:dLbls>
            <c:dLbl>
              <c:idx val="0"/>
              <c:layout>
                <c:manualLayout>
                  <c:x val="-6.0207468197930658E-2"/>
                  <c:y val="0.1101802495110740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C8-425A-815A-AF42E906771E}"/>
                </c:ext>
              </c:extLst>
            </c:dLbl>
            <c:dLbl>
              <c:idx val="1"/>
              <c:layout>
                <c:manualLayout>
                  <c:x val="-9.3409157188684797E-2"/>
                  <c:y val="-1.631282786277679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C8-425A-815A-AF42E906771E}"/>
                </c:ext>
              </c:extLst>
            </c:dLbl>
            <c:dLbl>
              <c:idx val="2"/>
              <c:layout>
                <c:manualLayout>
                  <c:x val="-6.0821123885335927E-2"/>
                  <c:y val="-9.68076844327400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C8-425A-815A-AF42E906771E}"/>
                </c:ext>
              </c:extLst>
            </c:dLbl>
            <c:dLbl>
              <c:idx val="3"/>
              <c:layout>
                <c:manualLayout>
                  <c:x val="5.7317453862868059E-2"/>
                  <c:y val="-0.131481180764913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C8-425A-815A-AF42E906771E}"/>
                </c:ext>
              </c:extLst>
            </c:dLbl>
            <c:dLbl>
              <c:idx val="4"/>
              <c:layout>
                <c:manualLayout>
                  <c:x val="8.5564304461942256E-2"/>
                  <c:y val="6.15202948382130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C8-425A-815A-AF42E906771E}"/>
                </c:ext>
              </c:extLst>
            </c:dLbl>
            <c:dLbl>
              <c:idx val="5"/>
              <c:layout>
                <c:manualLayout>
                  <c:x val="4.0827202937660963E-2"/>
                  <c:y val="0.1068774402168924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C8-425A-815A-AF42E9067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Preference'!$C$80:$C$85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Preference'!$D$80:$D$85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C8-425A-815A-AF42E906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3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7-4FE6-ADBC-F2EFBF229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7-4FE6-ADBC-F2EFBF229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7-4FE6-ADBC-F2EFBF229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7-4FE6-ADBC-F2EFBF229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67-4FE6-ADBC-F2EFBF229D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67-4FE6-ADBC-F2EFBF229D73}"/>
              </c:ext>
            </c:extLst>
          </c:dPt>
          <c:dLbls>
            <c:dLbl>
              <c:idx val="0"/>
              <c:layout>
                <c:manualLayout>
                  <c:x val="-6.8961714292755702E-2"/>
                  <c:y val="0.109484722902408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7-4FE6-ADBC-F2EFBF229D73}"/>
                </c:ext>
              </c:extLst>
            </c:dLbl>
            <c:dLbl>
              <c:idx val="1"/>
              <c:layout>
                <c:manualLayout>
                  <c:x val="-7.5209788917230416E-2"/>
                  <c:y val="2.88943120882015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67-4FE6-ADBC-F2EFBF229D73}"/>
                </c:ext>
              </c:extLst>
            </c:dLbl>
            <c:dLbl>
              <c:idx val="2"/>
              <c:layout>
                <c:manualLayout>
                  <c:x val="-7.781803096209218E-2"/>
                  <c:y val="-3.77959496108878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67-4FE6-ADBC-F2EFBF229D73}"/>
                </c:ext>
              </c:extLst>
            </c:dLbl>
            <c:dLbl>
              <c:idx val="3"/>
              <c:layout>
                <c:manualLayout>
                  <c:x val="-6.5006222813697542E-2"/>
                  <c:y val="-9.99901230096835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67-4FE6-ADBC-F2EFBF229D73}"/>
                </c:ext>
              </c:extLst>
            </c:dLbl>
            <c:dLbl>
              <c:idx val="4"/>
              <c:layout>
                <c:manualLayout>
                  <c:x val="5.9877022414451718E-2"/>
                  <c:y val="-0.1348068568261663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67-4FE6-ADBC-F2EFBF229D73}"/>
                </c:ext>
              </c:extLst>
            </c:dLbl>
            <c:dLbl>
              <c:idx val="5"/>
              <c:layout>
                <c:manualLayout>
                  <c:x val="8.2003951384011273E-2"/>
                  <c:y val="0.1008505872007923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67-4FE6-ADBC-F2EFBF229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Preference'!$E$51:$E$56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Preference'!$F$51:$F$56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67-4FE6-ADBC-F2EFBF22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Q1 - Q6:</a:t>
            </a:r>
            <a:r>
              <a:rPr lang="en-US" sz="1400" b="0" i="0" baseline="0">
                <a:effectLst/>
              </a:rPr>
              <a:t> Mean agreement of the BOI, Agency (Q4, Q5) and the long arm (Q6) for T1, T2 and T3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Dia BOI, Agency, Long Arm'!$I$4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Arm'!$J$4:$N$4</c:f>
              <c:numCache>
                <c:formatCode>0</c:formatCode>
                <c:ptCount val="5"/>
                <c:pt idx="0" formatCode="General">
                  <c:v>3.6666666666666665</c:v>
                </c:pt>
                <c:pt idx="1">
                  <c:v>3.9166666666666665</c:v>
                </c:pt>
                <c:pt idx="2" formatCode="General">
                  <c:v>4.166666666666667</c:v>
                </c:pt>
                <c:pt idx="3" formatCode="General">
                  <c:v>4.166666666666667</c:v>
                </c:pt>
                <c:pt idx="4" formatCode="General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F8B-950F-8159C73C48B5}"/>
            </c:ext>
          </c:extLst>
        </c:ser>
        <c:ser>
          <c:idx val="1"/>
          <c:order val="1"/>
          <c:tx>
            <c:strRef>
              <c:f>'Data Dia BOI, Agency, Long Arm'!$I$5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Arm'!$J$5:$N$5</c:f>
              <c:numCache>
                <c:formatCode>General</c:formatCode>
                <c:ptCount val="5"/>
                <c:pt idx="0">
                  <c:v>4</c:v>
                </c:pt>
                <c:pt idx="1">
                  <c:v>3.9166666666666665</c:v>
                </c:pt>
                <c:pt idx="2">
                  <c:v>4.083333333333333</c:v>
                </c:pt>
                <c:pt idx="3">
                  <c:v>4.416666666666667</c:v>
                </c:pt>
                <c:pt idx="4">
                  <c:v>3.8333333333333335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7-4F8B-950F-8159C73C48B5}"/>
            </c:ext>
          </c:extLst>
        </c:ser>
        <c:ser>
          <c:idx val="2"/>
          <c:order val="2"/>
          <c:tx>
            <c:strRef>
              <c:f>'Data Dia BOI, Agency, Long Arm'!$I$6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Arm'!$J$3:$N$3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'Data Dia BOI, Agency, Long Arm'!$J$6:$N$6</c:f>
              <c:numCache>
                <c:formatCode>General</c:formatCode>
                <c:ptCount val="5"/>
                <c:pt idx="0">
                  <c:v>3.4166666666666665</c:v>
                </c:pt>
                <c:pt idx="1">
                  <c:v>4.25</c:v>
                </c:pt>
                <c:pt idx="2">
                  <c:v>4.083333333333333</c:v>
                </c:pt>
                <c:pt idx="3">
                  <c:v>4.25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7-4F8B-950F-8159C73C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2991"/>
        <c:axId val="48865135"/>
      </c:barChart>
      <c:catAx>
        <c:axId val="1271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135"/>
        <c:crosses val="autoZero"/>
        <c:auto val="1"/>
        <c:lblAlgn val="ctr"/>
        <c:lblOffset val="100"/>
        <c:noMultiLvlLbl val="0"/>
      </c:catAx>
      <c:valAx>
        <c:axId val="48865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1.565912773902628E-2"/>
              <c:y val="0.3543914497083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Q1 - Q2: </a:t>
            </a:r>
            <a:r>
              <a:rPr lang="en-US" sz="1400" b="0" i="0" baseline="0">
                <a:effectLst/>
              </a:rPr>
              <a:t>Overall agreement of the BOI part for T1, T2 and T3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11556036556035"/>
          <c:y val="3.6482707878720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Arm'!$C$29:$C$31</c:f>
              <c:numCache>
                <c:formatCode>General</c:formatCode>
                <c:ptCount val="3"/>
                <c:pt idx="0">
                  <c:v>3.7916666666666665</c:v>
                </c:pt>
                <c:pt idx="1">
                  <c:v>3.958333333333333</c:v>
                </c:pt>
                <c:pt idx="2">
                  <c:v>3.833333333333333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6-4DDE-B1E9-A525819C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25589225589225E-2"/>
              <c:y val="0.4397537991749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Q3 - Q4: </a:t>
            </a:r>
            <a:r>
              <a:rPr lang="en-US" sz="1400" b="0" i="0" baseline="0">
                <a:effectLst/>
              </a:rPr>
              <a:t>Overall agreement of the Agency part for T1, T2 and T3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11556036556035"/>
          <c:y val="3.6482707878720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Arm'!$M$29:$M$31</c:f>
              <c:numCache>
                <c:formatCode>General</c:formatCode>
                <c:ptCount val="3"/>
                <c:pt idx="0">
                  <c:v>4.166666666666667</c:v>
                </c:pt>
                <c:pt idx="1">
                  <c:v>4.25</c:v>
                </c:pt>
                <c:pt idx="2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6-403F-BFAC-26BF19E4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2.6725589225589225E-2"/>
              <c:y val="0.4397537991749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agreement of the Agency ratings for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Dia BOI, Agency, Long Arm'!$V$3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 Dia BOI, Agency, Long Arm'!$W$2:$X$2</c:f>
              <c:strCache>
                <c:ptCount val="2"/>
                <c:pt idx="0">
                  <c:v>Q4</c:v>
                </c:pt>
                <c:pt idx="1">
                  <c:v>Q5</c:v>
                </c:pt>
              </c:strCache>
            </c:strRef>
          </c:cat>
          <c:val>
            <c:numRef>
              <c:f>'Data Dia BOI, Agency, Long Arm'!$W$3:$X$3</c:f>
              <c:numCache>
                <c:formatCode>General</c:formatCode>
                <c:ptCount val="2"/>
                <c:pt idx="0">
                  <c:v>4.166666666666667</c:v>
                </c:pt>
                <c:pt idx="1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2-445D-8682-B3126DCCF929}"/>
            </c:ext>
          </c:extLst>
        </c:ser>
        <c:ser>
          <c:idx val="1"/>
          <c:order val="1"/>
          <c:tx>
            <c:strRef>
              <c:f>'Data Dia BOI, Agency, Long Arm'!$V$4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 Dia BOI, Agency, Long Arm'!$W$2:$X$2</c:f>
              <c:strCache>
                <c:ptCount val="2"/>
                <c:pt idx="0">
                  <c:v>Q4</c:v>
                </c:pt>
                <c:pt idx="1">
                  <c:v>Q5</c:v>
                </c:pt>
              </c:strCache>
            </c:strRef>
          </c:cat>
          <c:val>
            <c:numRef>
              <c:f>'Data Dia BOI, Agency, Long Arm'!$W$4:$X$4</c:f>
              <c:numCache>
                <c:formatCode>General</c:formatCode>
                <c:ptCount val="2"/>
                <c:pt idx="0">
                  <c:v>4.083333333333333</c:v>
                </c:pt>
                <c:pt idx="1">
                  <c:v>3.8333333333333335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2-445D-8682-B3126DCCF929}"/>
            </c:ext>
          </c:extLst>
        </c:ser>
        <c:ser>
          <c:idx val="2"/>
          <c:order val="2"/>
          <c:tx>
            <c:strRef>
              <c:f>'Data Dia BOI, Agency, Long Arm'!$V$5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 Dia BOI, Agency, Long Arm'!$W$2:$X$2</c:f>
              <c:strCache>
                <c:ptCount val="2"/>
                <c:pt idx="0">
                  <c:v>Q4</c:v>
                </c:pt>
                <c:pt idx="1">
                  <c:v>Q5</c:v>
                </c:pt>
              </c:strCache>
            </c:strRef>
          </c:cat>
          <c:val>
            <c:numRef>
              <c:f>'Data Dia BOI, Agency, Long Arm'!$W$5:$X$5</c:f>
              <c:numCache>
                <c:formatCode>General</c:formatCode>
                <c:ptCount val="2"/>
                <c:pt idx="0">
                  <c:v>4.083333333333333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2-445D-8682-B3126DC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1951"/>
        <c:axId val="614863791"/>
      </c:barChart>
      <c:catAx>
        <c:axId val="600061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3791"/>
        <c:crosses val="autoZero"/>
        <c:auto val="1"/>
        <c:lblAlgn val="ctr"/>
        <c:lblOffset val="100"/>
        <c:noMultiLvlLbl val="0"/>
      </c:catAx>
      <c:valAx>
        <c:axId val="6148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Overall agreement of the Agency ratings of T1, T2 and T3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Dia BOI, Agency, Long Arm'!$R$3:$R$5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'Data Dia BOI, Agency, Long Arm'!$AB$3:$AB$5</c:f>
              <c:numCache>
                <c:formatCode>0.00</c:formatCode>
                <c:ptCount val="3"/>
                <c:pt idx="0">
                  <c:v>4.166666666666667</c:v>
                </c:pt>
                <c:pt idx="1">
                  <c:v>3.958333333333333</c:v>
                </c:pt>
                <c:pt idx="2">
                  <c:v>3.7916666666666665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E-4D29-B1E8-3A79DB2D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18047"/>
        <c:axId val="48868463"/>
      </c:barChart>
      <c:catAx>
        <c:axId val="296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463"/>
        <c:crosses val="autoZero"/>
        <c:auto val="1"/>
        <c:lblAlgn val="ctr"/>
        <c:lblOffset val="100"/>
        <c:noMultiLvlLbl val="0"/>
      </c:catAx>
      <c:valAx>
        <c:axId val="4886846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agreement of the workload part for T1, T2 and T3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 Workload'!$K$5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72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Workload'!$L$5:$R$5</c:f>
              <c:numCache>
                <c:formatCode>General</c:formatCode>
                <c:ptCount val="7"/>
                <c:pt idx="0">
                  <c:v>2</c:v>
                </c:pt>
                <c:pt idx="1">
                  <c:v>1.6666666666666667</c:v>
                </c:pt>
                <c:pt idx="2">
                  <c:v>2.6666666666666665</c:v>
                </c:pt>
                <c:pt idx="3">
                  <c:v>2.1666666666666665</c:v>
                </c:pt>
                <c:pt idx="4">
                  <c:v>2.6666666666666665</c:v>
                </c:pt>
                <c:pt idx="5">
                  <c:v>3.25</c:v>
                </c:pt>
                <c:pt idx="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0-4EA1-8EC5-BCDB4BCDE60E}"/>
            </c:ext>
          </c:extLst>
        </c:ser>
        <c:ser>
          <c:idx val="1"/>
          <c:order val="1"/>
          <c:tx>
            <c:strRef>
              <c:f>'Final Data Workload'!$K$6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Workload'!$L$6:$R$6</c:f>
              <c:numCache>
                <c:formatCode>General</c:formatCode>
                <c:ptCount val="7"/>
                <c:pt idx="0">
                  <c:v>1.75</c:v>
                </c:pt>
                <c:pt idx="1">
                  <c:v>1.1666666666666667</c:v>
                </c:pt>
                <c:pt idx="2">
                  <c:v>2.5833333333333335</c:v>
                </c:pt>
                <c:pt idx="3">
                  <c:v>2</c:v>
                </c:pt>
                <c:pt idx="4">
                  <c:v>2.3333333333333335</c:v>
                </c:pt>
                <c:pt idx="5">
                  <c:v>2.6666666666666665</c:v>
                </c:pt>
                <c:pt idx="6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EA1-8EC5-BCDB4BCDE60E}"/>
            </c:ext>
          </c:extLst>
        </c:ser>
        <c:ser>
          <c:idx val="2"/>
          <c:order val="2"/>
          <c:tx>
            <c:strRef>
              <c:f>'Final Data Workload'!$K$7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Workload'!$L$4:$R$4</c:f>
              <c:strCache>
                <c:ptCount val="7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</c:strCache>
            </c:strRef>
          </c:cat>
          <c:val>
            <c:numRef>
              <c:f>'Final Data Workload'!$L$7:$R$7</c:f>
              <c:numCache>
                <c:formatCode>General</c:formatCode>
                <c:ptCount val="7"/>
                <c:pt idx="0">
                  <c:v>1.75</c:v>
                </c:pt>
                <c:pt idx="1">
                  <c:v>1.0833333333333333</c:v>
                </c:pt>
                <c:pt idx="2">
                  <c:v>2.75</c:v>
                </c:pt>
                <c:pt idx="3">
                  <c:v>2.0833333333333335</c:v>
                </c:pt>
                <c:pt idx="4">
                  <c:v>2.3333333333333335</c:v>
                </c:pt>
                <c:pt idx="5">
                  <c:v>2.5833333333333335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0-4EA1-8EC5-BCDB4BCD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8495"/>
        <c:axId val="48858895"/>
      </c:barChart>
      <c:catAx>
        <c:axId val="1263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895"/>
        <c:crosses val="autoZero"/>
        <c:auto val="1"/>
        <c:lblAlgn val="ctr"/>
        <c:lblOffset val="100"/>
        <c:noMultiLvlLbl val="0"/>
      </c:catAx>
      <c:valAx>
        <c:axId val="488588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Agreement</a:t>
                </a:r>
              </a:p>
            </c:rich>
          </c:tx>
          <c:layout>
            <c:manualLayout>
              <c:xMode val="edge"/>
              <c:yMode val="edge"/>
              <c:x val="1.2957564922283032E-2"/>
              <c:y val="0.346352844105868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agreement of</a:t>
            </a:r>
            <a:r>
              <a:rPr lang="en-US" baseline="0"/>
              <a:t> the workload part of T1, T2 and 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Data Workload'!$U$4:$U$6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Workload'!$V$4:$V$6</c:f>
              <c:numCache>
                <c:formatCode>General</c:formatCode>
                <c:ptCount val="3"/>
                <c:pt idx="0">
                  <c:v>2.3095238095238093</c:v>
                </c:pt>
                <c:pt idx="1">
                  <c:v>1.9523809523809523</c:v>
                </c:pt>
                <c:pt idx="2">
                  <c:v>1.9404761904761905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3-4ADB-B9A8-10C59EC8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31727"/>
        <c:axId val="124155391"/>
      </c:barChart>
      <c:catAx>
        <c:axId val="3005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5391"/>
        <c:crosses val="autoZero"/>
        <c:auto val="1"/>
        <c:lblAlgn val="ctr"/>
        <c:lblOffset val="100"/>
        <c:noMultiLvlLbl val="0"/>
      </c:catAx>
      <c:valAx>
        <c:axId val="124155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Agreement</a:t>
                </a:r>
              </a:p>
            </c:rich>
          </c:tx>
          <c:layout>
            <c:manualLayout>
              <c:xMode val="edge"/>
              <c:yMode val="edge"/>
              <c:x val="3.8204393505253106E-2"/>
              <c:y val="0.42673424384691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u="none" strike="noStrike" baseline="0">
                <a:effectLst/>
              </a:rPr>
              <a:t>Which of the techniques do you prefer?</a:t>
            </a:r>
            <a:endParaRPr lang="da-DK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 Preference'!$H$30:$J$30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'Final Data Preference'!$H$31:$J$31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8-4224-A403-635322C0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264463"/>
        <c:axId val="1608004287"/>
      </c:barChart>
      <c:catAx>
        <c:axId val="18912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4287"/>
        <c:crosses val="autoZero"/>
        <c:auto val="1"/>
        <c:lblAlgn val="ctr"/>
        <c:lblOffset val="100"/>
        <c:noMultiLvlLbl val="0"/>
      </c:catAx>
      <c:valAx>
        <c:axId val="1608004287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participants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 b="0" i="0" baseline="0">
                <a:effectLst/>
              </a:rPr>
              <a:t>Which of the scenarios (close, mid, far) was: </a:t>
            </a:r>
            <a:endParaRPr lang="da-DK" sz="1200">
              <a:effectLst/>
            </a:endParaRPr>
          </a:p>
          <a:p>
            <a:pPr>
              <a:defRPr/>
            </a:pPr>
            <a:r>
              <a:rPr lang="da-DK" sz="1200" b="1" i="0" baseline="0">
                <a:effectLst/>
              </a:rPr>
              <a:t>Technique 1</a:t>
            </a:r>
            <a:r>
              <a:rPr lang="da-DK" sz="1200" b="0" i="0" baseline="0">
                <a:effectLst/>
              </a:rPr>
              <a:t> best at?</a:t>
            </a:r>
            <a:endParaRPr lang="da-D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7DC-48F8-8B8E-9D473322F7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B-4EA5-9A35-8E76D6987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7DC-48F8-8B8E-9D473322F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7DC-48F8-8B8E-9D473322F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7DC-48F8-8B8E-9D473322F7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7B-4EA5-9A35-8E76D69870E3}"/>
              </c:ext>
            </c:extLst>
          </c:dPt>
          <c:dLbls>
            <c:dLbl>
              <c:idx val="0"/>
              <c:layout>
                <c:manualLayout>
                  <c:x val="-7.2371734049675715E-2"/>
                  <c:y val="1.0052346466984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7DC-48F8-8B8E-9D473322F771}"/>
                </c:ext>
              </c:extLst>
            </c:dLbl>
            <c:dLbl>
              <c:idx val="2"/>
              <c:layout>
                <c:manualLayout>
                  <c:x val="-2.961699916618404E-2"/>
                  <c:y val="-0.12282216842109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7DC-48F8-8B8E-9D473322F771}"/>
                </c:ext>
              </c:extLst>
            </c:dLbl>
            <c:dLbl>
              <c:idx val="3"/>
              <c:layout>
                <c:manualLayout>
                  <c:x val="6.5204921567902599E-2"/>
                  <c:y val="-5.133150711285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7DC-48F8-8B8E-9D473322F771}"/>
                </c:ext>
              </c:extLst>
            </c:dLbl>
            <c:dLbl>
              <c:idx val="4"/>
              <c:layout>
                <c:manualLayout>
                  <c:x val="4.6751506413810949E-2"/>
                  <c:y val="0.10967684667881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7DC-48F8-8B8E-9D473322F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Data Preference'!$C$71:$C$76</c:f>
              <c:strCache>
                <c:ptCount val="6"/>
                <c:pt idx="0">
                  <c:v>The objects closest to</c:v>
                </c:pt>
                <c:pt idx="1">
                  <c:v>The objects at the middle</c:v>
                </c:pt>
                <c:pt idx="2">
                  <c:v>The objects furthest away</c:v>
                </c:pt>
                <c:pt idx="3">
                  <c:v>Both the objects closest to and in the middle</c:v>
                </c:pt>
                <c:pt idx="4">
                  <c:v>Both the objects closest to, in the middle and furthest away</c:v>
                </c:pt>
                <c:pt idx="5">
                  <c:v>Both the objects in the middle and the furthest away</c:v>
                </c:pt>
              </c:strCache>
            </c:strRef>
          </c:cat>
          <c:val>
            <c:numRef>
              <c:f>'Final Data Preference'!$D$71:$D$76</c:f>
              <c:numCache>
                <c:formatCode>General</c:formatCode>
                <c:ptCount val="6"/>
                <c:pt idx="0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C-48F8-8B8E-9D473322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88004551074304"/>
          <c:y val="0.19602144484558326"/>
          <c:w val="0.37847050222008632"/>
          <c:h val="0.77308987975898524"/>
        </c:manualLayout>
      </c:layout>
      <c:overlay val="0"/>
      <c:spPr>
        <a:noFill/>
        <a:ln>
          <a:noFill/>
        </a:ln>
        <a:effectLst>
          <a:outerShdw blurRad="50800" dist="50800" dir="5400000" sx="33000" sy="33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I felt as if the virtual hand were my own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middle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_xlchart.v1.30</cx:f>
      </cx:numDim>
    </cx:data>
    <cx:data id="2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farmost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_xlchart.v1.15</cx:f>
      </cx:numDim>
    </cx:data>
    <cx:data id="2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insecure, discouraged, irritated, stressed and annoyed were you?</a:t>
            </a:r>
            <a:endParaRPr lang="da-DK" sz="8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_xlchart.v1.36</cx:f>
      </cx:numDim>
    </cx:data>
    <cx:data id="2">
      <cx:numDim type="val">
        <cx:f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Q1: I felt as if the virtual hand were my own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_xlchart.v1.39</cx:f>
      </cx:numDim>
    </cx:data>
    <cx:data id="2">
      <cx:numDim type="val">
        <cx:f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Q2: It felt as if I had more than one right/left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_xlchart.v1.42</cx:f>
      </cx:numDim>
    </cx:data>
    <cx:data id="2"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Q5: I adjusted the movement of my real hand according to the movement of the virtual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_xlchart.v1.69</cx:f>
      </cx:numDim>
    </cx:data>
    <cx:data id="2">
      <cx:numDim type="val">
        <cx:f>_xlchart.v1.70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Q4: When I moved my real hand I expected the virtual hand to move in the same way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  <cx:data id="1">
      <cx:numDim type="val">
        <cx:f>_xlchart.v1.54</cx:f>
      </cx:numDim>
    </cx:data>
    <cx:data id="2">
      <cx:numDim type="val">
        <cx:f>_xlchart.v1.55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Q6: It felt as if my arm were becoming longer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_xlchart.v1.51</cx:f>
      </cx:numDim>
    </cx:data>
    <cx:data id="2">
      <cx:numDim type="val">
        <cx:f>_xlchart.v1.52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Q7: How mentally demanding was the task?</a:t>
            </a:r>
            <a:endParaRPr lang="da-DK" sz="105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_xlchart.v1.57</cx:f>
      </cx:numDim>
    </cx:data>
    <cx:data id="2">
      <cx:numDim type="val">
        <cx:f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Q8: How physically demanding was the task?</a:t>
            </a:r>
            <a:endParaRPr lang="da-DK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It felt as if I had more than one right/left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_xlchart.v1.63</cx:f>
      </cx:numDim>
    </cx:data>
    <cx:data id="2">
      <cx:numDim type="val">
        <cx:f>_xlchart.v1.64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Q9: How hurried or rushed was the pace 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of the task?</a:t>
            </a:r>
            <a:endParaRPr lang="da-DK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_xlchart.v1.48</cx:f>
      </cx:numDim>
    </cx:data>
    <cx:data id="2">
      <cx:numDim type="val">
        <cx:f>_xlchart.v1.49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Q10: 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closest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_xlchart.v1.45</cx:f>
      </cx:numDim>
    </cx:data>
    <cx:data id="2">
      <cx:numDim type="val">
        <cx:f>_xlchart.v1.46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Q11: 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middle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  <cx:data id="1">
      <cx:numDim type="val">
        <cx:f>_xlchart.v1.60</cx:f>
      </cx:numDim>
    </cx:data>
    <cx:data id="2">
      <cx:numDim type="val">
        <cx:f>_xlchart.v1.61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Q12: 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farmost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  <cx:data id="1">
      <cx:numDim type="val">
        <cx:f>_xlchart.v1.66</cx:f>
      </cx:numDim>
    </cx:data>
    <cx:data id="2">
      <cx:numDim type="val">
        <cx:f>_xlchart.v1.67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Q13: How insecure, discouraged, irritated, stressed and annoyed were you?</a:t>
            </a:r>
            <a:endParaRPr lang="da-DK" sz="8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I adjusted the movement of my real hand according to the movement of the virtual hand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When I moved my real hand I expected the virtual hand to move in the same way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It felt as if my arm were becoming longer</a:t>
            </a:r>
            <a:endParaRPr lang="da-DK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A2093330-5304-4598-ACAA-D90C68760558}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B58-4696-A897-663C7BA5047E}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EB58-4696-A897-663C7BA5047E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_xlchart.v1.33</cx:f>
      </cx:numDim>
    </cx:data>
    <cx:data id="2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mentally demanding was the task?</a:t>
            </a:r>
            <a:endParaRPr lang="da-DK" sz="105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physically demanding was the task?</a:t>
            </a:r>
            <a:endParaRPr lang="da-DK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hurried or rushed was the pace 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of the task?</a:t>
            </a:r>
            <a:endParaRPr lang="da-DK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_xlchart.v1.24</cx:f>
      </cx:numDim>
    </cx:data>
    <cx:data id="2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How successful were you in accomplishing the tasks (i.e.the precision of controlling the hand):</a:t>
            </a:r>
          </a:p>
          <a:p>
            <a:pPr algn="ctr" rtl="0">
              <a:defRPr/>
            </a:pP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at the </a:t>
            </a:r>
            <a:r>
              <a:rPr lang="da-DK" sz="12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closest distance</a:t>
            </a:r>
            <a:r>
              <a:rPr lang="da-DK" sz="12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cs typeface="Arial"/>
              </a:rPr>
              <a:t>?</a:t>
            </a:r>
            <a:endParaRPr lang="da-DK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00000002-9B51-458D-BECE-48D37F6A3EB4}" formatIdx="0">
          <cx:tx>
            <cx:txData>
              <cx:f/>
              <cx:v>Technique 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  <cx:series layoutId="boxWhisker" uniqueId="{00000003-9B51-458D-BECE-48D37F6A3EB4}" formatIdx="1">
          <cx:tx>
            <cx:txData>
              <cx:f/>
              <cx:v>Technique 2</cx:v>
            </cx:txData>
          </cx:tx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nonoutliers="0"/>
            <cx:statistics quartileMethod="exclusive"/>
          </cx:layoutPr>
        </cx:series>
        <cx:series layoutId="boxWhisker" uniqueId="{00000005-9B51-458D-BECE-48D37F6A3EB4}">
          <cx:tx>
            <cx:txData>
              <cx:f/>
              <cx:v>Technique 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5" min="1"/>
        <cx:title>
          <cx:tx>
            <cx:txData>
              <cx:v>Agreement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Agreement</a:t>
              </a:r>
            </a:p>
          </cx:txPr>
        </cx:title>
        <cx:majorGridlines/>
        <cx:tickLabels/>
        <cx:numFmt formatCode="Standard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10" Type="http://schemas.openxmlformats.org/officeDocument/2006/relationships/chart" Target="../charts/chart5.xml"/><Relationship Id="rId4" Type="http://schemas.microsoft.com/office/2014/relationships/chartEx" Target="../charts/chartEx3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8.xml"/><Relationship Id="rId7" Type="http://schemas.microsoft.com/office/2014/relationships/chartEx" Target="../charts/chartEx12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6" Type="http://schemas.microsoft.com/office/2014/relationships/chartEx" Target="../charts/chartEx11.xml"/><Relationship Id="rId5" Type="http://schemas.microsoft.com/office/2014/relationships/chartEx" Target="../charts/chartEx10.xml"/><Relationship Id="rId4" Type="http://schemas.microsoft.com/office/2014/relationships/chartEx" Target="../charts/chartEx9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13" Type="http://schemas.microsoft.com/office/2014/relationships/chartEx" Target="../charts/chartEx24.xml"/><Relationship Id="rId3" Type="http://schemas.openxmlformats.org/officeDocument/2006/relationships/chart" Target="../charts/chart28.xml"/><Relationship Id="rId7" Type="http://schemas.microsoft.com/office/2014/relationships/chartEx" Target="../charts/chartEx18.xml"/><Relationship Id="rId12" Type="http://schemas.microsoft.com/office/2014/relationships/chartEx" Target="../charts/chartEx23.xml"/><Relationship Id="rId17" Type="http://schemas.openxmlformats.org/officeDocument/2006/relationships/chart" Target="../charts/chart32.xml"/><Relationship Id="rId2" Type="http://schemas.microsoft.com/office/2014/relationships/chartEx" Target="../charts/chartEx14.xml"/><Relationship Id="rId16" Type="http://schemas.openxmlformats.org/officeDocument/2006/relationships/chart" Target="../charts/chart31.xml"/><Relationship Id="rId1" Type="http://schemas.microsoft.com/office/2014/relationships/chartEx" Target="../charts/chartEx13.xml"/><Relationship Id="rId6" Type="http://schemas.microsoft.com/office/2014/relationships/chartEx" Target="../charts/chartEx17.xml"/><Relationship Id="rId11" Type="http://schemas.microsoft.com/office/2014/relationships/chartEx" Target="../charts/chartEx22.xml"/><Relationship Id="rId5" Type="http://schemas.microsoft.com/office/2014/relationships/chartEx" Target="../charts/chartEx16.xml"/><Relationship Id="rId15" Type="http://schemas.openxmlformats.org/officeDocument/2006/relationships/chart" Target="../charts/chart30.xml"/><Relationship Id="rId10" Type="http://schemas.microsoft.com/office/2014/relationships/chartEx" Target="../charts/chartEx21.xml"/><Relationship Id="rId4" Type="http://schemas.microsoft.com/office/2014/relationships/chartEx" Target="../charts/chartEx15.xml"/><Relationship Id="rId9" Type="http://schemas.microsoft.com/office/2014/relationships/chartEx" Target="../charts/chartEx20.xml"/><Relationship Id="rId1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59</xdr:row>
      <xdr:rowOff>19050</xdr:rowOff>
    </xdr:from>
    <xdr:to>
      <xdr:col>2</xdr:col>
      <xdr:colOff>3409950</xdr:colOff>
      <xdr:row>76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68E11600-824E-421F-B507-99403F994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" y="9357360"/>
              <a:ext cx="3493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118110</xdr:colOff>
      <xdr:row>59</xdr:row>
      <xdr:rowOff>34290</xdr:rowOff>
    </xdr:from>
    <xdr:to>
      <xdr:col>4</xdr:col>
      <xdr:colOff>144780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F581BD8E-39A4-41F2-8E94-9FBBD84EA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8870" y="9372600"/>
              <a:ext cx="38366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1802130</xdr:colOff>
      <xdr:row>59</xdr:row>
      <xdr:rowOff>26670</xdr:rowOff>
    </xdr:from>
    <xdr:to>
      <xdr:col>4</xdr:col>
      <xdr:colOff>5288280</xdr:colOff>
      <xdr:row>76</xdr:row>
      <xdr:rowOff>114300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4CF59E5-84C1-4520-9B10-057C6DBF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960120</xdr:colOff>
      <xdr:row>59</xdr:row>
      <xdr:rowOff>26670</xdr:rowOff>
    </xdr:from>
    <xdr:to>
      <xdr:col>6</xdr:col>
      <xdr:colOff>4457700</xdr:colOff>
      <xdr:row>76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 12">
              <a:extLst>
                <a:ext uri="{FF2B5EF4-FFF2-40B4-BE49-F238E27FC236}">
                  <a16:creationId xmlns:a16="http://schemas.microsoft.com/office/drawing/2014/main" id="{EBE71625-C042-4071-9CEB-BC68FBFA67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43080" y="9364980"/>
              <a:ext cx="3497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1604010</xdr:colOff>
      <xdr:row>59</xdr:row>
      <xdr:rowOff>49530</xdr:rowOff>
    </xdr:from>
    <xdr:to>
      <xdr:col>5</xdr:col>
      <xdr:colOff>5101590</xdr:colOff>
      <xdr:row>76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3751D5BD-9FC5-47AC-BC41-BC0B9EC1F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90870" y="9387840"/>
              <a:ext cx="3497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5128260</xdr:colOff>
      <xdr:row>59</xdr:row>
      <xdr:rowOff>60960</xdr:rowOff>
    </xdr:from>
    <xdr:to>
      <xdr:col>8</xdr:col>
      <xdr:colOff>312420</xdr:colOff>
      <xdr:row>76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843DA27F-E7B9-4541-9013-A4E841494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11220" y="9399270"/>
              <a:ext cx="34899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36195</xdr:colOff>
      <xdr:row>10</xdr:row>
      <xdr:rowOff>26670</xdr:rowOff>
    </xdr:from>
    <xdr:to>
      <xdr:col>16</xdr:col>
      <xdr:colOff>28875</xdr:colOff>
      <xdr:row>27</xdr:row>
      <xdr:rowOff>129360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D1434-4A25-4191-982B-3CA318784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474345</xdr:colOff>
      <xdr:row>10</xdr:row>
      <xdr:rowOff>38100</xdr:rowOff>
    </xdr:from>
    <xdr:to>
      <xdr:col>20</xdr:col>
      <xdr:colOff>798465</xdr:colOff>
      <xdr:row>27</xdr:row>
      <xdr:rowOff>140790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EDF01-018E-426E-80E0-A3E49ED02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405764</xdr:colOff>
      <xdr:row>10</xdr:row>
      <xdr:rowOff>45720</xdr:rowOff>
    </xdr:from>
    <xdr:to>
      <xdr:col>26</xdr:col>
      <xdr:colOff>676964</xdr:colOff>
      <xdr:row>27</xdr:row>
      <xdr:rowOff>148410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27457-E01D-4247-8597-B1EC2773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876300</xdr:colOff>
      <xdr:row>10</xdr:row>
      <xdr:rowOff>53340</xdr:rowOff>
    </xdr:from>
    <xdr:to>
      <xdr:col>32</xdr:col>
      <xdr:colOff>84090</xdr:colOff>
      <xdr:row>27</xdr:row>
      <xdr:rowOff>156030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66C827-580F-4976-A344-46254A40D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1097280</xdr:colOff>
      <xdr:row>59</xdr:row>
      <xdr:rowOff>34290</xdr:rowOff>
    </xdr:from>
    <xdr:to>
      <xdr:col>2</xdr:col>
      <xdr:colOff>3181350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0FEF54F4-6219-4DCC-899F-928A52CF3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340" y="9364980"/>
              <a:ext cx="3493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3364230</xdr:colOff>
      <xdr:row>59</xdr:row>
      <xdr:rowOff>30480</xdr:rowOff>
    </xdr:from>
    <xdr:to>
      <xdr:col>3</xdr:col>
      <xdr:colOff>3390900</xdr:colOff>
      <xdr:row>76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AE00AC1C-5A33-47A1-8B86-EF40F0806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4990" y="9361170"/>
              <a:ext cx="3493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175260</xdr:colOff>
      <xdr:row>59</xdr:row>
      <xdr:rowOff>30480</xdr:rowOff>
    </xdr:from>
    <xdr:to>
      <xdr:col>5</xdr:col>
      <xdr:colOff>201930</xdr:colOff>
      <xdr:row>76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3D9223A8-23E8-4F20-94AB-C0E37E5C8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0220" y="9361170"/>
              <a:ext cx="3493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2312670</xdr:colOff>
      <xdr:row>59</xdr:row>
      <xdr:rowOff>34290</xdr:rowOff>
    </xdr:from>
    <xdr:to>
      <xdr:col>5</xdr:col>
      <xdr:colOff>5951220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DE4EB131-7D93-4DD7-A0E1-F82BA00F3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4730" y="9364980"/>
              <a:ext cx="3638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2186940</xdr:colOff>
      <xdr:row>59</xdr:row>
      <xdr:rowOff>34290</xdr:rowOff>
    </xdr:from>
    <xdr:to>
      <xdr:col>6</xdr:col>
      <xdr:colOff>5825490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6DD9BFC0-0795-4C9E-BC09-9FB418B79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6700" y="9364980"/>
              <a:ext cx="3638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2346960</xdr:colOff>
      <xdr:row>59</xdr:row>
      <xdr:rowOff>34290</xdr:rowOff>
    </xdr:from>
    <xdr:to>
      <xdr:col>7</xdr:col>
      <xdr:colOff>5985510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B448CD11-79C9-40D9-8EBE-D3491CB093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54420" y="9364980"/>
              <a:ext cx="3638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7703820</xdr:colOff>
      <xdr:row>59</xdr:row>
      <xdr:rowOff>34290</xdr:rowOff>
    </xdr:from>
    <xdr:to>
      <xdr:col>8</xdr:col>
      <xdr:colOff>3070860</xdr:colOff>
      <xdr:row>76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49F0A9AD-6550-4C41-BAC8-7FB9C62B3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1280" y="9364980"/>
              <a:ext cx="36347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</xdr:colOff>
      <xdr:row>60</xdr:row>
      <xdr:rowOff>38100</xdr:rowOff>
    </xdr:from>
    <xdr:to>
      <xdr:col>17</xdr:col>
      <xdr:colOff>487679</xdr:colOff>
      <xdr:row>78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C527C8-17A0-46D8-91D3-BFD42EBC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678180</xdr:colOff>
      <xdr:row>60</xdr:row>
      <xdr:rowOff>41910</xdr:rowOff>
    </xdr:from>
    <xdr:to>
      <xdr:col>23</xdr:col>
      <xdr:colOff>91440</xdr:colOff>
      <xdr:row>78</xdr:row>
      <xdr:rowOff>41730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C5A1D6-FD03-42E7-8E29-13BA8C8B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13450</xdr:colOff>
      <xdr:row>56</xdr:row>
      <xdr:rowOff>22413</xdr:rowOff>
    </xdr:from>
    <xdr:to>
      <xdr:col>12</xdr:col>
      <xdr:colOff>9145</xdr:colOff>
      <xdr:row>72</xdr:row>
      <xdr:rowOff>8964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81C0C8-1343-4C10-BC6D-4FD2B05F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379" y="10995213"/>
          <a:ext cx="6916448" cy="24966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</xdr:colOff>
      <xdr:row>55</xdr:row>
      <xdr:rowOff>89645</xdr:rowOff>
    </xdr:from>
    <xdr:to>
      <xdr:col>10</xdr:col>
      <xdr:colOff>147918</xdr:colOff>
      <xdr:row>71</xdr:row>
      <xdr:rowOff>68049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E75C4-A9F0-425E-B3DC-852C63841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376" y="10905563"/>
          <a:ext cx="6813177" cy="24885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1657350</xdr:colOff>
      <xdr:row>29</xdr:row>
      <xdr:rowOff>41910</xdr:rowOff>
    </xdr:from>
    <xdr:to>
      <xdr:col>5</xdr:col>
      <xdr:colOff>5151120</xdr:colOff>
      <xdr:row>46</xdr:row>
      <xdr:rowOff>129540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D9F9A44-5A5A-4F26-A23E-D0FD22BDF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1642110</xdr:colOff>
      <xdr:row>29</xdr:row>
      <xdr:rowOff>49525</xdr:rowOff>
    </xdr:from>
    <xdr:to>
      <xdr:col>2</xdr:col>
      <xdr:colOff>6511290</xdr:colOff>
      <xdr:row>47</xdr:row>
      <xdr:rowOff>53340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49C48F2B-39D7-4555-84B7-39D67B973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1770611</xdr:colOff>
      <xdr:row>29</xdr:row>
      <xdr:rowOff>38100</xdr:rowOff>
    </xdr:from>
    <xdr:to>
      <xdr:col>3</xdr:col>
      <xdr:colOff>6639791</xdr:colOff>
      <xdr:row>47</xdr:row>
      <xdr:rowOff>41915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1978AD40-7EA4-44B1-ACF5-BEA0E543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2043545</xdr:colOff>
      <xdr:row>29</xdr:row>
      <xdr:rowOff>48490</xdr:rowOff>
    </xdr:from>
    <xdr:to>
      <xdr:col>4</xdr:col>
      <xdr:colOff>6912725</xdr:colOff>
      <xdr:row>47</xdr:row>
      <xdr:rowOff>135433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CA4906A4-6F39-4039-B289-EFAC85832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30480</xdr:rowOff>
    </xdr:from>
    <xdr:to>
      <xdr:col>10</xdr:col>
      <xdr:colOff>276060</xdr:colOff>
      <xdr:row>16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5CA73-1F82-4F8C-8FED-2325C783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</xdr:colOff>
      <xdr:row>19</xdr:row>
      <xdr:rowOff>26670</xdr:rowOff>
    </xdr:from>
    <xdr:to>
      <xdr:col>10</xdr:col>
      <xdr:colOff>279870</xdr:colOff>
      <xdr:row>34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D90E54-1040-4F07-BC52-3636562D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</xdr:colOff>
      <xdr:row>37</xdr:row>
      <xdr:rowOff>41910</xdr:rowOff>
    </xdr:from>
    <xdr:to>
      <xdr:col>10</xdr:col>
      <xdr:colOff>287490</xdr:colOff>
      <xdr:row>52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2A60F-FB2D-410A-B965-B192BE4A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59</xdr:row>
      <xdr:rowOff>22860</xdr:rowOff>
    </xdr:from>
    <xdr:to>
      <xdr:col>11</xdr:col>
      <xdr:colOff>0</xdr:colOff>
      <xdr:row>76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45EC7F-3FB3-4A9D-B723-1F6EA751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96</xdr:row>
      <xdr:rowOff>0</xdr:rowOff>
    </xdr:from>
    <xdr:to>
      <xdr:col>6</xdr:col>
      <xdr:colOff>268440</xdr:colOff>
      <xdr:row>113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31E2626-1AA0-4C31-8485-44482DEA7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125730</xdr:colOff>
      <xdr:row>95</xdr:row>
      <xdr:rowOff>148590</xdr:rowOff>
    </xdr:from>
    <xdr:to>
      <xdr:col>12</xdr:col>
      <xdr:colOff>378930</xdr:colOff>
      <xdr:row>113</xdr:row>
      <xdr:rowOff>11430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CBA0AA-EF5C-45CA-AEDF-635E6E34C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369570</xdr:colOff>
      <xdr:row>96</xdr:row>
      <xdr:rowOff>11430</xdr:rowOff>
    </xdr:from>
    <xdr:to>
      <xdr:col>19</xdr:col>
      <xdr:colOff>13170</xdr:colOff>
      <xdr:row>113</xdr:row>
      <xdr:rowOff>34290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C341A5-8ED4-48DC-AF74-FC60F26F3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117</xdr:row>
      <xdr:rowOff>41910</xdr:rowOff>
    </xdr:from>
    <xdr:to>
      <xdr:col>6</xdr:col>
      <xdr:colOff>586740</xdr:colOff>
      <xdr:row>134</xdr:row>
      <xdr:rowOff>64770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21AF9A1-CDDE-4FBC-9B87-8866F58C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45719</xdr:colOff>
      <xdr:row>47</xdr:row>
      <xdr:rowOff>30480</xdr:rowOff>
    </xdr:from>
    <xdr:to>
      <xdr:col>12</xdr:col>
      <xdr:colOff>10886</xdr:colOff>
      <xdr:row>64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AF77EE-C62D-4383-8372-067E1385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141147</xdr:colOff>
      <xdr:row>47</xdr:row>
      <xdr:rowOff>29601</xdr:rowOff>
    </xdr:from>
    <xdr:to>
      <xdr:col>18</xdr:col>
      <xdr:colOff>148632</xdr:colOff>
      <xdr:row>64</xdr:row>
      <xdr:rowOff>120861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8A9A6E-2373-43CB-A5FA-C9A19EBEF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584268</xdr:colOff>
      <xdr:row>2</xdr:row>
      <xdr:rowOff>154131</xdr:rowOff>
    </xdr:from>
    <xdr:to>
      <xdr:col>23</xdr:col>
      <xdr:colOff>95906</xdr:colOff>
      <xdr:row>20</xdr:row>
      <xdr:rowOff>128751</xdr:rowOff>
    </xdr:to>
    <xdr:graphicFrame macro="">
      <xdr:nvGraphicFramePr>
        <xdr:cNvPr id="25" name="Diagram 3">
          <a:extLst>
            <a:ext uri="{FF2B5EF4-FFF2-40B4-BE49-F238E27FC236}">
              <a16:creationId xmlns:a16="http://schemas.microsoft.com/office/drawing/2014/main" id="{8B10F383-64D8-4CA3-B20D-88D8A9B9C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181737</xdr:colOff>
      <xdr:row>3</xdr:row>
      <xdr:rowOff>86336</xdr:rowOff>
    </xdr:from>
    <xdr:to>
      <xdr:col>57</xdr:col>
      <xdr:colOff>188937</xdr:colOff>
      <xdr:row>21</xdr:row>
      <xdr:rowOff>30045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A801391-F844-4E3A-9B7D-1F326750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97971</xdr:colOff>
      <xdr:row>69</xdr:row>
      <xdr:rowOff>152400</xdr:rowOff>
    </xdr:from>
    <xdr:to>
      <xdr:col>6</xdr:col>
      <xdr:colOff>543741</xdr:colOff>
      <xdr:row>87</xdr:row>
      <xdr:rowOff>119199</xdr:rowOff>
    </xdr:to>
    <xdr:graphicFrame macro="">
      <xdr:nvGraphicFramePr>
        <xdr:cNvPr id="28" name="Diagram 14">
          <a:extLst>
            <a:ext uri="{FF2B5EF4-FFF2-40B4-BE49-F238E27FC236}">
              <a16:creationId xmlns:a16="http://schemas.microsoft.com/office/drawing/2014/main" id="{B58D0803-95D1-44C4-9474-D75B4DDB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609599</xdr:colOff>
      <xdr:row>3</xdr:row>
      <xdr:rowOff>0</xdr:rowOff>
    </xdr:from>
    <xdr:to>
      <xdr:col>16</xdr:col>
      <xdr:colOff>412376</xdr:colOff>
      <xdr:row>20</xdr:row>
      <xdr:rowOff>129311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C12898-1072-4E71-973C-8B9B3BCB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30</xdr:col>
      <xdr:colOff>7200</xdr:colOff>
      <xdr:row>20</xdr:row>
      <xdr:rowOff>105710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D8F151-0AE6-4E64-AF46-DE037C64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18500</xdr:colOff>
      <xdr:row>24</xdr:row>
      <xdr:rowOff>127237</xdr:rowOff>
    </xdr:from>
    <xdr:to>
      <xdr:col>7</xdr:col>
      <xdr:colOff>30182</xdr:colOff>
      <xdr:row>42</xdr:row>
      <xdr:rowOff>74432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13E6F-1228-49E3-8264-890D7601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0</xdr:rowOff>
    </xdr:from>
    <xdr:to>
      <xdr:col>7</xdr:col>
      <xdr:colOff>62345</xdr:colOff>
      <xdr:row>20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434C926F-9D3B-4598-A0B6-D25272D3F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468630"/>
              <a:ext cx="37161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540327</xdr:colOff>
      <xdr:row>3</xdr:row>
      <xdr:rowOff>15240</xdr:rowOff>
    </xdr:from>
    <xdr:to>
      <xdr:col>13</xdr:col>
      <xdr:colOff>601527</xdr:colOff>
      <xdr:row>20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0BA616E9-1FD8-439B-AD99-940A84D0D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3717" y="483870"/>
              <a:ext cx="371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247304</xdr:colOff>
      <xdr:row>3</xdr:row>
      <xdr:rowOff>3810</xdr:rowOff>
    </xdr:from>
    <xdr:to>
      <xdr:col>20</xdr:col>
      <xdr:colOff>308504</xdr:colOff>
      <xdr:row>20</xdr:row>
      <xdr:rowOff>91440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1B699DF-BA9D-4F7E-8F53-DD9D9B53D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383079</xdr:colOff>
      <xdr:row>3</xdr:row>
      <xdr:rowOff>7620</xdr:rowOff>
    </xdr:from>
    <xdr:to>
      <xdr:col>33</xdr:col>
      <xdr:colOff>444279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25A748AD-DF5C-43B6-B17B-036642168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38469" y="476250"/>
              <a:ext cx="371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118457</xdr:colOff>
      <xdr:row>3</xdr:row>
      <xdr:rowOff>693</xdr:rowOff>
    </xdr:from>
    <xdr:to>
      <xdr:col>27</xdr:col>
      <xdr:colOff>179657</xdr:colOff>
      <xdr:row>20</xdr:row>
      <xdr:rowOff>88323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B212209C-AB20-4549-8D11-D92B734A4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6247" y="469323"/>
              <a:ext cx="371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45028</xdr:colOff>
      <xdr:row>3</xdr:row>
      <xdr:rowOff>14548</xdr:rowOff>
    </xdr:from>
    <xdr:to>
      <xdr:col>40</xdr:col>
      <xdr:colOff>106228</xdr:colOff>
      <xdr:row>20</xdr:row>
      <xdr:rowOff>102178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CD9FBF55-7760-49FD-92C6-E364BF3B9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7618" y="483178"/>
              <a:ext cx="371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25</xdr:row>
      <xdr:rowOff>3810</xdr:rowOff>
    </xdr:from>
    <xdr:to>
      <xdr:col>6</xdr:col>
      <xdr:colOff>449580</xdr:colOff>
      <xdr:row>42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A95F422C-42CE-467E-A945-F3B395CAD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909060"/>
              <a:ext cx="34937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2081</xdr:colOff>
      <xdr:row>25</xdr:row>
      <xdr:rowOff>0</xdr:rowOff>
    </xdr:from>
    <xdr:to>
      <xdr:col>13</xdr:col>
      <xdr:colOff>451661</xdr:colOff>
      <xdr:row>42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B63F3E18-CD32-47BF-9779-6E5AF95972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5071" y="3905250"/>
              <a:ext cx="3497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303420</xdr:colOff>
      <xdr:row>25</xdr:row>
      <xdr:rowOff>11430</xdr:rowOff>
    </xdr:from>
    <xdr:to>
      <xdr:col>20</xdr:col>
      <xdr:colOff>143400</xdr:colOff>
      <xdr:row>42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FF79CFA0-FA33-4864-9876-D1818CB9C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4010" y="3916680"/>
              <a:ext cx="3497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600254</xdr:colOff>
      <xdr:row>25</xdr:row>
      <xdr:rowOff>15240</xdr:rowOff>
    </xdr:from>
    <xdr:to>
      <xdr:col>27</xdr:col>
      <xdr:colOff>185054</xdr:colOff>
      <xdr:row>42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 10">
              <a:extLst>
                <a:ext uri="{FF2B5EF4-FFF2-40B4-BE49-F238E27FC236}">
                  <a16:creationId xmlns:a16="http://schemas.microsoft.com/office/drawing/2014/main" id="{2D5DAE39-9E43-49C2-91D5-2B18672AB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444" y="3920490"/>
              <a:ext cx="385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602334</xdr:colOff>
      <xdr:row>25</xdr:row>
      <xdr:rowOff>11430</xdr:rowOff>
    </xdr:from>
    <xdr:to>
      <xdr:col>34</xdr:col>
      <xdr:colOff>187134</xdr:colOff>
      <xdr:row>42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 11">
              <a:extLst>
                <a:ext uri="{FF2B5EF4-FFF2-40B4-BE49-F238E27FC236}">
                  <a16:creationId xmlns:a16="http://schemas.microsoft.com/office/drawing/2014/main" id="{F1884127-6703-4D97-A8FF-76BCAC864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7724" y="3916680"/>
              <a:ext cx="385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397979</xdr:colOff>
      <xdr:row>25</xdr:row>
      <xdr:rowOff>11430</xdr:rowOff>
    </xdr:from>
    <xdr:to>
      <xdr:col>40</xdr:col>
      <xdr:colOff>592379</xdr:colOff>
      <xdr:row>42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 12">
              <a:extLst>
                <a:ext uri="{FF2B5EF4-FFF2-40B4-BE49-F238E27FC236}">
                  <a16:creationId xmlns:a16="http://schemas.microsoft.com/office/drawing/2014/main" id="{8D326C51-8E99-46D0-AF01-365592368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20569" y="3916680"/>
              <a:ext cx="385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179077</xdr:colOff>
      <xdr:row>25</xdr:row>
      <xdr:rowOff>3810</xdr:rowOff>
    </xdr:from>
    <xdr:to>
      <xdr:col>47</xdr:col>
      <xdr:colOff>160027</xdr:colOff>
      <xdr:row>42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 13">
              <a:extLst>
                <a:ext uri="{FF2B5EF4-FFF2-40B4-BE49-F238E27FC236}">
                  <a16:creationId xmlns:a16="http://schemas.microsoft.com/office/drawing/2014/main" id="{B78FD269-72BA-4B64-A9A1-40CDFDA91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68867" y="3909060"/>
              <a:ext cx="3638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70213</xdr:colOff>
      <xdr:row>47</xdr:row>
      <xdr:rowOff>3810</xdr:rowOff>
    </xdr:from>
    <xdr:to>
      <xdr:col>31</xdr:col>
      <xdr:colOff>515983</xdr:colOff>
      <xdr:row>64</xdr:row>
      <xdr:rowOff>91440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37D961E-9BE3-47C4-BF71-0CD2928D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47</xdr:row>
      <xdr:rowOff>11425</xdr:rowOff>
    </xdr:from>
    <xdr:to>
      <xdr:col>8</xdr:col>
      <xdr:colOff>601980</xdr:colOff>
      <xdr:row>65</xdr:row>
      <xdr:rowOff>15240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13DD2CD3-B346-4B3F-97DF-345BE13DC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250421</xdr:colOff>
      <xdr:row>47</xdr:row>
      <xdr:rowOff>11430</xdr:rowOff>
    </xdr:from>
    <xdr:to>
      <xdr:col>17</xdr:col>
      <xdr:colOff>242801</xdr:colOff>
      <xdr:row>65</xdr:row>
      <xdr:rowOff>15245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D79F03DD-4E88-4ECD-9691-8E1B354E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420485</xdr:colOff>
      <xdr:row>47</xdr:row>
      <xdr:rowOff>2770</xdr:rowOff>
    </xdr:from>
    <xdr:to>
      <xdr:col>25</xdr:col>
      <xdr:colOff>412865</xdr:colOff>
      <xdr:row>65</xdr:row>
      <xdr:rowOff>89713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8923B1FB-C123-48A1-B160-A6DAA9D5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320039</xdr:colOff>
      <xdr:row>7</xdr:row>
      <xdr:rowOff>19050</xdr:rowOff>
    </xdr:from>
    <xdr:to>
      <xdr:col>16</xdr:col>
      <xdr:colOff>152400</xdr:colOff>
      <xdr:row>24</xdr:row>
      <xdr:rowOff>148361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4DAA8C-7F28-4927-84F6-D658F611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605790</xdr:colOff>
      <xdr:row>27</xdr:row>
      <xdr:rowOff>30480</xdr:rowOff>
    </xdr:from>
    <xdr:to>
      <xdr:col>10</xdr:col>
      <xdr:colOff>3390</xdr:colOff>
      <xdr:row>45</xdr:row>
      <xdr:rowOff>3581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BBFC03-D38F-4ED1-99C2-2AA719BD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7200</xdr:colOff>
      <xdr:row>44</xdr:row>
      <xdr:rowOff>129311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427623-4011-4BD3-82EE-A5124F93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6B3F-3D2A-440D-9490-3FA581E95EFF}">
  <sheetPr>
    <pageSetUpPr fitToPage="1"/>
  </sheetPr>
  <dimension ref="A1:AE63"/>
  <sheetViews>
    <sheetView tabSelected="1" zoomScale="85" zoomScaleNormal="85" workbookViewId="0">
      <selection activeCell="C23" sqref="C23"/>
    </sheetView>
  </sheetViews>
  <sheetFormatPr defaultRowHeight="12.3" x14ac:dyDescent="0.4"/>
  <cols>
    <col min="1" max="1" width="12.5546875" style="12" customWidth="1"/>
    <col min="2" max="2" width="20.5546875" style="4" customWidth="1"/>
    <col min="3" max="4" width="55.5546875" style="4" customWidth="1"/>
    <col min="5" max="6" width="100.5546875" style="4" customWidth="1"/>
    <col min="7" max="7" width="80.5546875" style="4" customWidth="1"/>
    <col min="8" max="8" width="40.5546875" style="4" customWidth="1"/>
    <col min="9" max="9" width="15.1640625" style="4" customWidth="1"/>
    <col min="10" max="10" width="7.27734375" style="4" customWidth="1"/>
    <col min="11" max="15" width="12.5546875" style="4" customWidth="1"/>
    <col min="16" max="18" width="12.5546875" customWidth="1"/>
    <col min="19" max="19" width="6" customWidth="1"/>
    <col min="20" max="21" width="12.5546875" customWidth="1"/>
    <col min="27" max="27" width="15.5" bestFit="1" customWidth="1"/>
  </cols>
  <sheetData>
    <row r="1" spans="1:30" s="16" customFormat="1" x14ac:dyDescent="0.4">
      <c r="A1" s="14"/>
      <c r="B1" s="17"/>
      <c r="C1" s="15"/>
      <c r="D1" s="15"/>
      <c r="E1" s="15"/>
      <c r="F1" s="15"/>
      <c r="G1" s="15"/>
      <c r="H1" s="15"/>
      <c r="I1" s="15"/>
      <c r="J1" s="15"/>
    </row>
    <row r="2" spans="1:30" x14ac:dyDescent="0.4">
      <c r="B2" s="1"/>
      <c r="D2" s="104">
        <v>6</v>
      </c>
      <c r="K2"/>
      <c r="L2"/>
      <c r="M2"/>
      <c r="N2"/>
      <c r="O2"/>
    </row>
    <row r="3" spans="1:30" x14ac:dyDescent="0.4">
      <c r="B3" s="5" t="s">
        <v>0</v>
      </c>
      <c r="C3" s="5" t="s">
        <v>78</v>
      </c>
      <c r="D3" s="5" t="s">
        <v>79</v>
      </c>
      <c r="E3" s="5" t="s">
        <v>80</v>
      </c>
      <c r="F3" s="5" t="s">
        <v>81</v>
      </c>
      <c r="G3" s="5" t="s">
        <v>82</v>
      </c>
      <c r="H3" s="5" t="s">
        <v>83</v>
      </c>
      <c r="I3" s="5"/>
      <c r="J3" s="5"/>
      <c r="K3" s="5"/>
      <c r="L3" s="5"/>
      <c r="M3" s="5"/>
      <c r="N3" s="5"/>
      <c r="O3" s="5"/>
    </row>
    <row r="4" spans="1:30" x14ac:dyDescent="0.4">
      <c r="A4" s="11" t="s">
        <v>16</v>
      </c>
      <c r="B4" s="5"/>
      <c r="C4" s="5"/>
      <c r="D4" s="104" t="s">
        <v>136</v>
      </c>
      <c r="E4" s="5"/>
      <c r="F4" s="5"/>
      <c r="G4" s="5"/>
      <c r="H4" s="5"/>
      <c r="I4" s="5"/>
    </row>
    <row r="5" spans="1:30" x14ac:dyDescent="0.4">
      <c r="A5" s="10" t="s">
        <v>18</v>
      </c>
      <c r="B5" s="3">
        <v>44116.625975740739</v>
      </c>
      <c r="C5" s="2">
        <v>4</v>
      </c>
      <c r="D5" s="103">
        <f>D2-1</f>
        <v>5</v>
      </c>
      <c r="F5" s="2">
        <v>5</v>
      </c>
      <c r="G5" s="2">
        <v>5</v>
      </c>
      <c r="H5" s="2">
        <v>2</v>
      </c>
      <c r="I5" s="2"/>
    </row>
    <row r="6" spans="1:30" x14ac:dyDescent="0.4">
      <c r="A6" s="10" t="s">
        <v>19</v>
      </c>
      <c r="B6" s="3">
        <v>44116.644719976852</v>
      </c>
      <c r="C6" s="2">
        <v>4</v>
      </c>
      <c r="D6" s="2">
        <f>D2-2</f>
        <v>4</v>
      </c>
      <c r="E6" s="2"/>
      <c r="F6" s="2">
        <v>2</v>
      </c>
      <c r="G6" s="2">
        <v>4</v>
      </c>
      <c r="H6" s="2">
        <v>1</v>
      </c>
      <c r="I6" s="2"/>
      <c r="AD6" s="49"/>
    </row>
    <row r="7" spans="1:30" x14ac:dyDescent="0.4">
      <c r="A7" s="10" t="s">
        <v>20</v>
      </c>
      <c r="B7" s="3">
        <v>44117.839550173609</v>
      </c>
      <c r="C7" s="2">
        <v>2</v>
      </c>
      <c r="D7" s="2">
        <f>D2-2</f>
        <v>4</v>
      </c>
      <c r="F7" s="2">
        <v>4</v>
      </c>
      <c r="G7" s="2">
        <v>4</v>
      </c>
      <c r="H7" s="2">
        <v>4</v>
      </c>
      <c r="I7" s="2"/>
      <c r="AD7" s="49"/>
    </row>
    <row r="8" spans="1:30" ht="12.6" x14ac:dyDescent="0.45">
      <c r="A8" s="10" t="s">
        <v>21</v>
      </c>
      <c r="B8" s="3">
        <v>44118.591047858798</v>
      </c>
      <c r="C8" s="2">
        <v>3</v>
      </c>
      <c r="D8" s="2">
        <f>D2-4</f>
        <v>2</v>
      </c>
      <c r="E8" s="2" t="s">
        <v>1</v>
      </c>
      <c r="F8" s="2">
        <v>5</v>
      </c>
      <c r="G8" s="2">
        <v>5</v>
      </c>
      <c r="H8" s="2">
        <v>5</v>
      </c>
      <c r="I8" s="2"/>
      <c r="AA8" s="81"/>
      <c r="AB8" s="81"/>
      <c r="AC8" s="49"/>
      <c r="AD8" s="49"/>
    </row>
    <row r="9" spans="1:30" x14ac:dyDescent="0.4">
      <c r="A9" s="10" t="s">
        <v>22</v>
      </c>
      <c r="B9" s="3">
        <v>44119.677037037036</v>
      </c>
      <c r="C9" s="2">
        <v>2</v>
      </c>
      <c r="D9" s="2">
        <f>D2-4</f>
        <v>2</v>
      </c>
      <c r="E9" s="2" t="s">
        <v>2</v>
      </c>
      <c r="F9" s="2">
        <v>5</v>
      </c>
      <c r="G9" s="2">
        <v>3</v>
      </c>
      <c r="H9" s="2">
        <v>2</v>
      </c>
      <c r="I9" s="2"/>
      <c r="J9" s="2"/>
      <c r="K9" s="2"/>
      <c r="L9" s="2"/>
      <c r="M9" s="2"/>
      <c r="N9" s="2"/>
      <c r="O9" s="2"/>
      <c r="AA9" s="72"/>
      <c r="AB9" s="72"/>
      <c r="AC9" s="49"/>
      <c r="AD9" s="49"/>
    </row>
    <row r="10" spans="1:30" x14ac:dyDescent="0.4">
      <c r="A10" s="10" t="s">
        <v>23</v>
      </c>
      <c r="B10" s="3">
        <v>44121.741409884256</v>
      </c>
      <c r="C10" s="2">
        <v>4</v>
      </c>
      <c r="D10" s="2">
        <f>D2-2</f>
        <v>4</v>
      </c>
      <c r="F10" s="2">
        <v>4</v>
      </c>
      <c r="G10" s="2">
        <v>4</v>
      </c>
      <c r="H10" s="2">
        <v>5</v>
      </c>
      <c r="I10" s="2"/>
      <c r="J10" s="2"/>
      <c r="K10" s="2"/>
      <c r="L10" s="2"/>
      <c r="M10" s="2"/>
      <c r="N10" s="2"/>
      <c r="O10" s="2"/>
      <c r="AA10" s="72"/>
      <c r="AB10" s="72"/>
      <c r="AC10" s="49"/>
      <c r="AD10" s="49"/>
    </row>
    <row r="11" spans="1:30" x14ac:dyDescent="0.4">
      <c r="A11" s="10" t="s">
        <v>24</v>
      </c>
      <c r="B11" s="3">
        <v>44121.764946643518</v>
      </c>
      <c r="C11" s="2">
        <v>5</v>
      </c>
      <c r="D11" s="2">
        <f>D2-2</f>
        <v>4</v>
      </c>
      <c r="F11" s="2">
        <v>4</v>
      </c>
      <c r="G11" s="2">
        <v>5</v>
      </c>
      <c r="H11" s="2">
        <v>5</v>
      </c>
      <c r="I11" s="2"/>
      <c r="J11" s="2"/>
      <c r="K11" s="2"/>
      <c r="L11" s="2"/>
      <c r="M11" s="2"/>
      <c r="N11" s="2"/>
      <c r="O11" s="2"/>
      <c r="X11" s="133"/>
      <c r="Y11" s="133"/>
      <c r="Z11" s="133"/>
      <c r="AA11" s="72"/>
      <c r="AB11" s="72"/>
      <c r="AC11" s="49"/>
      <c r="AD11" s="49"/>
    </row>
    <row r="12" spans="1:30" x14ac:dyDescent="0.4">
      <c r="A12" s="10" t="s">
        <v>25</v>
      </c>
      <c r="B12" s="3">
        <v>44122.823367557867</v>
      </c>
      <c r="C12" s="2">
        <v>5</v>
      </c>
      <c r="D12" s="2">
        <f>D2-1</f>
        <v>5</v>
      </c>
      <c r="F12" s="2">
        <v>5</v>
      </c>
      <c r="G12" s="2">
        <v>5</v>
      </c>
      <c r="H12" s="2">
        <v>3</v>
      </c>
      <c r="I12" s="2"/>
      <c r="J12" s="2"/>
      <c r="K12" s="2"/>
      <c r="L12" s="2"/>
      <c r="M12" s="2"/>
      <c r="N12" s="2"/>
      <c r="O12" s="2"/>
      <c r="X12" s="126"/>
      <c r="Y12" s="126"/>
      <c r="Z12" s="126"/>
      <c r="AA12" s="49"/>
      <c r="AB12" s="49"/>
      <c r="AC12" s="49"/>
      <c r="AD12" s="49"/>
    </row>
    <row r="13" spans="1:30" x14ac:dyDescent="0.4">
      <c r="A13" s="10" t="s">
        <v>26</v>
      </c>
      <c r="B13" s="6">
        <v>44117.870605891207</v>
      </c>
      <c r="C13" s="8">
        <v>4</v>
      </c>
      <c r="D13" s="8">
        <f>D2-2</f>
        <v>4</v>
      </c>
      <c r="E13" s="7"/>
      <c r="F13" s="8">
        <v>4</v>
      </c>
      <c r="G13" s="8">
        <v>4</v>
      </c>
      <c r="H13" s="8">
        <v>4</v>
      </c>
      <c r="X13" s="126"/>
      <c r="Y13" s="126"/>
      <c r="Z13" s="126"/>
      <c r="AA13" s="49"/>
      <c r="AB13" s="49"/>
      <c r="AC13" s="49"/>
      <c r="AD13" s="49"/>
    </row>
    <row r="14" spans="1:30" x14ac:dyDescent="0.4">
      <c r="A14" s="10" t="s">
        <v>27</v>
      </c>
      <c r="B14" s="6">
        <v>44118.623054594907</v>
      </c>
      <c r="C14" s="8">
        <v>5</v>
      </c>
      <c r="D14" s="8">
        <f>D2-1</f>
        <v>5</v>
      </c>
      <c r="E14" s="7"/>
      <c r="F14" s="8">
        <v>5</v>
      </c>
      <c r="G14" s="8">
        <v>5</v>
      </c>
      <c r="H14" s="8">
        <v>2</v>
      </c>
      <c r="X14" s="126"/>
      <c r="Y14" s="126"/>
      <c r="Z14" s="126"/>
      <c r="AA14" s="49"/>
      <c r="AB14" s="49"/>
      <c r="AC14" s="49"/>
      <c r="AD14" s="49"/>
    </row>
    <row r="15" spans="1:30" x14ac:dyDescent="0.4">
      <c r="A15" s="10" t="s">
        <v>28</v>
      </c>
      <c r="B15" s="6">
        <v>44121.846371469903</v>
      </c>
      <c r="C15" s="8">
        <v>2</v>
      </c>
      <c r="D15" s="8">
        <f>D2-2</f>
        <v>4</v>
      </c>
      <c r="E15" s="7"/>
      <c r="F15" s="8">
        <v>2</v>
      </c>
      <c r="G15" s="8">
        <v>4</v>
      </c>
      <c r="H15" s="8">
        <v>5</v>
      </c>
      <c r="X15" s="126"/>
      <c r="Y15" s="126"/>
      <c r="Z15" s="126"/>
      <c r="AA15" s="49"/>
      <c r="AB15" s="49"/>
      <c r="AC15" s="49"/>
      <c r="AD15" s="49"/>
    </row>
    <row r="16" spans="1:30" x14ac:dyDescent="0.4">
      <c r="A16" s="10" t="s">
        <v>29</v>
      </c>
      <c r="B16" s="6">
        <v>44123.606044629632</v>
      </c>
      <c r="C16" s="8">
        <v>4</v>
      </c>
      <c r="D16" s="8">
        <f>D2-2</f>
        <v>4</v>
      </c>
      <c r="E16" s="7"/>
      <c r="F16" s="8">
        <v>5</v>
      </c>
      <c r="G16" s="8">
        <v>2</v>
      </c>
      <c r="H16" s="8">
        <v>5</v>
      </c>
      <c r="X16" s="126"/>
      <c r="Y16" s="126"/>
      <c r="Z16" s="126"/>
      <c r="AA16" s="49"/>
      <c r="AB16" s="49"/>
      <c r="AC16" s="49"/>
      <c r="AD16" s="49"/>
    </row>
    <row r="17" spans="1:31" ht="12.6" thickBot="1" x14ac:dyDescent="0.45">
      <c r="A17" s="10"/>
      <c r="B17" s="6"/>
      <c r="C17" s="8"/>
      <c r="D17" s="8"/>
      <c r="E17" s="8"/>
      <c r="F17" s="8"/>
      <c r="G17" s="8"/>
      <c r="H17" s="8"/>
      <c r="I17" s="8"/>
      <c r="J17"/>
      <c r="K17"/>
      <c r="L17"/>
      <c r="M17"/>
      <c r="N17"/>
      <c r="O17"/>
      <c r="X17" s="126"/>
      <c r="Y17" s="126"/>
      <c r="Z17" s="126"/>
      <c r="AA17" s="49"/>
      <c r="AB17" s="49"/>
      <c r="AC17" s="49"/>
      <c r="AD17" s="49"/>
    </row>
    <row r="18" spans="1:31" s="51" customFormat="1" ht="14.4" thickTop="1" x14ac:dyDescent="0.5">
      <c r="A18" s="38" t="s">
        <v>135</v>
      </c>
      <c r="B18" s="50"/>
      <c r="C18" s="40">
        <f>AVERAGE(C5:C16)</f>
        <v>3.6666666666666665</v>
      </c>
      <c r="D18" s="40">
        <f>AVERAGE(D5:D16)</f>
        <v>3.9166666666666665</v>
      </c>
      <c r="E18" s="40"/>
      <c r="F18" s="40">
        <f>AVERAGE(F5:F16)</f>
        <v>4.166666666666667</v>
      </c>
      <c r="G18" s="40">
        <f>AVERAGE(G5:G16)</f>
        <v>4.166666666666667</v>
      </c>
      <c r="H18" s="40">
        <f>AVERAGE(H5:H16)</f>
        <v>3.5833333333333335</v>
      </c>
      <c r="I18" s="40"/>
      <c r="X18" s="54"/>
      <c r="Y18" s="54"/>
      <c r="Z18" s="54"/>
      <c r="AA18"/>
      <c r="AB18"/>
      <c r="AC18"/>
      <c r="AD18"/>
    </row>
    <row r="19" spans="1:31" s="53" customFormat="1" ht="14.1" x14ac:dyDescent="0.5">
      <c r="A19" s="36"/>
      <c r="B19" s="52"/>
      <c r="C19" s="37"/>
      <c r="D19" s="37"/>
      <c r="E19" s="37"/>
      <c r="F19" s="37"/>
      <c r="G19" s="37"/>
      <c r="H19" s="37"/>
      <c r="I19" s="37"/>
      <c r="X19" s="41"/>
      <c r="Y19" s="41"/>
      <c r="Z19" s="41"/>
      <c r="AA19"/>
      <c r="AB19"/>
      <c r="AC19"/>
      <c r="AD19"/>
    </row>
    <row r="20" spans="1:31" s="16" customFormat="1" x14ac:dyDescent="0.4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31" x14ac:dyDescent="0.4">
      <c r="D21" s="104">
        <v>6</v>
      </c>
    </row>
    <row r="22" spans="1:31" x14ac:dyDescent="0.4">
      <c r="B22" s="5" t="s">
        <v>0</v>
      </c>
      <c r="C22" s="5" t="s">
        <v>78</v>
      </c>
      <c r="D22" s="5" t="s">
        <v>79</v>
      </c>
      <c r="E22" s="5" t="s">
        <v>80</v>
      </c>
      <c r="F22" s="5" t="s">
        <v>81</v>
      </c>
      <c r="G22" s="5" t="s">
        <v>82</v>
      </c>
      <c r="H22" s="5" t="s">
        <v>83</v>
      </c>
      <c r="I22" s="5"/>
      <c r="J22" s="5"/>
      <c r="K22" s="5"/>
      <c r="L22" s="5"/>
      <c r="M22" s="5"/>
      <c r="N22" s="5"/>
      <c r="O22" s="5"/>
    </row>
    <row r="23" spans="1:31" x14ac:dyDescent="0.4">
      <c r="A23" s="11" t="s">
        <v>15</v>
      </c>
      <c r="B23" s="5"/>
      <c r="C23" s="5"/>
      <c r="D23" s="104" t="s">
        <v>136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31" x14ac:dyDescent="0.4">
      <c r="A24" s="10" t="s">
        <v>18</v>
      </c>
      <c r="B24" s="6">
        <v>44117.834652754631</v>
      </c>
      <c r="C24" s="8">
        <v>4</v>
      </c>
      <c r="D24" s="8">
        <f>D21-1</f>
        <v>5</v>
      </c>
      <c r="E24" s="7"/>
      <c r="F24" s="8">
        <v>4</v>
      </c>
      <c r="G24" s="8">
        <v>5</v>
      </c>
      <c r="H24" s="8">
        <v>2</v>
      </c>
      <c r="I24" s="8"/>
      <c r="J24" s="8"/>
      <c r="K24" s="8"/>
      <c r="L24" s="8"/>
      <c r="M24" s="8"/>
      <c r="N24" s="8"/>
      <c r="O24" s="8"/>
    </row>
    <row r="25" spans="1:31" x14ac:dyDescent="0.4">
      <c r="A25" s="10" t="s">
        <v>19</v>
      </c>
      <c r="B25" s="6">
        <v>44117.859490277777</v>
      </c>
      <c r="C25" s="8">
        <v>4</v>
      </c>
      <c r="D25" s="8">
        <f>D21-1</f>
        <v>5</v>
      </c>
      <c r="E25" s="7"/>
      <c r="F25" s="8">
        <v>4</v>
      </c>
      <c r="G25" s="8">
        <v>5</v>
      </c>
      <c r="H25" s="8">
        <v>5</v>
      </c>
      <c r="I25" s="8"/>
      <c r="J25" s="8"/>
      <c r="K25" s="8"/>
      <c r="L25" s="8"/>
      <c r="M25" s="8"/>
      <c r="N25" s="8"/>
      <c r="O25" s="8"/>
    </row>
    <row r="26" spans="1:31" x14ac:dyDescent="0.4">
      <c r="A26" s="10" t="s">
        <v>20</v>
      </c>
      <c r="B26" s="6">
        <v>44118.618602592593</v>
      </c>
      <c r="C26" s="8">
        <v>4</v>
      </c>
      <c r="D26" s="8">
        <f>D21-2</f>
        <v>4</v>
      </c>
      <c r="E26" s="7"/>
      <c r="F26" s="8">
        <v>5</v>
      </c>
      <c r="G26" s="8">
        <v>5</v>
      </c>
      <c r="H26" s="8">
        <v>5</v>
      </c>
      <c r="I26" s="8"/>
      <c r="J26" s="8"/>
      <c r="K26" s="8"/>
      <c r="L26" s="8"/>
      <c r="M26" s="8"/>
      <c r="N26" s="8"/>
      <c r="O26" s="8"/>
    </row>
    <row r="27" spans="1:31" x14ac:dyDescent="0.4">
      <c r="A27" s="10" t="s">
        <v>21</v>
      </c>
      <c r="B27" s="6">
        <v>44119.681784803237</v>
      </c>
      <c r="C27" s="8">
        <v>4</v>
      </c>
      <c r="D27" s="8">
        <f>D21-1</f>
        <v>5</v>
      </c>
      <c r="E27" s="7"/>
      <c r="F27" s="8">
        <v>4</v>
      </c>
      <c r="G27" s="8">
        <v>5</v>
      </c>
      <c r="H27" s="8">
        <v>4</v>
      </c>
      <c r="I27" s="8"/>
      <c r="J27" s="8"/>
      <c r="K27" s="8"/>
      <c r="L27" s="8"/>
      <c r="M27" s="8"/>
      <c r="N27" s="8"/>
      <c r="O27" s="8"/>
    </row>
    <row r="28" spans="1:31" x14ac:dyDescent="0.4">
      <c r="A28" s="10" t="s">
        <v>22</v>
      </c>
      <c r="B28" s="6">
        <v>44121.762206805557</v>
      </c>
      <c r="C28" s="8">
        <v>2</v>
      </c>
      <c r="D28" s="8">
        <f>D21-4</f>
        <v>2</v>
      </c>
      <c r="E28" s="8" t="s">
        <v>2</v>
      </c>
      <c r="F28" s="8">
        <v>3</v>
      </c>
      <c r="G28" s="8">
        <v>3</v>
      </c>
      <c r="H28" s="8">
        <v>1</v>
      </c>
      <c r="I28" s="8"/>
      <c r="J28" s="8"/>
      <c r="K28" s="8"/>
      <c r="L28" s="8"/>
      <c r="M28" s="8"/>
      <c r="N28" s="8"/>
      <c r="O28" s="8"/>
    </row>
    <row r="29" spans="1:31" x14ac:dyDescent="0.4">
      <c r="A29" s="10" t="s">
        <v>23</v>
      </c>
      <c r="B29" s="6">
        <v>44121.837136620372</v>
      </c>
      <c r="C29" s="8">
        <v>4</v>
      </c>
      <c r="D29" s="8">
        <f>D21-2</f>
        <v>4</v>
      </c>
      <c r="E29" s="7"/>
      <c r="F29" s="8">
        <v>2</v>
      </c>
      <c r="G29" s="8">
        <v>5</v>
      </c>
      <c r="H29" s="8">
        <v>5</v>
      </c>
      <c r="I29" s="8"/>
      <c r="J29" s="8"/>
      <c r="K29" s="8"/>
      <c r="L29" s="8"/>
      <c r="M29" s="8"/>
      <c r="N29" s="8"/>
      <c r="O29" s="8"/>
    </row>
    <row r="30" spans="1:31" x14ac:dyDescent="0.4">
      <c r="A30" s="10" t="s">
        <v>24</v>
      </c>
      <c r="B30" s="6">
        <v>44123.603151331015</v>
      </c>
      <c r="C30" s="8">
        <v>4</v>
      </c>
      <c r="D30" s="8">
        <f>D21-2</f>
        <v>4</v>
      </c>
      <c r="E30" s="7"/>
      <c r="F30" s="8">
        <v>3</v>
      </c>
      <c r="G30" s="8">
        <v>2</v>
      </c>
      <c r="H30" s="8">
        <v>5</v>
      </c>
      <c r="I30" s="8"/>
      <c r="J30" s="8"/>
      <c r="K30" s="8"/>
      <c r="L30" s="8"/>
      <c r="M30" s="8"/>
      <c r="N30" s="8"/>
      <c r="O30" s="8"/>
    </row>
    <row r="31" spans="1:31" x14ac:dyDescent="0.4">
      <c r="A31" s="10" t="s">
        <v>25</v>
      </c>
      <c r="B31" s="19">
        <v>44123.603151331015</v>
      </c>
      <c r="C31" s="8">
        <v>3</v>
      </c>
      <c r="D31" s="8">
        <f>D21-2</f>
        <v>4</v>
      </c>
      <c r="E31" s="7"/>
      <c r="F31" s="8">
        <v>4</v>
      </c>
      <c r="G31" s="8">
        <v>3</v>
      </c>
      <c r="H31" s="8">
        <v>4</v>
      </c>
      <c r="I31" s="8"/>
      <c r="J31" s="8"/>
      <c r="K31" s="8"/>
      <c r="L31" s="8"/>
      <c r="M31" s="8"/>
      <c r="N31" s="8"/>
      <c r="O31" s="8"/>
      <c r="Y31" s="49"/>
      <c r="Z31" s="49"/>
      <c r="AA31" s="49"/>
      <c r="AB31" s="49"/>
      <c r="AC31" s="49"/>
      <c r="AD31" s="49"/>
      <c r="AE31" s="49"/>
    </row>
    <row r="32" spans="1:31" x14ac:dyDescent="0.4">
      <c r="A32" s="10" t="s">
        <v>26</v>
      </c>
      <c r="B32" s="6">
        <v>44116.768227638888</v>
      </c>
      <c r="C32" s="8">
        <v>5</v>
      </c>
      <c r="D32" s="8">
        <f>D21-1</f>
        <v>5</v>
      </c>
      <c r="E32" s="7"/>
      <c r="F32" s="8">
        <v>5</v>
      </c>
      <c r="G32" s="8">
        <v>5</v>
      </c>
      <c r="H32" s="8">
        <v>2</v>
      </c>
      <c r="Y32" s="49"/>
      <c r="Z32" s="49"/>
      <c r="AA32" s="49"/>
      <c r="AB32" s="49"/>
      <c r="AC32" s="49"/>
      <c r="AD32" s="49"/>
      <c r="AE32" s="49"/>
    </row>
    <row r="33" spans="1:31" x14ac:dyDescent="0.4">
      <c r="A33" s="10" t="s">
        <v>27</v>
      </c>
      <c r="B33" s="6">
        <v>44118.597169456014</v>
      </c>
      <c r="C33" s="8">
        <v>4</v>
      </c>
      <c r="D33" s="8">
        <f>D21-4</f>
        <v>2</v>
      </c>
      <c r="E33" s="8" t="s">
        <v>1</v>
      </c>
      <c r="F33" s="8">
        <v>5</v>
      </c>
      <c r="G33" s="8">
        <v>5</v>
      </c>
      <c r="H33" s="8">
        <v>5</v>
      </c>
      <c r="Y33" s="49"/>
      <c r="Z33" s="49"/>
      <c r="AA33" s="49"/>
      <c r="AB33" s="49"/>
      <c r="AC33" s="49"/>
      <c r="AD33" s="49"/>
      <c r="AE33" s="49"/>
    </row>
    <row r="34" spans="1:31" ht="12.6" x14ac:dyDescent="0.45">
      <c r="A34" s="10" t="s">
        <v>28</v>
      </c>
      <c r="B34" s="6">
        <v>44121.748279409723</v>
      </c>
      <c r="C34" s="8">
        <v>5</v>
      </c>
      <c r="D34" s="8">
        <f>D21-4</f>
        <v>2</v>
      </c>
      <c r="E34" s="8" t="s">
        <v>2</v>
      </c>
      <c r="F34" s="8">
        <v>5</v>
      </c>
      <c r="G34" s="8">
        <v>5</v>
      </c>
      <c r="H34" s="8">
        <v>5</v>
      </c>
      <c r="Y34" s="81"/>
      <c r="Z34" s="81"/>
      <c r="AA34" s="81"/>
      <c r="AB34" s="81"/>
      <c r="AC34" s="81"/>
      <c r="AD34" s="49"/>
      <c r="AE34" s="49"/>
    </row>
    <row r="35" spans="1:31" x14ac:dyDescent="0.4">
      <c r="A35" s="10" t="s">
        <v>29</v>
      </c>
      <c r="B35" s="6">
        <v>44122.839021261578</v>
      </c>
      <c r="C35" s="8">
        <v>5</v>
      </c>
      <c r="D35" s="8">
        <f>D21-1</f>
        <v>5</v>
      </c>
      <c r="E35" s="7"/>
      <c r="F35" s="8">
        <v>5</v>
      </c>
      <c r="G35" s="8">
        <v>5</v>
      </c>
      <c r="H35" s="8">
        <v>3</v>
      </c>
      <c r="Y35" s="72"/>
      <c r="Z35" s="72"/>
      <c r="AA35" s="72"/>
      <c r="AB35" s="72"/>
      <c r="AC35" s="72"/>
      <c r="AD35" s="49"/>
      <c r="AE35" s="49"/>
    </row>
    <row r="36" spans="1:31" ht="12.6" thickBot="1" x14ac:dyDescent="0.45">
      <c r="A36" s="10"/>
      <c r="B36" s="6"/>
      <c r="C36" s="8"/>
      <c r="D36" s="8"/>
      <c r="E36" s="8"/>
      <c r="F36" s="8"/>
      <c r="G36" s="8"/>
      <c r="H36" s="8"/>
      <c r="I36" s="8"/>
      <c r="J36"/>
      <c r="K36"/>
      <c r="L36"/>
      <c r="M36"/>
      <c r="N36"/>
      <c r="O36"/>
      <c r="Y36" s="72"/>
      <c r="Z36" s="72"/>
      <c r="AA36" s="72"/>
      <c r="AB36" s="72"/>
      <c r="AC36" s="72"/>
      <c r="AD36" s="49"/>
      <c r="AE36" s="49"/>
    </row>
    <row r="37" spans="1:31" s="51" customFormat="1" ht="14.4" thickTop="1" x14ac:dyDescent="0.5">
      <c r="A37" s="38" t="s">
        <v>55</v>
      </c>
      <c r="B37" s="50"/>
      <c r="C37" s="40">
        <f>AVERAGE(C24:C35)</f>
        <v>4</v>
      </c>
      <c r="D37" s="40">
        <f>AVERAGE(D24:D35)</f>
        <v>3.9166666666666665</v>
      </c>
      <c r="E37" s="40"/>
      <c r="F37" s="40">
        <f>AVERAGE(F24:F35)</f>
        <v>4.083333333333333</v>
      </c>
      <c r="G37" s="40">
        <f>AVERAGE(G24:G35)</f>
        <v>4.416666666666667</v>
      </c>
      <c r="H37" s="40">
        <f>AVERAGE(H24:H35)</f>
        <v>3.8333333333333335</v>
      </c>
      <c r="I37" s="40"/>
      <c r="Y37" s="49"/>
      <c r="Z37" s="49"/>
      <c r="AA37" s="49"/>
      <c r="AB37" s="49"/>
      <c r="AC37" s="49"/>
      <c r="AD37" s="49"/>
      <c r="AE37" s="49"/>
    </row>
    <row r="38" spans="1:31" x14ac:dyDescent="0.4">
      <c r="Y38" s="49"/>
      <c r="Z38" s="49"/>
      <c r="AA38" s="49"/>
      <c r="AB38" s="49"/>
      <c r="AC38" s="49"/>
      <c r="AD38" s="49"/>
      <c r="AE38" s="49"/>
    </row>
    <row r="39" spans="1:31" s="16" customFormat="1" x14ac:dyDescent="0.4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Y39" s="49"/>
      <c r="Z39" s="49"/>
      <c r="AA39" s="49"/>
      <c r="AB39" s="49"/>
      <c r="AC39" s="49"/>
      <c r="AD39" s="49"/>
      <c r="AE39" s="49"/>
    </row>
    <row r="40" spans="1:31" x14ac:dyDescent="0.4">
      <c r="D40" s="104">
        <v>6</v>
      </c>
      <c r="Y40" s="49"/>
      <c r="Z40" s="49"/>
      <c r="AA40" s="49"/>
      <c r="AB40" s="49"/>
      <c r="AC40" s="49"/>
      <c r="AD40" s="49"/>
      <c r="AE40" s="49"/>
    </row>
    <row r="41" spans="1:31" x14ac:dyDescent="0.4">
      <c r="B41" s="5" t="s">
        <v>0</v>
      </c>
      <c r="C41" s="5" t="s">
        <v>78</v>
      </c>
      <c r="D41" s="5" t="s">
        <v>79</v>
      </c>
      <c r="E41" s="5" t="s">
        <v>80</v>
      </c>
      <c r="F41" s="5" t="s">
        <v>81</v>
      </c>
      <c r="G41" s="5" t="s">
        <v>82</v>
      </c>
      <c r="H41" s="5" t="s">
        <v>83</v>
      </c>
      <c r="I41" s="5"/>
      <c r="J41" s="5"/>
      <c r="K41" s="5"/>
      <c r="L41" s="5"/>
      <c r="M41" s="5"/>
      <c r="N41" s="5"/>
      <c r="O41" s="5"/>
      <c r="Y41" s="49"/>
      <c r="Z41" s="49"/>
      <c r="AA41" s="49"/>
      <c r="AB41" s="49"/>
      <c r="AC41" s="49"/>
      <c r="AD41" s="49"/>
      <c r="AE41" s="49"/>
    </row>
    <row r="42" spans="1:31" x14ac:dyDescent="0.4">
      <c r="A42" s="11" t="s">
        <v>17</v>
      </c>
      <c r="B42" s="5"/>
      <c r="C42" s="5"/>
      <c r="D42" s="104" t="s">
        <v>136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Y42" s="49"/>
      <c r="Z42" s="49"/>
      <c r="AA42" s="49"/>
      <c r="AB42" s="49"/>
      <c r="AC42" s="49"/>
      <c r="AD42" s="49"/>
      <c r="AE42" s="49"/>
    </row>
    <row r="43" spans="1:31" x14ac:dyDescent="0.4">
      <c r="A43" s="10" t="s">
        <v>18</v>
      </c>
      <c r="B43" s="6">
        <v>44116.648888009258</v>
      </c>
      <c r="C43" s="8">
        <v>3</v>
      </c>
      <c r="D43" s="8">
        <f>D40-2</f>
        <v>4</v>
      </c>
      <c r="E43" s="7"/>
      <c r="F43" s="8">
        <v>4</v>
      </c>
      <c r="G43" s="8">
        <v>3</v>
      </c>
      <c r="H43" s="8">
        <v>3</v>
      </c>
      <c r="Y43" s="49"/>
      <c r="Z43" s="49"/>
      <c r="AA43" s="49"/>
      <c r="AB43" s="49"/>
      <c r="AC43" s="49"/>
      <c r="AD43" s="49"/>
      <c r="AE43" s="49"/>
    </row>
    <row r="44" spans="1:31" x14ac:dyDescent="0.4">
      <c r="A44" s="10" t="s">
        <v>19</v>
      </c>
      <c r="B44" s="6">
        <v>44117.864632974539</v>
      </c>
      <c r="C44" s="8">
        <v>4</v>
      </c>
      <c r="D44" s="8">
        <f>D40-2</f>
        <v>4</v>
      </c>
      <c r="E44" s="7"/>
      <c r="F44" s="8">
        <v>4</v>
      </c>
      <c r="G44" s="8">
        <v>4</v>
      </c>
      <c r="H44" s="8">
        <v>4</v>
      </c>
      <c r="Y44" s="49"/>
      <c r="Z44" s="49"/>
      <c r="AA44" s="49"/>
      <c r="AB44" s="49"/>
      <c r="AC44" s="49"/>
      <c r="AD44" s="49"/>
      <c r="AE44" s="49"/>
    </row>
    <row r="45" spans="1:31" x14ac:dyDescent="0.4">
      <c r="A45" s="10" t="s">
        <v>20</v>
      </c>
      <c r="B45" s="6">
        <v>44118.586953680555</v>
      </c>
      <c r="C45" s="8">
        <v>2</v>
      </c>
      <c r="D45" s="8">
        <f>D40-1</f>
        <v>5</v>
      </c>
      <c r="E45" s="7"/>
      <c r="F45" s="8">
        <v>5</v>
      </c>
      <c r="G45" s="8">
        <v>5</v>
      </c>
      <c r="H45" s="8">
        <v>5</v>
      </c>
    </row>
    <row r="46" spans="1:31" x14ac:dyDescent="0.4">
      <c r="A46" s="10" t="s">
        <v>21</v>
      </c>
      <c r="B46" s="6">
        <v>44118.615609687498</v>
      </c>
      <c r="C46" s="8">
        <v>2</v>
      </c>
      <c r="D46" s="8">
        <f>D40-1</f>
        <v>5</v>
      </c>
      <c r="E46" s="7"/>
      <c r="F46" s="8">
        <v>5</v>
      </c>
      <c r="G46" s="8">
        <v>5</v>
      </c>
      <c r="H46" s="8">
        <v>4</v>
      </c>
    </row>
    <row r="47" spans="1:31" x14ac:dyDescent="0.4">
      <c r="A47" s="10" t="s">
        <v>22</v>
      </c>
      <c r="B47" s="6">
        <v>44121.745483043982</v>
      </c>
      <c r="C47" s="8">
        <v>3</v>
      </c>
      <c r="D47" s="8">
        <f>D40-4</f>
        <v>2</v>
      </c>
      <c r="E47" s="8" t="s">
        <v>1</v>
      </c>
      <c r="F47" s="8">
        <v>3</v>
      </c>
      <c r="G47" s="8">
        <v>4</v>
      </c>
      <c r="H47" s="8">
        <v>5</v>
      </c>
    </row>
    <row r="48" spans="1:31" x14ac:dyDescent="0.4">
      <c r="A48" s="10" t="s">
        <v>23</v>
      </c>
      <c r="B48" s="6">
        <v>44121.841149907406</v>
      </c>
      <c r="C48" s="8">
        <v>2</v>
      </c>
      <c r="D48" s="8">
        <f>D40-1</f>
        <v>5</v>
      </c>
      <c r="E48" s="7"/>
      <c r="F48" s="8">
        <v>2</v>
      </c>
      <c r="G48" s="8">
        <v>5</v>
      </c>
      <c r="H48" s="8">
        <v>4</v>
      </c>
    </row>
    <row r="49" spans="1:15" x14ac:dyDescent="0.4">
      <c r="A49" s="10" t="s">
        <v>24</v>
      </c>
      <c r="B49" s="6">
        <v>44122.818419930554</v>
      </c>
      <c r="C49" s="8">
        <v>5</v>
      </c>
      <c r="D49" s="8">
        <f>D40-1</f>
        <v>5</v>
      </c>
      <c r="E49" s="7"/>
      <c r="F49" s="8">
        <v>5</v>
      </c>
      <c r="G49" s="8">
        <v>5</v>
      </c>
      <c r="H49" s="8">
        <v>1</v>
      </c>
    </row>
    <row r="50" spans="1:15" x14ac:dyDescent="0.4">
      <c r="A50" s="10" t="s">
        <v>25</v>
      </c>
      <c r="B50" s="6">
        <v>44123.599962384258</v>
      </c>
      <c r="C50" s="8">
        <v>4</v>
      </c>
      <c r="D50" s="8">
        <f>D40-2</f>
        <v>4</v>
      </c>
      <c r="E50" s="7"/>
      <c r="F50" s="8">
        <v>5</v>
      </c>
      <c r="G50" s="8">
        <v>3</v>
      </c>
      <c r="H50" s="8">
        <v>4</v>
      </c>
    </row>
    <row r="51" spans="1:15" x14ac:dyDescent="0.4">
      <c r="A51" s="10" t="s">
        <v>26</v>
      </c>
      <c r="B51" s="6">
        <v>44116.633288171295</v>
      </c>
      <c r="C51" s="8">
        <v>4</v>
      </c>
      <c r="D51" s="8">
        <f>D40-1</f>
        <v>5</v>
      </c>
      <c r="E51" s="7"/>
      <c r="F51" s="8">
        <v>4</v>
      </c>
      <c r="G51" s="8">
        <v>4</v>
      </c>
      <c r="H51" s="8">
        <v>1</v>
      </c>
    </row>
    <row r="52" spans="1:15" x14ac:dyDescent="0.4">
      <c r="A52" s="10" t="s">
        <v>27</v>
      </c>
      <c r="B52" s="6">
        <v>44117.846089166662</v>
      </c>
      <c r="C52" s="8">
        <v>4</v>
      </c>
      <c r="D52" s="8">
        <f>D40-1</f>
        <v>5</v>
      </c>
      <c r="E52" s="7"/>
      <c r="F52" s="8">
        <v>4</v>
      </c>
      <c r="G52" s="8">
        <v>4</v>
      </c>
      <c r="H52" s="8">
        <v>4</v>
      </c>
    </row>
    <row r="53" spans="1:15" x14ac:dyDescent="0.4">
      <c r="A53" s="10" t="s">
        <v>28</v>
      </c>
      <c r="B53" s="6">
        <v>44119.688821493051</v>
      </c>
      <c r="C53" s="8">
        <v>3</v>
      </c>
      <c r="D53" s="8">
        <f>D40-4</f>
        <v>2</v>
      </c>
      <c r="E53" s="8" t="s">
        <v>2</v>
      </c>
      <c r="F53" s="8">
        <v>3</v>
      </c>
      <c r="G53" s="8">
        <v>4</v>
      </c>
      <c r="H53" s="8">
        <v>2</v>
      </c>
    </row>
    <row r="54" spans="1:15" x14ac:dyDescent="0.4">
      <c r="A54" s="10" t="s">
        <v>29</v>
      </c>
      <c r="B54" s="6">
        <v>44121.768374212959</v>
      </c>
      <c r="C54" s="8">
        <v>5</v>
      </c>
      <c r="D54" s="8">
        <f>D40-1</f>
        <v>5</v>
      </c>
      <c r="E54" s="7"/>
      <c r="F54" s="8">
        <v>5</v>
      </c>
      <c r="G54" s="8">
        <v>5</v>
      </c>
      <c r="H54" s="8">
        <v>5</v>
      </c>
    </row>
    <row r="55" spans="1:15" ht="12.6" thickBot="1" x14ac:dyDescent="0.45">
      <c r="A55" s="10"/>
      <c r="B55" s="6"/>
      <c r="C55" s="8"/>
      <c r="D55" s="8"/>
      <c r="E55" s="8"/>
      <c r="F55" s="8"/>
      <c r="G55" s="8"/>
      <c r="H55" s="8"/>
      <c r="I55" s="8"/>
      <c r="J55"/>
      <c r="K55"/>
      <c r="L55"/>
      <c r="M55"/>
      <c r="N55"/>
      <c r="O55"/>
    </row>
    <row r="56" spans="1:15" s="51" customFormat="1" ht="14.4" thickTop="1" x14ac:dyDescent="0.5">
      <c r="A56" s="38" t="s">
        <v>55</v>
      </c>
      <c r="B56" s="50"/>
      <c r="C56" s="40">
        <f>AVERAGE(C43:C54)</f>
        <v>3.4166666666666665</v>
      </c>
      <c r="D56" s="40">
        <f>AVERAGE(D43:D54)</f>
        <v>4.25</v>
      </c>
      <c r="E56" s="40"/>
      <c r="F56" s="40">
        <f>AVERAGE(F43:F54)</f>
        <v>4.083333333333333</v>
      </c>
      <c r="G56" s="40">
        <f>AVERAGE(G43:G54)</f>
        <v>4.25</v>
      </c>
      <c r="H56" s="40">
        <f>AVERAGE(H43:H54)</f>
        <v>3.5</v>
      </c>
      <c r="I56" s="40"/>
    </row>
    <row r="57" spans="1:15" x14ac:dyDescent="0.4">
      <c r="C57" s="8"/>
      <c r="D57" s="8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s="16" customFormat="1" x14ac:dyDescent="0.4">
      <c r="A58" s="14"/>
      <c r="B58" s="15"/>
      <c r="C58" s="20"/>
      <c r="D58" s="20"/>
      <c r="E58" s="18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61" spans="1:15" x14ac:dyDescent="0.4">
      <c r="F61" s="60" t="s">
        <v>46</v>
      </c>
      <c r="G61" s="60" t="s">
        <v>47</v>
      </c>
      <c r="H61" s="60" t="s">
        <v>48</v>
      </c>
    </row>
    <row r="62" spans="1:15" x14ac:dyDescent="0.4">
      <c r="E62" s="4" t="s">
        <v>31</v>
      </c>
      <c r="F62" s="4">
        <v>1</v>
      </c>
      <c r="G62" s="4">
        <v>1</v>
      </c>
      <c r="H62" s="4">
        <v>1</v>
      </c>
    </row>
    <row r="63" spans="1:15" x14ac:dyDescent="0.4">
      <c r="E63" s="4" t="s">
        <v>32</v>
      </c>
      <c r="F63" s="4">
        <v>1</v>
      </c>
      <c r="G63" s="4">
        <v>2</v>
      </c>
      <c r="H63" s="4">
        <v>1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1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8B86-6A67-4840-B268-499E1008FA57}">
  <sheetPr>
    <pageSetUpPr autoPageBreaks="0"/>
  </sheetPr>
  <dimension ref="B2:B94"/>
  <sheetViews>
    <sheetView showGridLines="0" zoomScale="85" zoomScaleNormal="85" workbookViewId="0">
      <selection activeCell="L37" sqref="L37"/>
    </sheetView>
  </sheetViews>
  <sheetFormatPr defaultRowHeight="12.3" x14ac:dyDescent="0.4"/>
  <cols>
    <col min="2" max="2" width="8.83203125" customWidth="1"/>
  </cols>
  <sheetData>
    <row r="2" spans="2:2" ht="22.5" x14ac:dyDescent="0.75">
      <c r="B2" s="46" t="s">
        <v>34</v>
      </c>
    </row>
    <row r="24" spans="2:2" ht="22.5" x14ac:dyDescent="0.75">
      <c r="B24" s="46" t="s">
        <v>161</v>
      </c>
    </row>
    <row r="46" spans="2:2" ht="22.5" x14ac:dyDescent="0.75">
      <c r="B46" s="46" t="s">
        <v>33</v>
      </c>
    </row>
    <row r="68" spans="2:2" ht="22.5" x14ac:dyDescent="0.75">
      <c r="B68" s="46" t="s">
        <v>35</v>
      </c>
    </row>
    <row r="94" spans="2:2" ht="22.5" x14ac:dyDescent="0.75">
      <c r="B94" s="46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134E-5B80-47FA-B1C7-DFB0388B9A1F}">
  <sheetPr>
    <pageSetUpPr autoPageBreaks="0"/>
  </sheetPr>
  <dimension ref="B2:B46"/>
  <sheetViews>
    <sheetView showGridLines="0" zoomScale="55" zoomScaleNormal="55" workbookViewId="0">
      <selection activeCell="AQ19" sqref="AQ19"/>
    </sheetView>
  </sheetViews>
  <sheetFormatPr defaultRowHeight="12.3" x14ac:dyDescent="0.4"/>
  <cols>
    <col min="2" max="2" width="8.83203125" customWidth="1"/>
  </cols>
  <sheetData>
    <row r="2" spans="2:2" x14ac:dyDescent="0.4">
      <c r="B2" s="28" t="s">
        <v>34</v>
      </c>
    </row>
    <row r="24" spans="2:2" x14ac:dyDescent="0.4">
      <c r="B24" s="28" t="s">
        <v>33</v>
      </c>
    </row>
    <row r="46" spans="2:2" x14ac:dyDescent="0.4">
      <c r="B46" s="28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15-9C0A-4378-B577-B9510EB92B6C}">
  <dimension ref="B2:AB31"/>
  <sheetViews>
    <sheetView zoomScale="70" zoomScaleNormal="70" workbookViewId="0">
      <selection activeCell="AA33" sqref="AA33"/>
    </sheetView>
  </sheetViews>
  <sheetFormatPr defaultRowHeight="12.3" x14ac:dyDescent="0.4"/>
  <sheetData>
    <row r="2" spans="5:28" x14ac:dyDescent="0.4">
      <c r="I2" s="28" t="s">
        <v>77</v>
      </c>
      <c r="J2" s="41"/>
      <c r="K2" s="41"/>
      <c r="L2" s="41"/>
      <c r="M2" s="41"/>
      <c r="N2" s="41"/>
      <c r="O2" s="41"/>
      <c r="P2" s="41"/>
      <c r="R2" s="55" t="s">
        <v>75</v>
      </c>
      <c r="S2" s="54"/>
      <c r="W2" s="10" t="s">
        <v>58</v>
      </c>
      <c r="X2" s="10" t="s">
        <v>59</v>
      </c>
      <c r="AB2" s="10" t="s">
        <v>135</v>
      </c>
    </row>
    <row r="3" spans="5:28" x14ac:dyDescent="0.4">
      <c r="I3" s="54"/>
      <c r="J3" s="10" t="s">
        <v>56</v>
      </c>
      <c r="K3" s="10" t="s">
        <v>57</v>
      </c>
      <c r="L3" s="10" t="s">
        <v>58</v>
      </c>
      <c r="M3" s="10" t="s">
        <v>59</v>
      </c>
      <c r="N3" s="10" t="s">
        <v>60</v>
      </c>
      <c r="P3" s="10"/>
      <c r="R3" s="10" t="s">
        <v>46</v>
      </c>
      <c r="S3" s="54">
        <f>AVERAGE(J4:N4)</f>
        <v>3.9</v>
      </c>
      <c r="V3" s="10" t="s">
        <v>46</v>
      </c>
      <c r="W3" s="54">
        <f>AVERAGE('Final Data BOI'!F5:F16)</f>
        <v>4.166666666666667</v>
      </c>
      <c r="X3" s="54">
        <f>AVERAGE('Final Data BOI'!G5:G16)</f>
        <v>4.166666666666667</v>
      </c>
      <c r="AA3" s="10" t="s">
        <v>46</v>
      </c>
      <c r="AB3" s="138">
        <f>AVERAGE('Data Dia BOI, Agency, Long Arm'!W3:X3)</f>
        <v>4.166666666666667</v>
      </c>
    </row>
    <row r="4" spans="5:28" x14ac:dyDescent="0.4">
      <c r="I4" s="10" t="s">
        <v>46</v>
      </c>
      <c r="J4" s="54">
        <f>AVERAGE('Final Data BOI'!C5:C16)</f>
        <v>3.6666666666666665</v>
      </c>
      <c r="K4" s="131">
        <f>AVERAGE('Final Data BOI'!D5:D16)</f>
        <v>3.9166666666666665</v>
      </c>
      <c r="L4" s="54">
        <f>AVERAGE('Final Data BOI'!F5:F16)</f>
        <v>4.166666666666667</v>
      </c>
      <c r="M4" s="54">
        <f>AVERAGE('Final Data BOI'!G5:G16)</f>
        <v>4.166666666666667</v>
      </c>
      <c r="N4" s="54">
        <f>AVERAGE('Final Data BOI'!H5:H16)</f>
        <v>3.5833333333333335</v>
      </c>
      <c r="O4" s="54"/>
      <c r="P4" s="54"/>
      <c r="R4" s="10" t="s">
        <v>47</v>
      </c>
      <c r="S4" s="54">
        <f>AVERAGE(J5:N5)</f>
        <v>4.05</v>
      </c>
      <c r="V4" s="10" t="s">
        <v>47</v>
      </c>
      <c r="W4" s="41">
        <f>AVERAGE('Final Data BOI'!F24:F35)</f>
        <v>4.083333333333333</v>
      </c>
      <c r="X4" s="41">
        <f>AVERAGE('Final Data BOI'!H24:H35)</f>
        <v>3.8333333333333335</v>
      </c>
      <c r="AA4" s="10" t="s">
        <v>47</v>
      </c>
      <c r="AB4" s="139">
        <f>AVERAGE('Data Dia BOI, Agency, Long Arm'!W4:X4)</f>
        <v>3.958333333333333</v>
      </c>
    </row>
    <row r="5" spans="5:28" x14ac:dyDescent="0.4">
      <c r="I5" s="10" t="s">
        <v>47</v>
      </c>
      <c r="J5" s="54">
        <f>AVERAGE('Final Data BOI'!C24:C35)</f>
        <v>4</v>
      </c>
      <c r="K5" s="54">
        <f>AVERAGE('Final Data BOI'!D24:D35)</f>
        <v>3.9166666666666665</v>
      </c>
      <c r="L5" s="54">
        <f>AVERAGE('Final Data BOI'!F24:F35)</f>
        <v>4.083333333333333</v>
      </c>
      <c r="M5" s="54">
        <f>AVERAGE('Final Data BOI'!G24:G35)</f>
        <v>4.416666666666667</v>
      </c>
      <c r="N5" s="54">
        <f>AVERAGE('Final Data BOI'!H24:H35)</f>
        <v>3.8333333333333335</v>
      </c>
      <c r="O5" s="54"/>
      <c r="P5" s="54"/>
      <c r="R5" s="10" t="s">
        <v>48</v>
      </c>
      <c r="S5" s="54">
        <f>AVERAGE(J6:N6)</f>
        <v>3.9</v>
      </c>
      <c r="V5" s="10" t="s">
        <v>48</v>
      </c>
      <c r="W5" s="41">
        <f>AVERAGE('Final Data BOI'!F43:F54)</f>
        <v>4.083333333333333</v>
      </c>
      <c r="X5" s="41">
        <f>AVERAGE('Final Data BOI'!H43:H54)</f>
        <v>3.5</v>
      </c>
      <c r="AA5" s="10" t="s">
        <v>48</v>
      </c>
      <c r="AB5" s="139">
        <f>AVERAGE('Data Dia BOI, Agency, Long Arm'!W5:X5)</f>
        <v>3.7916666666666665</v>
      </c>
    </row>
    <row r="6" spans="5:28" ht="12.6" x14ac:dyDescent="0.45">
      <c r="I6" s="10" t="s">
        <v>48</v>
      </c>
      <c r="J6" s="54">
        <f>AVERAGE('Final Data BOI'!C43:C54)</f>
        <v>3.4166666666666665</v>
      </c>
      <c r="K6" s="54">
        <f>AVERAGE('Final Data BOI'!D43:D54)</f>
        <v>4.25</v>
      </c>
      <c r="L6" s="54">
        <f>AVERAGE('Final Data BOI'!F43:F54)</f>
        <v>4.083333333333333</v>
      </c>
      <c r="M6" s="54">
        <f>AVERAGE('Final Data BOI'!G43:G54)</f>
        <v>4.25</v>
      </c>
      <c r="N6" s="54">
        <f>AVERAGE('Final Data BOI'!H43:H54)</f>
        <v>3.5</v>
      </c>
      <c r="O6" s="54"/>
      <c r="P6" s="54"/>
      <c r="S6" s="1"/>
      <c r="T6" s="1"/>
      <c r="W6" s="41"/>
      <c r="X6" s="41"/>
      <c r="Z6" s="81"/>
      <c r="AA6" s="81"/>
      <c r="AB6" s="49"/>
    </row>
    <row r="7" spans="5:28" x14ac:dyDescent="0.4">
      <c r="E7" s="2"/>
      <c r="Y7" s="49"/>
    </row>
    <row r="8" spans="5:28" x14ac:dyDescent="0.4">
      <c r="E8" s="2"/>
      <c r="F8" s="2"/>
      <c r="G8" s="2"/>
      <c r="H8" s="2"/>
      <c r="I8" s="2"/>
      <c r="J8" s="2"/>
      <c r="K8" s="2"/>
      <c r="W8" s="72"/>
      <c r="X8" s="72"/>
      <c r="Y8" s="49"/>
      <c r="Z8" s="49"/>
    </row>
    <row r="9" spans="5:28" x14ac:dyDescent="0.4">
      <c r="E9" s="2"/>
      <c r="F9" s="2"/>
      <c r="G9" s="2"/>
      <c r="H9" s="2"/>
      <c r="I9" s="2"/>
      <c r="J9" s="2"/>
      <c r="K9" s="2"/>
      <c r="W9" s="72"/>
      <c r="X9" s="72"/>
      <c r="Y9" s="49"/>
      <c r="Z9" s="49"/>
    </row>
    <row r="10" spans="5:28" x14ac:dyDescent="0.4">
      <c r="E10" s="2"/>
      <c r="F10" s="2"/>
      <c r="G10" s="2"/>
      <c r="H10" s="2"/>
      <c r="I10" s="2"/>
      <c r="J10" s="2"/>
      <c r="K10" s="2"/>
      <c r="T10" s="133"/>
      <c r="U10" s="133"/>
      <c r="V10" s="133"/>
      <c r="W10" s="72"/>
      <c r="X10" s="72"/>
      <c r="Y10" s="49"/>
      <c r="Z10" s="49"/>
    </row>
    <row r="11" spans="5:28" x14ac:dyDescent="0.4">
      <c r="E11" s="2"/>
      <c r="F11" s="2"/>
      <c r="G11" s="2"/>
      <c r="H11" s="2"/>
      <c r="I11" s="2"/>
      <c r="J11" s="2"/>
      <c r="K11" s="2"/>
      <c r="T11" s="126"/>
      <c r="U11" s="126"/>
      <c r="V11" s="126"/>
      <c r="W11" s="49"/>
      <c r="X11" s="49"/>
      <c r="Y11" s="49"/>
      <c r="Z11" s="49"/>
    </row>
    <row r="12" spans="5:28" x14ac:dyDescent="0.4">
      <c r="E12" s="4"/>
      <c r="F12" s="4"/>
      <c r="G12" s="4"/>
      <c r="H12" s="4"/>
      <c r="I12" s="4"/>
      <c r="J12" s="4"/>
      <c r="K12" s="4"/>
      <c r="T12" s="126"/>
      <c r="U12" s="126"/>
      <c r="V12" s="126"/>
      <c r="W12" s="49"/>
      <c r="X12" s="49"/>
      <c r="Y12" s="49"/>
      <c r="Z12" s="49"/>
    </row>
    <row r="13" spans="5:28" x14ac:dyDescent="0.4">
      <c r="E13" s="4"/>
      <c r="F13" s="4"/>
      <c r="G13" s="4"/>
      <c r="H13" s="4"/>
      <c r="I13" s="4"/>
      <c r="J13" s="4"/>
      <c r="K13" s="4"/>
      <c r="T13" s="126"/>
      <c r="U13" s="126"/>
      <c r="V13" s="126"/>
      <c r="W13" s="49"/>
      <c r="X13" s="49"/>
      <c r="Y13" s="49"/>
      <c r="Z13" s="49"/>
    </row>
    <row r="14" spans="5:28" x14ac:dyDescent="0.4">
      <c r="E14" s="4"/>
      <c r="F14" s="4"/>
      <c r="G14" s="4"/>
      <c r="H14" s="4"/>
      <c r="I14" s="4"/>
      <c r="J14" s="4"/>
      <c r="K14" s="4"/>
      <c r="T14" s="126"/>
      <c r="U14" s="126"/>
      <c r="V14" s="126"/>
      <c r="W14" s="49"/>
      <c r="X14" s="49"/>
      <c r="Y14" s="49"/>
      <c r="Z14" s="49"/>
    </row>
    <row r="15" spans="5:28" x14ac:dyDescent="0.4">
      <c r="E15" s="5"/>
      <c r="F15" s="5"/>
      <c r="G15" s="5"/>
      <c r="H15" s="5"/>
      <c r="I15" s="5"/>
      <c r="J15" s="5"/>
      <c r="K15" s="5"/>
    </row>
    <row r="16" spans="5:28" x14ac:dyDescent="0.4">
      <c r="E16" s="8"/>
      <c r="F16" s="8"/>
      <c r="G16" s="8"/>
      <c r="H16" s="8"/>
      <c r="I16" s="8"/>
      <c r="J16" s="8"/>
      <c r="K16" s="8"/>
    </row>
    <row r="17" spans="2:23" x14ac:dyDescent="0.4">
      <c r="E17" s="8"/>
      <c r="F17" s="8"/>
      <c r="G17" s="8"/>
      <c r="H17" s="8"/>
      <c r="I17" s="8"/>
      <c r="J17" s="8"/>
      <c r="K17" s="8"/>
    </row>
    <row r="18" spans="2:23" x14ac:dyDescent="0.4">
      <c r="E18" s="8"/>
      <c r="F18" s="8"/>
      <c r="G18" s="8"/>
      <c r="H18" s="8"/>
      <c r="I18" s="8"/>
      <c r="J18" s="8"/>
      <c r="K18" s="8"/>
    </row>
    <row r="19" spans="2:23" x14ac:dyDescent="0.4">
      <c r="E19" s="8"/>
      <c r="F19" s="8"/>
      <c r="G19" s="8"/>
      <c r="H19" s="8"/>
      <c r="I19" s="8"/>
      <c r="J19" s="8"/>
      <c r="K19" s="8"/>
    </row>
    <row r="20" spans="2:23" x14ac:dyDescent="0.4">
      <c r="E20" s="8"/>
      <c r="F20" s="8"/>
      <c r="G20" s="8"/>
      <c r="H20" s="8"/>
      <c r="I20" s="8"/>
      <c r="J20" s="8"/>
      <c r="K20" s="8"/>
    </row>
    <row r="21" spans="2:23" x14ac:dyDescent="0.4">
      <c r="E21" s="8"/>
      <c r="F21" s="8"/>
      <c r="G21" s="8"/>
      <c r="H21" s="8"/>
      <c r="I21" s="8"/>
      <c r="J21" s="8"/>
      <c r="K21" s="8"/>
    </row>
    <row r="28" spans="2:23" x14ac:dyDescent="0.4">
      <c r="B28" s="55" t="s">
        <v>162</v>
      </c>
      <c r="L28" s="55" t="s">
        <v>163</v>
      </c>
      <c r="V28" s="55" t="s">
        <v>163</v>
      </c>
    </row>
    <row r="29" spans="2:23" x14ac:dyDescent="0.4">
      <c r="B29" s="10" t="s">
        <v>46</v>
      </c>
      <c r="C29">
        <f>AVERAGE(J4:K4)</f>
        <v>3.7916666666666665</v>
      </c>
      <c r="L29" s="10" t="s">
        <v>46</v>
      </c>
      <c r="M29">
        <f>AVERAGE(L4:M4)</f>
        <v>4.166666666666667</v>
      </c>
      <c r="V29" s="10" t="s">
        <v>46</v>
      </c>
      <c r="W29">
        <f>N4</f>
        <v>3.5833333333333335</v>
      </c>
    </row>
    <row r="30" spans="2:23" x14ac:dyDescent="0.4">
      <c r="B30" s="10" t="s">
        <v>47</v>
      </c>
      <c r="C30">
        <f>AVERAGE(J5:K5)</f>
        <v>3.958333333333333</v>
      </c>
      <c r="L30" s="10" t="s">
        <v>47</v>
      </c>
      <c r="M30">
        <f>AVERAGE(L5:M5)</f>
        <v>4.25</v>
      </c>
      <c r="V30" s="10" t="s">
        <v>47</v>
      </c>
      <c r="W30">
        <f>N5</f>
        <v>3.8333333333333335</v>
      </c>
    </row>
    <row r="31" spans="2:23" x14ac:dyDescent="0.4">
      <c r="B31" s="10" t="s">
        <v>48</v>
      </c>
      <c r="C31">
        <f>AVERAGE(J6:K6)</f>
        <v>3.833333333333333</v>
      </c>
      <c r="L31" s="10" t="s">
        <v>48</v>
      </c>
      <c r="M31">
        <f>AVERAGE(L6:M6)</f>
        <v>4.1666666666666661</v>
      </c>
      <c r="V31" s="10" t="s">
        <v>48</v>
      </c>
      <c r="W31">
        <f>N6</f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1A9-7480-4087-B5DE-A3AFC179DC11}">
  <dimension ref="A1:AF243"/>
  <sheetViews>
    <sheetView workbookViewId="0">
      <selection activeCell="K204" sqref="K204"/>
    </sheetView>
  </sheetViews>
  <sheetFormatPr defaultRowHeight="12.3" x14ac:dyDescent="0.4"/>
  <cols>
    <col min="1" max="1" width="8.0546875" style="1" customWidth="1"/>
    <col min="2" max="4" width="15.71875" style="7" customWidth="1"/>
    <col min="5" max="5" width="24" style="68" customWidth="1"/>
    <col min="6" max="6" width="19.83203125" customWidth="1"/>
    <col min="14" max="14" width="4.27734375" customWidth="1"/>
    <col min="15" max="15" width="8.33203125" customWidth="1"/>
    <col min="16" max="16" width="2.71875" customWidth="1"/>
    <col min="17" max="17" width="5.33203125" customWidth="1"/>
    <col min="18" max="18" width="3.5546875" customWidth="1"/>
    <col min="19" max="19" width="8.109375" customWidth="1"/>
    <col min="20" max="20" width="12.609375" customWidth="1"/>
    <col min="21" max="21" width="12.609375" style="70" customWidth="1"/>
    <col min="22" max="25" width="12.609375" customWidth="1"/>
  </cols>
  <sheetData>
    <row r="1" spans="1:32" s="16" customFormat="1" x14ac:dyDescent="0.4">
      <c r="A1" s="17"/>
      <c r="B1" s="18"/>
      <c r="C1" s="18"/>
      <c r="D1" s="18"/>
      <c r="E1" s="80"/>
      <c r="U1" s="89"/>
    </row>
    <row r="2" spans="1:32" s="68" customFormat="1" ht="15" customHeight="1" x14ac:dyDescent="0.4">
      <c r="A2" s="1"/>
      <c r="B2" s="7"/>
      <c r="C2" s="7"/>
      <c r="D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 s="70"/>
      <c r="V2"/>
      <c r="W2"/>
      <c r="X2"/>
      <c r="Y2"/>
    </row>
    <row r="3" spans="1:32" s="68" customFormat="1" ht="15" customHeight="1" x14ac:dyDescent="0.4">
      <c r="A3" s="1"/>
      <c r="B3" s="7"/>
      <c r="C3" s="7"/>
      <c r="D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70"/>
      <c r="V3"/>
      <c r="W3"/>
      <c r="X3"/>
      <c r="Y3"/>
    </row>
    <row r="4" spans="1:32" ht="20.25" customHeight="1" x14ac:dyDescent="0.4">
      <c r="A4" s="102" t="s">
        <v>120</v>
      </c>
      <c r="P4" s="11"/>
    </row>
    <row r="5" spans="1:32" ht="20.100000000000001" customHeight="1" x14ac:dyDescent="0.4"/>
    <row r="6" spans="1:32" s="68" customFormat="1" ht="15" customHeight="1" x14ac:dyDescent="0.4">
      <c r="A6" s="1"/>
      <c r="B6" s="10" t="s">
        <v>108</v>
      </c>
      <c r="C6" s="10" t="s">
        <v>109</v>
      </c>
      <c r="D6" s="10" t="s">
        <v>110</v>
      </c>
      <c r="E6" s="69"/>
      <c r="F6" s="28" t="s">
        <v>86</v>
      </c>
      <c r="G6"/>
      <c r="H6"/>
      <c r="I6"/>
      <c r="J6"/>
      <c r="K6"/>
      <c r="L6"/>
      <c r="M6"/>
      <c r="N6"/>
      <c r="O6"/>
      <c r="P6" s="28"/>
      <c r="Q6"/>
      <c r="R6"/>
      <c r="S6"/>
      <c r="T6"/>
      <c r="U6" s="70"/>
      <c r="V6"/>
      <c r="W6"/>
      <c r="X6"/>
      <c r="Y6"/>
    </row>
    <row r="7" spans="1:32" s="68" customFormat="1" ht="15" customHeight="1" x14ac:dyDescent="0.4">
      <c r="A7" s="10">
        <v>1</v>
      </c>
      <c r="B7" s="2">
        <v>4</v>
      </c>
      <c r="C7" s="8">
        <v>4</v>
      </c>
      <c r="D7" s="8">
        <v>3</v>
      </c>
      <c r="F7"/>
      <c r="G7"/>
      <c r="H7"/>
      <c r="I7"/>
      <c r="J7"/>
      <c r="K7"/>
      <c r="U7" s="28" t="s">
        <v>134</v>
      </c>
      <c r="V7">
        <f>TTEST(B7:B18,C7:C18,2,1)</f>
        <v>0.41749121559125857</v>
      </c>
      <c r="W7" s="49"/>
      <c r="X7" s="95"/>
      <c r="Y7" s="95"/>
      <c r="Z7" s="74" t="s">
        <v>128</v>
      </c>
      <c r="AA7" s="74" t="s">
        <v>129</v>
      </c>
      <c r="AB7" s="74" t="s">
        <v>130</v>
      </c>
      <c r="AC7" s="74" t="s">
        <v>131</v>
      </c>
    </row>
    <row r="8" spans="1:32" s="68" customFormat="1" ht="15" customHeight="1" thickBot="1" x14ac:dyDescent="0.45">
      <c r="A8" s="10">
        <v>2</v>
      </c>
      <c r="B8" s="2">
        <v>4</v>
      </c>
      <c r="C8" s="8">
        <v>4</v>
      </c>
      <c r="D8" s="8">
        <v>4</v>
      </c>
      <c r="F8" s="28" t="s">
        <v>87</v>
      </c>
      <c r="G8"/>
      <c r="H8"/>
      <c r="I8"/>
      <c r="J8"/>
      <c r="K8"/>
      <c r="L8"/>
      <c r="M8"/>
      <c r="U8"/>
      <c r="V8" s="90"/>
      <c r="W8" s="49"/>
      <c r="X8" s="74" t="s">
        <v>46</v>
      </c>
      <c r="Y8" s="96" t="s">
        <v>47</v>
      </c>
      <c r="Z8" s="95"/>
      <c r="AA8" s="95"/>
      <c r="AB8" s="97">
        <v>3</v>
      </c>
      <c r="AC8" s="95"/>
      <c r="AD8" s="87"/>
      <c r="AE8" s="87"/>
      <c r="AF8" s="87"/>
    </row>
    <row r="9" spans="1:32" s="68" customFormat="1" ht="15" customHeight="1" x14ac:dyDescent="0.4">
      <c r="A9" s="10">
        <v>3</v>
      </c>
      <c r="B9" s="2">
        <v>2</v>
      </c>
      <c r="C9" s="8">
        <v>4</v>
      </c>
      <c r="D9" s="8">
        <v>2</v>
      </c>
      <c r="F9" s="76" t="s">
        <v>88</v>
      </c>
      <c r="G9" s="76" t="s">
        <v>89</v>
      </c>
      <c r="H9" s="76" t="s">
        <v>84</v>
      </c>
      <c r="I9" s="76" t="s">
        <v>90</v>
      </c>
      <c r="J9" s="76" t="s">
        <v>91</v>
      </c>
      <c r="K9"/>
      <c r="L9"/>
      <c r="M9"/>
      <c r="U9"/>
      <c r="V9" s="49"/>
      <c r="W9" s="49"/>
      <c r="X9" s="74" t="s">
        <v>46</v>
      </c>
      <c r="Y9" s="96" t="s">
        <v>48</v>
      </c>
      <c r="Z9" s="95"/>
      <c r="AA9" s="95"/>
      <c r="AB9" s="97">
        <v>2</v>
      </c>
      <c r="AC9" s="95"/>
      <c r="AD9" s="87"/>
      <c r="AE9" s="87"/>
      <c r="AF9" s="87"/>
    </row>
    <row r="10" spans="1:32" s="68" customFormat="1" ht="15" customHeight="1" x14ac:dyDescent="0.45">
      <c r="A10" s="10">
        <v>4</v>
      </c>
      <c r="B10" s="2">
        <v>3</v>
      </c>
      <c r="C10" s="8">
        <v>4</v>
      </c>
      <c r="D10" s="8">
        <v>2</v>
      </c>
      <c r="F10" s="78" t="s">
        <v>108</v>
      </c>
      <c r="G10" s="72">
        <v>12</v>
      </c>
      <c r="H10" s="72">
        <v>44</v>
      </c>
      <c r="I10" s="72">
        <v>3.6666666666666665</v>
      </c>
      <c r="J10" s="72">
        <v>1.3333333333333324</v>
      </c>
      <c r="K10"/>
      <c r="L10"/>
      <c r="M10"/>
      <c r="U10"/>
      <c r="V10" s="81"/>
      <c r="W10" s="81"/>
      <c r="X10" s="96" t="s">
        <v>47</v>
      </c>
      <c r="Y10" s="96" t="s">
        <v>48</v>
      </c>
      <c r="Z10" s="95"/>
      <c r="AA10" s="95"/>
      <c r="AB10" s="97">
        <v>1</v>
      </c>
      <c r="AC10" s="95"/>
      <c r="AD10" s="87"/>
      <c r="AE10" s="87"/>
      <c r="AF10" s="87"/>
    </row>
    <row r="11" spans="1:32" s="68" customFormat="1" ht="15" customHeight="1" x14ac:dyDescent="0.4">
      <c r="A11" s="10">
        <v>5</v>
      </c>
      <c r="B11" s="2">
        <v>2</v>
      </c>
      <c r="C11" s="8">
        <v>2</v>
      </c>
      <c r="D11" s="8">
        <v>3</v>
      </c>
      <c r="F11" s="78" t="s">
        <v>109</v>
      </c>
      <c r="G11" s="72">
        <v>12</v>
      </c>
      <c r="H11" s="72">
        <v>48</v>
      </c>
      <c r="I11" s="72">
        <v>4</v>
      </c>
      <c r="J11" s="72">
        <v>0.72727272727272729</v>
      </c>
      <c r="K11"/>
      <c r="L11"/>
      <c r="M11"/>
      <c r="N11"/>
      <c r="O11" s="72"/>
      <c r="P11" s="72"/>
      <c r="Q11" s="72"/>
      <c r="R11" s="72"/>
      <c r="S11" s="49"/>
      <c r="T11" s="49"/>
      <c r="U11" s="91"/>
      <c r="V11" s="49"/>
      <c r="W11" s="49"/>
      <c r="X11" s="49"/>
      <c r="Y11" s="49"/>
      <c r="Z11" s="87"/>
      <c r="AA11" s="87"/>
      <c r="AB11" s="87"/>
      <c r="AC11" s="87"/>
      <c r="AD11" s="87"/>
      <c r="AE11" s="87"/>
      <c r="AF11" s="87"/>
    </row>
    <row r="12" spans="1:32" s="68" customFormat="1" ht="15" customHeight="1" thickBot="1" x14ac:dyDescent="0.45">
      <c r="A12" s="10">
        <v>6</v>
      </c>
      <c r="B12" s="2">
        <v>4</v>
      </c>
      <c r="C12" s="8">
        <v>4</v>
      </c>
      <c r="D12" s="8">
        <v>2</v>
      </c>
      <c r="F12" s="77" t="s">
        <v>110</v>
      </c>
      <c r="G12" s="73">
        <v>12</v>
      </c>
      <c r="H12" s="73">
        <v>41</v>
      </c>
      <c r="I12" s="73">
        <v>3.4166666666666665</v>
      </c>
      <c r="J12" s="73">
        <v>1.1742424242424234</v>
      </c>
      <c r="K12"/>
      <c r="L12"/>
      <c r="M12"/>
      <c r="N12"/>
      <c r="O12" s="72"/>
      <c r="P12" s="72"/>
      <c r="Q12" s="72"/>
      <c r="R12" s="72"/>
      <c r="S12" s="49"/>
      <c r="T12" s="49"/>
      <c r="U12" s="91"/>
      <c r="V12" s="49"/>
      <c r="W12" s="49"/>
      <c r="X12" s="49"/>
      <c r="Y12" s="49"/>
      <c r="Z12" s="87"/>
      <c r="AA12" s="87"/>
      <c r="AB12" s="87"/>
      <c r="AC12" s="87"/>
      <c r="AD12" s="87"/>
      <c r="AE12" s="87"/>
      <c r="AF12" s="87"/>
    </row>
    <row r="13" spans="1:32" s="68" customFormat="1" ht="15" customHeight="1" x14ac:dyDescent="0.4">
      <c r="A13" s="10">
        <v>7</v>
      </c>
      <c r="B13" s="2">
        <v>5</v>
      </c>
      <c r="C13" s="8">
        <v>4</v>
      </c>
      <c r="D13" s="8">
        <v>5</v>
      </c>
      <c r="F13"/>
      <c r="G13"/>
      <c r="H13"/>
      <c r="I13"/>
      <c r="J13"/>
      <c r="K13"/>
      <c r="L13"/>
      <c r="M13"/>
      <c r="N13"/>
      <c r="O13" s="72"/>
      <c r="P13" s="72"/>
      <c r="Q13" s="72"/>
      <c r="R13" s="72"/>
      <c r="S13" s="49"/>
      <c r="T13" s="49"/>
      <c r="U13" s="91"/>
      <c r="V13" s="49"/>
      <c r="W13" s="49"/>
      <c r="X13" s="49"/>
      <c r="Y13" s="49"/>
      <c r="Z13" s="87"/>
      <c r="AA13" s="87"/>
      <c r="AB13" s="87"/>
      <c r="AC13" s="87"/>
      <c r="AD13" s="87"/>
      <c r="AE13" s="87"/>
      <c r="AF13" s="87"/>
    </row>
    <row r="14" spans="1:32" s="68" customFormat="1" ht="15" customHeight="1" x14ac:dyDescent="0.4">
      <c r="A14" s="10">
        <v>8</v>
      </c>
      <c r="B14" s="2">
        <v>5</v>
      </c>
      <c r="C14" s="8">
        <v>3</v>
      </c>
      <c r="D14" s="8">
        <v>4</v>
      </c>
      <c r="F14"/>
      <c r="G14"/>
      <c r="H14"/>
      <c r="I14"/>
      <c r="J14"/>
      <c r="K14"/>
      <c r="L14"/>
      <c r="M14"/>
      <c r="N14"/>
      <c r="O14" s="72"/>
      <c r="P14" s="72"/>
      <c r="Q14" s="72"/>
      <c r="R14" s="72"/>
      <c r="S14" s="49"/>
      <c r="T14" s="49"/>
      <c r="U14" s="91"/>
      <c r="V14" s="49"/>
      <c r="W14" s="49"/>
      <c r="X14" s="49"/>
      <c r="Y14" s="49"/>
      <c r="Z14" s="87"/>
      <c r="AA14" s="87"/>
      <c r="AB14" s="87"/>
      <c r="AC14" s="87"/>
      <c r="AD14" s="87"/>
      <c r="AE14" s="87"/>
      <c r="AF14" s="87"/>
    </row>
    <row r="15" spans="1:32" s="68" customFormat="1" ht="15" customHeight="1" thickBot="1" x14ac:dyDescent="0.45">
      <c r="A15" s="10">
        <v>9</v>
      </c>
      <c r="B15" s="8">
        <v>4</v>
      </c>
      <c r="C15" s="8">
        <v>5</v>
      </c>
      <c r="D15" s="8">
        <v>4</v>
      </c>
      <c r="F15" s="28" t="s">
        <v>92</v>
      </c>
      <c r="G15"/>
      <c r="H15"/>
      <c r="I15"/>
      <c r="J15"/>
      <c r="K15"/>
      <c r="L15"/>
      <c r="M15"/>
      <c r="N15"/>
      <c r="O15" s="72"/>
      <c r="P15" s="72"/>
      <c r="Q15" s="72"/>
      <c r="R15" s="72"/>
      <c r="S15" s="49"/>
      <c r="T15" s="49"/>
      <c r="U15" s="91"/>
      <c r="V15" s="49"/>
      <c r="W15" s="49"/>
      <c r="X15" s="49"/>
      <c r="Y15" s="49"/>
      <c r="Z15" s="87"/>
      <c r="AA15" s="87"/>
      <c r="AB15" s="87"/>
      <c r="AC15" s="87"/>
      <c r="AD15" s="87"/>
      <c r="AE15" s="87"/>
      <c r="AF15" s="87"/>
    </row>
    <row r="16" spans="1:32" s="68" customFormat="1" ht="15" customHeight="1" x14ac:dyDescent="0.4">
      <c r="A16" s="10">
        <v>10</v>
      </c>
      <c r="B16" s="8">
        <v>5</v>
      </c>
      <c r="C16" s="8">
        <v>4</v>
      </c>
      <c r="D16" s="8">
        <v>4</v>
      </c>
      <c r="F16" s="76" t="s">
        <v>93</v>
      </c>
      <c r="G16" s="76" t="s">
        <v>94</v>
      </c>
      <c r="H16" s="76" t="s">
        <v>95</v>
      </c>
      <c r="I16" s="76" t="s">
        <v>96</v>
      </c>
      <c r="J16" s="76" t="s">
        <v>97</v>
      </c>
      <c r="K16" s="76" t="s">
        <v>98</v>
      </c>
      <c r="L16" s="76" t="s">
        <v>99</v>
      </c>
      <c r="M16"/>
      <c r="N16"/>
      <c r="O16" s="72"/>
      <c r="P16" s="72"/>
      <c r="Q16" s="72"/>
      <c r="R16" s="72"/>
      <c r="S16" s="49"/>
      <c r="T16" s="49"/>
      <c r="U16" s="91"/>
      <c r="V16" s="49"/>
      <c r="W16" s="49"/>
      <c r="X16" s="49"/>
      <c r="Y16" s="49"/>
      <c r="Z16" s="87"/>
      <c r="AA16" s="87"/>
      <c r="AB16" s="87"/>
      <c r="AC16" s="87"/>
      <c r="AD16" s="87"/>
      <c r="AE16" s="87"/>
      <c r="AF16" s="87"/>
    </row>
    <row r="17" spans="1:32" s="68" customFormat="1" ht="15" customHeight="1" x14ac:dyDescent="0.4">
      <c r="A17" s="10">
        <v>11</v>
      </c>
      <c r="B17" s="8">
        <v>2</v>
      </c>
      <c r="C17" s="8">
        <v>5</v>
      </c>
      <c r="D17" s="8">
        <v>3</v>
      </c>
      <c r="F17" s="98" t="s">
        <v>100</v>
      </c>
      <c r="G17" s="99">
        <v>2.0555555555555642</v>
      </c>
      <c r="H17" s="99">
        <v>2</v>
      </c>
      <c r="I17" s="99">
        <v>1.0277777777777821</v>
      </c>
      <c r="J17" s="99">
        <v>0.95316159250585897</v>
      </c>
      <c r="K17" s="99">
        <v>0.39587882248520923</v>
      </c>
      <c r="L17" s="99">
        <v>3.2849176510382869</v>
      </c>
      <c r="M17"/>
      <c r="N17" s="10" t="s">
        <v>147</v>
      </c>
      <c r="O17" s="10">
        <f>K17</f>
        <v>0.39587882248520923</v>
      </c>
      <c r="P17" s="10" t="s">
        <v>146</v>
      </c>
      <c r="Q17" s="10">
        <f>J27</f>
        <v>0.05</v>
      </c>
      <c r="R17" s="10" t="s">
        <v>148</v>
      </c>
      <c r="S17" s="129" t="b">
        <f>K17&lt;J27</f>
        <v>0</v>
      </c>
      <c r="T17" s="87"/>
      <c r="U17" s="91"/>
      <c r="V17" s="49"/>
      <c r="W17" s="49"/>
      <c r="X17" s="49"/>
      <c r="Y17" s="49"/>
      <c r="Z17" s="87"/>
      <c r="AA17" s="87"/>
      <c r="AB17" s="87"/>
      <c r="AC17" s="87"/>
      <c r="AD17" s="87"/>
      <c r="AE17" s="87"/>
      <c r="AF17" s="87"/>
    </row>
    <row r="18" spans="1:32" s="68" customFormat="1" ht="15" customHeight="1" x14ac:dyDescent="0.4">
      <c r="A18" s="101">
        <v>12</v>
      </c>
      <c r="B18" s="71">
        <v>4</v>
      </c>
      <c r="C18" s="71">
        <v>5</v>
      </c>
      <c r="D18" s="71">
        <v>5</v>
      </c>
      <c r="F18" s="78" t="s">
        <v>101</v>
      </c>
      <c r="G18" s="72">
        <v>35.583333333333329</v>
      </c>
      <c r="H18" s="72">
        <v>33</v>
      </c>
      <c r="I18" s="72">
        <v>1.0782828282828281</v>
      </c>
      <c r="J18" s="72"/>
      <c r="K18" s="72"/>
      <c r="L18" s="72"/>
      <c r="M18"/>
      <c r="N18"/>
      <c r="O18" s="72"/>
      <c r="P18" s="72"/>
      <c r="Q18" s="72"/>
      <c r="R18" s="72"/>
      <c r="S18" s="66"/>
      <c r="T18" s="92"/>
      <c r="U18" s="91"/>
      <c r="V18" s="93"/>
      <c r="W18" s="94"/>
      <c r="X18" s="49"/>
      <c r="Y18" s="88"/>
      <c r="Z18" s="87"/>
      <c r="AA18" s="87"/>
      <c r="AB18" s="87"/>
      <c r="AC18" s="87"/>
      <c r="AD18" s="87"/>
      <c r="AE18" s="87"/>
      <c r="AF18" s="87"/>
    </row>
    <row r="19" spans="1:32" s="68" customFormat="1" ht="15" customHeight="1" x14ac:dyDescent="0.4">
      <c r="A19" s="1"/>
      <c r="B19" s="7"/>
      <c r="C19" s="7"/>
      <c r="D19" s="7"/>
      <c r="F19" s="72"/>
      <c r="G19" s="72"/>
      <c r="H19" s="72"/>
      <c r="I19" s="72"/>
      <c r="J19" s="72"/>
      <c r="K19" s="72"/>
      <c r="L19" s="72"/>
      <c r="M19"/>
      <c r="N19"/>
      <c r="O19" s="72"/>
      <c r="P19" s="72"/>
      <c r="Q19" s="72"/>
      <c r="R19" s="72"/>
      <c r="S19" s="49"/>
      <c r="T19" s="49"/>
      <c r="U19" s="91"/>
      <c r="V19" s="49"/>
      <c r="W19" s="49"/>
      <c r="X19" s="49"/>
      <c r="Y19" s="49"/>
      <c r="Z19" s="87"/>
      <c r="AA19" s="87"/>
      <c r="AB19" s="87"/>
      <c r="AC19" s="87"/>
      <c r="AD19" s="87"/>
      <c r="AE19" s="87"/>
      <c r="AF19" s="87"/>
    </row>
    <row r="20" spans="1:32" s="68" customFormat="1" ht="15" customHeight="1" thickBot="1" x14ac:dyDescent="0.45">
      <c r="A20" s="10" t="s">
        <v>84</v>
      </c>
      <c r="B20" s="7">
        <f>SUM(B7:B18)</f>
        <v>44</v>
      </c>
      <c r="C20" s="7">
        <f t="shared" ref="C20:D20" si="0">SUM(C7:C18)</f>
        <v>48</v>
      </c>
      <c r="D20" s="7">
        <f t="shared" si="0"/>
        <v>41</v>
      </c>
      <c r="F20" s="77" t="s">
        <v>102</v>
      </c>
      <c r="G20" s="73">
        <v>37.638888888888893</v>
      </c>
      <c r="H20" s="73">
        <v>35</v>
      </c>
      <c r="I20" s="73"/>
      <c r="J20" s="73"/>
      <c r="K20" s="73"/>
      <c r="L20" s="73"/>
      <c r="M20"/>
      <c r="N20"/>
      <c r="O20" s="72"/>
      <c r="P20" s="72"/>
      <c r="Q20" s="72"/>
      <c r="R20" s="66"/>
      <c r="S20" s="84"/>
      <c r="T20" s="67"/>
      <c r="U20" s="86"/>
      <c r="V20" s="85"/>
      <c r="W20" s="67"/>
      <c r="X20" s="86"/>
      <c r="Y20" s="67"/>
      <c r="Z20" s="87"/>
      <c r="AA20" s="87"/>
      <c r="AB20" s="87"/>
      <c r="AC20" s="87"/>
      <c r="AD20" s="87"/>
      <c r="AE20" s="87"/>
      <c r="AF20" s="87"/>
    </row>
    <row r="21" spans="1:32" s="68" customFormat="1" ht="15" customHeight="1" x14ac:dyDescent="0.4">
      <c r="A21" s="10" t="s">
        <v>85</v>
      </c>
      <c r="B21" s="7">
        <f>AVERAGE(B7:B18)</f>
        <v>3.6666666666666665</v>
      </c>
      <c r="C21" s="7">
        <f t="shared" ref="C21:D21" si="1">AVERAGE(C7:C18)</f>
        <v>4</v>
      </c>
      <c r="D21" s="7">
        <f t="shared" si="1"/>
        <v>3.4166666666666665</v>
      </c>
      <c r="F21"/>
      <c r="G21"/>
      <c r="H21"/>
      <c r="I21"/>
      <c r="J21"/>
      <c r="K21"/>
      <c r="L21"/>
      <c r="M21"/>
      <c r="N21"/>
      <c r="O21" s="72"/>
      <c r="P21" s="72"/>
      <c r="Q21" s="72"/>
      <c r="R21" s="49"/>
      <c r="S21" s="49"/>
      <c r="T21" s="49"/>
      <c r="U21" s="91"/>
      <c r="V21" s="49"/>
      <c r="W21" s="49"/>
      <c r="X21" s="49"/>
      <c r="Y21" s="49"/>
      <c r="Z21" s="87"/>
      <c r="AA21" s="87"/>
      <c r="AB21" s="87"/>
      <c r="AC21" s="87"/>
      <c r="AD21" s="87"/>
      <c r="AE21" s="87"/>
      <c r="AF21" s="87"/>
    </row>
    <row r="22" spans="1:32" s="68" customFormat="1" ht="15" customHeight="1" x14ac:dyDescent="0.4">
      <c r="A22" s="10" t="s">
        <v>103</v>
      </c>
      <c r="B22" s="7">
        <f>VAR(B7:B18)</f>
        <v>1.3333333333333324</v>
      </c>
      <c r="C22" s="7">
        <f t="shared" ref="C22:D22" si="2">VAR(C7:C18)</f>
        <v>0.72727272727272729</v>
      </c>
      <c r="D22" s="7">
        <f t="shared" si="2"/>
        <v>1.1742424242424234</v>
      </c>
      <c r="F22"/>
      <c r="G22"/>
      <c r="H22"/>
      <c r="I22"/>
      <c r="J22"/>
      <c r="K22"/>
      <c r="L22"/>
      <c r="M22"/>
      <c r="N22"/>
      <c r="O22" s="49"/>
      <c r="P22" s="49"/>
      <c r="Q22" s="49"/>
      <c r="R22" s="49"/>
      <c r="S22" s="49"/>
      <c r="T22" s="49"/>
      <c r="U22" s="91"/>
      <c r="V22" s="49"/>
      <c r="W22" s="49"/>
      <c r="X22" s="49"/>
      <c r="Y22" s="49"/>
      <c r="Z22" s="87"/>
      <c r="AA22" s="87"/>
      <c r="AB22" s="87"/>
      <c r="AC22" s="87"/>
      <c r="AD22" s="87"/>
      <c r="AE22" s="87"/>
      <c r="AF22" s="87"/>
    </row>
    <row r="23" spans="1:32" s="68" customFormat="1" ht="15" customHeight="1" x14ac:dyDescent="0.4">
      <c r="A23" s="10" t="s">
        <v>132</v>
      </c>
      <c r="B23" s="7">
        <f>STDEV(B7:B18)</f>
        <v>1.154700538379251</v>
      </c>
      <c r="C23" s="7">
        <f t="shared" ref="C23:D23" si="3">STDEV(C7:C18)</f>
        <v>0.85280286542244177</v>
      </c>
      <c r="D23" s="7">
        <f t="shared" si="3"/>
        <v>1.0836246694508314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 s="70"/>
      <c r="V23"/>
      <c r="W23"/>
      <c r="X23"/>
      <c r="Y23"/>
    </row>
    <row r="24" spans="1:32" s="68" customFormat="1" ht="15" customHeight="1" x14ac:dyDescent="0.4">
      <c r="A24" s="10" t="s">
        <v>133</v>
      </c>
      <c r="B24" s="7">
        <f>STDEV(B7:B18)/SQRT(COUNT(B7:B18))</f>
        <v>0.3333333333333332</v>
      </c>
      <c r="C24" s="7">
        <f>STDEV(C7:C18)/SQRT(COUNT(C7:C18))</f>
        <v>0.24618298195866548</v>
      </c>
      <c r="D24" s="7">
        <f>STDEV(D7:D18)/SQRT(COUNT(D7:D18))</f>
        <v>0.3128154973039784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70"/>
      <c r="V24"/>
      <c r="W24"/>
      <c r="X24"/>
      <c r="Y24"/>
    </row>
    <row r="25" spans="1:32" s="68" customFormat="1" ht="15" customHeight="1" x14ac:dyDescent="0.4">
      <c r="A25" s="1"/>
      <c r="B25" s="7"/>
      <c r="C25" s="7"/>
      <c r="D25" s="7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70"/>
      <c r="V25"/>
      <c r="W25"/>
      <c r="X25"/>
      <c r="Y25"/>
    </row>
    <row r="26" spans="1:32" s="68" customFormat="1" ht="15" customHeight="1" x14ac:dyDescent="0.4">
      <c r="A26" s="1"/>
      <c r="B26" s="7"/>
      <c r="C26" s="7"/>
      <c r="D26" s="7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70"/>
      <c r="V26"/>
      <c r="W26"/>
      <c r="X26"/>
      <c r="Y26"/>
    </row>
    <row r="27" spans="1:32" s="68" customFormat="1" ht="18" customHeight="1" x14ac:dyDescent="0.4">
      <c r="A27" s="1"/>
      <c r="B27" s="7"/>
      <c r="C27" s="7"/>
      <c r="D27" s="7"/>
      <c r="F27" s="74" t="s">
        <v>104</v>
      </c>
      <c r="G27" s="75" t="s">
        <v>94</v>
      </c>
      <c r="H27"/>
      <c r="I27" s="79" t="s">
        <v>112</v>
      </c>
      <c r="J27" s="7">
        <v>0.05</v>
      </c>
      <c r="K27"/>
      <c r="L27" s="11" t="s">
        <v>117</v>
      </c>
      <c r="M27"/>
      <c r="N27"/>
      <c r="O27"/>
      <c r="P27"/>
      <c r="Q27"/>
      <c r="R27"/>
      <c r="S27"/>
      <c r="T27"/>
      <c r="U27" s="70"/>
      <c r="V27"/>
      <c r="W27"/>
      <c r="X27"/>
      <c r="Y27"/>
    </row>
    <row r="28" spans="1:32" s="68" customFormat="1" ht="18" customHeight="1" x14ac:dyDescent="0.4">
      <c r="A28" s="1"/>
      <c r="B28" s="7"/>
      <c r="C28" s="7"/>
      <c r="D28" s="7"/>
      <c r="F28" s="74" t="s">
        <v>105</v>
      </c>
      <c r="G28" s="75" t="s">
        <v>95</v>
      </c>
      <c r="H28"/>
      <c r="I28" s="10" t="s">
        <v>113</v>
      </c>
      <c r="J28" s="1">
        <v>2</v>
      </c>
      <c r="K28"/>
      <c r="L28" s="28" t="s">
        <v>118</v>
      </c>
      <c r="M28"/>
      <c r="N28"/>
      <c r="O28"/>
      <c r="P28"/>
      <c r="Q28"/>
      <c r="R28"/>
      <c r="S28"/>
      <c r="T28"/>
      <c r="U28" s="70"/>
      <c r="V28"/>
      <c r="W28"/>
      <c r="X28"/>
      <c r="Y28"/>
    </row>
    <row r="29" spans="1:32" s="68" customFormat="1" ht="18" customHeight="1" x14ac:dyDescent="0.4">
      <c r="A29" s="1"/>
      <c r="B29" s="7"/>
      <c r="C29" s="7"/>
      <c r="D29" s="7"/>
      <c r="F29" s="74" t="s">
        <v>106</v>
      </c>
      <c r="G29" s="75" t="s">
        <v>96</v>
      </c>
      <c r="H29"/>
      <c r="I29" s="10" t="s">
        <v>111</v>
      </c>
      <c r="J29" s="1">
        <v>0.39587899999999998</v>
      </c>
      <c r="K29"/>
      <c r="L29" s="28" t="s">
        <v>119</v>
      </c>
      <c r="M29"/>
      <c r="N29"/>
      <c r="O29"/>
      <c r="P29"/>
      <c r="Q29"/>
      <c r="R29"/>
      <c r="S29"/>
      <c r="T29"/>
      <c r="U29" s="70"/>
      <c r="V29"/>
      <c r="W29"/>
      <c r="X29"/>
      <c r="Y29"/>
    </row>
    <row r="30" spans="1:32" s="68" customFormat="1" ht="18" customHeight="1" x14ac:dyDescent="0.4">
      <c r="A30" s="1"/>
      <c r="B30" s="7"/>
      <c r="C30" s="7"/>
      <c r="D30" s="7"/>
      <c r="F30" s="74" t="s">
        <v>107</v>
      </c>
      <c r="G30" s="75" t="s">
        <v>97</v>
      </c>
      <c r="H30"/>
      <c r="I30" s="11"/>
      <c r="J30" s="1"/>
      <c r="K30"/>
      <c r="L30" s="151" t="b">
        <v>0</v>
      </c>
      <c r="M30" s="151"/>
      <c r="N30" s="151"/>
      <c r="O30" s="151"/>
      <c r="P30" s="151"/>
      <c r="Q30" s="151"/>
      <c r="R30" s="151"/>
      <c r="S30" s="151"/>
      <c r="T30"/>
      <c r="U30" s="70"/>
      <c r="V30"/>
      <c r="W30"/>
      <c r="X30"/>
      <c r="Y30"/>
    </row>
    <row r="31" spans="1:32" s="68" customFormat="1" x14ac:dyDescent="0.4">
      <c r="A31" s="1"/>
      <c r="B31" s="7"/>
      <c r="C31" s="7"/>
      <c r="D31" s="7"/>
      <c r="F31" s="10"/>
      <c r="G31" s="10"/>
      <c r="H31"/>
      <c r="O31"/>
      <c r="P31"/>
      <c r="Q31"/>
      <c r="R31"/>
      <c r="S31"/>
      <c r="T31"/>
      <c r="U31" s="70"/>
      <c r="V31"/>
      <c r="W31"/>
      <c r="X31"/>
      <c r="Y31"/>
    </row>
    <row r="32" spans="1:32" s="68" customFormat="1" x14ac:dyDescent="0.4">
      <c r="A32" s="1"/>
      <c r="B32" s="7"/>
      <c r="C32" s="7"/>
      <c r="D32" s="7"/>
      <c r="F32"/>
      <c r="G32"/>
      <c r="H32"/>
      <c r="O32"/>
      <c r="P32"/>
      <c r="Q32"/>
      <c r="R32"/>
      <c r="S32"/>
      <c r="T32"/>
      <c r="U32" s="70"/>
      <c r="V32"/>
      <c r="W32"/>
      <c r="X32"/>
      <c r="Y32"/>
    </row>
    <row r="33" spans="1:25" s="80" customFormat="1" x14ac:dyDescent="0.4">
      <c r="A33" s="17"/>
      <c r="B33" s="18"/>
      <c r="C33" s="18"/>
      <c r="D33" s="1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9"/>
      <c r="V33" s="16"/>
      <c r="W33" s="16"/>
      <c r="X33" s="16"/>
      <c r="Y33" s="16"/>
    </row>
    <row r="34" spans="1:25" s="68" customFormat="1" x14ac:dyDescent="0.4">
      <c r="A34" s="1"/>
      <c r="B34" s="7"/>
      <c r="C34" s="7"/>
      <c r="D34" s="7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70"/>
      <c r="V34"/>
      <c r="W34"/>
      <c r="X34"/>
      <c r="Y34"/>
    </row>
    <row r="35" spans="1:25" s="68" customFormat="1" x14ac:dyDescent="0.4">
      <c r="A35" s="1"/>
      <c r="B35" s="7"/>
      <c r="C35" s="7"/>
      <c r="D35" s="7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70"/>
      <c r="V35"/>
      <c r="W35"/>
      <c r="X35"/>
      <c r="Y35"/>
    </row>
    <row r="36" spans="1:25" s="68" customFormat="1" ht="20.100000000000001" x14ac:dyDescent="0.4">
      <c r="A36" s="102" t="s">
        <v>121</v>
      </c>
      <c r="B36" s="7"/>
      <c r="C36" s="7"/>
      <c r="D36" s="7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 s="70"/>
      <c r="V36"/>
      <c r="W36"/>
      <c r="X36"/>
      <c r="Y36"/>
    </row>
    <row r="37" spans="1:25" x14ac:dyDescent="0.4">
      <c r="B37" s="82">
        <v>6</v>
      </c>
      <c r="C37" s="82">
        <v>6</v>
      </c>
      <c r="D37" s="82">
        <v>6</v>
      </c>
    </row>
    <row r="38" spans="1:25" s="68" customFormat="1" x14ac:dyDescent="0.4">
      <c r="A38" s="1"/>
      <c r="B38" s="7"/>
      <c r="C38" s="7"/>
      <c r="D38" s="7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70"/>
      <c r="V38"/>
      <c r="W38"/>
      <c r="X38"/>
      <c r="Y38"/>
    </row>
    <row r="39" spans="1:25" s="68" customFormat="1" x14ac:dyDescent="0.4">
      <c r="A39" s="1"/>
      <c r="B39" s="10" t="s">
        <v>108</v>
      </c>
      <c r="C39" s="10" t="s">
        <v>109</v>
      </c>
      <c r="D39" s="10" t="s">
        <v>110</v>
      </c>
      <c r="F39" s="28" t="s">
        <v>86</v>
      </c>
      <c r="G39" s="28"/>
      <c r="H39" s="28"/>
      <c r="I39" s="28"/>
      <c r="J39" s="28"/>
      <c r="K39"/>
      <c r="L39"/>
      <c r="M39"/>
      <c r="N39"/>
      <c r="O39"/>
      <c r="P39"/>
      <c r="Q39"/>
      <c r="R39"/>
      <c r="S39"/>
      <c r="T39"/>
      <c r="U39" s="70"/>
      <c r="V39"/>
      <c r="W39"/>
      <c r="X39"/>
      <c r="Y39"/>
    </row>
    <row r="40" spans="1:25" s="68" customFormat="1" x14ac:dyDescent="0.4">
      <c r="A40" s="10">
        <v>1</v>
      </c>
      <c r="B40" s="103">
        <f>B37-1</f>
        <v>5</v>
      </c>
      <c r="C40" s="8">
        <f>C37-1</f>
        <v>5</v>
      </c>
      <c r="D40" s="8">
        <f>D37-2</f>
        <v>4</v>
      </c>
      <c r="F40" s="28"/>
      <c r="G40" s="28"/>
      <c r="H40" s="28"/>
      <c r="I40" s="28"/>
      <c r="J40" s="28"/>
      <c r="K40"/>
      <c r="L40"/>
      <c r="M40"/>
      <c r="N40"/>
      <c r="O40"/>
      <c r="P40"/>
      <c r="Q40"/>
      <c r="R40"/>
      <c r="S40"/>
      <c r="T40"/>
      <c r="U40" s="70"/>
      <c r="V40"/>
      <c r="W40"/>
      <c r="X40"/>
      <c r="Y40"/>
    </row>
    <row r="41" spans="1:25" s="68" customFormat="1" ht="12.6" thickBot="1" x14ac:dyDescent="0.45">
      <c r="A41" s="10">
        <v>2</v>
      </c>
      <c r="B41" s="2">
        <f>B37-2</f>
        <v>4</v>
      </c>
      <c r="C41" s="8">
        <f>C37-1</f>
        <v>5</v>
      </c>
      <c r="D41" s="8">
        <f>D37-2</f>
        <v>4</v>
      </c>
      <c r="F41" s="28" t="s">
        <v>87</v>
      </c>
      <c r="G41" s="28"/>
      <c r="H41" s="28"/>
      <c r="I41" s="28"/>
      <c r="J41" s="28"/>
      <c r="K41"/>
      <c r="L41"/>
      <c r="M41"/>
      <c r="N41"/>
      <c r="O41"/>
      <c r="P41"/>
      <c r="Q41"/>
      <c r="R41"/>
      <c r="S41"/>
      <c r="T41"/>
      <c r="U41" s="70"/>
      <c r="V41"/>
      <c r="W41"/>
      <c r="X41"/>
      <c r="Y41"/>
    </row>
    <row r="42" spans="1:25" s="68" customFormat="1" x14ac:dyDescent="0.4">
      <c r="A42" s="10">
        <v>3</v>
      </c>
      <c r="B42" s="2">
        <f>B37-2</f>
        <v>4</v>
      </c>
      <c r="C42" s="8">
        <f>C37-2</f>
        <v>4</v>
      </c>
      <c r="D42" s="8">
        <f>D37-1</f>
        <v>5</v>
      </c>
      <c r="F42" s="76" t="s">
        <v>88</v>
      </c>
      <c r="G42" s="76" t="s">
        <v>89</v>
      </c>
      <c r="H42" s="76" t="s">
        <v>84</v>
      </c>
      <c r="I42" s="76" t="s">
        <v>90</v>
      </c>
      <c r="J42" s="76" t="s">
        <v>91</v>
      </c>
      <c r="K42"/>
      <c r="L42"/>
      <c r="M42"/>
      <c r="N42"/>
      <c r="O42"/>
      <c r="P42"/>
      <c r="Q42"/>
      <c r="R42"/>
      <c r="S42"/>
      <c r="T42"/>
      <c r="U42" s="70"/>
      <c r="V42"/>
      <c r="W42"/>
      <c r="X42"/>
      <c r="Y42"/>
    </row>
    <row r="43" spans="1:25" s="68" customFormat="1" x14ac:dyDescent="0.4">
      <c r="A43" s="10">
        <v>4</v>
      </c>
      <c r="B43" s="2">
        <f>B37-4</f>
        <v>2</v>
      </c>
      <c r="C43" s="8">
        <f>C37-1</f>
        <v>5</v>
      </c>
      <c r="D43" s="8">
        <f>D37-1</f>
        <v>5</v>
      </c>
      <c r="F43" s="78" t="s">
        <v>108</v>
      </c>
      <c r="G43" s="72">
        <v>12</v>
      </c>
      <c r="H43" s="72">
        <v>47</v>
      </c>
      <c r="I43" s="72">
        <v>3.9166666666666665</v>
      </c>
      <c r="J43" s="72">
        <v>0.99242424242424154</v>
      </c>
      <c r="K43"/>
      <c r="L43"/>
      <c r="M43"/>
      <c r="N43"/>
      <c r="O43"/>
      <c r="P43"/>
      <c r="Q43"/>
      <c r="R43"/>
      <c r="S43"/>
      <c r="T43"/>
      <c r="U43" s="70"/>
      <c r="V43"/>
      <c r="W43"/>
      <c r="X43"/>
      <c r="Y43"/>
    </row>
    <row r="44" spans="1:25" s="68" customFormat="1" x14ac:dyDescent="0.4">
      <c r="A44" s="10">
        <v>5</v>
      </c>
      <c r="B44" s="2">
        <f>B37-4</f>
        <v>2</v>
      </c>
      <c r="C44" s="8">
        <f>C37-4</f>
        <v>2</v>
      </c>
      <c r="D44" s="8">
        <f>D37-4</f>
        <v>2</v>
      </c>
      <c r="F44" s="78" t="s">
        <v>109</v>
      </c>
      <c r="G44" s="72">
        <v>12</v>
      </c>
      <c r="H44" s="72">
        <v>47</v>
      </c>
      <c r="I44" s="72">
        <v>3.9166666666666665</v>
      </c>
      <c r="J44" s="72">
        <v>1.537878787878787</v>
      </c>
      <c r="K44"/>
      <c r="L44"/>
      <c r="M44"/>
      <c r="N44"/>
      <c r="O44"/>
      <c r="P44"/>
      <c r="Q44"/>
      <c r="R44"/>
      <c r="S44"/>
      <c r="T44"/>
      <c r="U44" s="70"/>
      <c r="V44"/>
      <c r="W44"/>
      <c r="X44"/>
      <c r="Y44"/>
    </row>
    <row r="45" spans="1:25" s="68" customFormat="1" ht="12.6" thickBot="1" x14ac:dyDescent="0.45">
      <c r="A45" s="10">
        <v>6</v>
      </c>
      <c r="B45" s="2">
        <f>B37-2</f>
        <v>4</v>
      </c>
      <c r="C45" s="8">
        <f>C37-2</f>
        <v>4</v>
      </c>
      <c r="D45" s="8">
        <f>D37-1</f>
        <v>5</v>
      </c>
      <c r="F45" s="77" t="s">
        <v>110</v>
      </c>
      <c r="G45" s="73">
        <v>12</v>
      </c>
      <c r="H45" s="73">
        <v>51</v>
      </c>
      <c r="I45" s="73">
        <v>4.25</v>
      </c>
      <c r="J45" s="73">
        <v>1.2954545454545454</v>
      </c>
      <c r="K45"/>
      <c r="L45"/>
      <c r="M45"/>
      <c r="N45"/>
      <c r="O45"/>
      <c r="P45"/>
      <c r="Q45"/>
      <c r="R45"/>
      <c r="S45"/>
      <c r="T45"/>
      <c r="U45" s="70"/>
      <c r="V45"/>
      <c r="W45"/>
      <c r="X45"/>
      <c r="Y45"/>
    </row>
    <row r="46" spans="1:25" x14ac:dyDescent="0.4">
      <c r="A46" s="10">
        <v>7</v>
      </c>
      <c r="B46" s="2">
        <f>B37-2</f>
        <v>4</v>
      </c>
      <c r="C46" s="8">
        <f>C37-2</f>
        <v>4</v>
      </c>
      <c r="D46" s="8">
        <f>D37-1</f>
        <v>5</v>
      </c>
      <c r="F46" s="28"/>
    </row>
    <row r="47" spans="1:25" x14ac:dyDescent="0.4">
      <c r="A47" s="10">
        <v>8</v>
      </c>
      <c r="B47" s="2">
        <f>B37-1</f>
        <v>5</v>
      </c>
      <c r="C47" s="8">
        <f>C37-2</f>
        <v>4</v>
      </c>
      <c r="D47" s="8">
        <f>D37-2</f>
        <v>4</v>
      </c>
      <c r="F47" s="28"/>
    </row>
    <row r="48" spans="1:25" ht="12.6" thickBot="1" x14ac:dyDescent="0.45">
      <c r="A48" s="10">
        <v>9</v>
      </c>
      <c r="B48" s="8">
        <f>B37-2</f>
        <v>4</v>
      </c>
      <c r="C48" s="8">
        <f>C37-1</f>
        <v>5</v>
      </c>
      <c r="D48" s="8">
        <f>D37-1</f>
        <v>5</v>
      </c>
      <c r="F48" s="28" t="s">
        <v>92</v>
      </c>
    </row>
    <row r="49" spans="1:25" x14ac:dyDescent="0.4">
      <c r="A49" s="10">
        <v>10</v>
      </c>
      <c r="B49" s="8">
        <f>B37-1</f>
        <v>5</v>
      </c>
      <c r="C49" s="8">
        <f>C37-4</f>
        <v>2</v>
      </c>
      <c r="D49" s="8">
        <f>D37-1</f>
        <v>5</v>
      </c>
      <c r="F49" s="76" t="s">
        <v>93</v>
      </c>
      <c r="G49" s="76" t="s">
        <v>94</v>
      </c>
      <c r="H49" s="76" t="s">
        <v>95</v>
      </c>
      <c r="I49" s="76" t="s">
        <v>96</v>
      </c>
      <c r="J49" s="76" t="s">
        <v>97</v>
      </c>
      <c r="K49" s="76" t="s">
        <v>98</v>
      </c>
      <c r="L49" s="76" t="s">
        <v>99</v>
      </c>
    </row>
    <row r="50" spans="1:25" x14ac:dyDescent="0.4">
      <c r="A50" s="10">
        <v>11</v>
      </c>
      <c r="B50" s="8">
        <f>B37-2</f>
        <v>4</v>
      </c>
      <c r="C50" s="8">
        <f>C37-4</f>
        <v>2</v>
      </c>
      <c r="D50" s="8">
        <f>D37-4</f>
        <v>2</v>
      </c>
      <c r="F50" s="98" t="s">
        <v>100</v>
      </c>
      <c r="G50" s="99">
        <v>0.88888888888887863</v>
      </c>
      <c r="H50" s="99">
        <v>2</v>
      </c>
      <c r="I50" s="99">
        <v>0.44444444444443931</v>
      </c>
      <c r="J50" s="99">
        <v>0.34851485148514449</v>
      </c>
      <c r="K50" s="99">
        <v>0.70830167005594702</v>
      </c>
      <c r="L50" s="99">
        <v>3.2849176510382869</v>
      </c>
      <c r="N50" s="10" t="s">
        <v>147</v>
      </c>
      <c r="O50" s="10">
        <f>K50</f>
        <v>0.70830167005594702</v>
      </c>
      <c r="P50" s="10" t="s">
        <v>146</v>
      </c>
      <c r="Q50" s="10">
        <f>J60</f>
        <v>0.05</v>
      </c>
      <c r="R50" s="10" t="s">
        <v>148</v>
      </c>
      <c r="S50" s="129" t="b">
        <f>K50&lt;J60</f>
        <v>0</v>
      </c>
    </row>
    <row r="51" spans="1:25" x14ac:dyDescent="0.4">
      <c r="A51" s="101">
        <v>12</v>
      </c>
      <c r="B51" s="71">
        <f>B37-2</f>
        <v>4</v>
      </c>
      <c r="C51" s="71">
        <f>C37-1</f>
        <v>5</v>
      </c>
      <c r="D51" s="71">
        <f>D37-1</f>
        <v>5</v>
      </c>
      <c r="F51" s="78" t="s">
        <v>101</v>
      </c>
      <c r="G51" s="72">
        <v>42.083333333333336</v>
      </c>
      <c r="H51" s="72">
        <v>33</v>
      </c>
      <c r="I51" s="72">
        <v>1.2752525252525253</v>
      </c>
      <c r="J51" s="72"/>
      <c r="K51" s="72"/>
      <c r="L51" s="72"/>
    </row>
    <row r="52" spans="1:25" x14ac:dyDescent="0.4">
      <c r="F52" s="78"/>
      <c r="G52" s="72"/>
      <c r="H52" s="72"/>
      <c r="I52" s="72"/>
      <c r="J52" s="72"/>
      <c r="K52" s="72"/>
      <c r="L52" s="72"/>
    </row>
    <row r="53" spans="1:25" ht="12.6" thickBot="1" x14ac:dyDescent="0.45">
      <c r="A53" s="10" t="s">
        <v>84</v>
      </c>
      <c r="B53" s="7">
        <f>SUM(B40:B51)</f>
        <v>47</v>
      </c>
      <c r="C53" s="7">
        <f t="shared" ref="C53:D53" si="4">SUM(C40:C51)</f>
        <v>47</v>
      </c>
      <c r="D53" s="7">
        <f t="shared" si="4"/>
        <v>51</v>
      </c>
      <c r="F53" s="77" t="s">
        <v>102</v>
      </c>
      <c r="G53" s="73">
        <v>42.972222222222214</v>
      </c>
      <c r="H53" s="73">
        <v>35</v>
      </c>
      <c r="I53" s="73"/>
      <c r="J53" s="73"/>
      <c r="K53" s="73"/>
      <c r="L53" s="73"/>
    </row>
    <row r="54" spans="1:25" s="68" customFormat="1" x14ac:dyDescent="0.4">
      <c r="A54" s="10" t="s">
        <v>85</v>
      </c>
      <c r="B54" s="7">
        <f>AVERAGE(B40:B51)</f>
        <v>3.9166666666666665</v>
      </c>
      <c r="C54" s="7">
        <f t="shared" ref="C54:D54" si="5">AVERAGE(C40:C51)</f>
        <v>3.9166666666666665</v>
      </c>
      <c r="D54" s="7">
        <f t="shared" si="5"/>
        <v>4.25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70"/>
      <c r="V54"/>
      <c r="W54"/>
      <c r="X54"/>
      <c r="Y54"/>
    </row>
    <row r="55" spans="1:25" s="68" customFormat="1" x14ac:dyDescent="0.4">
      <c r="A55" s="10" t="s">
        <v>103</v>
      </c>
      <c r="B55" s="7">
        <f>VAR(B40:B51)</f>
        <v>0.99242424242424154</v>
      </c>
      <c r="C55" s="7">
        <f t="shared" ref="C55:D55" si="6">VAR(C40:C51)</f>
        <v>1.537878787878787</v>
      </c>
      <c r="D55" s="7">
        <f t="shared" si="6"/>
        <v>1.2954545454545454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70"/>
      <c r="V55"/>
      <c r="W55"/>
      <c r="X55"/>
      <c r="Y55"/>
    </row>
    <row r="56" spans="1:25" s="68" customFormat="1" x14ac:dyDescent="0.4">
      <c r="A56" s="10" t="s">
        <v>132</v>
      </c>
      <c r="B56" s="7">
        <f>STDEV(B40:B51)</f>
        <v>0.99620491989562143</v>
      </c>
      <c r="C56" s="7">
        <f t="shared" ref="C56:D56" si="7">STDEV(C40:C51)</f>
        <v>1.2401124093721452</v>
      </c>
      <c r="D56" s="7">
        <f t="shared" si="7"/>
        <v>1.1381803659589922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70"/>
      <c r="V56"/>
      <c r="W56"/>
      <c r="X56"/>
      <c r="Y56"/>
    </row>
    <row r="57" spans="1:25" x14ac:dyDescent="0.4">
      <c r="A57" s="10" t="s">
        <v>133</v>
      </c>
      <c r="B57" s="7">
        <f>STDEV(B40:B51)/SQRT(COUNT(B40:B51))</f>
        <v>0.28757958933488331</v>
      </c>
      <c r="C57" s="7">
        <f>STDEV(C40:C51)/SQRT(COUNT(C40:C51))</f>
        <v>0.35798961668820173</v>
      </c>
      <c r="D57" s="7">
        <f>STDEV(D40:D51)/SQRT(COUNT(D40:D51))</f>
        <v>0.32856437033638547</v>
      </c>
    </row>
    <row r="60" spans="1:25" ht="15.6" x14ac:dyDescent="0.4">
      <c r="F60" s="74" t="s">
        <v>104</v>
      </c>
      <c r="G60" s="75" t="s">
        <v>94</v>
      </c>
      <c r="I60" s="79" t="s">
        <v>112</v>
      </c>
      <c r="J60" s="7">
        <v>0.05</v>
      </c>
      <c r="L60" s="11" t="s">
        <v>114</v>
      </c>
    </row>
    <row r="61" spans="1:25" x14ac:dyDescent="0.4">
      <c r="F61" s="74" t="s">
        <v>105</v>
      </c>
      <c r="G61" s="75" t="s">
        <v>95</v>
      </c>
      <c r="I61" s="10" t="s">
        <v>113</v>
      </c>
      <c r="J61" s="1">
        <v>2</v>
      </c>
      <c r="L61" s="28" t="s">
        <v>115</v>
      </c>
    </row>
    <row r="62" spans="1:25" x14ac:dyDescent="0.4">
      <c r="F62" s="74" t="s">
        <v>106</v>
      </c>
      <c r="G62" s="75" t="s">
        <v>96</v>
      </c>
      <c r="I62" s="10" t="s">
        <v>111</v>
      </c>
      <c r="J62" s="1">
        <v>0.70830199999999999</v>
      </c>
      <c r="L62" s="28" t="s">
        <v>116</v>
      </c>
    </row>
    <row r="63" spans="1:25" x14ac:dyDescent="0.4">
      <c r="F63" s="74" t="s">
        <v>107</v>
      </c>
      <c r="G63" s="75" t="s">
        <v>97</v>
      </c>
      <c r="J63" s="1"/>
      <c r="L63" s="150" t="b">
        <v>0</v>
      </c>
      <c r="M63" s="150"/>
      <c r="N63" s="150"/>
      <c r="O63" s="150"/>
      <c r="P63" s="150"/>
      <c r="Q63" s="150"/>
    </row>
    <row r="66" spans="1:21" s="16" customFormat="1" x14ac:dyDescent="0.4">
      <c r="A66" s="17"/>
      <c r="B66" s="18"/>
      <c r="C66" s="18"/>
      <c r="D66" s="18"/>
      <c r="E66" s="80"/>
      <c r="U66" s="89"/>
    </row>
    <row r="69" spans="1:21" ht="20.100000000000001" x14ac:dyDescent="0.4">
      <c r="A69" s="102" t="s">
        <v>122</v>
      </c>
    </row>
    <row r="71" spans="1:21" x14ac:dyDescent="0.4">
      <c r="B71" s="10" t="s">
        <v>108</v>
      </c>
      <c r="C71" s="10" t="s">
        <v>109</v>
      </c>
      <c r="D71" s="10" t="s">
        <v>110</v>
      </c>
      <c r="F71" s="28" t="s">
        <v>86</v>
      </c>
    </row>
    <row r="72" spans="1:21" x14ac:dyDescent="0.4">
      <c r="A72" s="10">
        <v>1</v>
      </c>
      <c r="B72" s="2">
        <v>5</v>
      </c>
      <c r="C72" s="8">
        <v>4</v>
      </c>
      <c r="D72" s="8">
        <v>4</v>
      </c>
    </row>
    <row r="73" spans="1:21" ht="12.6" thickBot="1" x14ac:dyDescent="0.45">
      <c r="A73" s="10">
        <v>2</v>
      </c>
      <c r="B73" s="2">
        <v>2</v>
      </c>
      <c r="C73" s="8">
        <v>4</v>
      </c>
      <c r="D73" s="8">
        <v>4</v>
      </c>
      <c r="F73" s="28" t="s">
        <v>87</v>
      </c>
    </row>
    <row r="74" spans="1:21" x14ac:dyDescent="0.4">
      <c r="A74" s="10">
        <v>3</v>
      </c>
      <c r="B74" s="2">
        <v>4</v>
      </c>
      <c r="C74" s="8">
        <v>5</v>
      </c>
      <c r="D74" s="8">
        <v>5</v>
      </c>
      <c r="F74" s="76" t="s">
        <v>88</v>
      </c>
      <c r="G74" s="76" t="s">
        <v>89</v>
      </c>
      <c r="H74" s="76" t="s">
        <v>84</v>
      </c>
      <c r="I74" s="76" t="s">
        <v>90</v>
      </c>
      <c r="J74" s="76" t="s">
        <v>91</v>
      </c>
    </row>
    <row r="75" spans="1:21" x14ac:dyDescent="0.4">
      <c r="A75" s="10">
        <v>4</v>
      </c>
      <c r="B75" s="2">
        <v>5</v>
      </c>
      <c r="C75" s="8">
        <v>4</v>
      </c>
      <c r="D75" s="8">
        <v>5</v>
      </c>
      <c r="F75" s="78" t="s">
        <v>108</v>
      </c>
      <c r="G75" s="72">
        <v>12</v>
      </c>
      <c r="H75" s="72">
        <v>50</v>
      </c>
      <c r="I75" s="72">
        <v>4.166666666666667</v>
      </c>
      <c r="J75" s="72">
        <v>1.2424242424242415</v>
      </c>
    </row>
    <row r="76" spans="1:21" x14ac:dyDescent="0.4">
      <c r="A76" s="10">
        <v>5</v>
      </c>
      <c r="B76" s="2">
        <v>5</v>
      </c>
      <c r="C76" s="8">
        <v>3</v>
      </c>
      <c r="D76" s="8">
        <v>3</v>
      </c>
      <c r="F76" s="78" t="s">
        <v>109</v>
      </c>
      <c r="G76" s="72">
        <v>12</v>
      </c>
      <c r="H76" s="72">
        <v>49</v>
      </c>
      <c r="I76" s="72">
        <v>4.083333333333333</v>
      </c>
      <c r="J76" s="72">
        <v>0.99242424242424154</v>
      </c>
    </row>
    <row r="77" spans="1:21" ht="12.6" thickBot="1" x14ac:dyDescent="0.45">
      <c r="A77" s="10">
        <v>6</v>
      </c>
      <c r="B77" s="2">
        <v>4</v>
      </c>
      <c r="C77" s="8">
        <v>2</v>
      </c>
      <c r="D77" s="8">
        <v>2</v>
      </c>
      <c r="F77" s="77" t="s">
        <v>110</v>
      </c>
      <c r="G77" s="73">
        <v>12</v>
      </c>
      <c r="H77" s="73">
        <v>49</v>
      </c>
      <c r="I77" s="73">
        <v>4.083333333333333</v>
      </c>
      <c r="J77" s="73">
        <v>0.99242424242424154</v>
      </c>
    </row>
    <row r="78" spans="1:21" x14ac:dyDescent="0.4">
      <c r="A78" s="10">
        <v>7</v>
      </c>
      <c r="B78" s="2">
        <v>4</v>
      </c>
      <c r="C78" s="8">
        <v>3</v>
      </c>
      <c r="D78" s="8">
        <v>5</v>
      </c>
    </row>
    <row r="79" spans="1:21" x14ac:dyDescent="0.4">
      <c r="A79" s="10">
        <v>8</v>
      </c>
      <c r="B79" s="2">
        <v>5</v>
      </c>
      <c r="C79" s="8">
        <v>4</v>
      </c>
      <c r="D79" s="8">
        <v>5</v>
      </c>
    </row>
    <row r="80" spans="1:21" ht="12.6" thickBot="1" x14ac:dyDescent="0.45">
      <c r="A80" s="10">
        <v>9</v>
      </c>
      <c r="B80" s="8">
        <v>4</v>
      </c>
      <c r="C80" s="8">
        <v>5</v>
      </c>
      <c r="D80" s="8">
        <v>4</v>
      </c>
      <c r="F80" s="28" t="s">
        <v>92</v>
      </c>
    </row>
    <row r="81" spans="1:19" x14ac:dyDescent="0.4">
      <c r="A81" s="10">
        <v>10</v>
      </c>
      <c r="B81" s="8">
        <v>5</v>
      </c>
      <c r="C81" s="8">
        <v>5</v>
      </c>
      <c r="D81" s="8">
        <v>4</v>
      </c>
      <c r="F81" s="76" t="s">
        <v>93</v>
      </c>
      <c r="G81" s="76" t="s">
        <v>94</v>
      </c>
      <c r="H81" s="76" t="s">
        <v>95</v>
      </c>
      <c r="I81" s="76" t="s">
        <v>96</v>
      </c>
      <c r="J81" s="76" t="s">
        <v>97</v>
      </c>
      <c r="K81" s="76" t="s">
        <v>98</v>
      </c>
      <c r="L81" s="76" t="s">
        <v>99</v>
      </c>
    </row>
    <row r="82" spans="1:19" x14ac:dyDescent="0.4">
      <c r="A82" s="10">
        <v>11</v>
      </c>
      <c r="B82" s="8">
        <v>2</v>
      </c>
      <c r="C82" s="8">
        <v>5</v>
      </c>
      <c r="D82" s="8">
        <v>3</v>
      </c>
      <c r="F82" s="98" t="s">
        <v>100</v>
      </c>
      <c r="G82" s="100">
        <v>5.5555555555550029E-2</v>
      </c>
      <c r="H82" s="100">
        <v>2</v>
      </c>
      <c r="I82" s="100">
        <v>2.7777777777775015E-2</v>
      </c>
      <c r="J82" s="100">
        <v>2.5821596244128889E-2</v>
      </c>
      <c r="K82" s="100">
        <v>0.97452859948776616</v>
      </c>
      <c r="L82" s="100">
        <v>3.2849176510382869</v>
      </c>
      <c r="N82" s="10" t="s">
        <v>147</v>
      </c>
      <c r="O82" s="10">
        <f>K82</f>
        <v>0.97452859948776616</v>
      </c>
      <c r="P82" s="10" t="s">
        <v>146</v>
      </c>
      <c r="Q82" s="10">
        <f>J92</f>
        <v>0.05</v>
      </c>
      <c r="R82" s="10" t="s">
        <v>148</v>
      </c>
      <c r="S82" s="129" t="b">
        <f>K82&lt;J92</f>
        <v>0</v>
      </c>
    </row>
    <row r="83" spans="1:19" x14ac:dyDescent="0.4">
      <c r="A83" s="101">
        <v>12</v>
      </c>
      <c r="B83" s="71">
        <v>5</v>
      </c>
      <c r="C83" s="71">
        <v>5</v>
      </c>
      <c r="D83" s="71">
        <v>5</v>
      </c>
      <c r="F83" s="78" t="s">
        <v>101</v>
      </c>
      <c r="G83" s="72">
        <v>35.5</v>
      </c>
      <c r="H83" s="72">
        <v>33</v>
      </c>
      <c r="I83" s="72">
        <v>1.0757575757575757</v>
      </c>
      <c r="J83" s="72"/>
      <c r="K83" s="72"/>
      <c r="L83" s="72"/>
    </row>
    <row r="84" spans="1:19" x14ac:dyDescent="0.4">
      <c r="F84" s="72"/>
      <c r="G84" s="72"/>
      <c r="H84" s="72"/>
      <c r="I84" s="72"/>
      <c r="J84" s="72"/>
      <c r="K84" s="72"/>
      <c r="L84" s="72"/>
    </row>
    <row r="85" spans="1:19" ht="12.6" thickBot="1" x14ac:dyDescent="0.45">
      <c r="A85" s="10" t="s">
        <v>84</v>
      </c>
      <c r="B85" s="7">
        <f>SUM(B72:B83)</f>
        <v>50</v>
      </c>
      <c r="C85" s="7">
        <f t="shared" ref="C85:D85" si="8">SUM(C72:C83)</f>
        <v>49</v>
      </c>
      <c r="D85" s="7">
        <f t="shared" si="8"/>
        <v>49</v>
      </c>
      <c r="F85" s="77" t="s">
        <v>102</v>
      </c>
      <c r="G85" s="73">
        <v>35.55555555555555</v>
      </c>
      <c r="H85" s="73">
        <v>35</v>
      </c>
      <c r="I85" s="73"/>
      <c r="J85" s="73"/>
      <c r="K85" s="73"/>
      <c r="L85" s="73"/>
    </row>
    <row r="86" spans="1:19" x14ac:dyDescent="0.4">
      <c r="A86" s="10" t="s">
        <v>85</v>
      </c>
      <c r="B86" s="7">
        <f>AVERAGE(B72:B83)</f>
        <v>4.166666666666667</v>
      </c>
      <c r="C86" s="7">
        <f t="shared" ref="C86:D86" si="9">AVERAGE(C72:C83)</f>
        <v>4.083333333333333</v>
      </c>
      <c r="D86" s="7">
        <f t="shared" si="9"/>
        <v>4.083333333333333</v>
      </c>
    </row>
    <row r="87" spans="1:19" x14ac:dyDescent="0.4">
      <c r="A87" s="10" t="s">
        <v>103</v>
      </c>
      <c r="B87" s="7">
        <f>VAR(B72:B83)</f>
        <v>1.2424242424242415</v>
      </c>
      <c r="C87" s="7">
        <f t="shared" ref="C87:D87" si="10">VAR(C72:C83)</f>
        <v>0.99242424242424154</v>
      </c>
      <c r="D87" s="7">
        <f t="shared" si="10"/>
        <v>0.99242424242424154</v>
      </c>
    </row>
    <row r="88" spans="1:19" x14ac:dyDescent="0.4">
      <c r="A88" s="10" t="s">
        <v>132</v>
      </c>
      <c r="B88" s="7">
        <f>STDEV(B72:B83)</f>
        <v>1.114640858045425</v>
      </c>
      <c r="C88" s="7">
        <f t="shared" ref="C88:D88" si="11">STDEV(C72:C83)</f>
        <v>0.99620491989562143</v>
      </c>
      <c r="D88" s="7">
        <f t="shared" si="11"/>
        <v>0.99620491989562143</v>
      </c>
    </row>
    <row r="89" spans="1:19" x14ac:dyDescent="0.4">
      <c r="A89" s="10" t="s">
        <v>133</v>
      </c>
      <c r="B89" s="7">
        <f>STDEV(B72:B83)/SQRT(COUNT(B72:B83))</f>
        <v>0.32176909972114082</v>
      </c>
      <c r="C89" s="7">
        <f>STDEV(C72:C83)/SQRT(COUNT(C72:C83))</f>
        <v>0.28757958933488331</v>
      </c>
      <c r="D89" s="7">
        <f>STDEV(D72:D83)/SQRT(COUNT(D72:D83))</f>
        <v>0.28757958933488331</v>
      </c>
    </row>
    <row r="92" spans="1:19" ht="15.6" x14ac:dyDescent="0.4">
      <c r="F92" s="74" t="s">
        <v>104</v>
      </c>
      <c r="G92" s="75" t="s">
        <v>94</v>
      </c>
      <c r="I92" s="79" t="s">
        <v>112</v>
      </c>
      <c r="J92" s="7">
        <v>0.05</v>
      </c>
      <c r="L92" s="11" t="s">
        <v>125</v>
      </c>
    </row>
    <row r="93" spans="1:19" x14ac:dyDescent="0.4">
      <c r="F93" s="74" t="s">
        <v>105</v>
      </c>
      <c r="G93" s="75" t="s">
        <v>95</v>
      </c>
      <c r="I93" s="10" t="s">
        <v>113</v>
      </c>
      <c r="J93" s="1">
        <v>2</v>
      </c>
      <c r="L93" s="28" t="s">
        <v>115</v>
      </c>
    </row>
    <row r="94" spans="1:19" x14ac:dyDescent="0.4">
      <c r="F94" s="74" t="s">
        <v>106</v>
      </c>
      <c r="G94" s="75" t="s">
        <v>96</v>
      </c>
      <c r="I94" s="10" t="s">
        <v>111</v>
      </c>
      <c r="J94" s="1">
        <v>0.97452899999999998</v>
      </c>
      <c r="L94" s="28" t="s">
        <v>116</v>
      </c>
    </row>
    <row r="95" spans="1:19" x14ac:dyDescent="0.4">
      <c r="F95" s="74" t="s">
        <v>107</v>
      </c>
      <c r="G95" s="75" t="s">
        <v>97</v>
      </c>
      <c r="J95" s="1"/>
      <c r="L95" s="150" t="b">
        <v>0</v>
      </c>
      <c r="M95" s="150"/>
      <c r="N95" s="150"/>
      <c r="O95" s="150"/>
      <c r="P95" s="150"/>
      <c r="Q95" s="150"/>
    </row>
    <row r="98" spans="1:21" s="16" customFormat="1" x14ac:dyDescent="0.4">
      <c r="A98" s="17"/>
      <c r="B98" s="18"/>
      <c r="C98" s="18"/>
      <c r="D98" s="18"/>
      <c r="E98" s="80"/>
      <c r="U98" s="89"/>
    </row>
    <row r="101" spans="1:21" ht="20.100000000000001" x14ac:dyDescent="0.4">
      <c r="A101" s="102" t="s">
        <v>123</v>
      </c>
    </row>
    <row r="103" spans="1:21" x14ac:dyDescent="0.4">
      <c r="B103" s="10" t="s">
        <v>108</v>
      </c>
      <c r="C103" s="10" t="s">
        <v>109</v>
      </c>
      <c r="D103" s="10" t="s">
        <v>110</v>
      </c>
      <c r="F103" s="28" t="s">
        <v>86</v>
      </c>
    </row>
    <row r="104" spans="1:21" x14ac:dyDescent="0.4">
      <c r="A104" s="10">
        <v>1</v>
      </c>
      <c r="B104" s="2">
        <v>5</v>
      </c>
      <c r="C104" s="8">
        <v>5</v>
      </c>
      <c r="D104" s="8">
        <v>3</v>
      </c>
    </row>
    <row r="105" spans="1:21" ht="12.6" thickBot="1" x14ac:dyDescent="0.45">
      <c r="A105" s="10">
        <v>2</v>
      </c>
      <c r="B105" s="2">
        <v>4</v>
      </c>
      <c r="C105" s="8">
        <v>5</v>
      </c>
      <c r="D105" s="8">
        <v>4</v>
      </c>
      <c r="F105" s="28" t="s">
        <v>87</v>
      </c>
    </row>
    <row r="106" spans="1:21" x14ac:dyDescent="0.4">
      <c r="A106" s="10">
        <v>3</v>
      </c>
      <c r="B106" s="2">
        <v>4</v>
      </c>
      <c r="C106" s="8">
        <v>5</v>
      </c>
      <c r="D106" s="8">
        <v>5</v>
      </c>
      <c r="F106" s="76" t="s">
        <v>88</v>
      </c>
      <c r="G106" s="76" t="s">
        <v>89</v>
      </c>
      <c r="H106" s="76" t="s">
        <v>84</v>
      </c>
      <c r="I106" s="76" t="s">
        <v>90</v>
      </c>
      <c r="J106" s="76" t="s">
        <v>91</v>
      </c>
    </row>
    <row r="107" spans="1:21" x14ac:dyDescent="0.4">
      <c r="A107" s="10">
        <v>4</v>
      </c>
      <c r="B107" s="2">
        <v>5</v>
      </c>
      <c r="C107" s="8">
        <v>5</v>
      </c>
      <c r="D107" s="8">
        <v>5</v>
      </c>
      <c r="F107" s="78" t="s">
        <v>108</v>
      </c>
      <c r="G107" s="72">
        <v>12</v>
      </c>
      <c r="H107" s="72">
        <v>50</v>
      </c>
      <c r="I107" s="72">
        <v>4.166666666666667</v>
      </c>
      <c r="J107" s="72">
        <v>0.8787878787878779</v>
      </c>
    </row>
    <row r="108" spans="1:21" x14ac:dyDescent="0.4">
      <c r="A108" s="10">
        <v>5</v>
      </c>
      <c r="B108" s="2">
        <v>3</v>
      </c>
      <c r="C108" s="8">
        <v>3</v>
      </c>
      <c r="D108" s="8">
        <v>4</v>
      </c>
      <c r="F108" s="78" t="s">
        <v>109</v>
      </c>
      <c r="G108" s="72">
        <v>12</v>
      </c>
      <c r="H108" s="72">
        <v>53</v>
      </c>
      <c r="I108" s="72">
        <v>4.416666666666667</v>
      </c>
      <c r="J108" s="72">
        <v>1.1742424242424234</v>
      </c>
    </row>
    <row r="109" spans="1:21" ht="12.6" thickBot="1" x14ac:dyDescent="0.45">
      <c r="A109" s="10">
        <v>6</v>
      </c>
      <c r="B109" s="2">
        <v>4</v>
      </c>
      <c r="C109" s="8">
        <v>5</v>
      </c>
      <c r="D109" s="8">
        <v>5</v>
      </c>
      <c r="F109" s="77" t="s">
        <v>110</v>
      </c>
      <c r="G109" s="73">
        <v>12</v>
      </c>
      <c r="H109" s="73">
        <v>51</v>
      </c>
      <c r="I109" s="73">
        <v>4.25</v>
      </c>
      <c r="J109" s="73">
        <v>0.56818181818181823</v>
      </c>
    </row>
    <row r="110" spans="1:21" x14ac:dyDescent="0.4">
      <c r="A110" s="10">
        <v>7</v>
      </c>
      <c r="B110" s="2">
        <v>5</v>
      </c>
      <c r="C110" s="8">
        <v>2</v>
      </c>
      <c r="D110" s="8">
        <v>5</v>
      </c>
    </row>
    <row r="111" spans="1:21" x14ac:dyDescent="0.4">
      <c r="A111" s="10">
        <v>8</v>
      </c>
      <c r="B111" s="2">
        <v>5</v>
      </c>
      <c r="C111" s="8">
        <v>3</v>
      </c>
      <c r="D111" s="8">
        <v>3</v>
      </c>
    </row>
    <row r="112" spans="1:21" ht="12.6" thickBot="1" x14ac:dyDescent="0.45">
      <c r="A112" s="10">
        <v>9</v>
      </c>
      <c r="B112" s="8">
        <v>4</v>
      </c>
      <c r="C112" s="8">
        <v>5</v>
      </c>
      <c r="D112" s="8">
        <v>4</v>
      </c>
      <c r="F112" s="28" t="s">
        <v>92</v>
      </c>
    </row>
    <row r="113" spans="1:19" x14ac:dyDescent="0.4">
      <c r="A113" s="10">
        <v>10</v>
      </c>
      <c r="B113" s="8">
        <v>5</v>
      </c>
      <c r="C113" s="8">
        <v>5</v>
      </c>
      <c r="D113" s="8">
        <v>4</v>
      </c>
      <c r="F113" s="76" t="s">
        <v>93</v>
      </c>
      <c r="G113" s="76" t="s">
        <v>94</v>
      </c>
      <c r="H113" s="76" t="s">
        <v>95</v>
      </c>
      <c r="I113" s="76" t="s">
        <v>96</v>
      </c>
      <c r="J113" s="76" t="s">
        <v>97</v>
      </c>
      <c r="K113" s="76" t="s">
        <v>98</v>
      </c>
      <c r="L113" s="76" t="s">
        <v>99</v>
      </c>
    </row>
    <row r="114" spans="1:19" x14ac:dyDescent="0.4">
      <c r="A114" s="10">
        <v>11</v>
      </c>
      <c r="B114" s="8">
        <v>4</v>
      </c>
      <c r="C114" s="8">
        <v>5</v>
      </c>
      <c r="D114" s="8">
        <v>4</v>
      </c>
      <c r="F114" s="98" t="s">
        <v>100</v>
      </c>
      <c r="G114" s="99">
        <v>0.38888888888888928</v>
      </c>
      <c r="H114" s="99">
        <v>2</v>
      </c>
      <c r="I114" s="99">
        <v>0.19444444444444464</v>
      </c>
      <c r="J114" s="99">
        <v>0.22254335260115632</v>
      </c>
      <c r="K114" s="99">
        <v>0.80167183516888785</v>
      </c>
      <c r="L114" s="99">
        <v>3.2849176510382869</v>
      </c>
      <c r="N114" s="10" t="s">
        <v>147</v>
      </c>
      <c r="O114" s="10">
        <f>K114</f>
        <v>0.80167183516888785</v>
      </c>
      <c r="P114" s="10" t="s">
        <v>146</v>
      </c>
      <c r="Q114" s="10">
        <f>J124</f>
        <v>0.05</v>
      </c>
      <c r="R114" s="10" t="s">
        <v>148</v>
      </c>
      <c r="S114" s="129" t="b">
        <f>K114&lt;J124</f>
        <v>0</v>
      </c>
    </row>
    <row r="115" spans="1:19" x14ac:dyDescent="0.4">
      <c r="A115" s="101">
        <v>12</v>
      </c>
      <c r="B115" s="71">
        <v>2</v>
      </c>
      <c r="C115" s="71">
        <v>5</v>
      </c>
      <c r="D115" s="71">
        <v>5</v>
      </c>
      <c r="F115" s="78" t="s">
        <v>101</v>
      </c>
      <c r="G115" s="72">
        <v>28.833333333333329</v>
      </c>
      <c r="H115" s="72">
        <v>33</v>
      </c>
      <c r="I115" s="72">
        <v>0.87373737373737359</v>
      </c>
      <c r="J115" s="72"/>
      <c r="K115" s="72"/>
      <c r="L115" s="72"/>
    </row>
    <row r="116" spans="1:19" x14ac:dyDescent="0.4">
      <c r="F116" s="72"/>
      <c r="G116" s="72"/>
      <c r="H116" s="72"/>
      <c r="I116" s="72"/>
      <c r="J116" s="72"/>
      <c r="K116" s="72"/>
      <c r="L116" s="72"/>
    </row>
    <row r="117" spans="1:19" ht="12.6" thickBot="1" x14ac:dyDescent="0.45">
      <c r="A117" s="10" t="s">
        <v>84</v>
      </c>
      <c r="B117" s="7">
        <f>SUM(B104:B115)</f>
        <v>50</v>
      </c>
      <c r="C117" s="7">
        <f t="shared" ref="C117:D117" si="12">SUM(C104:C115)</f>
        <v>53</v>
      </c>
      <c r="D117" s="7">
        <f t="shared" si="12"/>
        <v>51</v>
      </c>
      <c r="F117" s="77" t="s">
        <v>102</v>
      </c>
      <c r="G117" s="73">
        <v>29.222222222222218</v>
      </c>
      <c r="H117" s="73">
        <v>35</v>
      </c>
      <c r="I117" s="73"/>
      <c r="J117" s="73"/>
      <c r="K117" s="73"/>
      <c r="L117" s="73"/>
    </row>
    <row r="118" spans="1:19" x14ac:dyDescent="0.4">
      <c r="A118" s="10" t="s">
        <v>85</v>
      </c>
      <c r="B118" s="7">
        <f>AVERAGE(B104:B115)</f>
        <v>4.166666666666667</v>
      </c>
      <c r="C118" s="7">
        <f t="shared" ref="C118:D118" si="13">AVERAGE(C104:C115)</f>
        <v>4.416666666666667</v>
      </c>
      <c r="D118" s="7">
        <f t="shared" si="13"/>
        <v>4.25</v>
      </c>
    </row>
    <row r="119" spans="1:19" x14ac:dyDescent="0.4">
      <c r="A119" s="10" t="s">
        <v>103</v>
      </c>
      <c r="B119" s="7">
        <f>VAR(B104:B115)</f>
        <v>0.8787878787878779</v>
      </c>
      <c r="C119" s="7">
        <f t="shared" ref="C119:D119" si="14">VAR(C104:C115)</f>
        <v>1.1742424242424234</v>
      </c>
      <c r="D119" s="7">
        <f t="shared" si="14"/>
        <v>0.56818181818181823</v>
      </c>
    </row>
    <row r="120" spans="1:19" x14ac:dyDescent="0.4">
      <c r="A120" s="10" t="s">
        <v>132</v>
      </c>
      <c r="B120" s="7">
        <f>STDEV(B104:B115)</f>
        <v>0.9374368665610916</v>
      </c>
      <c r="C120" s="7">
        <f t="shared" ref="C120:D120" si="15">STDEV(C104:C115)</f>
        <v>1.0836246694508314</v>
      </c>
      <c r="D120" s="7">
        <f t="shared" si="15"/>
        <v>0.75377836144440913</v>
      </c>
    </row>
    <row r="121" spans="1:19" x14ac:dyDescent="0.4">
      <c r="A121" s="10" t="s">
        <v>133</v>
      </c>
      <c r="B121" s="7">
        <f>STDEV(B104:B115)/SQRT(COUNT(B104:B115))</f>
        <v>0.2706147136286628</v>
      </c>
      <c r="C121" s="7">
        <f>STDEV(C104:C115)/SQRT(COUNT(C104:C115))</f>
        <v>0.3128154973039784</v>
      </c>
      <c r="D121" s="7">
        <f>STDEV(D104:D115)/SQRT(COUNT(D104:D115))</f>
        <v>0.21759706994462233</v>
      </c>
    </row>
    <row r="124" spans="1:19" ht="15.6" x14ac:dyDescent="0.4">
      <c r="F124" s="74" t="s">
        <v>104</v>
      </c>
      <c r="G124" s="75" t="s">
        <v>94</v>
      </c>
      <c r="I124" s="79" t="s">
        <v>112</v>
      </c>
      <c r="J124" s="7">
        <v>0.05</v>
      </c>
      <c r="L124" s="11" t="s">
        <v>126</v>
      </c>
    </row>
    <row r="125" spans="1:19" x14ac:dyDescent="0.4">
      <c r="F125" s="74" t="s">
        <v>105</v>
      </c>
      <c r="G125" s="75" t="s">
        <v>95</v>
      </c>
      <c r="I125" s="10" t="s">
        <v>113</v>
      </c>
      <c r="J125" s="1">
        <v>2</v>
      </c>
      <c r="L125" s="28" t="s">
        <v>115</v>
      </c>
    </row>
    <row r="126" spans="1:19" x14ac:dyDescent="0.4">
      <c r="F126" s="74" t="s">
        <v>106</v>
      </c>
      <c r="G126" s="75" t="s">
        <v>96</v>
      </c>
      <c r="I126" s="10" t="s">
        <v>111</v>
      </c>
      <c r="J126" s="1">
        <v>0.80167200000000005</v>
      </c>
      <c r="L126" s="28" t="s">
        <v>116</v>
      </c>
    </row>
    <row r="127" spans="1:19" x14ac:dyDescent="0.4">
      <c r="F127" s="74" t="s">
        <v>107</v>
      </c>
      <c r="G127" s="75" t="s">
        <v>97</v>
      </c>
      <c r="J127" s="1"/>
      <c r="L127" s="150" t="b">
        <v>0</v>
      </c>
      <c r="M127" s="150"/>
      <c r="N127" s="150"/>
      <c r="O127" s="150"/>
      <c r="P127" s="150"/>
      <c r="Q127" s="150"/>
    </row>
    <row r="130" spans="1:21" s="16" customFormat="1" x14ac:dyDescent="0.4">
      <c r="A130" s="17"/>
      <c r="B130" s="18"/>
      <c r="C130" s="18"/>
      <c r="D130" s="18"/>
      <c r="E130" s="80"/>
      <c r="U130" s="89"/>
    </row>
    <row r="133" spans="1:21" ht="20.100000000000001" x14ac:dyDescent="0.4">
      <c r="A133" s="102" t="s">
        <v>124</v>
      </c>
    </row>
    <row r="135" spans="1:21" x14ac:dyDescent="0.4">
      <c r="B135" s="10" t="s">
        <v>108</v>
      </c>
      <c r="C135" s="10" t="s">
        <v>109</v>
      </c>
      <c r="D135" s="10" t="s">
        <v>110</v>
      </c>
      <c r="F135" s="28" t="s">
        <v>86</v>
      </c>
    </row>
    <row r="136" spans="1:21" x14ac:dyDescent="0.4">
      <c r="A136" s="10">
        <v>1</v>
      </c>
      <c r="B136" s="2">
        <v>2</v>
      </c>
      <c r="C136" s="8">
        <v>2</v>
      </c>
      <c r="D136" s="8">
        <v>3</v>
      </c>
    </row>
    <row r="137" spans="1:21" ht="12.6" thickBot="1" x14ac:dyDescent="0.45">
      <c r="A137" s="10">
        <v>2</v>
      </c>
      <c r="B137" s="2">
        <v>1</v>
      </c>
      <c r="C137" s="8">
        <v>5</v>
      </c>
      <c r="D137" s="8">
        <v>4</v>
      </c>
      <c r="F137" s="28" t="s">
        <v>87</v>
      </c>
    </row>
    <row r="138" spans="1:21" x14ac:dyDescent="0.4">
      <c r="A138" s="10">
        <v>3</v>
      </c>
      <c r="B138" s="2">
        <v>4</v>
      </c>
      <c r="C138" s="8">
        <v>5</v>
      </c>
      <c r="D138" s="8">
        <v>5</v>
      </c>
      <c r="F138" s="76" t="s">
        <v>88</v>
      </c>
      <c r="G138" s="76" t="s">
        <v>89</v>
      </c>
      <c r="H138" s="76" t="s">
        <v>84</v>
      </c>
      <c r="I138" s="76" t="s">
        <v>90</v>
      </c>
      <c r="J138" s="76" t="s">
        <v>91</v>
      </c>
    </row>
    <row r="139" spans="1:21" x14ac:dyDescent="0.4">
      <c r="A139" s="10">
        <v>4</v>
      </c>
      <c r="B139" s="2">
        <v>5</v>
      </c>
      <c r="C139" s="8">
        <v>4</v>
      </c>
      <c r="D139" s="8">
        <v>4</v>
      </c>
      <c r="F139" s="78" t="s">
        <v>108</v>
      </c>
      <c r="G139" s="72">
        <v>12</v>
      </c>
      <c r="H139" s="72">
        <v>43</v>
      </c>
      <c r="I139" s="72">
        <v>3.5833333333333335</v>
      </c>
      <c r="J139" s="72">
        <v>2.2651515151515142</v>
      </c>
    </row>
    <row r="140" spans="1:21" x14ac:dyDescent="0.4">
      <c r="A140" s="10">
        <v>5</v>
      </c>
      <c r="B140" s="2">
        <v>2</v>
      </c>
      <c r="C140" s="8">
        <v>1</v>
      </c>
      <c r="D140" s="8">
        <v>5</v>
      </c>
      <c r="F140" s="78" t="s">
        <v>109</v>
      </c>
      <c r="G140" s="72">
        <v>12</v>
      </c>
      <c r="H140" s="72">
        <v>46</v>
      </c>
      <c r="I140" s="72">
        <v>3.8333333333333335</v>
      </c>
      <c r="J140" s="72">
        <v>2.1515151515151505</v>
      </c>
    </row>
    <row r="141" spans="1:21" ht="12.6" thickBot="1" x14ac:dyDescent="0.45">
      <c r="A141" s="10">
        <v>6</v>
      </c>
      <c r="B141" s="2">
        <v>5</v>
      </c>
      <c r="C141" s="8">
        <v>5</v>
      </c>
      <c r="D141" s="8">
        <v>4</v>
      </c>
      <c r="F141" s="77" t="s">
        <v>110</v>
      </c>
      <c r="G141" s="73">
        <v>12</v>
      </c>
      <c r="H141" s="73">
        <v>42</v>
      </c>
      <c r="I141" s="73">
        <v>3.5</v>
      </c>
      <c r="J141" s="73">
        <v>2.0909090909090908</v>
      </c>
    </row>
    <row r="142" spans="1:21" x14ac:dyDescent="0.4">
      <c r="A142" s="10">
        <v>7</v>
      </c>
      <c r="B142" s="2">
        <v>5</v>
      </c>
      <c r="C142" s="8">
        <v>5</v>
      </c>
      <c r="D142" s="8">
        <v>1</v>
      </c>
    </row>
    <row r="143" spans="1:21" x14ac:dyDescent="0.4">
      <c r="A143" s="10">
        <v>8</v>
      </c>
      <c r="B143" s="2">
        <v>3</v>
      </c>
      <c r="C143" s="8">
        <v>4</v>
      </c>
      <c r="D143" s="8">
        <v>4</v>
      </c>
    </row>
    <row r="144" spans="1:21" ht="12.6" thickBot="1" x14ac:dyDescent="0.45">
      <c r="A144" s="10">
        <v>9</v>
      </c>
      <c r="B144" s="8">
        <v>4</v>
      </c>
      <c r="C144" s="8">
        <v>2</v>
      </c>
      <c r="D144" s="8">
        <v>1</v>
      </c>
      <c r="F144" s="28" t="s">
        <v>92</v>
      </c>
    </row>
    <row r="145" spans="1:19" x14ac:dyDescent="0.4">
      <c r="A145" s="10">
        <v>10</v>
      </c>
      <c r="B145" s="8">
        <v>2</v>
      </c>
      <c r="C145" s="8">
        <v>5</v>
      </c>
      <c r="D145" s="8">
        <v>4</v>
      </c>
      <c r="F145" s="76" t="s">
        <v>93</v>
      </c>
      <c r="G145" s="76" t="s">
        <v>94</v>
      </c>
      <c r="H145" s="76" t="s">
        <v>95</v>
      </c>
      <c r="I145" s="76" t="s">
        <v>96</v>
      </c>
      <c r="J145" s="76" t="s">
        <v>97</v>
      </c>
      <c r="K145" s="76" t="s">
        <v>98</v>
      </c>
      <c r="L145" s="76" t="s">
        <v>99</v>
      </c>
    </row>
    <row r="146" spans="1:19" x14ac:dyDescent="0.4">
      <c r="A146" s="10">
        <v>11</v>
      </c>
      <c r="B146" s="8">
        <v>5</v>
      </c>
      <c r="C146" s="8">
        <v>5</v>
      </c>
      <c r="D146" s="8">
        <v>2</v>
      </c>
      <c r="F146" s="98" t="s">
        <v>100</v>
      </c>
      <c r="G146" s="99">
        <v>0.72222222222224275</v>
      </c>
      <c r="H146" s="99">
        <v>2</v>
      </c>
      <c r="I146" s="99">
        <v>0.36111111111112137</v>
      </c>
      <c r="J146" s="99">
        <v>0.1664726426076881</v>
      </c>
      <c r="K146" s="99">
        <v>0.84735253349254125</v>
      </c>
      <c r="L146" s="99">
        <v>3.2849176510382869</v>
      </c>
      <c r="N146" s="10" t="s">
        <v>147</v>
      </c>
      <c r="O146" s="10">
        <f>K146</f>
        <v>0.84735253349254125</v>
      </c>
      <c r="P146" s="10" t="s">
        <v>146</v>
      </c>
      <c r="Q146" s="10">
        <f>J156</f>
        <v>0.05</v>
      </c>
      <c r="R146" s="10" t="s">
        <v>148</v>
      </c>
      <c r="S146" s="129" t="b">
        <f>K146&lt;J156</f>
        <v>0</v>
      </c>
    </row>
    <row r="147" spans="1:19" x14ac:dyDescent="0.4">
      <c r="A147" s="101">
        <v>12</v>
      </c>
      <c r="B147" s="71">
        <v>5</v>
      </c>
      <c r="C147" s="71">
        <v>3</v>
      </c>
      <c r="D147" s="71">
        <v>5</v>
      </c>
      <c r="F147" s="78" t="s">
        <v>101</v>
      </c>
      <c r="G147" s="72">
        <v>71.583333333333329</v>
      </c>
      <c r="H147" s="72">
        <v>33</v>
      </c>
      <c r="I147" s="72">
        <v>2.1691919191919191</v>
      </c>
      <c r="J147" s="72"/>
      <c r="K147" s="72"/>
      <c r="L147" s="72"/>
    </row>
    <row r="148" spans="1:19" x14ac:dyDescent="0.4">
      <c r="F148" s="72"/>
      <c r="G148" s="72"/>
      <c r="H148" s="72"/>
      <c r="I148" s="72"/>
      <c r="J148" s="72"/>
      <c r="K148" s="72"/>
      <c r="L148" s="72"/>
    </row>
    <row r="149" spans="1:19" ht="12.6" thickBot="1" x14ac:dyDescent="0.45">
      <c r="A149" s="10" t="s">
        <v>84</v>
      </c>
      <c r="B149" s="7">
        <f>SUM(B136:B147)</f>
        <v>43</v>
      </c>
      <c r="C149" s="7">
        <f t="shared" ref="C149:D149" si="16">SUM(C136:C147)</f>
        <v>46</v>
      </c>
      <c r="D149" s="7">
        <f t="shared" si="16"/>
        <v>42</v>
      </c>
      <c r="F149" s="77" t="s">
        <v>102</v>
      </c>
      <c r="G149" s="73">
        <v>72.305555555555571</v>
      </c>
      <c r="H149" s="73">
        <v>35</v>
      </c>
      <c r="I149" s="73"/>
      <c r="J149" s="73"/>
      <c r="K149" s="73"/>
      <c r="L149" s="73"/>
    </row>
    <row r="150" spans="1:19" x14ac:dyDescent="0.4">
      <c r="A150" s="10" t="s">
        <v>85</v>
      </c>
      <c r="B150" s="7">
        <f>AVERAGE(B136:B147)</f>
        <v>3.5833333333333335</v>
      </c>
      <c r="C150" s="7">
        <f t="shared" ref="C150:D150" si="17">AVERAGE(C136:C147)</f>
        <v>3.8333333333333335</v>
      </c>
      <c r="D150" s="7">
        <f t="shared" si="17"/>
        <v>3.5</v>
      </c>
    </row>
    <row r="151" spans="1:19" x14ac:dyDescent="0.4">
      <c r="A151" s="10" t="s">
        <v>103</v>
      </c>
      <c r="B151" s="7">
        <f>VAR(B136:B147)</f>
        <v>2.2651515151515142</v>
      </c>
      <c r="C151" s="7">
        <f t="shared" ref="C151:D151" si="18">VAR(C136:C147)</f>
        <v>2.1515151515151505</v>
      </c>
      <c r="D151" s="7">
        <f t="shared" si="18"/>
        <v>2.0909090909090908</v>
      </c>
    </row>
    <row r="152" spans="1:19" x14ac:dyDescent="0.4">
      <c r="A152" s="10" t="s">
        <v>132</v>
      </c>
      <c r="B152" s="7">
        <f>STDEV(B136:B147)</f>
        <v>1.5050420310248862</v>
      </c>
      <c r="C152" s="7">
        <f t="shared" ref="C152:D152" si="19">STDEV(C136:C147)</f>
        <v>1.4668044012461752</v>
      </c>
      <c r="D152" s="7">
        <f t="shared" si="19"/>
        <v>1.4459976109624424</v>
      </c>
    </row>
    <row r="153" spans="1:19" x14ac:dyDescent="0.4">
      <c r="A153" s="10" t="s">
        <v>133</v>
      </c>
      <c r="B153" s="7">
        <f>STDEV(B136:B147)/SQRT(COUNT(B136:B147))</f>
        <v>0.43446821087695958</v>
      </c>
      <c r="C153" s="7">
        <f>STDEV(C136:C147)/SQRT(COUNT(C136:C147))</f>
        <v>0.42342995795400357</v>
      </c>
      <c r="D153" s="7">
        <f>STDEV(D136:D147)/SQRT(COUNT(D136:D147))</f>
        <v>0.41742355496836098</v>
      </c>
    </row>
    <row r="156" spans="1:19" ht="15.6" x14ac:dyDescent="0.4">
      <c r="F156" s="74" t="s">
        <v>104</v>
      </c>
      <c r="G156" s="75" t="s">
        <v>94</v>
      </c>
      <c r="I156" s="79" t="s">
        <v>112</v>
      </c>
      <c r="J156" s="7">
        <v>0.05</v>
      </c>
      <c r="L156" s="11" t="s">
        <v>127</v>
      </c>
    </row>
    <row r="157" spans="1:19" x14ac:dyDescent="0.4">
      <c r="F157" s="74" t="s">
        <v>105</v>
      </c>
      <c r="G157" s="75" t="s">
        <v>95</v>
      </c>
      <c r="I157" s="10" t="s">
        <v>113</v>
      </c>
      <c r="J157" s="1">
        <v>2</v>
      </c>
      <c r="L157" s="28" t="s">
        <v>115</v>
      </c>
    </row>
    <row r="158" spans="1:19" x14ac:dyDescent="0.4">
      <c r="F158" s="74" t="s">
        <v>106</v>
      </c>
      <c r="G158" s="75" t="s">
        <v>96</v>
      </c>
      <c r="I158" s="10" t="s">
        <v>111</v>
      </c>
      <c r="J158" s="1">
        <v>0.84735300000000002</v>
      </c>
      <c r="L158" s="28" t="s">
        <v>116</v>
      </c>
    </row>
    <row r="159" spans="1:19" x14ac:dyDescent="0.4">
      <c r="F159" s="74" t="s">
        <v>107</v>
      </c>
      <c r="G159" s="75" t="s">
        <v>97</v>
      </c>
      <c r="J159" s="1"/>
      <c r="L159" s="150" t="b">
        <v>0</v>
      </c>
      <c r="M159" s="150"/>
      <c r="N159" s="150"/>
      <c r="O159" s="150"/>
      <c r="P159" s="150"/>
      <c r="Q159" s="150"/>
    </row>
    <row r="162" spans="1:21" s="16" customFormat="1" x14ac:dyDescent="0.4">
      <c r="A162" s="17"/>
      <c r="B162" s="18"/>
      <c r="C162" s="18"/>
      <c r="D162" s="18"/>
      <c r="E162" s="80"/>
      <c r="U162" s="89"/>
    </row>
    <row r="165" spans="1:21" ht="20.100000000000001" x14ac:dyDescent="0.4">
      <c r="A165" s="102" t="s">
        <v>164</v>
      </c>
    </row>
    <row r="167" spans="1:21" x14ac:dyDescent="0.4">
      <c r="B167" s="10" t="s">
        <v>108</v>
      </c>
      <c r="C167" s="10" t="s">
        <v>109</v>
      </c>
      <c r="D167" s="10" t="s">
        <v>110</v>
      </c>
      <c r="F167" s="28" t="s">
        <v>86</v>
      </c>
      <c r="G167" s="28"/>
      <c r="H167" s="28"/>
      <c r="I167" s="28"/>
      <c r="J167" s="28"/>
    </row>
    <row r="168" spans="1:21" x14ac:dyDescent="0.4">
      <c r="A168" s="10" t="s">
        <v>56</v>
      </c>
      <c r="B168" s="126">
        <f>AVERAGE('Final Data BOI'!C5:C16)</f>
        <v>3.6666666666666665</v>
      </c>
      <c r="C168" s="126">
        <f>AVERAGE('Final Data BOI'!C24:C35)</f>
        <v>4</v>
      </c>
      <c r="D168" s="126">
        <f>AVERAGE('Final Data BOI'!C43:C54)</f>
        <v>3.4166666666666665</v>
      </c>
      <c r="F168" s="28"/>
      <c r="G168" s="28"/>
      <c r="H168" s="28"/>
      <c r="I168" s="28"/>
      <c r="J168" s="28"/>
    </row>
    <row r="169" spans="1:21" ht="12.6" thickBot="1" x14ac:dyDescent="0.45">
      <c r="A169" s="10" t="s">
        <v>57</v>
      </c>
      <c r="B169" s="132">
        <f>AVERAGE('Final Data BOI'!D5:D16)</f>
        <v>3.9166666666666665</v>
      </c>
      <c r="C169" s="126">
        <f>AVERAGE('Final Data BOI'!D24:D35)</f>
        <v>3.9166666666666665</v>
      </c>
      <c r="D169" s="126">
        <f>AVERAGE('Final Data BOI'!D43:D54)</f>
        <v>4.25</v>
      </c>
      <c r="F169" s="28" t="s">
        <v>87</v>
      </c>
      <c r="G169" s="28"/>
      <c r="H169" s="28"/>
      <c r="I169" s="28"/>
      <c r="J169" s="28"/>
    </row>
    <row r="170" spans="1:21" x14ac:dyDescent="0.4">
      <c r="A170" s="134"/>
      <c r="B170" s="135"/>
      <c r="C170" s="135"/>
      <c r="D170" s="135"/>
      <c r="F170" s="76" t="s">
        <v>88</v>
      </c>
      <c r="G170" s="76" t="s">
        <v>89</v>
      </c>
      <c r="H170" s="76" t="s">
        <v>84</v>
      </c>
      <c r="I170" s="76" t="s">
        <v>90</v>
      </c>
      <c r="J170" s="76" t="s">
        <v>91</v>
      </c>
    </row>
    <row r="171" spans="1:21" x14ac:dyDescent="0.4">
      <c r="A171" s="10" t="s">
        <v>84</v>
      </c>
      <c r="B171" s="7">
        <f>SUM(B168:B169)</f>
        <v>7.583333333333333</v>
      </c>
      <c r="C171" s="7">
        <f t="shared" ref="C171:D171" si="20">SUM(C168:C169)</f>
        <v>7.9166666666666661</v>
      </c>
      <c r="D171" s="7">
        <f t="shared" si="20"/>
        <v>7.6666666666666661</v>
      </c>
      <c r="F171" s="78" t="s">
        <v>108</v>
      </c>
      <c r="G171" s="72">
        <v>2</v>
      </c>
      <c r="H171" s="72">
        <v>7.583333333333333</v>
      </c>
      <c r="I171" s="72">
        <v>3.7916666666666665</v>
      </c>
      <c r="J171" s="72">
        <v>3.125E-2</v>
      </c>
    </row>
    <row r="172" spans="1:21" x14ac:dyDescent="0.4">
      <c r="A172" s="10" t="s">
        <v>85</v>
      </c>
      <c r="B172" s="7">
        <f>AVERAGE(B168:B169)</f>
        <v>3.7916666666666665</v>
      </c>
      <c r="C172" s="7">
        <f>AVERAGE(C168:C169)</f>
        <v>3.958333333333333</v>
      </c>
      <c r="D172" s="7">
        <f>AVERAGE(D168:D169)</f>
        <v>3.833333333333333</v>
      </c>
      <c r="F172" s="78" t="s">
        <v>109</v>
      </c>
      <c r="G172" s="72">
        <v>2</v>
      </c>
      <c r="H172" s="72">
        <v>7.9166666666666661</v>
      </c>
      <c r="I172" s="72">
        <v>3.958333333333333</v>
      </c>
      <c r="J172" s="72">
        <v>3.4722222222222346E-3</v>
      </c>
    </row>
    <row r="173" spans="1:21" ht="12.6" thickBot="1" x14ac:dyDescent="0.45">
      <c r="A173" s="10" t="s">
        <v>103</v>
      </c>
      <c r="B173" s="7">
        <f>VAR(B168:B169)</f>
        <v>3.125E-2</v>
      </c>
      <c r="C173" s="7">
        <f t="shared" ref="C173:D173" si="21">VAR(C168:C169)</f>
        <v>3.4722222222222346E-3</v>
      </c>
      <c r="D173" s="7">
        <f t="shared" si="21"/>
        <v>0.34722222222222499</v>
      </c>
      <c r="F173" s="77" t="s">
        <v>110</v>
      </c>
      <c r="G173" s="73">
        <v>2</v>
      </c>
      <c r="H173" s="73">
        <v>7.6666666666666661</v>
      </c>
      <c r="I173" s="73">
        <v>3.833333333333333</v>
      </c>
      <c r="J173" s="73">
        <v>0.34722222222222499</v>
      </c>
    </row>
    <row r="174" spans="1:21" x14ac:dyDescent="0.4">
      <c r="A174" s="10" t="s">
        <v>132</v>
      </c>
      <c r="B174" s="7">
        <f>STDEV(B168:B169)</f>
        <v>0.17677669529663689</v>
      </c>
      <c r="C174" s="7">
        <f>STDEV(C168:C169)</f>
        <v>5.8925565098879064E-2</v>
      </c>
      <c r="D174" s="7">
        <f>STDEV(D168:D169)</f>
        <v>0.58925565098879196</v>
      </c>
      <c r="F174" s="28"/>
    </row>
    <row r="175" spans="1:21" x14ac:dyDescent="0.4">
      <c r="A175" s="10" t="s">
        <v>133</v>
      </c>
      <c r="B175" s="7">
        <f>STDEV(B168:B169)/SQRT(COUNT(B168:B169))</f>
        <v>0.125</v>
      </c>
      <c r="C175" s="7">
        <f t="shared" ref="C175:D175" si="22">STDEV(C168:C169)/SQRT(COUNT(C168:C169))</f>
        <v>4.1666666666666734E-2</v>
      </c>
      <c r="D175" s="7">
        <f t="shared" si="22"/>
        <v>0.41666666666666829</v>
      </c>
      <c r="F175" s="28"/>
    </row>
    <row r="176" spans="1:21" ht="12.6" thickBot="1" x14ac:dyDescent="0.45">
      <c r="A176" s="10"/>
      <c r="F176" s="28" t="s">
        <v>92</v>
      </c>
    </row>
    <row r="177" spans="1:19" customFormat="1" x14ac:dyDescent="0.4">
      <c r="A177" s="10"/>
      <c r="B177" s="7"/>
      <c r="C177" s="7"/>
      <c r="D177" s="7"/>
      <c r="E177" s="68"/>
      <c r="F177" s="76" t="s">
        <v>93</v>
      </c>
      <c r="G177" s="76" t="s">
        <v>94</v>
      </c>
      <c r="H177" s="76" t="s">
        <v>95</v>
      </c>
      <c r="I177" s="76" t="s">
        <v>96</v>
      </c>
      <c r="J177" s="76" t="s">
        <v>97</v>
      </c>
      <c r="K177" s="76" t="s">
        <v>98</v>
      </c>
      <c r="L177" s="76" t="s">
        <v>99</v>
      </c>
    </row>
    <row r="178" spans="1:19" customFormat="1" x14ac:dyDescent="0.4">
      <c r="A178" s="10"/>
      <c r="B178" s="7"/>
      <c r="C178" s="7"/>
      <c r="D178" s="7"/>
      <c r="E178" s="68"/>
      <c r="F178" s="98" t="s">
        <v>100</v>
      </c>
      <c r="G178" s="99">
        <v>3.0092592592592671E-2</v>
      </c>
      <c r="H178" s="99">
        <v>2</v>
      </c>
      <c r="I178" s="99">
        <v>1.5046296296296335E-2</v>
      </c>
      <c r="J178" s="99">
        <v>0.11818181818181846</v>
      </c>
      <c r="K178" s="99">
        <v>0.89247469864505813</v>
      </c>
      <c r="L178" s="99">
        <v>9.5520944959211587</v>
      </c>
      <c r="N178" s="10" t="s">
        <v>147</v>
      </c>
      <c r="O178" s="10">
        <f>K178</f>
        <v>0.89247469864505813</v>
      </c>
      <c r="P178" s="10" t="s">
        <v>146</v>
      </c>
      <c r="Q178" s="10">
        <f>J188</f>
        <v>0.05</v>
      </c>
      <c r="R178" s="10" t="s">
        <v>148</v>
      </c>
      <c r="S178" s="129" t="b">
        <f>O178&lt;J188</f>
        <v>0</v>
      </c>
    </row>
    <row r="179" spans="1:19" customFormat="1" x14ac:dyDescent="0.4">
      <c r="A179" s="66"/>
      <c r="B179" s="48"/>
      <c r="C179" s="48"/>
      <c r="D179" s="48"/>
      <c r="E179" s="68"/>
      <c r="F179" s="78" t="s">
        <v>101</v>
      </c>
      <c r="G179" s="72">
        <v>0.38194444444444453</v>
      </c>
      <c r="H179" s="72">
        <v>3</v>
      </c>
      <c r="I179" s="72">
        <v>0.12731481481481485</v>
      </c>
      <c r="J179" s="72"/>
      <c r="K179" s="72"/>
      <c r="L179" s="72"/>
    </row>
    <row r="180" spans="1:19" customFormat="1" x14ac:dyDescent="0.4">
      <c r="A180" s="1"/>
      <c r="B180" s="7"/>
      <c r="C180" s="7"/>
      <c r="D180" s="7"/>
      <c r="E180" s="68"/>
      <c r="F180" s="78"/>
      <c r="G180" s="72"/>
      <c r="H180" s="72"/>
      <c r="I180" s="72"/>
      <c r="J180" s="72"/>
      <c r="K180" s="72"/>
      <c r="L180" s="72"/>
    </row>
    <row r="181" spans="1:19" customFormat="1" ht="12.6" thickBot="1" x14ac:dyDescent="0.45">
      <c r="A181" s="1"/>
      <c r="B181" s="7"/>
      <c r="C181" s="7"/>
      <c r="D181" s="7"/>
      <c r="E181" s="68"/>
      <c r="F181" s="77" t="s">
        <v>102</v>
      </c>
      <c r="G181" s="73">
        <v>0.4120370370370372</v>
      </c>
      <c r="H181" s="73">
        <v>5</v>
      </c>
      <c r="I181" s="73"/>
      <c r="J181" s="73"/>
      <c r="K181" s="73"/>
      <c r="L181" s="73"/>
    </row>
    <row r="188" spans="1:19" customFormat="1" ht="15.6" x14ac:dyDescent="0.4">
      <c r="A188" s="1"/>
      <c r="B188" s="7"/>
      <c r="C188" s="7"/>
      <c r="D188" s="7"/>
      <c r="E188" s="68"/>
      <c r="F188" s="74" t="s">
        <v>104</v>
      </c>
      <c r="G188" s="75" t="s">
        <v>94</v>
      </c>
      <c r="I188" s="79" t="s">
        <v>112</v>
      </c>
      <c r="J188" s="7">
        <v>0.05</v>
      </c>
      <c r="L188" s="11" t="s">
        <v>155</v>
      </c>
    </row>
    <row r="189" spans="1:19" customFormat="1" x14ac:dyDescent="0.4">
      <c r="A189" s="1"/>
      <c r="B189" s="7"/>
      <c r="C189" s="7"/>
      <c r="D189" s="7"/>
      <c r="E189" s="68"/>
      <c r="F189" s="74" t="s">
        <v>105</v>
      </c>
      <c r="G189" s="75" t="s">
        <v>95</v>
      </c>
      <c r="I189" s="10" t="s">
        <v>113</v>
      </c>
      <c r="J189" s="1">
        <v>2</v>
      </c>
      <c r="L189" s="28" t="s">
        <v>115</v>
      </c>
    </row>
    <row r="190" spans="1:19" customFormat="1" x14ac:dyDescent="0.4">
      <c r="A190" s="1"/>
      <c r="B190" s="7"/>
      <c r="C190" s="7"/>
      <c r="D190" s="7"/>
      <c r="E190" s="68"/>
      <c r="F190" s="74" t="s">
        <v>106</v>
      </c>
      <c r="G190" s="75" t="s">
        <v>96</v>
      </c>
      <c r="I190" s="10" t="s">
        <v>111</v>
      </c>
      <c r="J190" s="1">
        <v>0.68928155930250101</v>
      </c>
      <c r="L190" s="28" t="s">
        <v>116</v>
      </c>
    </row>
    <row r="191" spans="1:19" customFormat="1" x14ac:dyDescent="0.4">
      <c r="A191" s="1"/>
      <c r="B191" s="7"/>
      <c r="C191" s="7"/>
      <c r="D191" s="7"/>
      <c r="E191" s="68"/>
      <c r="F191" s="74" t="s">
        <v>107</v>
      </c>
      <c r="G191" s="75" t="s">
        <v>97</v>
      </c>
      <c r="J191" s="1"/>
      <c r="L191" s="150" t="b">
        <v>0</v>
      </c>
      <c r="M191" s="150"/>
      <c r="N191" s="150"/>
      <c r="O191" s="150"/>
      <c r="P191" s="150"/>
      <c r="Q191" s="150"/>
    </row>
    <row r="194" spans="1:21" s="16" customFormat="1" x14ac:dyDescent="0.4">
      <c r="A194" s="17"/>
      <c r="B194" s="18"/>
      <c r="C194" s="18"/>
      <c r="D194" s="18"/>
      <c r="E194" s="80"/>
      <c r="U194" s="89"/>
    </row>
    <row r="197" spans="1:21" ht="20.100000000000001" x14ac:dyDescent="0.4">
      <c r="A197" s="102" t="s">
        <v>165</v>
      </c>
    </row>
    <row r="199" spans="1:21" x14ac:dyDescent="0.4">
      <c r="A199" s="10"/>
      <c r="B199" s="10" t="s">
        <v>108</v>
      </c>
      <c r="C199" s="10" t="s">
        <v>109</v>
      </c>
      <c r="D199" s="10" t="s">
        <v>110</v>
      </c>
      <c r="F199" s="28" t="s">
        <v>86</v>
      </c>
    </row>
    <row r="200" spans="1:21" x14ac:dyDescent="0.4">
      <c r="A200" s="10" t="s">
        <v>58</v>
      </c>
      <c r="B200" s="133">
        <f>AVERAGE('Final Data BOI'!F5:F16)</f>
        <v>4.166666666666667</v>
      </c>
      <c r="C200" s="133">
        <f>AVERAGE('Final Data BOI'!F24:F35)</f>
        <v>4.083333333333333</v>
      </c>
      <c r="D200" s="133">
        <f>AVERAGE('Final Data BOI'!F43:F54)</f>
        <v>4.083333333333333</v>
      </c>
      <c r="F200" s="28"/>
    </row>
    <row r="201" spans="1:21" ht="12.6" thickBot="1" x14ac:dyDescent="0.45">
      <c r="A201" s="10" t="s">
        <v>59</v>
      </c>
      <c r="B201" s="133">
        <f>AVERAGE('Final Data BOI'!G5:G16)</f>
        <v>4.166666666666667</v>
      </c>
      <c r="C201" s="133">
        <f>AVERAGE('Final Data BOI'!G24:G35)</f>
        <v>4.416666666666667</v>
      </c>
      <c r="D201" s="133">
        <f>AVERAGE('Final Data BOI'!G43:G54)</f>
        <v>4.25</v>
      </c>
      <c r="F201" s="28" t="s">
        <v>87</v>
      </c>
    </row>
    <row r="202" spans="1:21" x14ac:dyDescent="0.4">
      <c r="A202" s="134"/>
      <c r="B202" s="135"/>
      <c r="C202" s="135"/>
      <c r="D202" s="135"/>
      <c r="F202" s="76" t="s">
        <v>88</v>
      </c>
      <c r="G202" s="76" t="s">
        <v>89</v>
      </c>
      <c r="H202" s="76" t="s">
        <v>84</v>
      </c>
      <c r="I202" s="76" t="s">
        <v>90</v>
      </c>
      <c r="J202" s="76" t="s">
        <v>91</v>
      </c>
    </row>
    <row r="203" spans="1:21" x14ac:dyDescent="0.4">
      <c r="A203" s="10" t="s">
        <v>84</v>
      </c>
      <c r="B203" s="7">
        <f>SUM(B200:B201)</f>
        <v>8.3333333333333339</v>
      </c>
      <c r="C203" s="7">
        <f t="shared" ref="C203:D203" si="23">SUM(C200:C201)</f>
        <v>8.5</v>
      </c>
      <c r="D203" s="7">
        <f t="shared" si="23"/>
        <v>8.3333333333333321</v>
      </c>
      <c r="F203" s="78" t="s">
        <v>108</v>
      </c>
      <c r="G203" s="72">
        <v>2</v>
      </c>
      <c r="H203" s="72">
        <v>8.3333333333333339</v>
      </c>
      <c r="I203" s="72">
        <v>4.166666666666667</v>
      </c>
      <c r="J203" s="72">
        <v>0</v>
      </c>
    </row>
    <row r="204" spans="1:21" x14ac:dyDescent="0.4">
      <c r="A204" s="10" t="s">
        <v>85</v>
      </c>
      <c r="B204" s="7">
        <f>AVERAGE(B200:B201)</f>
        <v>4.166666666666667</v>
      </c>
      <c r="C204" s="7">
        <f t="shared" ref="C204:D204" si="24">AVERAGE(C200:C201)</f>
        <v>4.25</v>
      </c>
      <c r="D204" s="7">
        <f t="shared" si="24"/>
        <v>4.1666666666666661</v>
      </c>
      <c r="F204" s="78" t="s">
        <v>109</v>
      </c>
      <c r="G204" s="72">
        <v>2</v>
      </c>
      <c r="H204" s="72">
        <v>8.5</v>
      </c>
      <c r="I204" s="72">
        <v>4.25</v>
      </c>
      <c r="J204" s="72">
        <v>5.5555555555555754E-2</v>
      </c>
    </row>
    <row r="205" spans="1:21" ht="12.6" thickBot="1" x14ac:dyDescent="0.45">
      <c r="A205" s="10" t="s">
        <v>103</v>
      </c>
      <c r="B205" s="7">
        <f>VAR(B200:B201)</f>
        <v>0</v>
      </c>
      <c r="C205" s="7">
        <f>VAR(C200:C201)</f>
        <v>5.5555555555555754E-2</v>
      </c>
      <c r="D205" s="7">
        <f>VAR(D200:D201)</f>
        <v>1.3888888888888938E-2</v>
      </c>
      <c r="F205" s="77" t="s">
        <v>110</v>
      </c>
      <c r="G205" s="73">
        <v>2</v>
      </c>
      <c r="H205" s="73">
        <v>8.3333333333333321</v>
      </c>
      <c r="I205" s="73">
        <v>4.1666666666666661</v>
      </c>
      <c r="J205" s="73">
        <v>1.3888888888888938E-2</v>
      </c>
    </row>
    <row r="206" spans="1:21" x14ac:dyDescent="0.4">
      <c r="A206" s="10" t="s">
        <v>132</v>
      </c>
      <c r="B206" s="7">
        <f>STDEV(B200:B201)</f>
        <v>0</v>
      </c>
      <c r="C206" s="7">
        <f t="shared" ref="C206:D206" si="25">STDEV(C200:C201)</f>
        <v>0.23570226039551626</v>
      </c>
      <c r="D206" s="7">
        <f t="shared" si="25"/>
        <v>0.11785113019775813</v>
      </c>
      <c r="F206" s="28"/>
    </row>
    <row r="207" spans="1:21" x14ac:dyDescent="0.4">
      <c r="A207" s="10" t="s">
        <v>133</v>
      </c>
      <c r="B207" s="7">
        <f>STDEV(B200:B201)/SQRT(COUNT(B200:B201))</f>
        <v>0</v>
      </c>
      <c r="C207" s="7">
        <f t="shared" ref="C207:D207" si="26">STDEV(C200:C201)/SQRT(COUNT(C200:C201))</f>
        <v>0.16666666666666693</v>
      </c>
      <c r="D207" s="7">
        <f t="shared" si="26"/>
        <v>8.3333333333333467E-2</v>
      </c>
      <c r="F207" s="28"/>
    </row>
    <row r="208" spans="1:21" ht="12.6" thickBot="1" x14ac:dyDescent="0.45">
      <c r="A208" s="10"/>
      <c r="F208" s="28" t="s">
        <v>92</v>
      </c>
    </row>
    <row r="209" spans="1:19" customFormat="1" x14ac:dyDescent="0.4">
      <c r="A209" s="66"/>
      <c r="B209" s="48"/>
      <c r="C209" s="48"/>
      <c r="D209" s="48"/>
      <c r="E209" s="68"/>
      <c r="F209" s="76" t="s">
        <v>93</v>
      </c>
      <c r="G209" s="76" t="s">
        <v>94</v>
      </c>
      <c r="H209" s="76" t="s">
        <v>95</v>
      </c>
      <c r="I209" s="76" t="s">
        <v>96</v>
      </c>
      <c r="J209" s="76" t="s">
        <v>97</v>
      </c>
      <c r="K209" s="76" t="s">
        <v>98</v>
      </c>
      <c r="L209" s="76" t="s">
        <v>99</v>
      </c>
    </row>
    <row r="210" spans="1:19" customFormat="1" x14ac:dyDescent="0.4">
      <c r="A210" s="1"/>
      <c r="B210" s="7"/>
      <c r="C210" s="7"/>
      <c r="D210" s="7"/>
      <c r="E210" s="68"/>
      <c r="F210" s="98" t="s">
        <v>100</v>
      </c>
      <c r="G210" s="99">
        <v>9.259259259259231E-3</v>
      </c>
      <c r="H210" s="99">
        <v>2</v>
      </c>
      <c r="I210" s="99">
        <v>4.6296296296296155E-3</v>
      </c>
      <c r="J210" s="99">
        <v>0.19999999999999865</v>
      </c>
      <c r="K210" s="99">
        <v>0.82882626761269873</v>
      </c>
      <c r="L210" s="99">
        <v>9.5520944959211587</v>
      </c>
      <c r="N210" s="10" t="s">
        <v>147</v>
      </c>
      <c r="O210" s="10">
        <f>K210</f>
        <v>0.82882626761269873</v>
      </c>
      <c r="P210" s="10" t="s">
        <v>146</v>
      </c>
      <c r="Q210" s="10">
        <f>J220</f>
        <v>0.05</v>
      </c>
      <c r="R210" s="10" t="s">
        <v>148</v>
      </c>
      <c r="S210" s="140" t="b">
        <f>O210&lt;J220</f>
        <v>0</v>
      </c>
    </row>
    <row r="211" spans="1:19" customFormat="1" x14ac:dyDescent="0.4">
      <c r="A211" s="1"/>
      <c r="B211" s="7"/>
      <c r="C211" s="7"/>
      <c r="D211" s="7"/>
      <c r="E211" s="68"/>
      <c r="F211" s="78" t="s">
        <v>101</v>
      </c>
      <c r="G211" s="72">
        <v>6.9444444444444697E-2</v>
      </c>
      <c r="H211" s="72">
        <v>3</v>
      </c>
      <c r="I211" s="72">
        <v>2.3148148148148234E-2</v>
      </c>
      <c r="J211" s="72"/>
      <c r="K211" s="72"/>
      <c r="L211" s="72"/>
    </row>
    <row r="212" spans="1:19" customFormat="1" x14ac:dyDescent="0.4">
      <c r="A212" s="1"/>
      <c r="B212" s="7"/>
      <c r="C212" s="7"/>
      <c r="D212" s="7"/>
      <c r="E212" s="68"/>
      <c r="F212" s="78"/>
      <c r="G212" s="72"/>
      <c r="H212" s="72"/>
      <c r="I212" s="72"/>
      <c r="J212" s="72"/>
      <c r="K212" s="72"/>
      <c r="L212" s="72"/>
    </row>
    <row r="213" spans="1:19" customFormat="1" ht="12.6" thickBot="1" x14ac:dyDescent="0.45">
      <c r="A213" s="1"/>
      <c r="B213" s="7"/>
      <c r="C213" s="7"/>
      <c r="D213" s="7"/>
      <c r="E213" s="68"/>
      <c r="F213" s="77" t="s">
        <v>102</v>
      </c>
      <c r="G213" s="73">
        <v>7.8703703703703928E-2</v>
      </c>
      <c r="H213" s="73">
        <v>5</v>
      </c>
      <c r="I213" s="73"/>
      <c r="J213" s="73"/>
      <c r="K213" s="73"/>
      <c r="L213" s="73"/>
    </row>
    <row r="220" spans="1:19" customFormat="1" ht="15.6" x14ac:dyDescent="0.4">
      <c r="A220" s="1"/>
      <c r="B220" s="7"/>
      <c r="C220" s="7"/>
      <c r="D220" s="7"/>
      <c r="E220" s="68"/>
      <c r="F220" s="74" t="s">
        <v>104</v>
      </c>
      <c r="G220" s="75" t="s">
        <v>94</v>
      </c>
      <c r="I220" s="79" t="s">
        <v>112</v>
      </c>
      <c r="J220" s="7">
        <v>0.05</v>
      </c>
      <c r="L220" s="11" t="s">
        <v>172</v>
      </c>
    </row>
    <row r="221" spans="1:19" customFormat="1" x14ac:dyDescent="0.4">
      <c r="A221" s="1"/>
      <c r="B221" s="7"/>
      <c r="C221" s="7"/>
      <c r="D221" s="7"/>
      <c r="E221" s="68"/>
      <c r="F221" s="74" t="s">
        <v>105</v>
      </c>
      <c r="G221" s="75" t="s">
        <v>95</v>
      </c>
      <c r="I221" s="10" t="s">
        <v>113</v>
      </c>
      <c r="J221" s="1">
        <v>2</v>
      </c>
      <c r="L221" s="28" t="s">
        <v>115</v>
      </c>
    </row>
    <row r="222" spans="1:19" customFormat="1" x14ac:dyDescent="0.4">
      <c r="A222" s="1"/>
      <c r="B222" s="7"/>
      <c r="C222" s="7"/>
      <c r="D222" s="7"/>
      <c r="E222" s="68"/>
      <c r="F222" s="74" t="s">
        <v>106</v>
      </c>
      <c r="G222" s="75" t="s">
        <v>96</v>
      </c>
      <c r="I222" s="10" t="s">
        <v>111</v>
      </c>
      <c r="J222" s="1">
        <v>0.82882599999999995</v>
      </c>
      <c r="L222" s="28" t="s">
        <v>116</v>
      </c>
    </row>
    <row r="223" spans="1:19" customFormat="1" x14ac:dyDescent="0.4">
      <c r="A223" s="1"/>
      <c r="B223" s="7"/>
      <c r="C223" s="7"/>
      <c r="D223" s="7"/>
      <c r="E223" s="68"/>
      <c r="F223" s="74" t="s">
        <v>107</v>
      </c>
      <c r="G223" s="75" t="s">
        <v>97</v>
      </c>
      <c r="J223" s="1"/>
      <c r="L223" s="150" t="b">
        <v>0</v>
      </c>
      <c r="M223" s="150"/>
      <c r="N223" s="150"/>
      <c r="O223" s="150"/>
      <c r="P223" s="150"/>
      <c r="Q223" s="150"/>
    </row>
    <row r="226" spans="1:8" s="16" customFormat="1" x14ac:dyDescent="0.4">
      <c r="A226" s="17"/>
      <c r="B226" s="18"/>
      <c r="C226" s="18"/>
      <c r="D226" s="18"/>
      <c r="E226" s="80"/>
    </row>
    <row r="229" spans="1:8" x14ac:dyDescent="0.4">
      <c r="B229" s="49"/>
      <c r="C229" s="49"/>
      <c r="D229" s="49"/>
      <c r="E229" s="49"/>
      <c r="F229" s="49"/>
      <c r="G229" s="49"/>
      <c r="H229" s="49"/>
    </row>
    <row r="230" spans="1:8" x14ac:dyDescent="0.4">
      <c r="B230" s="49"/>
      <c r="C230" s="49"/>
      <c r="D230" s="49"/>
      <c r="E230" s="49"/>
      <c r="F230" s="49"/>
      <c r="G230" s="49"/>
      <c r="H230" s="49"/>
    </row>
    <row r="231" spans="1:8" x14ac:dyDescent="0.4">
      <c r="B231" s="49"/>
      <c r="C231" s="49"/>
      <c r="D231" s="49"/>
      <c r="E231" s="49"/>
      <c r="F231" s="49"/>
      <c r="G231" s="49"/>
      <c r="H231" s="49"/>
    </row>
    <row r="232" spans="1:8" ht="12.6" x14ac:dyDescent="0.45">
      <c r="B232" s="81"/>
      <c r="C232" s="81"/>
      <c r="D232" s="81"/>
      <c r="E232" s="81"/>
      <c r="F232" s="81"/>
      <c r="G232" s="49"/>
      <c r="H232" s="49"/>
    </row>
    <row r="233" spans="1:8" x14ac:dyDescent="0.4">
      <c r="B233" s="72"/>
      <c r="C233" s="72"/>
      <c r="D233" s="72"/>
      <c r="E233" s="72"/>
      <c r="F233" s="72"/>
      <c r="G233" s="49"/>
      <c r="H233" s="49"/>
    </row>
    <row r="234" spans="1:8" x14ac:dyDescent="0.4">
      <c r="B234" s="72"/>
      <c r="C234" s="72"/>
      <c r="D234" s="72"/>
      <c r="E234" s="72"/>
      <c r="F234" s="72"/>
      <c r="G234" s="49"/>
      <c r="H234" s="49"/>
    </row>
    <row r="235" spans="1:8" x14ac:dyDescent="0.4">
      <c r="B235" s="72"/>
      <c r="C235" s="72"/>
      <c r="D235" s="72"/>
      <c r="E235" s="72"/>
      <c r="F235" s="72"/>
      <c r="G235" s="49"/>
      <c r="H235" s="49"/>
    </row>
    <row r="236" spans="1:8" x14ac:dyDescent="0.4">
      <c r="B236" s="49"/>
      <c r="C236" s="49"/>
      <c r="D236" s="49"/>
      <c r="E236" s="49"/>
      <c r="F236" s="49"/>
      <c r="G236" s="49"/>
      <c r="H236" s="49"/>
    </row>
    <row r="237" spans="1:8" x14ac:dyDescent="0.4">
      <c r="B237" s="49"/>
      <c r="C237" s="49"/>
      <c r="D237" s="49"/>
      <c r="E237" s="49"/>
      <c r="F237" s="49"/>
      <c r="G237" s="49"/>
      <c r="H237" s="49"/>
    </row>
    <row r="238" spans="1:8" x14ac:dyDescent="0.4">
      <c r="B238" s="49"/>
      <c r="C238" s="49"/>
      <c r="D238" s="49"/>
      <c r="E238" s="49"/>
      <c r="F238" s="49"/>
      <c r="G238" s="49"/>
      <c r="H238" s="49"/>
    </row>
    <row r="239" spans="1:8" ht="12.6" x14ac:dyDescent="0.45">
      <c r="B239" s="81"/>
      <c r="C239" s="81"/>
      <c r="D239" s="81"/>
      <c r="E239" s="81"/>
      <c r="F239" s="81"/>
      <c r="G239" s="81"/>
      <c r="H239" s="81"/>
    </row>
    <row r="240" spans="1:8" x14ac:dyDescent="0.4">
      <c r="B240" s="72"/>
      <c r="C240" s="72"/>
      <c r="D240" s="72"/>
      <c r="E240" s="72"/>
      <c r="F240" s="72"/>
      <c r="G240" s="72"/>
      <c r="H240" s="72"/>
    </row>
    <row r="241" spans="2:8" x14ac:dyDescent="0.4">
      <c r="B241" s="72"/>
      <c r="C241" s="72"/>
      <c r="D241" s="72"/>
      <c r="E241" s="72"/>
      <c r="F241" s="72"/>
      <c r="G241" s="72"/>
      <c r="H241" s="72"/>
    </row>
    <row r="242" spans="2:8" x14ac:dyDescent="0.4">
      <c r="B242" s="72"/>
      <c r="C242" s="72"/>
      <c r="D242" s="72"/>
      <c r="E242" s="72"/>
      <c r="F242" s="72"/>
      <c r="G242" s="72"/>
      <c r="H242" s="72"/>
    </row>
    <row r="243" spans="2:8" x14ac:dyDescent="0.4">
      <c r="B243" s="72"/>
      <c r="C243" s="72"/>
      <c r="D243" s="72"/>
      <c r="E243" s="72"/>
      <c r="F243" s="72"/>
      <c r="G243" s="72"/>
      <c r="H243" s="72"/>
    </row>
  </sheetData>
  <mergeCells count="7">
    <mergeCell ref="L223:Q223"/>
    <mergeCell ref="L191:Q191"/>
    <mergeCell ref="L30:S30"/>
    <mergeCell ref="L63:Q63"/>
    <mergeCell ref="L95:Q95"/>
    <mergeCell ref="L127:Q127"/>
    <mergeCell ref="L159:Q159"/>
  </mergeCells>
  <phoneticPr fontId="6" type="noConversion"/>
  <pageMargins left="0.7" right="0.7" top="0.75" bottom="0.75" header="0.3" footer="0.3"/>
  <pageSetup paperSize="9" orientation="portrait" horizontalDpi="4294967293" r:id="rId1"/>
  <ignoredErrors>
    <ignoredError sqref="C41 C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B13C-657C-4C94-90EA-AC59BC7F9CCC}">
  <dimension ref="A1:W58"/>
  <sheetViews>
    <sheetView zoomScaleNormal="100" workbookViewId="0">
      <selection activeCell="E47" sqref="E47"/>
    </sheetView>
  </sheetViews>
  <sheetFormatPr defaultRowHeight="12.3" x14ac:dyDescent="0.4"/>
  <cols>
    <col min="1" max="1" width="12.5546875" style="1" customWidth="1"/>
    <col min="2" max="2" width="20.5546875" style="4" customWidth="1"/>
    <col min="3" max="5" width="50.5546875" style="4" customWidth="1"/>
    <col min="6" max="8" width="120.5546875" style="4" customWidth="1"/>
    <col min="9" max="9" width="50.5546875" style="4" customWidth="1"/>
    <col min="11" max="11" width="7" customWidth="1"/>
    <col min="12" max="18" width="12.5546875" customWidth="1"/>
    <col min="21" max="22" width="8.83203125" style="1"/>
  </cols>
  <sheetData>
    <row r="1" spans="1:23" s="16" customFormat="1" x14ac:dyDescent="0.4">
      <c r="A1" s="58"/>
      <c r="B1" s="59"/>
      <c r="C1" s="59"/>
      <c r="D1" s="59"/>
      <c r="E1" s="59"/>
      <c r="G1" s="59"/>
      <c r="H1" s="59"/>
      <c r="I1" s="59"/>
      <c r="U1" s="17"/>
      <c r="V1" s="17"/>
    </row>
    <row r="2" spans="1:23" x14ac:dyDescent="0.4">
      <c r="A2" s="54"/>
      <c r="B2" s="60"/>
      <c r="C2" s="60"/>
      <c r="D2" s="60"/>
      <c r="E2" s="60"/>
      <c r="F2" s="104">
        <v>6</v>
      </c>
      <c r="G2" s="104">
        <v>6</v>
      </c>
      <c r="H2" s="104">
        <v>6</v>
      </c>
      <c r="I2" s="60"/>
    </row>
    <row r="3" spans="1:23" x14ac:dyDescent="0.4">
      <c r="A3" s="54"/>
      <c r="B3" s="5" t="s">
        <v>0</v>
      </c>
      <c r="C3" s="5" t="s">
        <v>61</v>
      </c>
      <c r="D3" s="5" t="s">
        <v>62</v>
      </c>
      <c r="E3" s="5" t="s">
        <v>63</v>
      </c>
      <c r="F3" s="5" t="s">
        <v>64</v>
      </c>
      <c r="G3" s="5" t="s">
        <v>65</v>
      </c>
      <c r="H3" s="5" t="s">
        <v>66</v>
      </c>
      <c r="I3" s="5" t="s">
        <v>67</v>
      </c>
      <c r="J3" s="5" t="s">
        <v>76</v>
      </c>
      <c r="K3" s="28" t="s">
        <v>77</v>
      </c>
      <c r="L3" s="41"/>
      <c r="M3" s="41"/>
      <c r="N3" s="41"/>
      <c r="O3" s="41"/>
      <c r="P3" s="41"/>
      <c r="Q3" s="41"/>
      <c r="R3" s="41"/>
      <c r="U3" s="55" t="s">
        <v>75</v>
      </c>
      <c r="V3" s="54"/>
      <c r="W3" s="41"/>
    </row>
    <row r="4" spans="1:23" x14ac:dyDescent="0.4">
      <c r="A4" s="11" t="s">
        <v>16</v>
      </c>
      <c r="B4" s="5"/>
      <c r="C4" s="5"/>
      <c r="D4" s="5"/>
      <c r="E4" s="5"/>
      <c r="F4" s="104" t="s">
        <v>136</v>
      </c>
      <c r="G4" s="104" t="s">
        <v>136</v>
      </c>
      <c r="H4" s="104" t="s">
        <v>136</v>
      </c>
      <c r="I4" s="5"/>
      <c r="K4" s="54"/>
      <c r="L4" s="10" t="s">
        <v>68</v>
      </c>
      <c r="M4" s="10" t="s">
        <v>69</v>
      </c>
      <c r="N4" s="10" t="s">
        <v>70</v>
      </c>
      <c r="O4" s="10" t="s">
        <v>71</v>
      </c>
      <c r="P4" s="10" t="s">
        <v>72</v>
      </c>
      <c r="Q4" s="10" t="s">
        <v>73</v>
      </c>
      <c r="R4" s="10" t="s">
        <v>74</v>
      </c>
      <c r="U4" s="10" t="s">
        <v>46</v>
      </c>
      <c r="V4" s="54">
        <f>AVERAGE(L5:R5)</f>
        <v>2.3095238095238093</v>
      </c>
      <c r="W4" s="41"/>
    </row>
    <row r="5" spans="1:23" x14ac:dyDescent="0.4">
      <c r="A5" s="10" t="s">
        <v>18</v>
      </c>
      <c r="B5" s="61">
        <v>44116.625975740739</v>
      </c>
      <c r="C5" s="62">
        <v>1</v>
      </c>
      <c r="D5" s="62">
        <v>2</v>
      </c>
      <c r="E5" s="62">
        <v>3</v>
      </c>
      <c r="F5" s="62">
        <f>F2-4</f>
        <v>2</v>
      </c>
      <c r="G5" s="62">
        <f>G2-5</f>
        <v>1</v>
      </c>
      <c r="H5" s="62">
        <f>H2-4</f>
        <v>2</v>
      </c>
      <c r="I5" s="62">
        <v>1</v>
      </c>
      <c r="K5" s="10" t="s">
        <v>46</v>
      </c>
      <c r="L5" s="54">
        <f t="shared" ref="L5:R5" si="0">AVERAGE(C5:C16)</f>
        <v>2</v>
      </c>
      <c r="M5" s="54">
        <f t="shared" si="0"/>
        <v>1.6666666666666667</v>
      </c>
      <c r="N5" s="54">
        <f t="shared" si="0"/>
        <v>2.6666666666666665</v>
      </c>
      <c r="O5" s="54">
        <f t="shared" si="0"/>
        <v>2.1666666666666665</v>
      </c>
      <c r="P5" s="54">
        <f t="shared" si="0"/>
        <v>2.6666666666666665</v>
      </c>
      <c r="Q5" s="54">
        <f t="shared" si="0"/>
        <v>3.25</v>
      </c>
      <c r="R5" s="54">
        <f t="shared" si="0"/>
        <v>1.75</v>
      </c>
      <c r="U5" s="10" t="s">
        <v>47</v>
      </c>
      <c r="V5" s="54">
        <f>AVERAGE(L6:R6)</f>
        <v>1.9523809523809523</v>
      </c>
      <c r="W5" s="41"/>
    </row>
    <row r="6" spans="1:23" x14ac:dyDescent="0.4">
      <c r="A6" s="10" t="s">
        <v>19</v>
      </c>
      <c r="B6" s="61">
        <v>44116.644719976852</v>
      </c>
      <c r="C6" s="62">
        <v>1</v>
      </c>
      <c r="D6" s="62">
        <v>1</v>
      </c>
      <c r="E6" s="62">
        <v>2</v>
      </c>
      <c r="F6" s="62">
        <f>F2-5</f>
        <v>1</v>
      </c>
      <c r="G6" s="62">
        <f>G2-2</f>
        <v>4</v>
      </c>
      <c r="H6" s="62">
        <f>H2-3</f>
        <v>3</v>
      </c>
      <c r="I6" s="62">
        <v>1</v>
      </c>
      <c r="K6" s="10" t="s">
        <v>47</v>
      </c>
      <c r="L6" s="54">
        <f t="shared" ref="L6:R6" si="1">AVERAGE(C24:C35)</f>
        <v>1.75</v>
      </c>
      <c r="M6" s="54">
        <f t="shared" si="1"/>
        <v>1.1666666666666667</v>
      </c>
      <c r="N6" s="54">
        <f t="shared" si="1"/>
        <v>2.5833333333333335</v>
      </c>
      <c r="O6" s="54">
        <f t="shared" si="1"/>
        <v>2</v>
      </c>
      <c r="P6" s="54">
        <f t="shared" si="1"/>
        <v>2.3333333333333335</v>
      </c>
      <c r="Q6" s="54">
        <f t="shared" si="1"/>
        <v>2.6666666666666665</v>
      </c>
      <c r="R6" s="54">
        <f t="shared" si="1"/>
        <v>1.1666666666666667</v>
      </c>
      <c r="U6" s="10" t="s">
        <v>48</v>
      </c>
      <c r="V6" s="54">
        <f>AVERAGE(L7:R7)</f>
        <v>1.9404761904761905</v>
      </c>
      <c r="W6" s="41"/>
    </row>
    <row r="7" spans="1:23" x14ac:dyDescent="0.4">
      <c r="A7" s="10" t="s">
        <v>20</v>
      </c>
      <c r="B7" s="61">
        <v>44117.839550173609</v>
      </c>
      <c r="C7" s="62">
        <v>3</v>
      </c>
      <c r="D7" s="62">
        <v>3</v>
      </c>
      <c r="E7" s="62">
        <v>3</v>
      </c>
      <c r="F7" s="62">
        <f>F2-3</f>
        <v>3</v>
      </c>
      <c r="G7" s="62">
        <f>G2-2</f>
        <v>4</v>
      </c>
      <c r="H7" s="62">
        <f>H2-1</f>
        <v>5</v>
      </c>
      <c r="I7" s="62">
        <v>3</v>
      </c>
      <c r="K7" s="10" t="s">
        <v>48</v>
      </c>
      <c r="L7" s="54">
        <f t="shared" ref="L7:R7" si="2">AVERAGE(C43:C54)</f>
        <v>1.75</v>
      </c>
      <c r="M7" s="54">
        <f t="shared" si="2"/>
        <v>1.0833333333333333</v>
      </c>
      <c r="N7" s="54">
        <f t="shared" si="2"/>
        <v>2.75</v>
      </c>
      <c r="O7" s="54">
        <f t="shared" si="2"/>
        <v>2.0833333333333335</v>
      </c>
      <c r="P7" s="54">
        <f t="shared" si="2"/>
        <v>2.3333333333333335</v>
      </c>
      <c r="Q7" s="54">
        <f t="shared" si="2"/>
        <v>2.5833333333333335</v>
      </c>
      <c r="R7" s="54">
        <f t="shared" si="2"/>
        <v>1</v>
      </c>
    </row>
    <row r="8" spans="1:23" x14ac:dyDescent="0.4">
      <c r="A8" s="10" t="s">
        <v>21</v>
      </c>
      <c r="B8" s="61">
        <v>44118.591047858798</v>
      </c>
      <c r="C8" s="62">
        <v>2</v>
      </c>
      <c r="D8" s="62">
        <v>1</v>
      </c>
      <c r="E8" s="62">
        <v>2</v>
      </c>
      <c r="F8" s="62">
        <f>F2-4</f>
        <v>2</v>
      </c>
      <c r="G8" s="62">
        <f>G2-3</f>
        <v>3</v>
      </c>
      <c r="H8" s="62">
        <f>H2-3</f>
        <v>3</v>
      </c>
      <c r="I8" s="62">
        <v>2</v>
      </c>
    </row>
    <row r="9" spans="1:23" x14ac:dyDescent="0.4">
      <c r="A9" s="10" t="s">
        <v>22</v>
      </c>
      <c r="B9" s="61">
        <v>44119.677037037036</v>
      </c>
      <c r="C9" s="62">
        <v>2</v>
      </c>
      <c r="D9" s="62">
        <v>1</v>
      </c>
      <c r="E9" s="62">
        <v>3</v>
      </c>
      <c r="F9" s="62">
        <f>F2-2</f>
        <v>4</v>
      </c>
      <c r="G9" s="62">
        <f>G2-3</f>
        <v>3</v>
      </c>
      <c r="H9" s="62">
        <f>H2-2</f>
        <v>4</v>
      </c>
      <c r="I9" s="62">
        <v>1</v>
      </c>
    </row>
    <row r="10" spans="1:23" x14ac:dyDescent="0.4">
      <c r="A10" s="10" t="s">
        <v>23</v>
      </c>
      <c r="B10" s="61">
        <v>44121.741409884256</v>
      </c>
      <c r="C10" s="62">
        <v>4</v>
      </c>
      <c r="D10" s="62">
        <v>2</v>
      </c>
      <c r="E10" s="62">
        <v>3</v>
      </c>
      <c r="F10" s="62">
        <f>F2-5</f>
        <v>1</v>
      </c>
      <c r="G10" s="62">
        <f>G2-3</f>
        <v>3</v>
      </c>
      <c r="H10" s="62">
        <f>H2-2</f>
        <v>4</v>
      </c>
      <c r="I10" s="62">
        <v>2</v>
      </c>
    </row>
    <row r="11" spans="1:23" x14ac:dyDescent="0.4">
      <c r="A11" s="10" t="s">
        <v>24</v>
      </c>
      <c r="B11" s="61">
        <v>44121.764946643518</v>
      </c>
      <c r="C11" s="62">
        <v>1</v>
      </c>
      <c r="D11" s="62">
        <v>1</v>
      </c>
      <c r="E11" s="62">
        <v>3</v>
      </c>
      <c r="F11" s="62">
        <f>F2-5</f>
        <v>1</v>
      </c>
      <c r="G11" s="62">
        <f>G2-4</f>
        <v>2</v>
      </c>
      <c r="H11" s="62">
        <f>H2-4</f>
        <v>2</v>
      </c>
      <c r="I11" s="62">
        <v>1</v>
      </c>
    </row>
    <row r="12" spans="1:23" x14ac:dyDescent="0.4">
      <c r="A12" s="10" t="s">
        <v>25</v>
      </c>
      <c r="B12" s="61">
        <v>44122.823367557867</v>
      </c>
      <c r="C12" s="62">
        <v>1</v>
      </c>
      <c r="D12" s="62">
        <v>1</v>
      </c>
      <c r="E12" s="62">
        <v>2</v>
      </c>
      <c r="F12" s="62">
        <f>F2-5</f>
        <v>1</v>
      </c>
      <c r="G12" s="62">
        <f>G2-5</f>
        <v>1</v>
      </c>
      <c r="H12" s="62">
        <f>H2-5</f>
        <v>1</v>
      </c>
      <c r="I12" s="62">
        <v>1</v>
      </c>
    </row>
    <row r="13" spans="1:23" x14ac:dyDescent="0.4">
      <c r="A13" s="10" t="s">
        <v>26</v>
      </c>
      <c r="B13" s="6">
        <v>44117.870605891207</v>
      </c>
      <c r="C13" s="8">
        <v>2</v>
      </c>
      <c r="D13" s="8">
        <v>2</v>
      </c>
      <c r="E13" s="8">
        <v>4</v>
      </c>
      <c r="F13" s="8">
        <f>F2-1</f>
        <v>5</v>
      </c>
      <c r="G13" s="8">
        <f>G2-2</f>
        <v>4</v>
      </c>
      <c r="H13" s="8">
        <f>H2-3</f>
        <v>3</v>
      </c>
      <c r="I13" s="8">
        <v>2</v>
      </c>
    </row>
    <row r="14" spans="1:23" x14ac:dyDescent="0.4">
      <c r="A14" s="10" t="s">
        <v>27</v>
      </c>
      <c r="B14" s="6">
        <v>44118.623054594907</v>
      </c>
      <c r="C14" s="8">
        <v>4</v>
      </c>
      <c r="D14" s="8">
        <v>2</v>
      </c>
      <c r="E14" s="8">
        <v>2</v>
      </c>
      <c r="F14" s="8">
        <f>F2-4</f>
        <v>2</v>
      </c>
      <c r="G14" s="8">
        <f>G2-4</f>
        <v>2</v>
      </c>
      <c r="H14" s="8">
        <f>H2-2</f>
        <v>4</v>
      </c>
      <c r="I14" s="8">
        <v>3</v>
      </c>
    </row>
    <row r="15" spans="1:23" x14ac:dyDescent="0.4">
      <c r="A15" s="10" t="s">
        <v>28</v>
      </c>
      <c r="B15" s="6">
        <v>44121.846371469903</v>
      </c>
      <c r="C15" s="8">
        <v>1</v>
      </c>
      <c r="D15" s="8">
        <v>1</v>
      </c>
      <c r="E15" s="8">
        <v>2</v>
      </c>
      <c r="F15" s="8">
        <f>F2-3</f>
        <v>3</v>
      </c>
      <c r="G15" s="8">
        <f>G2-3</f>
        <v>3</v>
      </c>
      <c r="H15" s="8">
        <f>H2-2</f>
        <v>4</v>
      </c>
      <c r="I15" s="8">
        <v>2</v>
      </c>
    </row>
    <row r="16" spans="1:23" x14ac:dyDescent="0.4">
      <c r="A16" s="10" t="s">
        <v>29</v>
      </c>
      <c r="B16" s="6">
        <v>44123.606044629632</v>
      </c>
      <c r="C16" s="8">
        <v>2</v>
      </c>
      <c r="D16" s="8">
        <v>3</v>
      </c>
      <c r="E16" s="8">
        <v>3</v>
      </c>
      <c r="F16" s="8">
        <f>F2-5</f>
        <v>1</v>
      </c>
      <c r="G16" s="8">
        <f>G2-4</f>
        <v>2</v>
      </c>
      <c r="H16" s="8">
        <f>H2-2</f>
        <v>4</v>
      </c>
      <c r="I16" s="8">
        <v>2</v>
      </c>
    </row>
    <row r="17" spans="1:22" s="57" customFormat="1" ht="14.4" thickBot="1" x14ac:dyDescent="0.5">
      <c r="A17" s="29"/>
      <c r="B17" s="30"/>
      <c r="C17" s="31"/>
      <c r="D17" s="31"/>
      <c r="E17" s="31"/>
      <c r="F17" s="31"/>
      <c r="G17" s="31"/>
      <c r="H17" s="31"/>
      <c r="I17" s="31"/>
      <c r="U17" s="56"/>
      <c r="V17" s="56"/>
    </row>
    <row r="18" spans="1:22" s="51" customFormat="1" ht="14.4" thickTop="1" x14ac:dyDescent="0.5">
      <c r="A18" s="38" t="s">
        <v>55</v>
      </c>
      <c r="B18" s="50"/>
      <c r="C18" s="40">
        <f t="shared" ref="C18:I18" si="3">AVERAGE(C5:C16)</f>
        <v>2</v>
      </c>
      <c r="D18" s="40">
        <f t="shared" si="3"/>
        <v>1.6666666666666667</v>
      </c>
      <c r="E18" s="40">
        <f t="shared" si="3"/>
        <v>2.6666666666666665</v>
      </c>
      <c r="F18" s="40">
        <f t="shared" si="3"/>
        <v>2.1666666666666665</v>
      </c>
      <c r="G18" s="40">
        <f t="shared" si="3"/>
        <v>2.6666666666666665</v>
      </c>
      <c r="H18" s="40">
        <f t="shared" si="3"/>
        <v>3.25</v>
      </c>
      <c r="I18" s="40">
        <f t="shared" si="3"/>
        <v>1.75</v>
      </c>
      <c r="U18" s="38"/>
      <c r="V18" s="38"/>
    </row>
    <row r="19" spans="1:22" x14ac:dyDescent="0.4">
      <c r="A19" s="32"/>
      <c r="B19" s="61"/>
      <c r="C19" s="62"/>
      <c r="D19" s="62"/>
      <c r="E19" s="62"/>
      <c r="F19" s="62"/>
      <c r="G19" s="62"/>
      <c r="H19" s="62"/>
      <c r="I19" s="62"/>
    </row>
    <row r="20" spans="1:22" s="16" customFormat="1" x14ac:dyDescent="0.4">
      <c r="A20" s="63"/>
      <c r="B20" s="64"/>
      <c r="C20" s="65"/>
      <c r="D20" s="65"/>
      <c r="E20" s="65"/>
      <c r="F20" s="65"/>
      <c r="G20" s="65"/>
      <c r="H20" s="65"/>
      <c r="I20" s="65"/>
      <c r="U20" s="17"/>
      <c r="V20" s="17"/>
    </row>
    <row r="21" spans="1:22" x14ac:dyDescent="0.4">
      <c r="A21" s="32"/>
      <c r="B21" s="60"/>
      <c r="C21" s="60"/>
      <c r="D21" s="60"/>
      <c r="E21" s="60"/>
      <c r="F21" s="104">
        <v>6</v>
      </c>
      <c r="G21" s="104">
        <v>6</v>
      </c>
      <c r="H21" s="104">
        <v>6</v>
      </c>
      <c r="I21" s="60"/>
    </row>
    <row r="22" spans="1:22" x14ac:dyDescent="0.4">
      <c r="A22" s="54"/>
      <c r="B22" s="5" t="s">
        <v>0</v>
      </c>
      <c r="C22" s="5" t="s">
        <v>61</v>
      </c>
      <c r="D22" s="5" t="s">
        <v>62</v>
      </c>
      <c r="E22" s="5" t="s">
        <v>63</v>
      </c>
      <c r="F22" s="5" t="s">
        <v>64</v>
      </c>
      <c r="G22" s="5" t="s">
        <v>65</v>
      </c>
      <c r="H22" s="5" t="s">
        <v>66</v>
      </c>
      <c r="I22" s="5" t="s">
        <v>67</v>
      </c>
    </row>
    <row r="23" spans="1:22" x14ac:dyDescent="0.4">
      <c r="A23" s="13" t="s">
        <v>15</v>
      </c>
      <c r="B23" s="60"/>
      <c r="C23" s="60"/>
      <c r="D23" s="60"/>
      <c r="E23" s="60"/>
      <c r="F23" s="104" t="s">
        <v>136</v>
      </c>
      <c r="G23" s="104" t="s">
        <v>136</v>
      </c>
      <c r="H23" s="104" t="s">
        <v>136</v>
      </c>
      <c r="I23" s="60"/>
    </row>
    <row r="24" spans="1:22" x14ac:dyDescent="0.4">
      <c r="A24" s="10" t="s">
        <v>18</v>
      </c>
      <c r="B24" s="6">
        <v>44116.629129039356</v>
      </c>
      <c r="C24" s="8">
        <v>1</v>
      </c>
      <c r="D24" s="8">
        <v>1</v>
      </c>
      <c r="E24" s="8">
        <v>3</v>
      </c>
      <c r="F24" s="8">
        <f>F21-4</f>
        <v>2</v>
      </c>
      <c r="G24" s="8">
        <f>G21-5</f>
        <v>1</v>
      </c>
      <c r="H24" s="8">
        <f>H21-4</f>
        <v>2</v>
      </c>
      <c r="I24" s="8">
        <v>1</v>
      </c>
    </row>
    <row r="25" spans="1:22" x14ac:dyDescent="0.4">
      <c r="A25" s="10" t="s">
        <v>19</v>
      </c>
      <c r="B25" s="6">
        <v>44117.834652754631</v>
      </c>
      <c r="C25" s="8">
        <v>2</v>
      </c>
      <c r="D25" s="8">
        <v>1</v>
      </c>
      <c r="E25" s="8">
        <v>3</v>
      </c>
      <c r="F25" s="8">
        <f>F21-5</f>
        <v>1</v>
      </c>
      <c r="G25" s="8">
        <f>G21-4</f>
        <v>2</v>
      </c>
      <c r="H25" s="8">
        <f>H21-3</f>
        <v>3</v>
      </c>
      <c r="I25" s="8">
        <v>1</v>
      </c>
    </row>
    <row r="26" spans="1:22" x14ac:dyDescent="0.4">
      <c r="A26" s="10" t="s">
        <v>20</v>
      </c>
      <c r="B26" s="6">
        <v>44117.859490277777</v>
      </c>
      <c r="C26" s="8">
        <v>2</v>
      </c>
      <c r="D26" s="8">
        <v>2</v>
      </c>
      <c r="E26" s="8">
        <v>4</v>
      </c>
      <c r="F26" s="8">
        <f>F21-4</f>
        <v>2</v>
      </c>
      <c r="G26" s="8">
        <f>G21-4</f>
        <v>2</v>
      </c>
      <c r="H26" s="8">
        <f>H21-4</f>
        <v>2</v>
      </c>
      <c r="I26" s="8">
        <v>1</v>
      </c>
    </row>
    <row r="27" spans="1:22" x14ac:dyDescent="0.4">
      <c r="A27" s="10" t="s">
        <v>21</v>
      </c>
      <c r="B27" s="6">
        <v>44118.618602592593</v>
      </c>
      <c r="C27" s="8">
        <v>2</v>
      </c>
      <c r="D27" s="8">
        <v>1</v>
      </c>
      <c r="E27" s="8">
        <v>2</v>
      </c>
      <c r="F27" s="8">
        <f>F21-2</f>
        <v>4</v>
      </c>
      <c r="G27" s="8">
        <f>G21-4</f>
        <v>2</v>
      </c>
      <c r="H27" s="8">
        <f>H21-4</f>
        <v>2</v>
      </c>
      <c r="I27" s="8">
        <v>1</v>
      </c>
    </row>
    <row r="28" spans="1:22" x14ac:dyDescent="0.4">
      <c r="A28" s="10" t="s">
        <v>22</v>
      </c>
      <c r="B28" s="6">
        <v>44119.681784803237</v>
      </c>
      <c r="C28" s="8">
        <v>1</v>
      </c>
      <c r="D28" s="8">
        <v>1</v>
      </c>
      <c r="E28" s="8">
        <v>3</v>
      </c>
      <c r="F28" s="8">
        <f>F21-5</f>
        <v>1</v>
      </c>
      <c r="G28" s="8">
        <f>G21-2</f>
        <v>4</v>
      </c>
      <c r="H28" s="8">
        <f>H21-1</f>
        <v>5</v>
      </c>
      <c r="I28" s="8">
        <v>1</v>
      </c>
    </row>
    <row r="29" spans="1:22" x14ac:dyDescent="0.4">
      <c r="A29" s="10" t="s">
        <v>23</v>
      </c>
      <c r="B29" s="6">
        <v>44121.762206805557</v>
      </c>
      <c r="C29" s="8">
        <v>2</v>
      </c>
      <c r="D29" s="8">
        <v>1</v>
      </c>
      <c r="E29" s="8">
        <v>3</v>
      </c>
      <c r="F29" s="8">
        <f>F21-4</f>
        <v>2</v>
      </c>
      <c r="G29" s="8">
        <f>G21-3</f>
        <v>3</v>
      </c>
      <c r="H29" s="8">
        <f>H21-3</f>
        <v>3</v>
      </c>
      <c r="I29" s="8">
        <v>2</v>
      </c>
      <c r="M29" s="41"/>
      <c r="N29" s="1"/>
      <c r="O29" s="1"/>
      <c r="P29" s="1"/>
    </row>
    <row r="30" spans="1:22" x14ac:dyDescent="0.4">
      <c r="A30" s="10" t="s">
        <v>24</v>
      </c>
      <c r="B30" s="6">
        <v>44121.837136620372</v>
      </c>
      <c r="C30" s="8">
        <v>1</v>
      </c>
      <c r="D30" s="8">
        <v>1</v>
      </c>
      <c r="E30" s="8">
        <v>2</v>
      </c>
      <c r="F30" s="8">
        <f>F21-4</f>
        <v>2</v>
      </c>
      <c r="G30" s="8">
        <f>G21-4</f>
        <v>2</v>
      </c>
      <c r="H30" s="8">
        <f>H21-3</f>
        <v>3</v>
      </c>
      <c r="I30" s="8">
        <v>1</v>
      </c>
      <c r="M30" s="41"/>
      <c r="N30" s="1"/>
      <c r="O30" s="1"/>
      <c r="P30" s="1"/>
    </row>
    <row r="31" spans="1:22" x14ac:dyDescent="0.4">
      <c r="A31" s="10" t="s">
        <v>25</v>
      </c>
      <c r="B31" s="6">
        <v>44123.603151331015</v>
      </c>
      <c r="C31" s="8">
        <v>3</v>
      </c>
      <c r="D31" s="8">
        <v>2</v>
      </c>
      <c r="E31" s="8">
        <v>3</v>
      </c>
      <c r="F31" s="8">
        <f>F21-2</f>
        <v>4</v>
      </c>
      <c r="G31" s="8">
        <f>G21-3</f>
        <v>3</v>
      </c>
      <c r="H31" s="8">
        <f>H21-3</f>
        <v>3</v>
      </c>
      <c r="I31" s="8">
        <v>2</v>
      </c>
      <c r="N31" s="1"/>
      <c r="O31" s="1"/>
      <c r="P31" s="1"/>
    </row>
    <row r="32" spans="1:22" x14ac:dyDescent="0.4">
      <c r="A32" s="10" t="s">
        <v>26</v>
      </c>
      <c r="B32" s="6">
        <v>44116.768227638888</v>
      </c>
      <c r="C32" s="8">
        <v>2</v>
      </c>
      <c r="D32" s="8">
        <v>1</v>
      </c>
      <c r="E32" s="8">
        <v>2</v>
      </c>
      <c r="F32" s="8">
        <f>F21-3</f>
        <v>3</v>
      </c>
      <c r="G32" s="8">
        <f>G21-2</f>
        <v>4</v>
      </c>
      <c r="H32" s="8">
        <f>H21-2</f>
        <v>4</v>
      </c>
      <c r="I32" s="8">
        <v>1</v>
      </c>
      <c r="N32" s="1"/>
      <c r="O32" s="1"/>
      <c r="P32" s="1"/>
    </row>
    <row r="33" spans="1:22" x14ac:dyDescent="0.4">
      <c r="A33" s="10" t="s">
        <v>27</v>
      </c>
      <c r="B33" s="6">
        <v>44118.597169456014</v>
      </c>
      <c r="C33" s="8">
        <v>1</v>
      </c>
      <c r="D33" s="8">
        <v>1</v>
      </c>
      <c r="E33" s="8">
        <v>1</v>
      </c>
      <c r="F33" s="8">
        <f>F21-5</f>
        <v>1</v>
      </c>
      <c r="G33" s="8">
        <f>G21-4</f>
        <v>2</v>
      </c>
      <c r="H33" s="8">
        <f>H21-4</f>
        <v>2</v>
      </c>
      <c r="I33" s="8">
        <v>1</v>
      </c>
      <c r="N33" s="1"/>
      <c r="O33" s="1"/>
      <c r="P33" s="1"/>
    </row>
    <row r="34" spans="1:22" x14ac:dyDescent="0.4">
      <c r="A34" s="10" t="s">
        <v>28</v>
      </c>
      <c r="B34" s="6">
        <v>44121.748279409723</v>
      </c>
      <c r="C34" s="8">
        <v>3</v>
      </c>
      <c r="D34" s="8">
        <v>1</v>
      </c>
      <c r="E34" s="8">
        <v>4</v>
      </c>
      <c r="F34" s="8">
        <f>F21-5</f>
        <v>1</v>
      </c>
      <c r="G34" s="8">
        <f>G21-4</f>
        <v>2</v>
      </c>
      <c r="H34" s="8">
        <f>H21-4</f>
        <v>2</v>
      </c>
      <c r="I34" s="8">
        <v>1</v>
      </c>
      <c r="N34" s="1"/>
      <c r="O34" s="1"/>
      <c r="P34" s="1"/>
    </row>
    <row r="35" spans="1:22" x14ac:dyDescent="0.4">
      <c r="A35" s="10" t="s">
        <v>29</v>
      </c>
      <c r="B35" s="6">
        <v>44122.839021261578</v>
      </c>
      <c r="C35" s="8">
        <v>1</v>
      </c>
      <c r="D35" s="8">
        <v>1</v>
      </c>
      <c r="E35" s="8">
        <v>1</v>
      </c>
      <c r="F35" s="8">
        <f>F21-5</f>
        <v>1</v>
      </c>
      <c r="G35" s="8">
        <f>G21-5</f>
        <v>1</v>
      </c>
      <c r="H35" s="8">
        <f>H21-5</f>
        <v>1</v>
      </c>
      <c r="I35" s="8">
        <v>1</v>
      </c>
      <c r="N35" s="1"/>
      <c r="O35" s="1"/>
      <c r="P35" s="1"/>
    </row>
    <row r="36" spans="1:22" ht="12.6" thickBot="1" x14ac:dyDescent="0.45">
      <c r="A36" s="10"/>
      <c r="B36" s="6"/>
      <c r="C36" s="8"/>
      <c r="D36" s="8"/>
      <c r="E36" s="8"/>
      <c r="F36" s="8"/>
      <c r="G36" s="8"/>
      <c r="H36" s="8"/>
      <c r="I36" s="8"/>
    </row>
    <row r="37" spans="1:22" s="51" customFormat="1" ht="14.4" thickTop="1" x14ac:dyDescent="0.5">
      <c r="A37" s="38" t="s">
        <v>55</v>
      </c>
      <c r="B37" s="50"/>
      <c r="C37" s="40">
        <f t="shared" ref="C37:I37" si="4">AVERAGE(C24:C35)</f>
        <v>1.75</v>
      </c>
      <c r="D37" s="40">
        <f t="shared" si="4"/>
        <v>1.1666666666666667</v>
      </c>
      <c r="E37" s="40">
        <f t="shared" si="4"/>
        <v>2.5833333333333335</v>
      </c>
      <c r="F37" s="40">
        <f t="shared" si="4"/>
        <v>2</v>
      </c>
      <c r="G37" s="40">
        <f t="shared" si="4"/>
        <v>2.3333333333333335</v>
      </c>
      <c r="H37" s="40">
        <f t="shared" si="4"/>
        <v>2.6666666666666665</v>
      </c>
      <c r="I37" s="40">
        <f t="shared" si="4"/>
        <v>1.1666666666666667</v>
      </c>
      <c r="U37" s="38"/>
      <c r="V37" s="38"/>
    </row>
    <row r="38" spans="1:22" s="49" customFormat="1" x14ac:dyDescent="0.4">
      <c r="A38" s="66"/>
      <c r="B38" s="47"/>
      <c r="C38" s="48"/>
      <c r="D38" s="48"/>
      <c r="E38" s="48"/>
      <c r="F38" s="48"/>
      <c r="G38" s="48"/>
      <c r="H38" s="48"/>
      <c r="I38" s="48"/>
      <c r="U38" s="67"/>
      <c r="V38" s="67"/>
    </row>
    <row r="39" spans="1:22" s="16" customFormat="1" x14ac:dyDescent="0.4">
      <c r="A39" s="58"/>
      <c r="B39" s="59"/>
      <c r="C39" s="59"/>
      <c r="D39" s="59"/>
      <c r="E39" s="59"/>
      <c r="F39" s="59"/>
      <c r="G39" s="59"/>
      <c r="H39" s="59"/>
      <c r="I39" s="59"/>
      <c r="U39" s="17"/>
      <c r="V39" s="17"/>
    </row>
    <row r="40" spans="1:22" x14ac:dyDescent="0.4">
      <c r="A40" s="54"/>
      <c r="B40" s="60"/>
      <c r="C40" s="60"/>
      <c r="D40" s="60"/>
      <c r="E40" s="60"/>
      <c r="F40" s="104">
        <v>6</v>
      </c>
      <c r="G40" s="104">
        <v>6</v>
      </c>
      <c r="H40" s="104">
        <v>6</v>
      </c>
      <c r="I40" s="60"/>
    </row>
    <row r="41" spans="1:22" x14ac:dyDescent="0.4">
      <c r="A41" s="54"/>
      <c r="B41" s="5" t="s">
        <v>0</v>
      </c>
      <c r="C41" s="5" t="s">
        <v>61</v>
      </c>
      <c r="D41" s="5" t="s">
        <v>62</v>
      </c>
      <c r="E41" s="5" t="s">
        <v>63</v>
      </c>
      <c r="F41" s="5" t="s">
        <v>64</v>
      </c>
      <c r="G41" s="5" t="s">
        <v>65</v>
      </c>
      <c r="H41" s="5" t="s">
        <v>66</v>
      </c>
      <c r="I41" s="5" t="s">
        <v>67</v>
      </c>
    </row>
    <row r="42" spans="1:22" x14ac:dyDescent="0.4">
      <c r="A42" s="13" t="s">
        <v>17</v>
      </c>
      <c r="B42" s="60"/>
      <c r="C42" s="60"/>
      <c r="D42" s="60"/>
      <c r="E42" s="60"/>
      <c r="F42" s="104" t="s">
        <v>136</v>
      </c>
      <c r="G42" s="104" t="s">
        <v>136</v>
      </c>
      <c r="H42" s="104" t="s">
        <v>136</v>
      </c>
      <c r="I42" s="60"/>
    </row>
    <row r="43" spans="1:22" x14ac:dyDescent="0.4">
      <c r="A43" s="10" t="s">
        <v>18</v>
      </c>
      <c r="B43" s="6">
        <v>44116.648888009258</v>
      </c>
      <c r="C43" s="8">
        <v>1</v>
      </c>
      <c r="D43" s="8">
        <v>1</v>
      </c>
      <c r="E43" s="8">
        <v>3</v>
      </c>
      <c r="F43" s="8">
        <f>F40-3</f>
        <v>3</v>
      </c>
      <c r="G43" s="8">
        <f>G40-2</f>
        <v>4</v>
      </c>
      <c r="H43" s="8">
        <f>H40-2</f>
        <v>4</v>
      </c>
      <c r="I43" s="8">
        <v>1</v>
      </c>
    </row>
    <row r="44" spans="1:22" x14ac:dyDescent="0.4">
      <c r="A44" s="10" t="s">
        <v>19</v>
      </c>
      <c r="B44" s="6">
        <v>44117.864632974539</v>
      </c>
      <c r="C44" s="8">
        <v>1</v>
      </c>
      <c r="D44" s="8">
        <v>1</v>
      </c>
      <c r="E44" s="8">
        <v>4</v>
      </c>
      <c r="F44" s="8">
        <f>F40-2</f>
        <v>4</v>
      </c>
      <c r="G44" s="8">
        <f>G40-2</f>
        <v>4</v>
      </c>
      <c r="H44" s="8">
        <f>H40-2</f>
        <v>4</v>
      </c>
      <c r="I44" s="8">
        <v>1</v>
      </c>
    </row>
    <row r="45" spans="1:22" x14ac:dyDescent="0.4">
      <c r="A45" s="10" t="s">
        <v>20</v>
      </c>
      <c r="B45" s="6">
        <v>44118.586953680555</v>
      </c>
      <c r="C45" s="8">
        <v>4</v>
      </c>
      <c r="D45" s="8">
        <v>1</v>
      </c>
      <c r="E45" s="8">
        <v>2</v>
      </c>
      <c r="F45" s="8">
        <f>F40-4</f>
        <v>2</v>
      </c>
      <c r="G45" s="8">
        <f>G40-4</f>
        <v>2</v>
      </c>
      <c r="H45" s="8">
        <f>H40-3</f>
        <v>3</v>
      </c>
      <c r="I45" s="8">
        <v>1</v>
      </c>
    </row>
    <row r="46" spans="1:22" x14ac:dyDescent="0.4">
      <c r="A46" s="10" t="s">
        <v>21</v>
      </c>
      <c r="B46" s="6">
        <v>44118.615609687498</v>
      </c>
      <c r="C46" s="8">
        <v>1</v>
      </c>
      <c r="D46" s="8">
        <v>1</v>
      </c>
      <c r="E46" s="8">
        <v>3</v>
      </c>
      <c r="F46" s="8">
        <f>F40-1</f>
        <v>5</v>
      </c>
      <c r="G46" s="8">
        <f>G40-3</f>
        <v>3</v>
      </c>
      <c r="H46" s="8">
        <f>H40-4</f>
        <v>2</v>
      </c>
      <c r="I46" s="8">
        <v>1</v>
      </c>
    </row>
    <row r="47" spans="1:22" x14ac:dyDescent="0.4">
      <c r="A47" s="10" t="s">
        <v>22</v>
      </c>
      <c r="B47" s="6">
        <v>44121.745483043982</v>
      </c>
      <c r="C47" s="8">
        <v>4</v>
      </c>
      <c r="D47" s="8">
        <v>2</v>
      </c>
      <c r="E47" s="8">
        <v>3</v>
      </c>
      <c r="F47" s="8">
        <f>F40-5</f>
        <v>1</v>
      </c>
      <c r="G47" s="8">
        <f>G40-4</f>
        <v>2</v>
      </c>
      <c r="H47" s="8">
        <f>H40-2</f>
        <v>4</v>
      </c>
      <c r="I47" s="8">
        <v>1</v>
      </c>
    </row>
    <row r="48" spans="1:22" x14ac:dyDescent="0.4">
      <c r="A48" s="10" t="s">
        <v>23</v>
      </c>
      <c r="B48" s="6">
        <v>44121.841149907406</v>
      </c>
      <c r="C48" s="8">
        <v>1</v>
      </c>
      <c r="D48" s="8">
        <v>1</v>
      </c>
      <c r="E48" s="8">
        <v>2</v>
      </c>
      <c r="F48" s="8">
        <f>F40-5</f>
        <v>1</v>
      </c>
      <c r="G48" s="8">
        <f>G40-4</f>
        <v>2</v>
      </c>
      <c r="H48" s="8">
        <f>H40-3</f>
        <v>3</v>
      </c>
      <c r="I48" s="8">
        <v>1</v>
      </c>
    </row>
    <row r="49" spans="1:22" x14ac:dyDescent="0.4">
      <c r="A49" s="10" t="s">
        <v>24</v>
      </c>
      <c r="B49" s="6">
        <v>44122.818419930554</v>
      </c>
      <c r="C49" s="8">
        <v>1</v>
      </c>
      <c r="D49" s="8">
        <v>1</v>
      </c>
      <c r="E49" s="8">
        <v>2</v>
      </c>
      <c r="F49" s="8">
        <f>F40-5</f>
        <v>1</v>
      </c>
      <c r="G49" s="8">
        <f>G40-5</f>
        <v>1</v>
      </c>
      <c r="H49" s="8">
        <f>H40-5</f>
        <v>1</v>
      </c>
      <c r="I49" s="8">
        <v>1</v>
      </c>
    </row>
    <row r="50" spans="1:22" x14ac:dyDescent="0.4">
      <c r="A50" s="10" t="s">
        <v>25</v>
      </c>
      <c r="B50" s="6">
        <v>44123.599962384258</v>
      </c>
      <c r="C50" s="8">
        <v>2</v>
      </c>
      <c r="D50" s="8">
        <v>1</v>
      </c>
      <c r="E50" s="8">
        <v>3</v>
      </c>
      <c r="F50" s="8">
        <f>F40-5</f>
        <v>1</v>
      </c>
      <c r="G50" s="8">
        <f>G40-4</f>
        <v>2</v>
      </c>
      <c r="H50" s="8">
        <f>H40-4</f>
        <v>2</v>
      </c>
      <c r="I50" s="8">
        <v>1</v>
      </c>
    </row>
    <row r="51" spans="1:22" x14ac:dyDescent="0.4">
      <c r="A51" s="10" t="s">
        <v>26</v>
      </c>
      <c r="B51" s="6">
        <v>44116.633288171295</v>
      </c>
      <c r="C51" s="8">
        <v>1</v>
      </c>
      <c r="D51" s="8">
        <v>1</v>
      </c>
      <c r="E51" s="8">
        <v>3</v>
      </c>
      <c r="F51" s="8">
        <f>F40-4</f>
        <v>2</v>
      </c>
      <c r="G51" s="8">
        <f>G40-5</f>
        <v>1</v>
      </c>
      <c r="H51" s="8">
        <f>H40-5</f>
        <v>1</v>
      </c>
      <c r="I51" s="8">
        <v>1</v>
      </c>
    </row>
    <row r="52" spans="1:22" x14ac:dyDescent="0.4">
      <c r="A52" s="10" t="s">
        <v>27</v>
      </c>
      <c r="B52" s="6">
        <v>44117.846089166662</v>
      </c>
      <c r="C52" s="8">
        <v>3</v>
      </c>
      <c r="D52" s="8">
        <v>1</v>
      </c>
      <c r="E52" s="8">
        <v>3</v>
      </c>
      <c r="F52" s="8">
        <f>F40-4</f>
        <v>2</v>
      </c>
      <c r="G52" s="8">
        <f>G40-4</f>
        <v>2</v>
      </c>
      <c r="H52" s="8">
        <f>H40-4</f>
        <v>2</v>
      </c>
      <c r="I52" s="8">
        <v>1</v>
      </c>
    </row>
    <row r="53" spans="1:22" x14ac:dyDescent="0.4">
      <c r="A53" s="10" t="s">
        <v>28</v>
      </c>
      <c r="B53" s="6">
        <v>44119.688821493051</v>
      </c>
      <c r="C53" s="8">
        <v>1</v>
      </c>
      <c r="D53" s="8">
        <v>1</v>
      </c>
      <c r="E53" s="8">
        <v>2</v>
      </c>
      <c r="F53" s="8">
        <f>F40-5</f>
        <v>1</v>
      </c>
      <c r="G53" s="8">
        <f>G40-3</f>
        <v>3</v>
      </c>
      <c r="H53" s="8">
        <f>H40-4</f>
        <v>2</v>
      </c>
      <c r="I53" s="8">
        <v>1</v>
      </c>
    </row>
    <row r="54" spans="1:22" x14ac:dyDescent="0.4">
      <c r="A54" s="10" t="s">
        <v>29</v>
      </c>
      <c r="B54" s="6">
        <v>44121.768374212959</v>
      </c>
      <c r="C54" s="8">
        <v>1</v>
      </c>
      <c r="D54" s="8">
        <v>1</v>
      </c>
      <c r="E54" s="8">
        <v>3</v>
      </c>
      <c r="F54" s="8">
        <f>F40-4</f>
        <v>2</v>
      </c>
      <c r="G54" s="8">
        <f>G40-4</f>
        <v>2</v>
      </c>
      <c r="H54" s="8">
        <f>H40-3</f>
        <v>3</v>
      </c>
      <c r="I54" s="8">
        <v>1</v>
      </c>
    </row>
    <row r="55" spans="1:22" ht="12.6" thickBot="1" x14ac:dyDescent="0.45">
      <c r="A55" s="10"/>
      <c r="B55" s="6"/>
      <c r="C55" s="8"/>
      <c r="D55" s="8"/>
      <c r="E55" s="8"/>
      <c r="F55" s="8"/>
      <c r="G55" s="8"/>
      <c r="H55" s="8"/>
      <c r="I55" s="8"/>
    </row>
    <row r="56" spans="1:22" s="51" customFormat="1" ht="14.4" thickTop="1" x14ac:dyDescent="0.5">
      <c r="A56" s="38" t="s">
        <v>55</v>
      </c>
      <c r="B56" s="50"/>
      <c r="C56" s="40">
        <f t="shared" ref="C56:I56" si="5">AVERAGE(C43:C54)</f>
        <v>1.75</v>
      </c>
      <c r="D56" s="40">
        <f t="shared" si="5"/>
        <v>1.0833333333333333</v>
      </c>
      <c r="E56" s="40">
        <f t="shared" si="5"/>
        <v>2.75</v>
      </c>
      <c r="F56" s="40">
        <f t="shared" si="5"/>
        <v>2.0833333333333335</v>
      </c>
      <c r="G56" s="40">
        <f t="shared" si="5"/>
        <v>2.3333333333333335</v>
      </c>
      <c r="H56" s="40">
        <f t="shared" si="5"/>
        <v>2.5833333333333335</v>
      </c>
      <c r="I56" s="40">
        <f t="shared" si="5"/>
        <v>1</v>
      </c>
      <c r="U56" s="38"/>
      <c r="V56" s="38"/>
    </row>
    <row r="57" spans="1:22" s="49" customFormat="1" x14ac:dyDescent="0.4">
      <c r="A57" s="66"/>
      <c r="B57" s="47"/>
      <c r="C57" s="48"/>
      <c r="D57" s="48"/>
      <c r="E57" s="48"/>
      <c r="F57" s="48"/>
      <c r="G57" s="48"/>
      <c r="H57" s="48"/>
      <c r="I57" s="48"/>
      <c r="U57" s="67"/>
      <c r="V57" s="67"/>
    </row>
    <row r="58" spans="1:22" s="16" customFormat="1" x14ac:dyDescent="0.4">
      <c r="A58" s="58"/>
      <c r="B58" s="59"/>
      <c r="C58" s="59"/>
      <c r="D58" s="59"/>
      <c r="E58" s="59"/>
      <c r="F58" s="59"/>
      <c r="G58" s="59"/>
      <c r="H58" s="59"/>
      <c r="I58" s="59"/>
      <c r="U58" s="17"/>
      <c r="V58" s="17"/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E288-C4EB-4037-824C-0C6EA8157948}">
  <dimension ref="A1:U260"/>
  <sheetViews>
    <sheetView workbookViewId="0">
      <selection activeCell="I219" sqref="I219"/>
    </sheetView>
  </sheetViews>
  <sheetFormatPr defaultRowHeight="12.3" x14ac:dyDescent="0.4"/>
  <cols>
    <col min="1" max="1" width="8.1640625" style="12" customWidth="1"/>
    <col min="2" max="4" width="15.609375" style="4" customWidth="1"/>
    <col min="6" max="6" width="20.44140625" customWidth="1"/>
    <col min="13" max="13" width="5.21875" customWidth="1"/>
    <col min="14" max="14" width="3.44140625" style="1" customWidth="1"/>
    <col min="15" max="15" width="8.88671875" style="1"/>
    <col min="16" max="16" width="2.0546875" style="1" customWidth="1"/>
    <col min="17" max="17" width="4.6640625" style="1" customWidth="1"/>
    <col min="18" max="18" width="2.0546875" style="1" customWidth="1"/>
    <col min="19" max="19" width="8.88671875" style="1"/>
    <col min="20" max="20" width="16.21875" style="1" customWidth="1"/>
    <col min="21" max="21" width="10.77734375" style="1" customWidth="1"/>
  </cols>
  <sheetData>
    <row r="1" spans="1:21" s="16" customFormat="1" x14ac:dyDescent="0.4">
      <c r="A1" s="17"/>
      <c r="B1" s="18"/>
      <c r="C1" s="18"/>
      <c r="D1" s="18"/>
      <c r="E1" s="80"/>
      <c r="N1" s="17"/>
      <c r="O1" s="17"/>
      <c r="P1" s="17"/>
      <c r="Q1" s="17"/>
      <c r="R1" s="17"/>
      <c r="S1" s="17"/>
      <c r="T1" s="17"/>
      <c r="U1" s="17"/>
    </row>
    <row r="2" spans="1:21" x14ac:dyDescent="0.4">
      <c r="A2" s="1"/>
      <c r="B2" s="7"/>
      <c r="C2" s="7"/>
      <c r="D2" s="7"/>
      <c r="E2" s="68"/>
    </row>
    <row r="3" spans="1:21" x14ac:dyDescent="0.4">
      <c r="A3" s="1"/>
      <c r="B3" s="7"/>
      <c r="C3" s="7"/>
      <c r="D3" s="7"/>
      <c r="E3" s="68"/>
    </row>
    <row r="4" spans="1:21" ht="20.100000000000001" x14ac:dyDescent="0.4">
      <c r="A4" s="102" t="s">
        <v>61</v>
      </c>
      <c r="B4" s="7"/>
      <c r="C4" s="7"/>
      <c r="D4" s="7"/>
      <c r="E4" s="68"/>
      <c r="P4" s="10"/>
    </row>
    <row r="5" spans="1:21" x14ac:dyDescent="0.4">
      <c r="A5" s="1"/>
      <c r="B5" s="7"/>
      <c r="C5" s="7"/>
      <c r="D5" s="7"/>
      <c r="E5" s="68"/>
    </row>
    <row r="6" spans="1:21" x14ac:dyDescent="0.4">
      <c r="A6" s="1"/>
      <c r="B6" s="10" t="s">
        <v>108</v>
      </c>
      <c r="C6" s="10" t="s">
        <v>109</v>
      </c>
      <c r="D6" s="10" t="s">
        <v>110</v>
      </c>
      <c r="E6" s="69"/>
      <c r="F6" s="28" t="s">
        <v>86</v>
      </c>
      <c r="P6" s="10"/>
    </row>
    <row r="7" spans="1:21" x14ac:dyDescent="0.4">
      <c r="A7" s="10">
        <v>1</v>
      </c>
      <c r="B7" s="62">
        <v>1</v>
      </c>
      <c r="C7" s="8">
        <v>1</v>
      </c>
      <c r="D7" s="8">
        <v>1</v>
      </c>
      <c r="E7" s="68"/>
      <c r="F7" s="28"/>
      <c r="M7" s="68"/>
      <c r="N7" s="10"/>
      <c r="P7" s="67"/>
    </row>
    <row r="8" spans="1:21" ht="12.6" thickBot="1" x14ac:dyDescent="0.45">
      <c r="A8" s="10">
        <v>2</v>
      </c>
      <c r="B8" s="62">
        <v>1</v>
      </c>
      <c r="C8" s="8">
        <v>2</v>
      </c>
      <c r="D8" s="8">
        <v>1</v>
      </c>
      <c r="E8" s="68"/>
      <c r="F8" s="28" t="s">
        <v>87</v>
      </c>
      <c r="O8" s="126"/>
      <c r="P8" s="67"/>
    </row>
    <row r="9" spans="1:21" x14ac:dyDescent="0.4">
      <c r="A9" s="10">
        <v>3</v>
      </c>
      <c r="B9" s="62">
        <v>3</v>
      </c>
      <c r="C9" s="8">
        <v>2</v>
      </c>
      <c r="D9" s="8">
        <v>4</v>
      </c>
      <c r="E9" s="68"/>
      <c r="F9" s="76" t="s">
        <v>88</v>
      </c>
      <c r="G9" s="76" t="s">
        <v>89</v>
      </c>
      <c r="H9" s="76" t="s">
        <v>84</v>
      </c>
      <c r="I9" s="76" t="s">
        <v>90</v>
      </c>
      <c r="J9" s="76" t="s">
        <v>91</v>
      </c>
      <c r="O9" s="67"/>
      <c r="P9" s="67"/>
    </row>
    <row r="10" spans="1:21" ht="12.6" x14ac:dyDescent="0.4">
      <c r="A10" s="10">
        <v>4</v>
      </c>
      <c r="B10" s="62">
        <v>2</v>
      </c>
      <c r="C10" s="8">
        <v>2</v>
      </c>
      <c r="D10" s="8">
        <v>1</v>
      </c>
      <c r="E10" s="68"/>
      <c r="F10" s="78" t="s">
        <v>108</v>
      </c>
      <c r="G10" s="72">
        <v>12</v>
      </c>
      <c r="H10" s="72">
        <v>24</v>
      </c>
      <c r="I10" s="72">
        <v>2</v>
      </c>
      <c r="J10" s="72">
        <v>1.2727272727272727</v>
      </c>
      <c r="O10" s="127"/>
      <c r="P10" s="127"/>
    </row>
    <row r="11" spans="1:21" x14ac:dyDescent="0.4">
      <c r="A11" s="10">
        <v>5</v>
      </c>
      <c r="B11" s="62">
        <v>2</v>
      </c>
      <c r="C11" s="8">
        <v>1</v>
      </c>
      <c r="D11" s="8">
        <v>4</v>
      </c>
      <c r="E11" s="68"/>
      <c r="F11" s="78" t="s">
        <v>109</v>
      </c>
      <c r="G11" s="72">
        <v>12</v>
      </c>
      <c r="H11" s="72">
        <v>21</v>
      </c>
      <c r="I11" s="72">
        <v>1.75</v>
      </c>
      <c r="J11" s="72">
        <v>0.56818181818181823</v>
      </c>
      <c r="O11" s="128"/>
      <c r="P11" s="128"/>
    </row>
    <row r="12" spans="1:21" ht="12.6" thickBot="1" x14ac:dyDescent="0.45">
      <c r="A12" s="10">
        <v>6</v>
      </c>
      <c r="B12" s="62">
        <v>4</v>
      </c>
      <c r="C12" s="8">
        <v>2</v>
      </c>
      <c r="D12" s="8">
        <v>1</v>
      </c>
      <c r="E12" s="68"/>
      <c r="F12" s="77" t="s">
        <v>110</v>
      </c>
      <c r="G12" s="73">
        <v>12</v>
      </c>
      <c r="H12" s="73">
        <v>21</v>
      </c>
      <c r="I12" s="73">
        <v>1.75</v>
      </c>
      <c r="J12" s="73">
        <v>1.4772727272727273</v>
      </c>
      <c r="O12" s="128"/>
      <c r="P12" s="128"/>
    </row>
    <row r="13" spans="1:21" x14ac:dyDescent="0.4">
      <c r="A13" s="10">
        <v>7</v>
      </c>
      <c r="B13" s="62">
        <v>1</v>
      </c>
      <c r="C13" s="8">
        <v>1</v>
      </c>
      <c r="D13" s="8">
        <v>1</v>
      </c>
      <c r="E13" s="68"/>
      <c r="F13" s="28"/>
      <c r="O13" s="128"/>
      <c r="P13" s="128"/>
    </row>
    <row r="14" spans="1:21" x14ac:dyDescent="0.4">
      <c r="A14" s="10">
        <v>8</v>
      </c>
      <c r="B14" s="62">
        <v>1</v>
      </c>
      <c r="C14" s="8">
        <v>3</v>
      </c>
      <c r="D14" s="8">
        <v>2</v>
      </c>
      <c r="E14" s="68"/>
      <c r="F14" s="28"/>
      <c r="O14" s="128"/>
      <c r="P14" s="128"/>
    </row>
    <row r="15" spans="1:21" ht="12.6" thickBot="1" x14ac:dyDescent="0.45">
      <c r="A15" s="10">
        <v>9</v>
      </c>
      <c r="B15" s="8">
        <v>2</v>
      </c>
      <c r="C15" s="8">
        <v>2</v>
      </c>
      <c r="D15" s="8">
        <v>1</v>
      </c>
      <c r="E15" s="68"/>
      <c r="F15" s="28" t="s">
        <v>92</v>
      </c>
      <c r="O15" s="128"/>
      <c r="P15" s="128"/>
    </row>
    <row r="16" spans="1:21" x14ac:dyDescent="0.4">
      <c r="A16" s="10">
        <v>10</v>
      </c>
      <c r="B16" s="8">
        <v>4</v>
      </c>
      <c r="C16" s="8">
        <v>1</v>
      </c>
      <c r="D16" s="8">
        <v>3</v>
      </c>
      <c r="E16" s="68"/>
      <c r="F16" s="76" t="s">
        <v>93</v>
      </c>
      <c r="G16" s="76" t="s">
        <v>94</v>
      </c>
      <c r="H16" s="76" t="s">
        <v>95</v>
      </c>
      <c r="I16" s="76" t="s">
        <v>96</v>
      </c>
      <c r="J16" s="76" t="s">
        <v>97</v>
      </c>
      <c r="K16" s="76" t="s">
        <v>98</v>
      </c>
      <c r="L16" s="76" t="s">
        <v>99</v>
      </c>
      <c r="O16" s="128"/>
      <c r="P16" s="128"/>
    </row>
    <row r="17" spans="1:19" x14ac:dyDescent="0.4">
      <c r="A17" s="10">
        <v>11</v>
      </c>
      <c r="B17" s="8">
        <v>1</v>
      </c>
      <c r="C17" s="8">
        <v>3</v>
      </c>
      <c r="D17" s="8">
        <v>1</v>
      </c>
      <c r="E17" s="68"/>
      <c r="F17" s="98" t="s">
        <v>100</v>
      </c>
      <c r="G17" s="99">
        <v>0.5</v>
      </c>
      <c r="H17" s="99">
        <v>2</v>
      </c>
      <c r="I17" s="99">
        <v>0.25</v>
      </c>
      <c r="J17" s="99">
        <v>0.22602739726027399</v>
      </c>
      <c r="K17" s="99">
        <v>0.79892096227161202</v>
      </c>
      <c r="L17" s="99">
        <v>3.2849176510382869</v>
      </c>
      <c r="N17" s="10" t="s">
        <v>147</v>
      </c>
      <c r="O17" s="10">
        <f>K17</f>
        <v>0.79892096227161202</v>
      </c>
      <c r="P17" s="10" t="s">
        <v>146</v>
      </c>
      <c r="Q17" s="10">
        <f>J27</f>
        <v>0.05</v>
      </c>
      <c r="R17" s="10" t="s">
        <v>148</v>
      </c>
      <c r="S17" s="129" t="b">
        <f>K17&lt;J27</f>
        <v>0</v>
      </c>
    </row>
    <row r="18" spans="1:19" x14ac:dyDescent="0.4">
      <c r="A18" s="101">
        <v>12</v>
      </c>
      <c r="B18" s="71">
        <v>2</v>
      </c>
      <c r="C18" s="71">
        <v>1</v>
      </c>
      <c r="D18" s="71">
        <v>1</v>
      </c>
      <c r="E18" s="68"/>
      <c r="F18" s="78" t="s">
        <v>101</v>
      </c>
      <c r="G18" s="72">
        <v>36.5</v>
      </c>
      <c r="H18" s="72">
        <v>33</v>
      </c>
      <c r="I18" s="72">
        <v>1.106060606060606</v>
      </c>
      <c r="J18" s="72"/>
      <c r="K18" s="72"/>
      <c r="L18" s="72"/>
      <c r="O18" s="128"/>
      <c r="P18" s="128"/>
    </row>
    <row r="19" spans="1:19" x14ac:dyDescent="0.4">
      <c r="A19" s="1"/>
      <c r="B19" s="7"/>
      <c r="C19" s="7"/>
      <c r="D19" s="7"/>
      <c r="E19" s="68"/>
      <c r="F19" s="78"/>
      <c r="G19" s="72"/>
      <c r="H19" s="72"/>
      <c r="I19" s="72"/>
      <c r="J19" s="72"/>
      <c r="K19" s="72"/>
      <c r="L19" s="72"/>
      <c r="O19" s="128"/>
      <c r="P19" s="128"/>
    </row>
    <row r="20" spans="1:19" ht="14.1" thickBot="1" x14ac:dyDescent="0.45">
      <c r="A20" s="10" t="s">
        <v>84</v>
      </c>
      <c r="B20" s="56">
        <f>SUM(B7:B18)</f>
        <v>24</v>
      </c>
      <c r="C20" s="56">
        <f t="shared" ref="C20:D20" si="0">SUM(C7:C18)</f>
        <v>21</v>
      </c>
      <c r="D20" s="56">
        <f t="shared" si="0"/>
        <v>21</v>
      </c>
      <c r="E20" s="68"/>
      <c r="F20" s="77" t="s">
        <v>102</v>
      </c>
      <c r="G20" s="73">
        <v>37</v>
      </c>
      <c r="H20" s="73">
        <v>35</v>
      </c>
      <c r="I20" s="73"/>
      <c r="J20" s="73"/>
      <c r="K20" s="73"/>
      <c r="L20" s="73"/>
      <c r="O20" s="128"/>
      <c r="P20" s="128"/>
    </row>
    <row r="21" spans="1:19" ht="13.8" x14ac:dyDescent="0.4">
      <c r="A21" s="10" t="s">
        <v>85</v>
      </c>
      <c r="B21" s="56">
        <f>AVERAGE(B7:B18)</f>
        <v>2</v>
      </c>
      <c r="C21" s="56">
        <f t="shared" ref="C21:D21" si="1">AVERAGE(C7:C18)</f>
        <v>1.75</v>
      </c>
      <c r="D21" s="56">
        <f t="shared" si="1"/>
        <v>1.75</v>
      </c>
      <c r="E21" s="68"/>
      <c r="O21" s="128"/>
      <c r="P21" s="128"/>
    </row>
    <row r="22" spans="1:19" ht="13.8" x14ac:dyDescent="0.4">
      <c r="A22" s="10" t="s">
        <v>103</v>
      </c>
      <c r="B22" s="56">
        <f>VAR(B7:B18)</f>
        <v>1.2727272727272727</v>
      </c>
      <c r="C22" s="56">
        <f t="shared" ref="C22:D22" si="2">VAR(C7:C18)</f>
        <v>0.56818181818181823</v>
      </c>
      <c r="D22" s="56">
        <f t="shared" si="2"/>
        <v>1.4772727272727273</v>
      </c>
      <c r="E22" s="68"/>
      <c r="O22" s="67"/>
      <c r="P22" s="67"/>
    </row>
    <row r="23" spans="1:19" ht="13.8" x14ac:dyDescent="0.4">
      <c r="A23" s="10" t="s">
        <v>132</v>
      </c>
      <c r="B23" s="56">
        <f>STDEV(B7:B18)</f>
        <v>1.1281521496355325</v>
      </c>
      <c r="C23" s="56">
        <f t="shared" ref="C23:D23" si="3">STDEV(C7:C18)</f>
        <v>0.75377836144440913</v>
      </c>
      <c r="D23" s="56">
        <f t="shared" si="3"/>
        <v>1.2154310870109943</v>
      </c>
      <c r="E23" s="68"/>
    </row>
    <row r="24" spans="1:19" ht="13.8" x14ac:dyDescent="0.4">
      <c r="A24" s="10" t="s">
        <v>133</v>
      </c>
      <c r="B24" s="56">
        <f>STDEV(B7:B18)/SQRT(COUNT(B7:B18))</f>
        <v>0.32566947363946486</v>
      </c>
      <c r="C24" s="56">
        <f>STDEV(C7:C18)/SQRT(COUNT(C7:C18))</f>
        <v>0.21759706994462233</v>
      </c>
      <c r="D24" s="56">
        <f>STDEV(D7:D18)/SQRT(COUNT(D7:D18))</f>
        <v>0.35086473263361856</v>
      </c>
      <c r="E24" s="68"/>
    </row>
    <row r="25" spans="1:19" x14ac:dyDescent="0.4">
      <c r="A25" s="1"/>
      <c r="B25" s="7"/>
      <c r="C25" s="7"/>
      <c r="D25" s="7"/>
      <c r="E25" s="68"/>
    </row>
    <row r="26" spans="1:19" x14ac:dyDescent="0.4">
      <c r="A26" s="1"/>
      <c r="B26" s="7"/>
      <c r="C26" s="7"/>
      <c r="D26" s="7"/>
      <c r="E26" s="68"/>
    </row>
    <row r="27" spans="1:19" ht="15.6" x14ac:dyDescent="0.4">
      <c r="A27" s="1"/>
      <c r="B27" s="7"/>
      <c r="C27" s="7"/>
      <c r="D27" s="7"/>
      <c r="E27" s="68"/>
      <c r="F27" s="74" t="s">
        <v>104</v>
      </c>
      <c r="G27" s="75" t="s">
        <v>94</v>
      </c>
      <c r="I27" s="79" t="s">
        <v>112</v>
      </c>
      <c r="J27" s="7">
        <v>0.05</v>
      </c>
      <c r="L27" s="11" t="s">
        <v>145</v>
      </c>
    </row>
    <row r="28" spans="1:19" x14ac:dyDescent="0.4">
      <c r="A28" s="1"/>
      <c r="B28" s="7"/>
      <c r="C28" s="7"/>
      <c r="D28" s="7"/>
      <c r="E28" s="68"/>
      <c r="F28" s="74" t="s">
        <v>105</v>
      </c>
      <c r="G28" s="75" t="s">
        <v>95</v>
      </c>
      <c r="I28" s="10" t="s">
        <v>113</v>
      </c>
      <c r="J28" s="1">
        <v>2</v>
      </c>
      <c r="L28" s="28" t="s">
        <v>118</v>
      </c>
    </row>
    <row r="29" spans="1:19" x14ac:dyDescent="0.4">
      <c r="A29" s="1"/>
      <c r="B29" s="7"/>
      <c r="C29" s="7"/>
      <c r="D29" s="7"/>
      <c r="E29" s="68"/>
      <c r="F29" s="74" t="s">
        <v>106</v>
      </c>
      <c r="G29" s="75" t="s">
        <v>96</v>
      </c>
      <c r="I29" s="10" t="s">
        <v>111</v>
      </c>
      <c r="J29" s="1">
        <v>0.79892096227161202</v>
      </c>
      <c r="L29" s="28" t="s">
        <v>119</v>
      </c>
    </row>
    <row r="30" spans="1:19" x14ac:dyDescent="0.4">
      <c r="A30" s="1"/>
      <c r="B30" s="7"/>
      <c r="C30" s="7"/>
      <c r="D30" s="7"/>
      <c r="E30" s="68"/>
      <c r="F30" s="74" t="s">
        <v>107</v>
      </c>
      <c r="G30" s="75" t="s">
        <v>97</v>
      </c>
      <c r="I30" s="11"/>
      <c r="J30" s="1"/>
      <c r="L30" s="150" t="b">
        <v>0</v>
      </c>
      <c r="M30" s="150"/>
      <c r="N30" s="150"/>
      <c r="O30" s="150"/>
      <c r="P30" s="150"/>
      <c r="Q30" s="150"/>
      <c r="R30" s="150"/>
      <c r="S30" s="150"/>
    </row>
    <row r="31" spans="1:19" x14ac:dyDescent="0.4">
      <c r="A31" s="1"/>
      <c r="B31" s="7"/>
      <c r="C31" s="7"/>
      <c r="D31" s="7"/>
      <c r="E31" s="68"/>
      <c r="F31" s="10"/>
      <c r="G31" s="10"/>
      <c r="I31" s="68"/>
      <c r="J31" s="68"/>
      <c r="K31" s="68"/>
      <c r="L31" s="68"/>
      <c r="M31" s="68"/>
      <c r="N31" s="7"/>
    </row>
    <row r="32" spans="1:19" x14ac:dyDescent="0.4">
      <c r="A32" s="1"/>
      <c r="B32" s="7"/>
      <c r="C32" s="7"/>
      <c r="D32" s="7"/>
      <c r="E32" s="68"/>
      <c r="I32" s="68"/>
      <c r="J32" s="68"/>
      <c r="K32" s="68"/>
      <c r="L32" s="68"/>
      <c r="M32" s="68"/>
      <c r="N32" s="7"/>
    </row>
    <row r="33" spans="1:21" s="16" customFormat="1" x14ac:dyDescent="0.4">
      <c r="A33" s="17"/>
      <c r="B33" s="18"/>
      <c r="C33" s="18"/>
      <c r="D33" s="18"/>
      <c r="E33" s="80"/>
      <c r="N33" s="17"/>
      <c r="O33" s="17"/>
      <c r="P33" s="17"/>
      <c r="Q33" s="17"/>
      <c r="R33" s="17"/>
      <c r="S33" s="17"/>
      <c r="T33" s="17"/>
      <c r="U33" s="17"/>
    </row>
    <row r="34" spans="1:21" x14ac:dyDescent="0.4">
      <c r="A34" s="1"/>
      <c r="B34" s="7"/>
      <c r="C34" s="7"/>
      <c r="D34" s="7"/>
      <c r="E34" s="68"/>
    </row>
    <row r="35" spans="1:21" x14ac:dyDescent="0.4">
      <c r="A35" s="1"/>
      <c r="B35" s="7"/>
      <c r="C35" s="7"/>
      <c r="D35" s="7"/>
      <c r="E35" s="68"/>
    </row>
    <row r="36" spans="1:21" ht="20.100000000000001" x14ac:dyDescent="0.4">
      <c r="A36" s="102" t="s">
        <v>62</v>
      </c>
      <c r="B36" s="7"/>
      <c r="C36" s="7"/>
      <c r="D36" s="7"/>
      <c r="E36" s="68"/>
      <c r="P36" s="10"/>
    </row>
    <row r="37" spans="1:21" x14ac:dyDescent="0.4">
      <c r="A37" s="1"/>
      <c r="B37" s="7"/>
      <c r="C37" s="7"/>
      <c r="D37" s="7"/>
      <c r="E37" s="68"/>
      <c r="T37" s="10" t="s">
        <v>158</v>
      </c>
      <c r="U37" s="1">
        <f>TTEST(B39:B50,C39:C50,2,1)</f>
        <v>5.2663144708523964E-2</v>
      </c>
    </row>
    <row r="38" spans="1:21" x14ac:dyDescent="0.4">
      <c r="A38" s="1"/>
      <c r="B38" s="10" t="s">
        <v>108</v>
      </c>
      <c r="C38" s="10" t="s">
        <v>109</v>
      </c>
      <c r="D38" s="10" t="s">
        <v>110</v>
      </c>
      <c r="E38" s="69"/>
      <c r="F38" s="28" t="s">
        <v>86</v>
      </c>
      <c r="G38" s="28"/>
      <c r="H38" s="28"/>
      <c r="I38" s="28"/>
      <c r="J38" s="28"/>
      <c r="P38" s="10"/>
    </row>
    <row r="39" spans="1:21" x14ac:dyDescent="0.4">
      <c r="A39" s="10">
        <v>1</v>
      </c>
      <c r="B39" s="62">
        <v>2</v>
      </c>
      <c r="C39" s="8">
        <v>1</v>
      </c>
      <c r="D39" s="8">
        <v>1</v>
      </c>
      <c r="E39" s="68"/>
      <c r="F39" s="28"/>
      <c r="G39" s="28"/>
      <c r="H39" s="28"/>
      <c r="I39" s="28"/>
      <c r="J39" s="28"/>
      <c r="M39" s="68"/>
      <c r="N39" s="10"/>
      <c r="P39" s="67"/>
      <c r="T39" s="10" t="s">
        <v>159</v>
      </c>
      <c r="U39" s="1">
        <f>TTEST(B39:B50,D39:D50,2,1)</f>
        <v>4.6341648597604077E-2</v>
      </c>
    </row>
    <row r="40" spans="1:21" ht="12.6" thickBot="1" x14ac:dyDescent="0.45">
      <c r="A40" s="10">
        <v>2</v>
      </c>
      <c r="B40" s="62">
        <v>1</v>
      </c>
      <c r="C40" s="8">
        <v>1</v>
      </c>
      <c r="D40" s="8">
        <v>1</v>
      </c>
      <c r="E40" s="68"/>
      <c r="F40" s="28" t="s">
        <v>87</v>
      </c>
      <c r="G40" s="28"/>
      <c r="H40" s="28"/>
      <c r="I40" s="28"/>
      <c r="J40" s="28"/>
      <c r="O40" s="126"/>
      <c r="P40" s="67"/>
    </row>
    <row r="41" spans="1:21" x14ac:dyDescent="0.4">
      <c r="A41" s="10">
        <v>3</v>
      </c>
      <c r="B41" s="62">
        <v>3</v>
      </c>
      <c r="C41" s="8">
        <v>2</v>
      </c>
      <c r="D41" s="8">
        <v>1</v>
      </c>
      <c r="E41" s="68"/>
      <c r="F41" s="76" t="s">
        <v>88</v>
      </c>
      <c r="G41" s="76" t="s">
        <v>89</v>
      </c>
      <c r="H41" s="76" t="s">
        <v>84</v>
      </c>
      <c r="I41" s="76" t="s">
        <v>90</v>
      </c>
      <c r="J41" s="76" t="s">
        <v>91</v>
      </c>
      <c r="O41" s="67"/>
      <c r="P41" s="67"/>
      <c r="T41" s="10" t="s">
        <v>160</v>
      </c>
      <c r="U41" s="1">
        <f>TTEST(C39:C50,D39:D50,2,1)</f>
        <v>0.586299306920674</v>
      </c>
    </row>
    <row r="42" spans="1:21" ht="12.6" x14ac:dyDescent="0.4">
      <c r="A42" s="10">
        <v>4</v>
      </c>
      <c r="B42" s="62">
        <v>1</v>
      </c>
      <c r="C42" s="8">
        <v>1</v>
      </c>
      <c r="D42" s="8">
        <v>1</v>
      </c>
      <c r="E42" s="68"/>
      <c r="F42" s="78" t="s">
        <v>108</v>
      </c>
      <c r="G42" s="72">
        <v>12</v>
      </c>
      <c r="H42" s="72">
        <v>20</v>
      </c>
      <c r="I42" s="72">
        <v>1.6666666666666667</v>
      </c>
      <c r="J42" s="72">
        <v>0.60606060606060586</v>
      </c>
      <c r="O42" s="127"/>
      <c r="P42" s="127"/>
    </row>
    <row r="43" spans="1:21" x14ac:dyDescent="0.4">
      <c r="A43" s="10">
        <v>5</v>
      </c>
      <c r="B43" s="62">
        <v>1</v>
      </c>
      <c r="C43" s="8">
        <v>1</v>
      </c>
      <c r="D43" s="8">
        <v>2</v>
      </c>
      <c r="E43" s="68"/>
      <c r="F43" s="78" t="s">
        <v>109</v>
      </c>
      <c r="G43" s="72">
        <v>12</v>
      </c>
      <c r="H43" s="72">
        <v>14</v>
      </c>
      <c r="I43" s="72">
        <v>1.1666666666666667</v>
      </c>
      <c r="J43" s="72">
        <v>0.15151515151515163</v>
      </c>
      <c r="O43" s="128"/>
      <c r="P43" s="128"/>
    </row>
    <row r="44" spans="1:21" ht="12.6" thickBot="1" x14ac:dyDescent="0.45">
      <c r="A44" s="10">
        <v>6</v>
      </c>
      <c r="B44" s="62">
        <v>2</v>
      </c>
      <c r="C44" s="8">
        <v>1</v>
      </c>
      <c r="D44" s="8">
        <v>1</v>
      </c>
      <c r="E44" s="68"/>
      <c r="F44" s="77" t="s">
        <v>110</v>
      </c>
      <c r="G44" s="73">
        <v>12</v>
      </c>
      <c r="H44" s="73">
        <v>13</v>
      </c>
      <c r="I44" s="73">
        <v>1.0833333333333333</v>
      </c>
      <c r="J44" s="73">
        <v>8.3333333333333273E-2</v>
      </c>
      <c r="O44" s="128"/>
      <c r="P44" s="128"/>
    </row>
    <row r="45" spans="1:21" x14ac:dyDescent="0.4">
      <c r="A45" s="10">
        <v>7</v>
      </c>
      <c r="B45" s="62">
        <v>1</v>
      </c>
      <c r="C45" s="8">
        <v>1</v>
      </c>
      <c r="D45" s="8">
        <v>1</v>
      </c>
      <c r="E45" s="68"/>
      <c r="F45" s="28"/>
      <c r="O45" s="128"/>
      <c r="P45" s="128"/>
    </row>
    <row r="46" spans="1:21" x14ac:dyDescent="0.4">
      <c r="A46" s="10">
        <v>8</v>
      </c>
      <c r="B46" s="62">
        <v>1</v>
      </c>
      <c r="C46" s="8">
        <v>2</v>
      </c>
      <c r="D46" s="8">
        <v>1</v>
      </c>
      <c r="E46" s="68"/>
      <c r="F46" s="28"/>
      <c r="O46" s="128"/>
      <c r="P46" s="128"/>
    </row>
    <row r="47" spans="1:21" ht="12.6" thickBot="1" x14ac:dyDescent="0.45">
      <c r="A47" s="10">
        <v>9</v>
      </c>
      <c r="B47" s="8">
        <v>2</v>
      </c>
      <c r="C47" s="8">
        <v>1</v>
      </c>
      <c r="D47" s="8">
        <v>1</v>
      </c>
      <c r="E47" s="68"/>
      <c r="F47" s="28" t="s">
        <v>92</v>
      </c>
      <c r="O47" s="128"/>
      <c r="P47" s="128"/>
    </row>
    <row r="48" spans="1:21" x14ac:dyDescent="0.4">
      <c r="A48" s="10">
        <v>10</v>
      </c>
      <c r="B48" s="8">
        <v>2</v>
      </c>
      <c r="C48" s="8">
        <v>1</v>
      </c>
      <c r="D48" s="8">
        <v>1</v>
      </c>
      <c r="E48" s="68"/>
      <c r="F48" s="76" t="s">
        <v>93</v>
      </c>
      <c r="G48" s="76" t="s">
        <v>94</v>
      </c>
      <c r="H48" s="76" t="s">
        <v>95</v>
      </c>
      <c r="I48" s="76" t="s">
        <v>96</v>
      </c>
      <c r="J48" s="76" t="s">
        <v>97</v>
      </c>
      <c r="K48" s="76" t="s">
        <v>98</v>
      </c>
      <c r="L48" s="76" t="s">
        <v>99</v>
      </c>
      <c r="O48" s="128"/>
      <c r="P48" s="128"/>
    </row>
    <row r="49" spans="1:19" x14ac:dyDescent="0.4">
      <c r="A49" s="10">
        <v>11</v>
      </c>
      <c r="B49" s="8">
        <v>1</v>
      </c>
      <c r="C49" s="8">
        <v>1</v>
      </c>
      <c r="D49" s="8">
        <v>1</v>
      </c>
      <c r="E49" s="68"/>
      <c r="F49" s="98" t="s">
        <v>100</v>
      </c>
      <c r="G49" s="99">
        <v>2.388888888888884</v>
      </c>
      <c r="H49" s="99">
        <v>2</v>
      </c>
      <c r="I49" s="99">
        <v>1.194444444444442</v>
      </c>
      <c r="J49" s="99">
        <v>4.2612612612612528</v>
      </c>
      <c r="K49" s="99">
        <v>2.2583875652680364E-2</v>
      </c>
      <c r="L49" s="99">
        <v>3.2849176510382869</v>
      </c>
      <c r="N49" s="10" t="s">
        <v>147</v>
      </c>
      <c r="O49" s="10">
        <f>K49</f>
        <v>2.2583875652680364E-2</v>
      </c>
      <c r="P49" s="10" t="s">
        <v>146</v>
      </c>
      <c r="Q49" s="10">
        <f>J59</f>
        <v>0.05</v>
      </c>
      <c r="R49" s="10" t="s">
        <v>148</v>
      </c>
      <c r="S49" s="130" t="b">
        <f>K49&lt;J59</f>
        <v>1</v>
      </c>
    </row>
    <row r="50" spans="1:19" x14ac:dyDescent="0.4">
      <c r="A50" s="101">
        <v>12</v>
      </c>
      <c r="B50" s="71">
        <v>3</v>
      </c>
      <c r="C50" s="71">
        <v>1</v>
      </c>
      <c r="D50" s="71">
        <v>1</v>
      </c>
      <c r="E50" s="68"/>
      <c r="F50" s="78" t="s">
        <v>101</v>
      </c>
      <c r="G50" s="72">
        <v>9.2499999999999982</v>
      </c>
      <c r="H50" s="72">
        <v>33</v>
      </c>
      <c r="I50" s="72">
        <v>0.28030303030303028</v>
      </c>
      <c r="J50" s="72"/>
      <c r="K50" s="72"/>
      <c r="L50" s="72"/>
      <c r="O50" s="128"/>
      <c r="P50" s="128"/>
    </row>
    <row r="51" spans="1:19" x14ac:dyDescent="0.4">
      <c r="A51" s="1"/>
      <c r="B51" s="7"/>
      <c r="C51" s="7"/>
      <c r="D51" s="7"/>
      <c r="E51" s="68"/>
      <c r="F51" s="78"/>
      <c r="G51" s="72"/>
      <c r="H51" s="72"/>
      <c r="I51" s="72"/>
      <c r="J51" s="72"/>
      <c r="K51" s="72"/>
      <c r="L51" s="72"/>
      <c r="O51" s="128"/>
      <c r="P51" s="128"/>
    </row>
    <row r="52" spans="1:19" ht="14.1" thickBot="1" x14ac:dyDescent="0.45">
      <c r="A52" s="10" t="s">
        <v>84</v>
      </c>
      <c r="B52" s="56">
        <f>SUM(B39:B50)</f>
        <v>20</v>
      </c>
      <c r="C52" s="56">
        <f t="shared" ref="C52:D52" si="4">SUM(C39:C50)</f>
        <v>14</v>
      </c>
      <c r="D52" s="56">
        <f t="shared" si="4"/>
        <v>13</v>
      </c>
      <c r="E52" s="68"/>
      <c r="F52" s="77" t="s">
        <v>102</v>
      </c>
      <c r="G52" s="73">
        <v>11.638888888888882</v>
      </c>
      <c r="H52" s="73">
        <v>35</v>
      </c>
      <c r="I52" s="73"/>
      <c r="J52" s="73"/>
      <c r="K52" s="73"/>
      <c r="L52" s="73"/>
      <c r="O52" s="128"/>
      <c r="P52" s="128"/>
    </row>
    <row r="53" spans="1:19" ht="13.8" x14ac:dyDescent="0.4">
      <c r="A53" s="10" t="s">
        <v>85</v>
      </c>
      <c r="B53" s="56">
        <f>AVERAGE(B39:B50)</f>
        <v>1.6666666666666667</v>
      </c>
      <c r="C53" s="56">
        <f t="shared" ref="C53:D53" si="5">AVERAGE(C39:C50)</f>
        <v>1.1666666666666667</v>
      </c>
      <c r="D53" s="56">
        <f t="shared" si="5"/>
        <v>1.0833333333333333</v>
      </c>
      <c r="E53" s="68"/>
      <c r="O53" s="128"/>
      <c r="P53" s="128"/>
    </row>
    <row r="54" spans="1:19" ht="13.8" x14ac:dyDescent="0.4">
      <c r="A54" s="10" t="s">
        <v>103</v>
      </c>
      <c r="B54" s="56">
        <f>VAR(B39:B50)</f>
        <v>0.60606060606060586</v>
      </c>
      <c r="C54" s="56">
        <f t="shared" ref="C54:D54" si="6">VAR(C39:C50)</f>
        <v>0.15151515151515163</v>
      </c>
      <c r="D54" s="56">
        <f t="shared" si="6"/>
        <v>8.3333333333333273E-2</v>
      </c>
      <c r="E54" s="68"/>
      <c r="O54" s="67"/>
      <c r="P54" s="67"/>
    </row>
    <row r="55" spans="1:19" ht="13.8" x14ac:dyDescent="0.4">
      <c r="A55" s="10" t="s">
        <v>132</v>
      </c>
      <c r="B55" s="56">
        <f>STDEV(B39:B50)</f>
        <v>0.77849894416152288</v>
      </c>
      <c r="C55" s="56">
        <f t="shared" ref="C55:D55" si="7">STDEV(C39:C50)</f>
        <v>0.38924947208076166</v>
      </c>
      <c r="D55" s="56">
        <f t="shared" si="7"/>
        <v>0.28867513459481275</v>
      </c>
      <c r="E55" s="68"/>
    </row>
    <row r="56" spans="1:19" ht="13.8" x14ac:dyDescent="0.4">
      <c r="A56" s="10" t="s">
        <v>133</v>
      </c>
      <c r="B56" s="56">
        <f>STDEV(B39:B50)/SQRT(COUNT(B39:B50))</f>
        <v>0.22473328748774735</v>
      </c>
      <c r="C56" s="56">
        <f>STDEV(C39:C50)/SQRT(COUNT(C39:C50))</f>
        <v>0.11236664374387374</v>
      </c>
      <c r="D56" s="56">
        <f>STDEV(D39:D50)/SQRT(COUNT(D39:D50))</f>
        <v>8.3333333333333301E-2</v>
      </c>
      <c r="E56" s="68"/>
    </row>
    <row r="57" spans="1:19" x14ac:dyDescent="0.4">
      <c r="A57" s="1"/>
      <c r="B57" s="7"/>
      <c r="C57" s="7"/>
      <c r="D57" s="7"/>
      <c r="E57" s="68"/>
    </row>
    <row r="58" spans="1:19" x14ac:dyDescent="0.4">
      <c r="A58" s="1"/>
      <c r="B58" s="7"/>
      <c r="C58" s="7"/>
      <c r="D58" s="7"/>
      <c r="E58" s="68"/>
    </row>
    <row r="59" spans="1:19" ht="15.6" x14ac:dyDescent="0.4">
      <c r="A59" s="1"/>
      <c r="B59" s="7"/>
      <c r="C59" s="7"/>
      <c r="D59" s="7"/>
      <c r="E59" s="68"/>
      <c r="F59" s="74" t="s">
        <v>104</v>
      </c>
      <c r="G59" s="75" t="s">
        <v>94</v>
      </c>
      <c r="I59" s="79" t="s">
        <v>112</v>
      </c>
      <c r="J59" s="7">
        <v>0.05</v>
      </c>
      <c r="L59" s="11" t="s">
        <v>149</v>
      </c>
    </row>
    <row r="60" spans="1:19" x14ac:dyDescent="0.4">
      <c r="A60" s="1"/>
      <c r="B60" s="7"/>
      <c r="C60" s="7"/>
      <c r="D60" s="7"/>
      <c r="E60" s="68"/>
      <c r="F60" s="74" t="s">
        <v>105</v>
      </c>
      <c r="G60" s="75" t="s">
        <v>95</v>
      </c>
      <c r="I60" s="10" t="s">
        <v>113</v>
      </c>
      <c r="J60" s="1">
        <v>2</v>
      </c>
      <c r="L60" s="28" t="s">
        <v>150</v>
      </c>
      <c r="N60" s="54"/>
    </row>
    <row r="61" spans="1:19" x14ac:dyDescent="0.4">
      <c r="A61" s="1"/>
      <c r="B61" s="7"/>
      <c r="C61" s="7"/>
      <c r="D61" s="7"/>
      <c r="E61" s="68"/>
      <c r="F61" s="74" t="s">
        <v>106</v>
      </c>
      <c r="G61" s="75" t="s">
        <v>96</v>
      </c>
      <c r="I61" s="10" t="s">
        <v>111</v>
      </c>
      <c r="J61" s="1">
        <v>2.2583875652680399E-2</v>
      </c>
      <c r="L61" s="28" t="s">
        <v>119</v>
      </c>
    </row>
    <row r="62" spans="1:19" x14ac:dyDescent="0.4">
      <c r="A62" s="1"/>
      <c r="B62" s="7"/>
      <c r="C62" s="7"/>
      <c r="D62" s="7"/>
      <c r="E62" s="68"/>
      <c r="F62" s="74" t="s">
        <v>107</v>
      </c>
      <c r="G62" s="75" t="s">
        <v>97</v>
      </c>
      <c r="I62" s="11"/>
      <c r="J62" s="1"/>
      <c r="L62" s="152" t="b">
        <v>1</v>
      </c>
      <c r="M62" s="152"/>
      <c r="N62" s="152"/>
      <c r="O62" s="152"/>
      <c r="P62" s="152"/>
      <c r="Q62" s="152"/>
      <c r="R62" s="152"/>
      <c r="S62" s="152"/>
    </row>
    <row r="63" spans="1:19" x14ac:dyDescent="0.4">
      <c r="A63" s="1"/>
      <c r="B63" s="7"/>
      <c r="C63" s="7"/>
      <c r="D63" s="7"/>
      <c r="E63" s="68"/>
      <c r="F63" s="10"/>
      <c r="G63" s="10"/>
      <c r="I63" s="68"/>
      <c r="J63" s="68"/>
      <c r="K63" s="68"/>
      <c r="L63" s="68"/>
      <c r="M63" s="68"/>
      <c r="N63" s="7"/>
    </row>
    <row r="64" spans="1:19" x14ac:dyDescent="0.4">
      <c r="A64" s="1"/>
      <c r="B64" s="7"/>
      <c r="C64" s="7"/>
      <c r="D64" s="7"/>
      <c r="E64" s="68"/>
      <c r="I64" s="68"/>
      <c r="J64" s="68"/>
      <c r="K64" s="68"/>
      <c r="L64" s="68"/>
      <c r="M64" s="68"/>
      <c r="N64" s="7"/>
    </row>
    <row r="65" spans="1:21" s="16" customFormat="1" x14ac:dyDescent="0.4">
      <c r="A65" s="17"/>
      <c r="B65" s="18"/>
      <c r="C65" s="18"/>
      <c r="D65" s="18"/>
      <c r="E65" s="80"/>
      <c r="N65" s="17"/>
      <c r="O65" s="17"/>
      <c r="P65" s="17"/>
      <c r="Q65" s="17"/>
      <c r="R65" s="17"/>
      <c r="S65" s="17"/>
      <c r="T65" s="17"/>
      <c r="U65" s="17"/>
    </row>
    <row r="66" spans="1:21" x14ac:dyDescent="0.4">
      <c r="A66" s="1"/>
      <c r="B66" s="7"/>
      <c r="C66" s="7"/>
      <c r="D66" s="7"/>
      <c r="E66" s="68"/>
    </row>
    <row r="67" spans="1:21" x14ac:dyDescent="0.4">
      <c r="A67" s="1"/>
      <c r="B67" s="7"/>
      <c r="C67" s="7"/>
      <c r="D67" s="7"/>
      <c r="E67" s="68"/>
    </row>
    <row r="68" spans="1:21" ht="20.100000000000001" x14ac:dyDescent="0.4">
      <c r="A68" s="102" t="s">
        <v>63</v>
      </c>
      <c r="B68" s="7"/>
      <c r="C68" s="7"/>
      <c r="D68" s="7"/>
      <c r="E68" s="68"/>
      <c r="P68" s="10"/>
    </row>
    <row r="69" spans="1:21" x14ac:dyDescent="0.4">
      <c r="A69" s="1"/>
      <c r="B69" s="7"/>
      <c r="C69" s="7"/>
      <c r="D69" s="7"/>
      <c r="E69" s="68"/>
    </row>
    <row r="70" spans="1:21" x14ac:dyDescent="0.4">
      <c r="A70" s="1"/>
      <c r="B70" s="10" t="s">
        <v>108</v>
      </c>
      <c r="C70" s="10" t="s">
        <v>109</v>
      </c>
      <c r="D70" s="10" t="s">
        <v>110</v>
      </c>
      <c r="E70" s="69"/>
      <c r="F70" s="28" t="s">
        <v>86</v>
      </c>
      <c r="P70" s="10"/>
    </row>
    <row r="71" spans="1:21" x14ac:dyDescent="0.4">
      <c r="A71" s="10">
        <v>1</v>
      </c>
      <c r="B71" s="62">
        <v>3</v>
      </c>
      <c r="C71" s="8">
        <v>3</v>
      </c>
      <c r="D71" s="8">
        <v>3</v>
      </c>
      <c r="E71" s="68"/>
      <c r="F71" s="28"/>
      <c r="M71" s="68"/>
      <c r="N71" s="10"/>
      <c r="P71" s="67"/>
    </row>
    <row r="72" spans="1:21" ht="12.6" thickBot="1" x14ac:dyDescent="0.45">
      <c r="A72" s="10">
        <v>2</v>
      </c>
      <c r="B72" s="62">
        <v>2</v>
      </c>
      <c r="C72" s="8">
        <v>3</v>
      </c>
      <c r="D72" s="8">
        <v>4</v>
      </c>
      <c r="E72" s="68"/>
      <c r="F72" s="28" t="s">
        <v>87</v>
      </c>
      <c r="O72" s="126"/>
      <c r="P72" s="67"/>
    </row>
    <row r="73" spans="1:21" x14ac:dyDescent="0.4">
      <c r="A73" s="10">
        <v>3</v>
      </c>
      <c r="B73" s="62">
        <v>3</v>
      </c>
      <c r="C73" s="8">
        <v>4</v>
      </c>
      <c r="D73" s="8">
        <v>2</v>
      </c>
      <c r="E73" s="68"/>
      <c r="F73" s="76" t="s">
        <v>88</v>
      </c>
      <c r="G73" s="76" t="s">
        <v>89</v>
      </c>
      <c r="H73" s="76" t="s">
        <v>84</v>
      </c>
      <c r="I73" s="76" t="s">
        <v>90</v>
      </c>
      <c r="J73" s="76" t="s">
        <v>91</v>
      </c>
      <c r="O73" s="67"/>
      <c r="P73" s="67"/>
    </row>
    <row r="74" spans="1:21" ht="12.6" x14ac:dyDescent="0.4">
      <c r="A74" s="10">
        <v>4</v>
      </c>
      <c r="B74" s="62">
        <v>2</v>
      </c>
      <c r="C74" s="8">
        <v>2</v>
      </c>
      <c r="D74" s="8">
        <v>3</v>
      </c>
      <c r="E74" s="68"/>
      <c r="F74" s="78" t="s">
        <v>108</v>
      </c>
      <c r="G74" s="72">
        <v>12</v>
      </c>
      <c r="H74" s="72">
        <v>32</v>
      </c>
      <c r="I74" s="72">
        <v>2.6666666666666665</v>
      </c>
      <c r="J74" s="72">
        <v>0.4242424242424247</v>
      </c>
      <c r="O74" s="127"/>
      <c r="P74" s="127"/>
    </row>
    <row r="75" spans="1:21" x14ac:dyDescent="0.4">
      <c r="A75" s="10">
        <v>5</v>
      </c>
      <c r="B75" s="62">
        <v>3</v>
      </c>
      <c r="C75" s="8">
        <v>3</v>
      </c>
      <c r="D75" s="8">
        <v>3</v>
      </c>
      <c r="E75" s="68"/>
      <c r="F75" s="78" t="s">
        <v>109</v>
      </c>
      <c r="G75" s="72">
        <v>12</v>
      </c>
      <c r="H75" s="72">
        <v>31</v>
      </c>
      <c r="I75" s="72">
        <v>2.5833333333333335</v>
      </c>
      <c r="J75" s="72">
        <v>0.99242424242424288</v>
      </c>
      <c r="O75" s="128"/>
      <c r="P75" s="128"/>
    </row>
    <row r="76" spans="1:21" ht="12.6" thickBot="1" x14ac:dyDescent="0.45">
      <c r="A76" s="10">
        <v>6</v>
      </c>
      <c r="B76" s="62">
        <v>3</v>
      </c>
      <c r="C76" s="8">
        <v>3</v>
      </c>
      <c r="D76" s="8">
        <v>2</v>
      </c>
      <c r="E76" s="68"/>
      <c r="F76" s="77" t="s">
        <v>110</v>
      </c>
      <c r="G76" s="73">
        <v>12</v>
      </c>
      <c r="H76" s="73">
        <v>33</v>
      </c>
      <c r="I76" s="73">
        <v>2.75</v>
      </c>
      <c r="J76" s="73">
        <v>0.38636363636363635</v>
      </c>
      <c r="O76" s="128"/>
      <c r="P76" s="128"/>
    </row>
    <row r="77" spans="1:21" x14ac:dyDescent="0.4">
      <c r="A77" s="10">
        <v>7</v>
      </c>
      <c r="B77" s="62">
        <v>3</v>
      </c>
      <c r="C77" s="8">
        <v>2</v>
      </c>
      <c r="D77" s="8">
        <v>2</v>
      </c>
      <c r="E77" s="68"/>
      <c r="F77" s="28"/>
      <c r="O77" s="128"/>
      <c r="P77" s="128"/>
    </row>
    <row r="78" spans="1:21" x14ac:dyDescent="0.4">
      <c r="A78" s="10">
        <v>8</v>
      </c>
      <c r="B78" s="62">
        <v>2</v>
      </c>
      <c r="C78" s="8">
        <v>3</v>
      </c>
      <c r="D78" s="8">
        <v>3</v>
      </c>
      <c r="E78" s="68"/>
      <c r="F78" s="28"/>
      <c r="O78" s="128"/>
      <c r="P78" s="128"/>
    </row>
    <row r="79" spans="1:21" ht="12.6" thickBot="1" x14ac:dyDescent="0.45">
      <c r="A79" s="10">
        <v>9</v>
      </c>
      <c r="B79" s="8">
        <v>4</v>
      </c>
      <c r="C79" s="8">
        <v>2</v>
      </c>
      <c r="D79" s="8">
        <v>3</v>
      </c>
      <c r="E79" s="68"/>
      <c r="F79" s="28" t="s">
        <v>92</v>
      </c>
      <c r="O79" s="128"/>
      <c r="P79" s="128"/>
    </row>
    <row r="80" spans="1:21" x14ac:dyDescent="0.4">
      <c r="A80" s="10">
        <v>10</v>
      </c>
      <c r="B80" s="8">
        <v>2</v>
      </c>
      <c r="C80" s="8">
        <v>1</v>
      </c>
      <c r="D80" s="8">
        <v>3</v>
      </c>
      <c r="E80" s="68"/>
      <c r="F80" s="76" t="s">
        <v>93</v>
      </c>
      <c r="G80" s="76" t="s">
        <v>94</v>
      </c>
      <c r="H80" s="76" t="s">
        <v>95</v>
      </c>
      <c r="I80" s="76" t="s">
        <v>96</v>
      </c>
      <c r="J80" s="76" t="s">
        <v>97</v>
      </c>
      <c r="K80" s="76" t="s">
        <v>98</v>
      </c>
      <c r="L80" s="76" t="s">
        <v>99</v>
      </c>
      <c r="O80" s="128"/>
      <c r="P80" s="128"/>
    </row>
    <row r="81" spans="1:19" x14ac:dyDescent="0.4">
      <c r="A81" s="10">
        <v>11</v>
      </c>
      <c r="B81" s="8">
        <v>2</v>
      </c>
      <c r="C81" s="8">
        <v>4</v>
      </c>
      <c r="D81" s="8">
        <v>2</v>
      </c>
      <c r="E81" s="68"/>
      <c r="F81" s="98" t="s">
        <v>100</v>
      </c>
      <c r="G81" s="99">
        <v>0.16666666666666785</v>
      </c>
      <c r="H81" s="99">
        <v>2</v>
      </c>
      <c r="I81" s="99">
        <v>8.3333333333333925E-2</v>
      </c>
      <c r="J81" s="99">
        <v>0.1386554621848749</v>
      </c>
      <c r="K81" s="99">
        <v>0.87103238661718596</v>
      </c>
      <c r="L81" s="99">
        <v>3.2849176510382869</v>
      </c>
      <c r="N81" s="10" t="s">
        <v>147</v>
      </c>
      <c r="O81" s="10">
        <f>K81</f>
        <v>0.87103238661718596</v>
      </c>
      <c r="P81" s="10" t="s">
        <v>146</v>
      </c>
      <c r="Q81" s="10">
        <f>J91</f>
        <v>0.05</v>
      </c>
      <c r="R81" s="10" t="s">
        <v>148</v>
      </c>
      <c r="S81" s="129" t="b">
        <f>K81&lt;J91</f>
        <v>0</v>
      </c>
    </row>
    <row r="82" spans="1:19" x14ac:dyDescent="0.4">
      <c r="A82" s="101">
        <v>12</v>
      </c>
      <c r="B82" s="71">
        <v>3</v>
      </c>
      <c r="C82" s="71">
        <v>1</v>
      </c>
      <c r="D82" s="71">
        <v>3</v>
      </c>
      <c r="E82" s="68"/>
      <c r="F82" s="78" t="s">
        <v>101</v>
      </c>
      <c r="G82" s="72">
        <v>19.833333333333336</v>
      </c>
      <c r="H82" s="72">
        <v>33</v>
      </c>
      <c r="I82" s="72">
        <v>0.60101010101010111</v>
      </c>
      <c r="J82" s="72"/>
      <c r="K82" s="72"/>
      <c r="L82" s="72"/>
      <c r="O82" s="128"/>
      <c r="P82" s="128"/>
    </row>
    <row r="83" spans="1:19" x14ac:dyDescent="0.4">
      <c r="A83" s="1"/>
      <c r="B83" s="7"/>
      <c r="C83" s="7"/>
      <c r="D83" s="7"/>
      <c r="E83" s="68"/>
      <c r="F83" s="78"/>
      <c r="G83" s="72"/>
      <c r="H83" s="72"/>
      <c r="I83" s="72"/>
      <c r="J83" s="72"/>
      <c r="K83" s="72"/>
      <c r="L83" s="72"/>
      <c r="O83" s="128"/>
      <c r="P83" s="128"/>
    </row>
    <row r="84" spans="1:19" ht="14.1" thickBot="1" x14ac:dyDescent="0.45">
      <c r="A84" s="10" t="s">
        <v>84</v>
      </c>
      <c r="B84" s="56">
        <f>SUM(B71:B82)</f>
        <v>32</v>
      </c>
      <c r="C84" s="56">
        <f t="shared" ref="C84:D84" si="8">SUM(C71:C82)</f>
        <v>31</v>
      </c>
      <c r="D84" s="56">
        <f t="shared" si="8"/>
        <v>33</v>
      </c>
      <c r="E84" s="68"/>
      <c r="F84" s="77" t="s">
        <v>102</v>
      </c>
      <c r="G84" s="73">
        <v>20.000000000000004</v>
      </c>
      <c r="H84" s="73">
        <v>35</v>
      </c>
      <c r="I84" s="73"/>
      <c r="J84" s="73"/>
      <c r="K84" s="73"/>
      <c r="L84" s="73"/>
      <c r="O84" s="128"/>
      <c r="P84" s="128"/>
    </row>
    <row r="85" spans="1:19" ht="13.8" x14ac:dyDescent="0.4">
      <c r="A85" s="10" t="s">
        <v>85</v>
      </c>
      <c r="B85" s="56">
        <f>AVERAGE(B71:B82)</f>
        <v>2.6666666666666665</v>
      </c>
      <c r="C85" s="56">
        <f t="shared" ref="C85:D85" si="9">AVERAGE(C71:C82)</f>
        <v>2.5833333333333335</v>
      </c>
      <c r="D85" s="56">
        <f t="shared" si="9"/>
        <v>2.75</v>
      </c>
      <c r="E85" s="68"/>
      <c r="O85" s="128"/>
      <c r="P85" s="128"/>
    </row>
    <row r="86" spans="1:19" ht="13.8" x14ac:dyDescent="0.4">
      <c r="A86" s="10" t="s">
        <v>103</v>
      </c>
      <c r="B86" s="56">
        <f>VAR(B71:B82)</f>
        <v>0.4242424242424247</v>
      </c>
      <c r="C86" s="56">
        <f t="shared" ref="C86:D86" si="10">VAR(C71:C82)</f>
        <v>0.99242424242424288</v>
      </c>
      <c r="D86" s="56">
        <f t="shared" si="10"/>
        <v>0.38636363636363635</v>
      </c>
      <c r="E86" s="68"/>
      <c r="O86" s="67"/>
      <c r="P86" s="67"/>
    </row>
    <row r="87" spans="1:19" ht="13.8" x14ac:dyDescent="0.4">
      <c r="A87" s="10" t="s">
        <v>132</v>
      </c>
      <c r="B87" s="56">
        <f>STDEV(B71:B82)</f>
        <v>0.65133894727892994</v>
      </c>
      <c r="C87" s="56">
        <f t="shared" ref="C87:D87" si="11">STDEV(C71:C82)</f>
        <v>0.9962049198956221</v>
      </c>
      <c r="D87" s="56">
        <f t="shared" si="11"/>
        <v>0.62158156050806102</v>
      </c>
      <c r="E87" s="68"/>
    </row>
    <row r="88" spans="1:19" ht="13.8" x14ac:dyDescent="0.4">
      <c r="A88" s="10" t="s">
        <v>133</v>
      </c>
      <c r="B88" s="56">
        <f>STDEV(B71:B82)/SQRT(COUNT(B71:B82))</f>
        <v>0.18802535827258884</v>
      </c>
      <c r="C88" s="56">
        <f>STDEV(C71:C82)/SQRT(COUNT(C71:C82))</f>
        <v>0.28757958933488353</v>
      </c>
      <c r="D88" s="56">
        <f>STDEV(D71:D82)/SQRT(COUNT(D71:D82))</f>
        <v>0.17943514064131835</v>
      </c>
      <c r="E88" s="68"/>
    </row>
    <row r="89" spans="1:19" x14ac:dyDescent="0.4">
      <c r="A89" s="1"/>
      <c r="B89" s="7"/>
      <c r="C89" s="7"/>
      <c r="D89" s="7"/>
      <c r="E89" s="68"/>
    </row>
    <row r="90" spans="1:19" x14ac:dyDescent="0.4">
      <c r="A90" s="1"/>
      <c r="B90" s="7"/>
      <c r="C90" s="7"/>
      <c r="D90" s="7"/>
      <c r="E90" s="68"/>
    </row>
    <row r="91" spans="1:19" ht="15.6" x14ac:dyDescent="0.4">
      <c r="A91" s="1"/>
      <c r="B91" s="7"/>
      <c r="C91" s="7"/>
      <c r="D91" s="7"/>
      <c r="E91" s="68"/>
      <c r="F91" s="74" t="s">
        <v>104</v>
      </c>
      <c r="G91" s="75" t="s">
        <v>94</v>
      </c>
      <c r="I91" s="79" t="s">
        <v>112</v>
      </c>
      <c r="J91" s="7">
        <v>0.05</v>
      </c>
      <c r="L91" s="11" t="s">
        <v>151</v>
      </c>
    </row>
    <row r="92" spans="1:19" x14ac:dyDescent="0.4">
      <c r="A92" s="1"/>
      <c r="B92" s="7"/>
      <c r="C92" s="7"/>
      <c r="D92" s="7"/>
      <c r="E92" s="68"/>
      <c r="F92" s="74" t="s">
        <v>105</v>
      </c>
      <c r="G92" s="75" t="s">
        <v>95</v>
      </c>
      <c r="I92" s="10" t="s">
        <v>113</v>
      </c>
      <c r="J92" s="1">
        <v>2</v>
      </c>
      <c r="L92" s="28" t="s">
        <v>118</v>
      </c>
    </row>
    <row r="93" spans="1:19" x14ac:dyDescent="0.4">
      <c r="A93" s="1"/>
      <c r="B93" s="7"/>
      <c r="C93" s="7"/>
      <c r="D93" s="7"/>
      <c r="E93" s="68"/>
      <c r="F93" s="74" t="s">
        <v>106</v>
      </c>
      <c r="G93" s="75" t="s">
        <v>96</v>
      </c>
      <c r="I93" s="10" t="s">
        <v>111</v>
      </c>
      <c r="J93" s="1">
        <v>0.87103238661718596</v>
      </c>
      <c r="L93" s="28" t="s">
        <v>119</v>
      </c>
    </row>
    <row r="94" spans="1:19" x14ac:dyDescent="0.4">
      <c r="A94" s="1"/>
      <c r="B94" s="7"/>
      <c r="C94" s="7"/>
      <c r="D94" s="7"/>
      <c r="E94" s="68"/>
      <c r="F94" s="74" t="s">
        <v>107</v>
      </c>
      <c r="G94" s="75" t="s">
        <v>97</v>
      </c>
      <c r="I94" s="11"/>
      <c r="J94" s="1"/>
      <c r="L94" s="150" t="b">
        <v>0</v>
      </c>
      <c r="M94" s="150"/>
      <c r="N94" s="150"/>
      <c r="O94" s="150"/>
      <c r="P94" s="150"/>
      <c r="Q94" s="150"/>
      <c r="R94" s="150"/>
      <c r="S94" s="150"/>
    </row>
    <row r="95" spans="1:19" x14ac:dyDescent="0.4">
      <c r="A95" s="1"/>
      <c r="B95" s="7"/>
      <c r="C95" s="7"/>
      <c r="D95" s="7"/>
      <c r="E95" s="68"/>
      <c r="F95" s="10"/>
      <c r="G95" s="10"/>
      <c r="I95" s="68"/>
      <c r="J95" s="68"/>
      <c r="K95" s="68"/>
      <c r="L95" s="68"/>
      <c r="M95" s="68"/>
      <c r="N95" s="7"/>
    </row>
    <row r="96" spans="1:19" x14ac:dyDescent="0.4">
      <c r="A96" s="1"/>
      <c r="B96" s="7"/>
      <c r="C96" s="7"/>
      <c r="D96" s="7"/>
      <c r="E96" s="68"/>
      <c r="I96" s="68"/>
      <c r="J96" s="68"/>
      <c r="K96" s="68"/>
      <c r="L96" s="68"/>
      <c r="M96" s="68"/>
      <c r="N96" s="7"/>
    </row>
    <row r="97" spans="1:21" s="16" customFormat="1" x14ac:dyDescent="0.4">
      <c r="A97" s="17"/>
      <c r="B97" s="18"/>
      <c r="C97" s="18"/>
      <c r="D97" s="18"/>
      <c r="E97" s="80"/>
      <c r="N97" s="17"/>
      <c r="O97" s="17"/>
      <c r="P97" s="17"/>
      <c r="Q97" s="17"/>
      <c r="R97" s="17"/>
      <c r="S97" s="17"/>
      <c r="T97" s="17"/>
      <c r="U97" s="17"/>
    </row>
    <row r="100" spans="1:21" ht="20.100000000000001" x14ac:dyDescent="0.4">
      <c r="A100" s="102" t="s">
        <v>64</v>
      </c>
    </row>
    <row r="101" spans="1:21" x14ac:dyDescent="0.4">
      <c r="B101" s="82">
        <v>6</v>
      </c>
      <c r="C101" s="82">
        <v>6</v>
      </c>
      <c r="D101" s="82">
        <v>6</v>
      </c>
      <c r="E101" s="68"/>
      <c r="P101" s="10"/>
    </row>
    <row r="103" spans="1:21" x14ac:dyDescent="0.4">
      <c r="A103" s="1"/>
      <c r="B103" s="10" t="s">
        <v>108</v>
      </c>
      <c r="C103" s="10" t="s">
        <v>109</v>
      </c>
      <c r="D103" s="10" t="s">
        <v>110</v>
      </c>
      <c r="E103" s="69"/>
      <c r="F103" s="28" t="s">
        <v>86</v>
      </c>
      <c r="P103" s="10"/>
    </row>
    <row r="104" spans="1:21" x14ac:dyDescent="0.4">
      <c r="A104" s="10">
        <v>1</v>
      </c>
      <c r="B104" s="62">
        <f>B101-4</f>
        <v>2</v>
      </c>
      <c r="C104" s="8">
        <f>C101-4</f>
        <v>2</v>
      </c>
      <c r="D104" s="8">
        <f>D101-3</f>
        <v>3</v>
      </c>
      <c r="E104" s="68"/>
      <c r="F104" s="28"/>
      <c r="M104" s="68"/>
      <c r="N104" s="10"/>
      <c r="P104" s="67"/>
    </row>
    <row r="105" spans="1:21" ht="12.6" thickBot="1" x14ac:dyDescent="0.45">
      <c r="A105" s="10">
        <v>2</v>
      </c>
      <c r="B105" s="62">
        <f>B101-5</f>
        <v>1</v>
      </c>
      <c r="C105" s="8">
        <f>C101-5</f>
        <v>1</v>
      </c>
      <c r="D105" s="8">
        <f>D101-2</f>
        <v>4</v>
      </c>
      <c r="E105" s="68"/>
      <c r="F105" s="28" t="s">
        <v>87</v>
      </c>
      <c r="O105" s="126"/>
      <c r="P105" s="67"/>
    </row>
    <row r="106" spans="1:21" x14ac:dyDescent="0.4">
      <c r="A106" s="10">
        <v>3</v>
      </c>
      <c r="B106" s="62">
        <f>B101-3</f>
        <v>3</v>
      </c>
      <c r="C106" s="8">
        <f>C101-4</f>
        <v>2</v>
      </c>
      <c r="D106" s="8">
        <f>D101-4</f>
        <v>2</v>
      </c>
      <c r="E106" s="68"/>
      <c r="F106" s="76" t="s">
        <v>88</v>
      </c>
      <c r="G106" s="76" t="s">
        <v>89</v>
      </c>
      <c r="H106" s="76" t="s">
        <v>84</v>
      </c>
      <c r="I106" s="76" t="s">
        <v>90</v>
      </c>
      <c r="J106" s="76" t="s">
        <v>91</v>
      </c>
      <c r="O106" s="67"/>
      <c r="P106" s="67"/>
    </row>
    <row r="107" spans="1:21" ht="12.6" x14ac:dyDescent="0.4">
      <c r="A107" s="10">
        <v>4</v>
      </c>
      <c r="B107" s="62">
        <f>B101-4</f>
        <v>2</v>
      </c>
      <c r="C107" s="8">
        <f>C101-2</f>
        <v>4</v>
      </c>
      <c r="D107" s="8">
        <f>D101-1</f>
        <v>5</v>
      </c>
      <c r="E107" s="68"/>
      <c r="F107" s="78" t="s">
        <v>108</v>
      </c>
      <c r="G107" s="72">
        <v>12</v>
      </c>
      <c r="H107" s="72">
        <v>26</v>
      </c>
      <c r="I107" s="72">
        <v>2.1666666666666665</v>
      </c>
      <c r="J107" s="72">
        <v>1.7878787878787876</v>
      </c>
      <c r="O107" s="127"/>
      <c r="P107" s="127"/>
    </row>
    <row r="108" spans="1:21" x14ac:dyDescent="0.4">
      <c r="A108" s="10">
        <v>5</v>
      </c>
      <c r="B108" s="62">
        <f>B101-2</f>
        <v>4</v>
      </c>
      <c r="C108" s="8">
        <f>C101-5</f>
        <v>1</v>
      </c>
      <c r="D108" s="8">
        <f>D101-5</f>
        <v>1</v>
      </c>
      <c r="E108" s="68"/>
      <c r="F108" s="78" t="s">
        <v>109</v>
      </c>
      <c r="G108" s="72">
        <v>12</v>
      </c>
      <c r="H108" s="72">
        <v>24</v>
      </c>
      <c r="I108" s="72">
        <v>2</v>
      </c>
      <c r="J108" s="72">
        <v>1.2727272727272727</v>
      </c>
      <c r="O108" s="128"/>
      <c r="P108" s="128"/>
    </row>
    <row r="109" spans="1:21" ht="12.6" thickBot="1" x14ac:dyDescent="0.45">
      <c r="A109" s="10">
        <v>6</v>
      </c>
      <c r="B109" s="62">
        <f>B101-5</f>
        <v>1</v>
      </c>
      <c r="C109" s="8">
        <f>C101-4</f>
        <v>2</v>
      </c>
      <c r="D109" s="8">
        <f>D101-5</f>
        <v>1</v>
      </c>
      <c r="E109" s="68"/>
      <c r="F109" s="77" t="s">
        <v>110</v>
      </c>
      <c r="G109" s="73">
        <v>12</v>
      </c>
      <c r="H109" s="73">
        <v>25</v>
      </c>
      <c r="I109" s="73">
        <v>2.0833333333333335</v>
      </c>
      <c r="J109" s="73">
        <v>1.7196969696969695</v>
      </c>
      <c r="O109" s="128"/>
      <c r="P109" s="128"/>
    </row>
    <row r="110" spans="1:21" x14ac:dyDescent="0.4">
      <c r="A110" s="10">
        <v>7</v>
      </c>
      <c r="B110" s="62">
        <f>B101-5</f>
        <v>1</v>
      </c>
      <c r="C110" s="8">
        <f>C101-4</f>
        <v>2</v>
      </c>
      <c r="D110" s="8">
        <f>D101-5</f>
        <v>1</v>
      </c>
      <c r="E110" s="68"/>
      <c r="F110" s="28"/>
      <c r="O110" s="128"/>
      <c r="P110" s="128"/>
    </row>
    <row r="111" spans="1:21" x14ac:dyDescent="0.4">
      <c r="A111" s="10">
        <v>8</v>
      </c>
      <c r="B111" s="62">
        <f>B101-5</f>
        <v>1</v>
      </c>
      <c r="C111" s="8">
        <f>C101-2</f>
        <v>4</v>
      </c>
      <c r="D111" s="8">
        <f>D101-5</f>
        <v>1</v>
      </c>
      <c r="E111" s="68"/>
      <c r="F111" s="28"/>
      <c r="O111" s="128"/>
      <c r="P111" s="128"/>
    </row>
    <row r="112" spans="1:21" ht="12.6" thickBot="1" x14ac:dyDescent="0.45">
      <c r="A112" s="10">
        <v>9</v>
      </c>
      <c r="B112" s="8">
        <f>B101-1</f>
        <v>5</v>
      </c>
      <c r="C112" s="8">
        <f>C101-3</f>
        <v>3</v>
      </c>
      <c r="D112" s="8">
        <f>D101-4</f>
        <v>2</v>
      </c>
      <c r="E112" s="68"/>
      <c r="F112" s="28" t="s">
        <v>92</v>
      </c>
      <c r="O112" s="128"/>
      <c r="P112" s="128"/>
    </row>
    <row r="113" spans="1:19" x14ac:dyDescent="0.4">
      <c r="A113" s="10">
        <v>10</v>
      </c>
      <c r="B113" s="8">
        <f>B101-4</f>
        <v>2</v>
      </c>
      <c r="C113" s="8">
        <f>C101-5</f>
        <v>1</v>
      </c>
      <c r="D113" s="8">
        <f>D101-4</f>
        <v>2</v>
      </c>
      <c r="E113" s="68"/>
      <c r="F113" s="76" t="s">
        <v>93</v>
      </c>
      <c r="G113" s="76" t="s">
        <v>94</v>
      </c>
      <c r="H113" s="76" t="s">
        <v>95</v>
      </c>
      <c r="I113" s="76" t="s">
        <v>96</v>
      </c>
      <c r="J113" s="76" t="s">
        <v>97</v>
      </c>
      <c r="K113" s="76" t="s">
        <v>98</v>
      </c>
      <c r="L113" s="76" t="s">
        <v>99</v>
      </c>
      <c r="O113" s="128"/>
      <c r="P113" s="128"/>
    </row>
    <row r="114" spans="1:19" x14ac:dyDescent="0.4">
      <c r="A114" s="10">
        <v>11</v>
      </c>
      <c r="B114" s="8">
        <f>B101-3</f>
        <v>3</v>
      </c>
      <c r="C114" s="8">
        <f>C101-5</f>
        <v>1</v>
      </c>
      <c r="D114" s="8">
        <f>D101-5</f>
        <v>1</v>
      </c>
      <c r="E114" s="68"/>
      <c r="F114" s="98" t="s">
        <v>100</v>
      </c>
      <c r="G114" s="99">
        <v>0.1666666666666714</v>
      </c>
      <c r="H114" s="99">
        <v>2</v>
      </c>
      <c r="I114" s="99">
        <v>8.3333333333335702E-2</v>
      </c>
      <c r="J114" s="99">
        <v>5.229793977813145E-2</v>
      </c>
      <c r="K114" s="99">
        <v>0.94912456150420699</v>
      </c>
      <c r="L114" s="99">
        <v>3.2849176510382869</v>
      </c>
      <c r="N114" s="10" t="s">
        <v>147</v>
      </c>
      <c r="O114" s="10">
        <f>K114</f>
        <v>0.94912456150420699</v>
      </c>
      <c r="P114" s="10" t="s">
        <v>146</v>
      </c>
      <c r="Q114" s="10">
        <f>J124</f>
        <v>0.05</v>
      </c>
      <c r="R114" s="10" t="s">
        <v>148</v>
      </c>
      <c r="S114" s="129" t="b">
        <f>K114&lt;J124</f>
        <v>0</v>
      </c>
    </row>
    <row r="115" spans="1:19" x14ac:dyDescent="0.4">
      <c r="A115" s="101">
        <v>12</v>
      </c>
      <c r="B115" s="71">
        <f>B101-5</f>
        <v>1</v>
      </c>
      <c r="C115" s="71">
        <f>C101-5</f>
        <v>1</v>
      </c>
      <c r="D115" s="71">
        <f>D101-4</f>
        <v>2</v>
      </c>
      <c r="E115" s="68"/>
      <c r="F115" s="78" t="s">
        <v>101</v>
      </c>
      <c r="G115" s="72">
        <v>52.583333333333329</v>
      </c>
      <c r="H115" s="72">
        <v>33</v>
      </c>
      <c r="I115" s="72">
        <v>1.5934343434343432</v>
      </c>
      <c r="J115" s="72"/>
      <c r="K115" s="72"/>
      <c r="L115" s="72"/>
      <c r="O115" s="128"/>
      <c r="P115" s="128"/>
    </row>
    <row r="116" spans="1:19" x14ac:dyDescent="0.4">
      <c r="A116" s="1"/>
      <c r="B116" s="7"/>
      <c r="C116" s="7"/>
      <c r="D116" s="7"/>
      <c r="E116" s="68"/>
      <c r="F116" s="78"/>
      <c r="G116" s="72"/>
      <c r="H116" s="72"/>
      <c r="I116" s="72"/>
      <c r="J116" s="72"/>
      <c r="K116" s="72"/>
      <c r="L116" s="72"/>
      <c r="O116" s="128"/>
      <c r="P116" s="128"/>
    </row>
    <row r="117" spans="1:19" ht="14.1" thickBot="1" x14ac:dyDescent="0.45">
      <c r="A117" s="10" t="s">
        <v>84</v>
      </c>
      <c r="B117" s="56">
        <f>SUM(B104:B115)</f>
        <v>26</v>
      </c>
      <c r="C117" s="56">
        <f t="shared" ref="C117:D117" si="12">SUM(C104:C115)</f>
        <v>24</v>
      </c>
      <c r="D117" s="56">
        <f t="shared" si="12"/>
        <v>25</v>
      </c>
      <c r="E117" s="68"/>
      <c r="F117" s="77" t="s">
        <v>102</v>
      </c>
      <c r="G117" s="73">
        <v>52.75</v>
      </c>
      <c r="H117" s="73">
        <v>35</v>
      </c>
      <c r="I117" s="73"/>
      <c r="J117" s="73"/>
      <c r="K117" s="73"/>
      <c r="L117" s="73"/>
      <c r="O117" s="128"/>
      <c r="P117" s="128"/>
    </row>
    <row r="118" spans="1:19" ht="13.8" x14ac:dyDescent="0.4">
      <c r="A118" s="10" t="s">
        <v>85</v>
      </c>
      <c r="B118" s="56">
        <f>AVERAGE(B104:B115)</f>
        <v>2.1666666666666665</v>
      </c>
      <c r="C118" s="56">
        <f t="shared" ref="C118:D118" si="13">AVERAGE(C104:C115)</f>
        <v>2</v>
      </c>
      <c r="D118" s="56">
        <f t="shared" si="13"/>
        <v>2.0833333333333335</v>
      </c>
      <c r="E118" s="68"/>
      <c r="O118" s="128"/>
      <c r="P118" s="128"/>
    </row>
    <row r="119" spans="1:19" ht="13.8" x14ac:dyDescent="0.4">
      <c r="A119" s="10" t="s">
        <v>103</v>
      </c>
      <c r="B119" s="56">
        <f>VAR(B104:B115)</f>
        <v>1.7878787878787876</v>
      </c>
      <c r="C119" s="56">
        <f t="shared" ref="C119:D119" si="14">VAR(C104:C115)</f>
        <v>1.2727272727272727</v>
      </c>
      <c r="D119" s="56">
        <f t="shared" si="14"/>
        <v>1.7196969696969695</v>
      </c>
      <c r="E119" s="68"/>
      <c r="O119" s="67"/>
      <c r="P119" s="67"/>
    </row>
    <row r="120" spans="1:19" ht="13.8" x14ac:dyDescent="0.4">
      <c r="A120" s="10" t="s">
        <v>132</v>
      </c>
      <c r="B120" s="56">
        <f>STDEV(B104:B115)</f>
        <v>1.3371158468430429</v>
      </c>
      <c r="C120" s="56">
        <f t="shared" ref="C120:D120" si="15">STDEV(C104:C115)</f>
        <v>1.1281521496355325</v>
      </c>
      <c r="D120" s="56">
        <f t="shared" si="15"/>
        <v>1.3113721705515065</v>
      </c>
      <c r="E120" s="68"/>
    </row>
    <row r="121" spans="1:19" ht="13.8" x14ac:dyDescent="0.4">
      <c r="A121" s="10" t="s">
        <v>133</v>
      </c>
      <c r="B121" s="56">
        <f>STDEV(B104:B115)/SQRT(COUNT(B104:B115))</f>
        <v>0.38599209705627263</v>
      </c>
      <c r="C121" s="56">
        <f>STDEV(C104:C115)/SQRT(COUNT(C104:C115))</f>
        <v>0.32566947363946486</v>
      </c>
      <c r="D121" s="56">
        <f>STDEV(D104:D115)/SQRT(COUNT(D104:D115))</f>
        <v>0.37856053783784804</v>
      </c>
      <c r="E121" s="68"/>
    </row>
    <row r="122" spans="1:19" x14ac:dyDescent="0.4">
      <c r="A122" s="1"/>
      <c r="B122" s="7"/>
      <c r="C122" s="7"/>
      <c r="D122" s="7"/>
      <c r="E122" s="68"/>
    </row>
    <row r="123" spans="1:19" x14ac:dyDescent="0.4">
      <c r="A123" s="1"/>
      <c r="B123" s="7"/>
      <c r="C123" s="7"/>
      <c r="D123" s="7"/>
      <c r="E123" s="68"/>
    </row>
    <row r="124" spans="1:19" ht="15.6" x14ac:dyDescent="0.4">
      <c r="A124" s="1"/>
      <c r="B124" s="7"/>
      <c r="C124" s="7"/>
      <c r="D124" s="7"/>
      <c r="E124" s="68"/>
      <c r="F124" s="74" t="s">
        <v>104</v>
      </c>
      <c r="G124" s="75" t="s">
        <v>94</v>
      </c>
      <c r="I124" s="79" t="s">
        <v>112</v>
      </c>
      <c r="J124" s="7">
        <v>0.05</v>
      </c>
      <c r="L124" s="11" t="s">
        <v>152</v>
      </c>
    </row>
    <row r="125" spans="1:19" x14ac:dyDescent="0.4">
      <c r="A125" s="1"/>
      <c r="B125" s="7"/>
      <c r="C125" s="7"/>
      <c r="D125" s="7"/>
      <c r="E125" s="68"/>
      <c r="F125" s="74" t="s">
        <v>105</v>
      </c>
      <c r="G125" s="75" t="s">
        <v>95</v>
      </c>
      <c r="I125" s="10" t="s">
        <v>113</v>
      </c>
      <c r="J125" s="1">
        <v>2</v>
      </c>
      <c r="L125" s="28" t="s">
        <v>118</v>
      </c>
    </row>
    <row r="126" spans="1:19" x14ac:dyDescent="0.4">
      <c r="A126" s="1"/>
      <c r="B126" s="7"/>
      <c r="C126" s="7"/>
      <c r="D126" s="7"/>
      <c r="E126" s="68"/>
      <c r="F126" s="74" t="s">
        <v>106</v>
      </c>
      <c r="G126" s="75" t="s">
        <v>96</v>
      </c>
      <c r="I126" s="10" t="s">
        <v>111</v>
      </c>
      <c r="J126" s="1">
        <v>0.94912456150420699</v>
      </c>
      <c r="L126" s="28" t="s">
        <v>119</v>
      </c>
    </row>
    <row r="127" spans="1:19" x14ac:dyDescent="0.4">
      <c r="A127" s="1"/>
      <c r="B127" s="7"/>
      <c r="C127" s="7"/>
      <c r="D127" s="7"/>
      <c r="E127" s="68"/>
      <c r="F127" s="74" t="s">
        <v>107</v>
      </c>
      <c r="G127" s="75" t="s">
        <v>97</v>
      </c>
      <c r="I127" s="11"/>
      <c r="J127" s="1"/>
      <c r="L127" s="150" t="b">
        <v>0</v>
      </c>
      <c r="M127" s="150"/>
      <c r="N127" s="150"/>
      <c r="O127" s="150"/>
      <c r="P127" s="150"/>
      <c r="Q127" s="150"/>
      <c r="R127" s="150"/>
      <c r="S127" s="150"/>
    </row>
    <row r="128" spans="1:19" x14ac:dyDescent="0.4">
      <c r="A128" s="1"/>
      <c r="B128" s="7"/>
      <c r="C128" s="7"/>
      <c r="D128" s="7"/>
      <c r="E128" s="68"/>
      <c r="F128" s="10"/>
      <c r="G128" s="10"/>
      <c r="I128" s="68"/>
      <c r="J128" s="68"/>
      <c r="K128" s="68"/>
      <c r="L128" s="68"/>
      <c r="M128" s="68"/>
      <c r="N128" s="7"/>
    </row>
    <row r="129" spans="1:21" x14ac:dyDescent="0.4">
      <c r="A129" s="1"/>
      <c r="B129" s="7"/>
      <c r="C129" s="7"/>
      <c r="D129" s="7"/>
      <c r="E129" s="68"/>
      <c r="I129" s="68"/>
      <c r="J129" s="68"/>
      <c r="K129" s="68"/>
      <c r="L129" s="68"/>
      <c r="M129" s="68"/>
      <c r="N129" s="7"/>
    </row>
    <row r="130" spans="1:21" s="16" customFormat="1" x14ac:dyDescent="0.4">
      <c r="A130" s="17"/>
      <c r="B130" s="18"/>
      <c r="C130" s="18"/>
      <c r="D130" s="18"/>
      <c r="E130" s="80"/>
      <c r="N130" s="17"/>
      <c r="O130" s="17"/>
      <c r="P130" s="17"/>
      <c r="Q130" s="17"/>
      <c r="R130" s="17"/>
      <c r="S130" s="17"/>
      <c r="T130" s="17"/>
      <c r="U130" s="17"/>
    </row>
    <row r="133" spans="1:21" ht="20.100000000000001" x14ac:dyDescent="0.4">
      <c r="A133" s="102" t="s">
        <v>65</v>
      </c>
    </row>
    <row r="134" spans="1:21" x14ac:dyDescent="0.4">
      <c r="B134" s="105">
        <v>6</v>
      </c>
      <c r="C134" s="105">
        <v>6</v>
      </c>
      <c r="D134" s="105">
        <v>6</v>
      </c>
      <c r="E134" s="68"/>
      <c r="P134" s="10"/>
    </row>
    <row r="136" spans="1:21" x14ac:dyDescent="0.4">
      <c r="A136" s="1"/>
      <c r="B136" s="10" t="s">
        <v>108</v>
      </c>
      <c r="C136" s="10" t="s">
        <v>109</v>
      </c>
      <c r="D136" s="10" t="s">
        <v>110</v>
      </c>
      <c r="E136" s="69"/>
      <c r="F136" s="28" t="s">
        <v>86</v>
      </c>
      <c r="P136" s="10"/>
    </row>
    <row r="137" spans="1:21" x14ac:dyDescent="0.4">
      <c r="A137" s="10">
        <v>1</v>
      </c>
      <c r="B137" s="62">
        <f>B134-5</f>
        <v>1</v>
      </c>
      <c r="C137" s="8">
        <f>C134-5</f>
        <v>1</v>
      </c>
      <c r="D137" s="8">
        <f>D134-2</f>
        <v>4</v>
      </c>
      <c r="E137" s="68"/>
      <c r="F137" s="28"/>
      <c r="M137" s="68"/>
      <c r="N137" s="10"/>
      <c r="P137" s="67"/>
    </row>
    <row r="138" spans="1:21" ht="12.6" thickBot="1" x14ac:dyDescent="0.45">
      <c r="A138" s="10">
        <v>2</v>
      </c>
      <c r="B138" s="62">
        <f>B134-2</f>
        <v>4</v>
      </c>
      <c r="C138" s="8">
        <f>C134-4</f>
        <v>2</v>
      </c>
      <c r="D138" s="8">
        <f>D134-2</f>
        <v>4</v>
      </c>
      <c r="E138" s="68"/>
      <c r="F138" s="28" t="s">
        <v>87</v>
      </c>
      <c r="O138" s="126"/>
      <c r="P138" s="67"/>
    </row>
    <row r="139" spans="1:21" x14ac:dyDescent="0.4">
      <c r="A139" s="10">
        <v>3</v>
      </c>
      <c r="B139" s="62">
        <f>B134-2</f>
        <v>4</v>
      </c>
      <c r="C139" s="8">
        <f>C134-4</f>
        <v>2</v>
      </c>
      <c r="D139" s="8">
        <f>D134-4</f>
        <v>2</v>
      </c>
      <c r="E139" s="68"/>
      <c r="F139" s="76" t="s">
        <v>88</v>
      </c>
      <c r="G139" s="76" t="s">
        <v>89</v>
      </c>
      <c r="H139" s="76" t="s">
        <v>84</v>
      </c>
      <c r="I139" s="76" t="s">
        <v>90</v>
      </c>
      <c r="J139" s="76" t="s">
        <v>91</v>
      </c>
      <c r="O139" s="67"/>
      <c r="P139" s="67"/>
    </row>
    <row r="140" spans="1:21" ht="12.6" x14ac:dyDescent="0.4">
      <c r="A140" s="10">
        <v>4</v>
      </c>
      <c r="B140" s="62">
        <f>B134-3</f>
        <v>3</v>
      </c>
      <c r="C140" s="8">
        <f>C134-4</f>
        <v>2</v>
      </c>
      <c r="D140" s="8">
        <f>D134-3</f>
        <v>3</v>
      </c>
      <c r="E140" s="68"/>
      <c r="F140" s="78" t="s">
        <v>108</v>
      </c>
      <c r="G140" s="72">
        <v>12</v>
      </c>
      <c r="H140" s="72">
        <v>32</v>
      </c>
      <c r="I140" s="72">
        <v>2.6666666666666665</v>
      </c>
      <c r="J140" s="72">
        <v>1.151515151515152</v>
      </c>
      <c r="O140" s="127"/>
      <c r="P140" s="127"/>
    </row>
    <row r="141" spans="1:21" x14ac:dyDescent="0.4">
      <c r="A141" s="10">
        <v>5</v>
      </c>
      <c r="B141" s="62">
        <f>B134-3</f>
        <v>3</v>
      </c>
      <c r="C141" s="8">
        <f>C134-2</f>
        <v>4</v>
      </c>
      <c r="D141" s="8">
        <f>D134-4</f>
        <v>2</v>
      </c>
      <c r="E141" s="68"/>
      <c r="F141" s="78" t="s">
        <v>109</v>
      </c>
      <c r="G141" s="72">
        <v>12</v>
      </c>
      <c r="H141" s="72">
        <v>28</v>
      </c>
      <c r="I141" s="72">
        <v>2.3333333333333335</v>
      </c>
      <c r="J141" s="72">
        <v>0.96969696969697017</v>
      </c>
      <c r="O141" s="128"/>
      <c r="P141" s="128"/>
    </row>
    <row r="142" spans="1:21" ht="12.6" thickBot="1" x14ac:dyDescent="0.45">
      <c r="A142" s="10">
        <v>6</v>
      </c>
      <c r="B142" s="62">
        <f>B134-3</f>
        <v>3</v>
      </c>
      <c r="C142" s="8">
        <f>C134-3</f>
        <v>3</v>
      </c>
      <c r="D142" s="8">
        <f>D134-4</f>
        <v>2</v>
      </c>
      <c r="E142" s="68"/>
      <c r="F142" s="77" t="s">
        <v>110</v>
      </c>
      <c r="G142" s="73">
        <v>12</v>
      </c>
      <c r="H142" s="73">
        <v>28</v>
      </c>
      <c r="I142" s="73">
        <v>2.3333333333333335</v>
      </c>
      <c r="J142" s="73">
        <v>0.96969696969697017</v>
      </c>
      <c r="O142" s="128"/>
      <c r="P142" s="128"/>
    </row>
    <row r="143" spans="1:21" x14ac:dyDescent="0.4">
      <c r="A143" s="10">
        <v>7</v>
      </c>
      <c r="B143" s="62">
        <f>B134-4</f>
        <v>2</v>
      </c>
      <c r="C143" s="8">
        <f>C134-4</f>
        <v>2</v>
      </c>
      <c r="D143" s="8">
        <f>D134-5</f>
        <v>1</v>
      </c>
      <c r="E143" s="68"/>
      <c r="F143" s="28"/>
      <c r="O143" s="128"/>
      <c r="P143" s="128"/>
    </row>
    <row r="144" spans="1:21" x14ac:dyDescent="0.4">
      <c r="A144" s="10">
        <v>8</v>
      </c>
      <c r="B144" s="62">
        <f>B134-5</f>
        <v>1</v>
      </c>
      <c r="C144" s="8">
        <f>C134-3</f>
        <v>3</v>
      </c>
      <c r="D144" s="8">
        <f>D134-4</f>
        <v>2</v>
      </c>
      <c r="E144" s="68"/>
      <c r="F144" s="28"/>
      <c r="O144" s="128"/>
      <c r="P144" s="128"/>
    </row>
    <row r="145" spans="1:19" ht="12.6" thickBot="1" x14ac:dyDescent="0.45">
      <c r="A145" s="10">
        <v>9</v>
      </c>
      <c r="B145" s="8">
        <f>B134-2</f>
        <v>4</v>
      </c>
      <c r="C145" s="8">
        <f>C134-2</f>
        <v>4</v>
      </c>
      <c r="D145" s="8">
        <f>D134-5</f>
        <v>1</v>
      </c>
      <c r="E145" s="68"/>
      <c r="F145" s="28" t="s">
        <v>92</v>
      </c>
      <c r="O145" s="128"/>
      <c r="P145" s="128"/>
    </row>
    <row r="146" spans="1:19" x14ac:dyDescent="0.4">
      <c r="A146" s="10">
        <v>10</v>
      </c>
      <c r="B146" s="8">
        <f>B134-4</f>
        <v>2</v>
      </c>
      <c r="C146" s="8">
        <f>C134-4</f>
        <v>2</v>
      </c>
      <c r="D146" s="8">
        <f>D134-4</f>
        <v>2</v>
      </c>
      <c r="E146" s="68"/>
      <c r="F146" s="76" t="s">
        <v>93</v>
      </c>
      <c r="G146" s="76" t="s">
        <v>94</v>
      </c>
      <c r="H146" s="76" t="s">
        <v>95</v>
      </c>
      <c r="I146" s="76" t="s">
        <v>96</v>
      </c>
      <c r="J146" s="76" t="s">
        <v>97</v>
      </c>
      <c r="K146" s="76" t="s">
        <v>98</v>
      </c>
      <c r="L146" s="76" t="s">
        <v>99</v>
      </c>
      <c r="O146" s="128"/>
      <c r="P146" s="128"/>
    </row>
    <row r="147" spans="1:19" x14ac:dyDescent="0.4">
      <c r="A147" s="10">
        <v>11</v>
      </c>
      <c r="B147" s="8">
        <f>B134-3</f>
        <v>3</v>
      </c>
      <c r="C147" s="8">
        <f>C134-4</f>
        <v>2</v>
      </c>
      <c r="D147" s="8">
        <f>D134-3</f>
        <v>3</v>
      </c>
      <c r="E147" s="68"/>
      <c r="F147" s="98" t="s">
        <v>100</v>
      </c>
      <c r="G147" s="99">
        <v>0.88888888888889994</v>
      </c>
      <c r="H147" s="99">
        <v>2</v>
      </c>
      <c r="I147" s="99">
        <v>0.44444444444444997</v>
      </c>
      <c r="J147" s="99">
        <v>0.43137254901961319</v>
      </c>
      <c r="K147" s="99">
        <v>0.653227325634963</v>
      </c>
      <c r="L147" s="99">
        <v>3.2849176510382869</v>
      </c>
      <c r="N147" s="10" t="s">
        <v>147</v>
      </c>
      <c r="O147" s="10">
        <f>K147</f>
        <v>0.653227325634963</v>
      </c>
      <c r="P147" s="10" t="s">
        <v>146</v>
      </c>
      <c r="Q147" s="10">
        <f>J157</f>
        <v>0.05</v>
      </c>
      <c r="R147" s="10" t="s">
        <v>148</v>
      </c>
      <c r="S147" s="129" t="b">
        <f>K147&lt;J157</f>
        <v>0</v>
      </c>
    </row>
    <row r="148" spans="1:19" x14ac:dyDescent="0.4">
      <c r="A148" s="101">
        <v>12</v>
      </c>
      <c r="B148" s="71">
        <f>B134-4</f>
        <v>2</v>
      </c>
      <c r="C148" s="71">
        <f>C134-5</f>
        <v>1</v>
      </c>
      <c r="D148" s="71">
        <f>D134-4</f>
        <v>2</v>
      </c>
      <c r="E148" s="68"/>
      <c r="F148" s="78" t="s">
        <v>101</v>
      </c>
      <c r="G148" s="72">
        <v>34</v>
      </c>
      <c r="H148" s="72">
        <v>33</v>
      </c>
      <c r="I148" s="72">
        <v>1.0303030303030303</v>
      </c>
      <c r="J148" s="72"/>
      <c r="K148" s="72"/>
      <c r="L148" s="72"/>
      <c r="O148" s="128"/>
      <c r="P148" s="128"/>
    </row>
    <row r="149" spans="1:19" x14ac:dyDescent="0.4">
      <c r="A149" s="1"/>
      <c r="B149" s="7"/>
      <c r="C149" s="7"/>
      <c r="D149" s="7"/>
      <c r="E149" s="68"/>
      <c r="F149" s="78"/>
      <c r="G149" s="72"/>
      <c r="H149" s="72"/>
      <c r="I149" s="72"/>
      <c r="J149" s="72"/>
      <c r="K149" s="72"/>
      <c r="L149" s="72"/>
      <c r="O149" s="128"/>
      <c r="P149" s="128"/>
    </row>
    <row r="150" spans="1:19" ht="14.1" thickBot="1" x14ac:dyDescent="0.45">
      <c r="A150" s="10" t="s">
        <v>84</v>
      </c>
      <c r="B150" s="56">
        <f>SUM(B137:B148)</f>
        <v>32</v>
      </c>
      <c r="C150" s="56">
        <f t="shared" ref="C150:D150" si="16">SUM(C137:C148)</f>
        <v>28</v>
      </c>
      <c r="D150" s="56">
        <f t="shared" si="16"/>
        <v>28</v>
      </c>
      <c r="E150" s="68"/>
      <c r="F150" s="77" t="s">
        <v>102</v>
      </c>
      <c r="G150" s="73">
        <v>34.8888888888889</v>
      </c>
      <c r="H150" s="73">
        <v>35</v>
      </c>
      <c r="I150" s="73"/>
      <c r="J150" s="73"/>
      <c r="K150" s="73"/>
      <c r="L150" s="73"/>
      <c r="O150" s="128"/>
      <c r="P150" s="128"/>
    </row>
    <row r="151" spans="1:19" ht="13.8" x14ac:dyDescent="0.4">
      <c r="A151" s="10" t="s">
        <v>85</v>
      </c>
      <c r="B151" s="56">
        <f>AVERAGE(B137:B148)</f>
        <v>2.6666666666666665</v>
      </c>
      <c r="C151" s="56">
        <f t="shared" ref="C151:D151" si="17">AVERAGE(C137:C148)</f>
        <v>2.3333333333333335</v>
      </c>
      <c r="D151" s="56">
        <f t="shared" si="17"/>
        <v>2.3333333333333335</v>
      </c>
      <c r="E151" s="68"/>
      <c r="O151" s="128"/>
      <c r="P151" s="128"/>
    </row>
    <row r="152" spans="1:19" ht="13.8" x14ac:dyDescent="0.4">
      <c r="A152" s="10" t="s">
        <v>103</v>
      </c>
      <c r="B152" s="56">
        <f>VAR(B137:B148)</f>
        <v>1.151515151515152</v>
      </c>
      <c r="C152" s="56">
        <f t="shared" ref="C152:D152" si="18">VAR(C137:C148)</f>
        <v>0.96969696969697017</v>
      </c>
      <c r="D152" s="56">
        <f t="shared" si="18"/>
        <v>0.96969696969697017</v>
      </c>
      <c r="E152" s="68"/>
      <c r="O152" s="67"/>
      <c r="P152" s="67"/>
    </row>
    <row r="153" spans="1:19" ht="13.8" x14ac:dyDescent="0.4">
      <c r="A153" s="10" t="s">
        <v>132</v>
      </c>
      <c r="B153" s="56">
        <f>STDEV(B137:B148)</f>
        <v>1.0730867399773198</v>
      </c>
      <c r="C153" s="56">
        <f t="shared" ref="C153:D153" si="19">STDEV(C137:C148)</f>
        <v>0.98473192783466212</v>
      </c>
      <c r="D153" s="56">
        <f t="shared" si="19"/>
        <v>0.98473192783466212</v>
      </c>
      <c r="E153" s="68"/>
    </row>
    <row r="154" spans="1:19" ht="13.8" x14ac:dyDescent="0.4">
      <c r="A154" s="10" t="s">
        <v>133</v>
      </c>
      <c r="B154" s="56">
        <f>STDEV(B137:B148)/SQRT(COUNT(B137:B148))</f>
        <v>0.30977345909486181</v>
      </c>
      <c r="C154" s="56">
        <f>STDEV(C137:C148)/SQRT(COUNT(C137:C148))</f>
        <v>0.28426762180748066</v>
      </c>
      <c r="D154" s="56">
        <f>STDEV(D137:D148)/SQRT(COUNT(D137:D148))</f>
        <v>0.28426762180748066</v>
      </c>
      <c r="E154" s="68"/>
    </row>
    <row r="155" spans="1:19" x14ac:dyDescent="0.4">
      <c r="A155" s="1"/>
      <c r="B155" s="7"/>
      <c r="C155" s="7"/>
      <c r="D155" s="7"/>
      <c r="E155" s="68"/>
    </row>
    <row r="156" spans="1:19" x14ac:dyDescent="0.4">
      <c r="A156" s="1"/>
      <c r="B156" s="7"/>
      <c r="C156" s="7"/>
      <c r="D156" s="7"/>
      <c r="E156" s="68"/>
    </row>
    <row r="157" spans="1:19" ht="15.6" x14ac:dyDescent="0.4">
      <c r="A157" s="1"/>
      <c r="B157" s="7"/>
      <c r="C157" s="7"/>
      <c r="D157" s="7"/>
      <c r="E157" s="68"/>
      <c r="F157" s="74" t="s">
        <v>104</v>
      </c>
      <c r="G157" s="75" t="s">
        <v>94</v>
      </c>
      <c r="I157" s="79" t="s">
        <v>112</v>
      </c>
      <c r="J157" s="7">
        <v>0.05</v>
      </c>
      <c r="L157" s="11" t="s">
        <v>153</v>
      </c>
    </row>
    <row r="158" spans="1:19" x14ac:dyDescent="0.4">
      <c r="A158" s="1"/>
      <c r="B158" s="7"/>
      <c r="C158" s="7"/>
      <c r="D158" s="7"/>
      <c r="E158" s="68"/>
      <c r="F158" s="74" t="s">
        <v>105</v>
      </c>
      <c r="G158" s="75" t="s">
        <v>95</v>
      </c>
      <c r="I158" s="10" t="s">
        <v>113</v>
      </c>
      <c r="J158" s="1">
        <v>2</v>
      </c>
      <c r="L158" s="28" t="s">
        <v>118</v>
      </c>
    </row>
    <row r="159" spans="1:19" x14ac:dyDescent="0.4">
      <c r="A159" s="1"/>
      <c r="B159" s="7"/>
      <c r="C159" s="7"/>
      <c r="D159" s="7"/>
      <c r="E159" s="68"/>
      <c r="F159" s="74" t="s">
        <v>106</v>
      </c>
      <c r="G159" s="75" t="s">
        <v>96</v>
      </c>
      <c r="I159" s="10" t="s">
        <v>111</v>
      </c>
      <c r="J159" s="1">
        <v>0.653227325634963</v>
      </c>
      <c r="L159" s="28" t="s">
        <v>119</v>
      </c>
    </row>
    <row r="160" spans="1:19" x14ac:dyDescent="0.4">
      <c r="A160" s="1"/>
      <c r="B160" s="7"/>
      <c r="C160" s="7"/>
      <c r="D160" s="7"/>
      <c r="E160" s="68"/>
      <c r="F160" s="74" t="s">
        <v>107</v>
      </c>
      <c r="G160" s="75" t="s">
        <v>97</v>
      </c>
      <c r="I160" s="11"/>
      <c r="J160" s="1"/>
      <c r="L160" s="150" t="b">
        <v>0</v>
      </c>
      <c r="M160" s="150"/>
      <c r="N160" s="150"/>
      <c r="O160" s="150"/>
      <c r="P160" s="150"/>
      <c r="Q160" s="150"/>
      <c r="R160" s="150"/>
      <c r="S160" s="150"/>
    </row>
    <row r="161" spans="1:21" x14ac:dyDescent="0.4">
      <c r="A161" s="1"/>
      <c r="B161" s="7"/>
      <c r="C161" s="7"/>
      <c r="D161" s="7"/>
      <c r="E161" s="68"/>
      <c r="F161" s="10"/>
      <c r="G161" s="10"/>
      <c r="I161" s="68"/>
      <c r="J161" s="68"/>
      <c r="K161" s="68"/>
      <c r="L161" s="68"/>
      <c r="M161" s="68"/>
      <c r="N161" s="7"/>
    </row>
    <row r="162" spans="1:21" x14ac:dyDescent="0.4">
      <c r="A162" s="1"/>
      <c r="B162" s="7"/>
      <c r="C162" s="7"/>
      <c r="D162" s="7"/>
      <c r="E162" s="68"/>
      <c r="I162" s="68"/>
      <c r="J162" s="68"/>
      <c r="K162" s="68"/>
      <c r="L162" s="68"/>
      <c r="M162" s="68"/>
      <c r="N162" s="7"/>
    </row>
    <row r="163" spans="1:21" s="16" customFormat="1" x14ac:dyDescent="0.4">
      <c r="A163" s="17"/>
      <c r="B163" s="18"/>
      <c r="C163" s="18"/>
      <c r="D163" s="18"/>
      <c r="E163" s="80"/>
      <c r="N163" s="17"/>
      <c r="O163" s="17"/>
      <c r="P163" s="17"/>
      <c r="Q163" s="17"/>
      <c r="R163" s="17"/>
      <c r="S163" s="17"/>
      <c r="T163" s="17"/>
      <c r="U163" s="17"/>
    </row>
    <row r="166" spans="1:21" ht="20.100000000000001" x14ac:dyDescent="0.4">
      <c r="A166" s="102" t="s">
        <v>66</v>
      </c>
    </row>
    <row r="167" spans="1:21" x14ac:dyDescent="0.4">
      <c r="B167" s="82">
        <v>6</v>
      </c>
      <c r="C167" s="82">
        <v>6</v>
      </c>
      <c r="D167" s="82">
        <v>6</v>
      </c>
      <c r="E167" s="68"/>
      <c r="P167" s="10"/>
    </row>
    <row r="168" spans="1:21" x14ac:dyDescent="0.4">
      <c r="F168" s="28"/>
    </row>
    <row r="169" spans="1:21" x14ac:dyDescent="0.4">
      <c r="A169" s="1"/>
      <c r="B169" s="10" t="s">
        <v>108</v>
      </c>
      <c r="C169" s="10" t="s">
        <v>109</v>
      </c>
      <c r="D169" s="10" t="s">
        <v>110</v>
      </c>
      <c r="E169" s="69"/>
      <c r="F169" s="28" t="s">
        <v>86</v>
      </c>
      <c r="P169" s="10"/>
    </row>
    <row r="170" spans="1:21" x14ac:dyDescent="0.4">
      <c r="A170" s="10">
        <v>1</v>
      </c>
      <c r="B170" s="62">
        <f>B167-4</f>
        <v>2</v>
      </c>
      <c r="C170" s="8">
        <f>C167-4</f>
        <v>2</v>
      </c>
      <c r="D170" s="8">
        <f>D167-2</f>
        <v>4</v>
      </c>
      <c r="E170" s="68"/>
      <c r="F170" s="28"/>
      <c r="M170" s="68"/>
      <c r="N170" s="10"/>
      <c r="P170" s="67"/>
    </row>
    <row r="171" spans="1:21" ht="12.6" thickBot="1" x14ac:dyDescent="0.45">
      <c r="A171" s="10">
        <v>2</v>
      </c>
      <c r="B171" s="62">
        <f>B167-3</f>
        <v>3</v>
      </c>
      <c r="C171" s="8">
        <f>C167-3</f>
        <v>3</v>
      </c>
      <c r="D171" s="8">
        <f>D167-2</f>
        <v>4</v>
      </c>
      <c r="E171" s="68"/>
      <c r="F171" s="28" t="s">
        <v>87</v>
      </c>
      <c r="O171" s="126"/>
      <c r="P171" s="67"/>
    </row>
    <row r="172" spans="1:21" x14ac:dyDescent="0.4">
      <c r="A172" s="10">
        <v>3</v>
      </c>
      <c r="B172" s="62">
        <f>B167-1</f>
        <v>5</v>
      </c>
      <c r="C172" s="8">
        <f>C167-4</f>
        <v>2</v>
      </c>
      <c r="D172" s="8">
        <f>D167-3</f>
        <v>3</v>
      </c>
      <c r="E172" s="68"/>
      <c r="F172" s="76" t="s">
        <v>88</v>
      </c>
      <c r="G172" s="76" t="s">
        <v>89</v>
      </c>
      <c r="H172" s="76" t="s">
        <v>84</v>
      </c>
      <c r="I172" s="76" t="s">
        <v>90</v>
      </c>
      <c r="J172" s="76" t="s">
        <v>91</v>
      </c>
      <c r="O172" s="67"/>
      <c r="P172" s="67"/>
    </row>
    <row r="173" spans="1:21" ht="12.6" x14ac:dyDescent="0.4">
      <c r="A173" s="10">
        <v>4</v>
      </c>
      <c r="B173" s="62">
        <f>B167-3</f>
        <v>3</v>
      </c>
      <c r="C173" s="8">
        <f>C167-4</f>
        <v>2</v>
      </c>
      <c r="D173" s="8">
        <f>D167-4</f>
        <v>2</v>
      </c>
      <c r="E173" s="68"/>
      <c r="F173" s="78" t="s">
        <v>108</v>
      </c>
      <c r="G173" s="72">
        <v>12</v>
      </c>
      <c r="H173" s="72">
        <v>39</v>
      </c>
      <c r="I173" s="72">
        <v>3.25</v>
      </c>
      <c r="J173" s="72">
        <v>1.2954545454545454</v>
      </c>
      <c r="O173" s="127"/>
      <c r="P173" s="127"/>
    </row>
    <row r="174" spans="1:21" x14ac:dyDescent="0.4">
      <c r="A174" s="10">
        <v>5</v>
      </c>
      <c r="B174" s="62">
        <f>B167-2</f>
        <v>4</v>
      </c>
      <c r="C174" s="8">
        <f>C167-1</f>
        <v>5</v>
      </c>
      <c r="D174" s="8">
        <f>D167-2</f>
        <v>4</v>
      </c>
      <c r="E174" s="68"/>
      <c r="F174" s="78" t="s">
        <v>109</v>
      </c>
      <c r="G174" s="72">
        <v>12</v>
      </c>
      <c r="H174" s="72">
        <v>32</v>
      </c>
      <c r="I174" s="72">
        <v>2.6666666666666665</v>
      </c>
      <c r="J174" s="72">
        <v>1.151515151515152</v>
      </c>
      <c r="O174" s="128"/>
      <c r="P174" s="128"/>
    </row>
    <row r="175" spans="1:21" ht="12.6" thickBot="1" x14ac:dyDescent="0.45">
      <c r="A175" s="10">
        <v>6</v>
      </c>
      <c r="B175" s="62">
        <f>B167-2</f>
        <v>4</v>
      </c>
      <c r="C175" s="8">
        <f>C167-3</f>
        <v>3</v>
      </c>
      <c r="D175" s="8">
        <f>D167-3</f>
        <v>3</v>
      </c>
      <c r="E175" s="68"/>
      <c r="F175" s="77" t="s">
        <v>110</v>
      </c>
      <c r="G175" s="73">
        <v>12</v>
      </c>
      <c r="H175" s="73">
        <v>31</v>
      </c>
      <c r="I175" s="73">
        <v>2.5833333333333335</v>
      </c>
      <c r="J175" s="73">
        <v>1.1742424242424248</v>
      </c>
      <c r="O175" s="128"/>
      <c r="P175" s="128"/>
    </row>
    <row r="176" spans="1:21" x14ac:dyDescent="0.4">
      <c r="A176" s="10">
        <v>7</v>
      </c>
      <c r="B176" s="62">
        <f>B167-4</f>
        <v>2</v>
      </c>
      <c r="C176" s="8">
        <f>C167-3</f>
        <v>3</v>
      </c>
      <c r="D176" s="8">
        <f>D167-5</f>
        <v>1</v>
      </c>
      <c r="E176" s="68"/>
      <c r="F176" s="28"/>
      <c r="O176" s="128"/>
      <c r="P176" s="128"/>
    </row>
    <row r="177" spans="1:19" x14ac:dyDescent="0.4">
      <c r="A177" s="10">
        <v>8</v>
      </c>
      <c r="B177" s="62">
        <f>B167-5</f>
        <v>1</v>
      </c>
      <c r="C177" s="8">
        <f>C167-3</f>
        <v>3</v>
      </c>
      <c r="D177" s="8">
        <f>D167-4</f>
        <v>2</v>
      </c>
      <c r="E177" s="68"/>
      <c r="F177" s="28"/>
      <c r="O177" s="128"/>
      <c r="P177" s="128"/>
    </row>
    <row r="178" spans="1:19" ht="12.6" thickBot="1" x14ac:dyDescent="0.45">
      <c r="A178" s="10">
        <v>9</v>
      </c>
      <c r="B178" s="8">
        <f>B167-3</f>
        <v>3</v>
      </c>
      <c r="C178" s="8">
        <f>C167-2</f>
        <v>4</v>
      </c>
      <c r="D178" s="8">
        <f>D167-5</f>
        <v>1</v>
      </c>
      <c r="E178" s="68"/>
      <c r="F178" s="28" t="s">
        <v>92</v>
      </c>
      <c r="O178" s="128"/>
      <c r="P178" s="128"/>
    </row>
    <row r="179" spans="1:19" x14ac:dyDescent="0.4">
      <c r="A179" s="10">
        <v>10</v>
      </c>
      <c r="B179" s="8">
        <f>B167-2</f>
        <v>4</v>
      </c>
      <c r="C179" s="8">
        <f>C167-4</f>
        <v>2</v>
      </c>
      <c r="D179" s="8">
        <f>D167-4</f>
        <v>2</v>
      </c>
      <c r="E179" s="68"/>
      <c r="F179" s="76" t="s">
        <v>93</v>
      </c>
      <c r="G179" s="76" t="s">
        <v>94</v>
      </c>
      <c r="H179" s="76" t="s">
        <v>95</v>
      </c>
      <c r="I179" s="76" t="s">
        <v>96</v>
      </c>
      <c r="J179" s="76" t="s">
        <v>97</v>
      </c>
      <c r="K179" s="76" t="s">
        <v>98</v>
      </c>
      <c r="L179" s="76" t="s">
        <v>99</v>
      </c>
      <c r="O179" s="128"/>
      <c r="P179" s="128"/>
    </row>
    <row r="180" spans="1:19" x14ac:dyDescent="0.4">
      <c r="A180" s="10">
        <v>11</v>
      </c>
      <c r="B180" s="8">
        <f>B167-2</f>
        <v>4</v>
      </c>
      <c r="C180" s="8">
        <f>C167-4</f>
        <v>2</v>
      </c>
      <c r="D180" s="8">
        <f>D167-4</f>
        <v>2</v>
      </c>
      <c r="E180" s="68"/>
      <c r="F180" s="98" t="s">
        <v>100</v>
      </c>
      <c r="G180" s="99">
        <v>3.1666666666666714</v>
      </c>
      <c r="H180" s="99">
        <v>2</v>
      </c>
      <c r="I180" s="99">
        <v>1.5833333333333357</v>
      </c>
      <c r="J180" s="99">
        <v>1.3117154811715499</v>
      </c>
      <c r="K180" s="99">
        <v>0.283035048041682</v>
      </c>
      <c r="L180" s="99">
        <v>3.2849176510382869</v>
      </c>
      <c r="N180" s="10" t="s">
        <v>147</v>
      </c>
      <c r="O180" s="10">
        <f>K180</f>
        <v>0.283035048041682</v>
      </c>
      <c r="P180" s="10" t="s">
        <v>146</v>
      </c>
      <c r="Q180" s="10">
        <f>J190</f>
        <v>0.05</v>
      </c>
      <c r="R180" s="10" t="s">
        <v>148</v>
      </c>
      <c r="S180" s="129" t="b">
        <f>K180&lt;J190</f>
        <v>0</v>
      </c>
    </row>
    <row r="181" spans="1:19" x14ac:dyDescent="0.4">
      <c r="A181" s="101">
        <v>12</v>
      </c>
      <c r="B181" s="71">
        <f>B167-2</f>
        <v>4</v>
      </c>
      <c r="C181" s="71">
        <f>C167-5</f>
        <v>1</v>
      </c>
      <c r="D181" s="71">
        <f>D167-3</f>
        <v>3</v>
      </c>
      <c r="E181" s="68"/>
      <c r="F181" s="78" t="s">
        <v>101</v>
      </c>
      <c r="G181" s="72">
        <v>39.833333333333336</v>
      </c>
      <c r="H181" s="72">
        <v>33</v>
      </c>
      <c r="I181" s="72">
        <v>1.2070707070707072</v>
      </c>
      <c r="J181" s="72"/>
      <c r="K181" s="72"/>
      <c r="L181" s="72"/>
      <c r="O181" s="128"/>
      <c r="P181" s="128"/>
    </row>
    <row r="182" spans="1:19" x14ac:dyDescent="0.4">
      <c r="A182" s="1"/>
      <c r="B182" s="7"/>
      <c r="C182" s="7"/>
      <c r="D182" s="7"/>
      <c r="E182" s="68"/>
      <c r="F182" s="78"/>
      <c r="G182" s="72"/>
      <c r="H182" s="72"/>
      <c r="I182" s="72"/>
      <c r="J182" s="72"/>
      <c r="K182" s="72"/>
      <c r="L182" s="72"/>
      <c r="O182" s="128"/>
      <c r="P182" s="128"/>
    </row>
    <row r="183" spans="1:19" ht="14.1" thickBot="1" x14ac:dyDescent="0.45">
      <c r="A183" s="10" t="s">
        <v>84</v>
      </c>
      <c r="B183" s="56">
        <f>SUM(B170:B181)</f>
        <v>39</v>
      </c>
      <c r="C183" s="56">
        <f t="shared" ref="C183:D183" si="20">SUM(C170:C181)</f>
        <v>32</v>
      </c>
      <c r="D183" s="56">
        <f t="shared" si="20"/>
        <v>31</v>
      </c>
      <c r="E183" s="68"/>
      <c r="F183" s="77" t="s">
        <v>102</v>
      </c>
      <c r="G183" s="73">
        <v>43.000000000000007</v>
      </c>
      <c r="H183" s="73">
        <v>35</v>
      </c>
      <c r="I183" s="73"/>
      <c r="J183" s="73"/>
      <c r="K183" s="73"/>
      <c r="L183" s="73"/>
      <c r="O183" s="128"/>
      <c r="P183" s="128"/>
    </row>
    <row r="184" spans="1:19" ht="13.8" x14ac:dyDescent="0.4">
      <c r="A184" s="10" t="s">
        <v>85</v>
      </c>
      <c r="B184" s="56">
        <f>AVERAGE(B170:B181)</f>
        <v>3.25</v>
      </c>
      <c r="C184" s="56">
        <f t="shared" ref="C184:D184" si="21">AVERAGE(C170:C181)</f>
        <v>2.6666666666666665</v>
      </c>
      <c r="D184" s="56">
        <f t="shared" si="21"/>
        <v>2.5833333333333335</v>
      </c>
      <c r="E184" s="68"/>
      <c r="O184" s="128"/>
      <c r="P184" s="128"/>
    </row>
    <row r="185" spans="1:19" ht="13.8" x14ac:dyDescent="0.4">
      <c r="A185" s="10" t="s">
        <v>103</v>
      </c>
      <c r="B185" s="56">
        <f>VAR(B170:B181)</f>
        <v>1.2954545454545454</v>
      </c>
      <c r="C185" s="56">
        <f t="shared" ref="C185:D185" si="22">VAR(C170:C181)</f>
        <v>1.151515151515152</v>
      </c>
      <c r="D185" s="56">
        <f t="shared" si="22"/>
        <v>1.1742424242424248</v>
      </c>
      <c r="E185" s="68"/>
      <c r="O185" s="67"/>
      <c r="P185" s="67"/>
    </row>
    <row r="186" spans="1:19" ht="13.8" x14ac:dyDescent="0.4">
      <c r="A186" s="10" t="s">
        <v>132</v>
      </c>
      <c r="B186" s="56">
        <f>STDEV(B170:B181)</f>
        <v>1.1381803659589922</v>
      </c>
      <c r="C186" s="56">
        <f t="shared" ref="C186:D186" si="23">STDEV(C170:C181)</f>
        <v>1.0730867399773198</v>
      </c>
      <c r="D186" s="56">
        <f t="shared" si="23"/>
        <v>1.083624669450832</v>
      </c>
      <c r="E186" s="68"/>
    </row>
    <row r="187" spans="1:19" ht="13.8" x14ac:dyDescent="0.4">
      <c r="A187" s="10" t="s">
        <v>133</v>
      </c>
      <c r="B187" s="56">
        <f>STDEV(B170:B181)/SQRT(COUNT(B170:B181))</f>
        <v>0.32856437033638547</v>
      </c>
      <c r="C187" s="56">
        <f>STDEV(C170:C181)/SQRT(COUNT(C170:C181))</f>
        <v>0.30977345909486181</v>
      </c>
      <c r="D187" s="56">
        <f>STDEV(D170:D181)/SQRT(COUNT(D170:D181))</f>
        <v>0.31281549730397856</v>
      </c>
      <c r="E187" s="68"/>
    </row>
    <row r="188" spans="1:19" x14ac:dyDescent="0.4">
      <c r="A188" s="1"/>
      <c r="B188" s="7"/>
      <c r="C188" s="7"/>
      <c r="D188" s="7"/>
      <c r="E188" s="68"/>
    </row>
    <row r="189" spans="1:19" x14ac:dyDescent="0.4">
      <c r="A189" s="1"/>
      <c r="B189" s="7"/>
      <c r="C189" s="7"/>
      <c r="D189" s="7"/>
      <c r="E189" s="68"/>
    </row>
    <row r="190" spans="1:19" ht="15.6" x14ac:dyDescent="0.4">
      <c r="A190" s="1"/>
      <c r="B190" s="7"/>
      <c r="C190" s="7"/>
      <c r="D190" s="7"/>
      <c r="E190" s="68"/>
      <c r="F190" s="74" t="s">
        <v>104</v>
      </c>
      <c r="G190" s="75" t="s">
        <v>94</v>
      </c>
      <c r="I190" s="79" t="s">
        <v>112</v>
      </c>
      <c r="J190" s="7">
        <v>0.05</v>
      </c>
      <c r="L190" s="11" t="s">
        <v>154</v>
      </c>
    </row>
    <row r="191" spans="1:19" x14ac:dyDescent="0.4">
      <c r="A191" s="1"/>
      <c r="B191" s="7"/>
      <c r="C191" s="7"/>
      <c r="D191" s="7"/>
      <c r="E191" s="68"/>
      <c r="F191" s="74" t="s">
        <v>105</v>
      </c>
      <c r="G191" s="75" t="s">
        <v>95</v>
      </c>
      <c r="I191" s="10" t="s">
        <v>113</v>
      </c>
      <c r="J191" s="1">
        <v>2</v>
      </c>
      <c r="L191" s="28" t="s">
        <v>118</v>
      </c>
    </row>
    <row r="192" spans="1:19" x14ac:dyDescent="0.4">
      <c r="A192" s="1"/>
      <c r="B192" s="7"/>
      <c r="C192" s="7"/>
      <c r="D192" s="7"/>
      <c r="E192" s="68"/>
      <c r="F192" s="74" t="s">
        <v>106</v>
      </c>
      <c r="G192" s="75" t="s">
        <v>96</v>
      </c>
      <c r="I192" s="10" t="s">
        <v>111</v>
      </c>
      <c r="J192" s="1">
        <v>0.283035048041682</v>
      </c>
      <c r="L192" s="28" t="s">
        <v>119</v>
      </c>
    </row>
    <row r="193" spans="1:21" x14ac:dyDescent="0.4">
      <c r="A193" s="1"/>
      <c r="B193" s="7"/>
      <c r="C193" s="7"/>
      <c r="D193" s="7"/>
      <c r="E193" s="68"/>
      <c r="F193" s="74" t="s">
        <v>107</v>
      </c>
      <c r="G193" s="75" t="s">
        <v>97</v>
      </c>
      <c r="I193" s="11"/>
      <c r="J193" s="1"/>
      <c r="L193" s="150" t="b">
        <v>0</v>
      </c>
      <c r="M193" s="150"/>
      <c r="N193" s="150"/>
      <c r="O193" s="150"/>
      <c r="P193" s="150"/>
      <c r="Q193" s="150"/>
      <c r="R193" s="150"/>
      <c r="S193" s="150"/>
    </row>
    <row r="194" spans="1:21" x14ac:dyDescent="0.4">
      <c r="A194" s="1"/>
      <c r="B194" s="7"/>
      <c r="C194" s="7"/>
      <c r="D194" s="7"/>
      <c r="E194" s="68"/>
      <c r="F194" s="10"/>
      <c r="G194" s="10"/>
      <c r="I194" s="68"/>
      <c r="J194" s="68"/>
      <c r="K194" s="68"/>
      <c r="L194" s="68"/>
      <c r="M194" s="68"/>
      <c r="N194" s="7"/>
    </row>
    <row r="195" spans="1:21" x14ac:dyDescent="0.4">
      <c r="A195" s="1"/>
      <c r="B195" s="7"/>
      <c r="C195" s="7"/>
      <c r="D195" s="7"/>
      <c r="E195" s="68"/>
      <c r="I195" s="68"/>
      <c r="J195" s="68"/>
      <c r="K195" s="68"/>
      <c r="L195" s="68"/>
      <c r="M195" s="68"/>
      <c r="N195" s="7"/>
    </row>
    <row r="196" spans="1:21" s="16" customFormat="1" x14ac:dyDescent="0.4">
      <c r="A196" s="17"/>
      <c r="B196" s="18"/>
      <c r="C196" s="18"/>
      <c r="D196" s="18"/>
      <c r="E196" s="80"/>
      <c r="N196" s="17"/>
      <c r="O196" s="17"/>
      <c r="P196" s="17"/>
      <c r="Q196" s="17"/>
      <c r="R196" s="17"/>
      <c r="S196" s="17"/>
      <c r="T196" s="17"/>
      <c r="U196" s="17"/>
    </row>
    <row r="199" spans="1:21" ht="20.100000000000001" x14ac:dyDescent="0.4">
      <c r="A199" s="102" t="s">
        <v>67</v>
      </c>
      <c r="B199" s="7"/>
      <c r="C199" s="7"/>
      <c r="D199" s="7"/>
      <c r="E199" s="68"/>
      <c r="P199" s="10"/>
    </row>
    <row r="201" spans="1:21" x14ac:dyDescent="0.4">
      <c r="A201" s="1"/>
      <c r="B201" s="10" t="s">
        <v>108</v>
      </c>
      <c r="C201" s="10" t="s">
        <v>109</v>
      </c>
      <c r="D201" s="10" t="s">
        <v>110</v>
      </c>
      <c r="E201" s="69"/>
      <c r="F201" s="28" t="s">
        <v>86</v>
      </c>
      <c r="P201" s="10"/>
    </row>
    <row r="202" spans="1:21" x14ac:dyDescent="0.4">
      <c r="A202" s="10">
        <v>1</v>
      </c>
      <c r="B202" s="62">
        <v>1</v>
      </c>
      <c r="C202" s="8">
        <v>1</v>
      </c>
      <c r="D202" s="8">
        <v>1</v>
      </c>
      <c r="E202" s="68"/>
      <c r="F202" s="28"/>
      <c r="M202" s="68"/>
      <c r="N202" s="10"/>
      <c r="P202" s="67"/>
    </row>
    <row r="203" spans="1:21" ht="12.6" thickBot="1" x14ac:dyDescent="0.45">
      <c r="A203" s="10">
        <v>2</v>
      </c>
      <c r="B203" s="62">
        <v>1</v>
      </c>
      <c r="C203" s="8">
        <v>1</v>
      </c>
      <c r="D203" s="8">
        <v>1</v>
      </c>
      <c r="E203" s="68"/>
      <c r="F203" s="28" t="s">
        <v>87</v>
      </c>
      <c r="O203" s="126"/>
      <c r="P203" s="67"/>
    </row>
    <row r="204" spans="1:21" x14ac:dyDescent="0.4">
      <c r="A204" s="10">
        <v>3</v>
      </c>
      <c r="B204" s="62">
        <v>3</v>
      </c>
      <c r="C204" s="8">
        <v>1</v>
      </c>
      <c r="D204" s="8">
        <v>1</v>
      </c>
      <c r="E204" s="68"/>
      <c r="F204" s="76" t="s">
        <v>88</v>
      </c>
      <c r="G204" s="76" t="s">
        <v>89</v>
      </c>
      <c r="H204" s="76" t="s">
        <v>84</v>
      </c>
      <c r="I204" s="76" t="s">
        <v>90</v>
      </c>
      <c r="J204" s="76" t="s">
        <v>91</v>
      </c>
      <c r="O204" s="67"/>
      <c r="P204" s="67"/>
    </row>
    <row r="205" spans="1:21" ht="12.6" x14ac:dyDescent="0.4">
      <c r="A205" s="10">
        <v>4</v>
      </c>
      <c r="B205" s="62">
        <v>2</v>
      </c>
      <c r="C205" s="8">
        <v>1</v>
      </c>
      <c r="D205" s="8">
        <v>1</v>
      </c>
      <c r="E205" s="68"/>
      <c r="F205" s="78" t="s">
        <v>108</v>
      </c>
      <c r="G205" s="72">
        <v>12</v>
      </c>
      <c r="H205" s="72">
        <v>21</v>
      </c>
      <c r="I205" s="72">
        <v>1.75</v>
      </c>
      <c r="J205" s="72">
        <v>0.56818181818181823</v>
      </c>
      <c r="O205" s="127"/>
      <c r="P205" s="127"/>
    </row>
    <row r="206" spans="1:21" x14ac:dyDescent="0.4">
      <c r="A206" s="10">
        <v>5</v>
      </c>
      <c r="B206" s="62">
        <v>1</v>
      </c>
      <c r="C206" s="8">
        <v>1</v>
      </c>
      <c r="D206" s="8">
        <v>1</v>
      </c>
      <c r="E206" s="68"/>
      <c r="F206" s="78" t="s">
        <v>109</v>
      </c>
      <c r="G206" s="72">
        <v>12</v>
      </c>
      <c r="H206" s="72">
        <v>14</v>
      </c>
      <c r="I206" s="72">
        <v>1.1666666666666667</v>
      </c>
      <c r="J206" s="72">
        <v>0.15151515151515163</v>
      </c>
      <c r="O206" s="128"/>
      <c r="P206" s="128"/>
    </row>
    <row r="207" spans="1:21" ht="12.6" thickBot="1" x14ac:dyDescent="0.45">
      <c r="A207" s="10">
        <v>6</v>
      </c>
      <c r="B207" s="62">
        <v>2</v>
      </c>
      <c r="C207" s="8">
        <v>2</v>
      </c>
      <c r="D207" s="8">
        <v>1</v>
      </c>
      <c r="E207" s="68"/>
      <c r="F207" s="77" t="s">
        <v>110</v>
      </c>
      <c r="G207" s="73">
        <v>12</v>
      </c>
      <c r="H207" s="73">
        <v>12</v>
      </c>
      <c r="I207" s="73">
        <v>1</v>
      </c>
      <c r="J207" s="73">
        <v>0</v>
      </c>
      <c r="O207" s="128"/>
      <c r="P207" s="128"/>
    </row>
    <row r="208" spans="1:21" x14ac:dyDescent="0.4">
      <c r="A208" s="10">
        <v>7</v>
      </c>
      <c r="B208" s="62">
        <v>1</v>
      </c>
      <c r="C208" s="8">
        <v>1</v>
      </c>
      <c r="D208" s="8">
        <v>1</v>
      </c>
      <c r="E208" s="68"/>
      <c r="F208" s="28"/>
      <c r="O208" s="128"/>
      <c r="P208" s="128"/>
    </row>
    <row r="209" spans="1:19" x14ac:dyDescent="0.4">
      <c r="A209" s="10">
        <v>8</v>
      </c>
      <c r="B209" s="62">
        <v>1</v>
      </c>
      <c r="C209" s="8">
        <v>2</v>
      </c>
      <c r="D209" s="8">
        <v>1</v>
      </c>
      <c r="E209" s="68"/>
      <c r="F209" s="28"/>
      <c r="O209" s="128"/>
      <c r="P209" s="128"/>
    </row>
    <row r="210" spans="1:19" ht="12.6" thickBot="1" x14ac:dyDescent="0.45">
      <c r="A210" s="10">
        <v>9</v>
      </c>
      <c r="B210" s="8">
        <v>2</v>
      </c>
      <c r="C210" s="8">
        <v>1</v>
      </c>
      <c r="D210" s="8">
        <v>1</v>
      </c>
      <c r="E210" s="68"/>
      <c r="F210" s="28" t="s">
        <v>92</v>
      </c>
      <c r="O210" s="128"/>
      <c r="P210" s="128"/>
    </row>
    <row r="211" spans="1:19" x14ac:dyDescent="0.4">
      <c r="A211" s="10">
        <v>10</v>
      </c>
      <c r="B211" s="8">
        <v>3</v>
      </c>
      <c r="C211" s="8">
        <v>1</v>
      </c>
      <c r="D211" s="8">
        <v>1</v>
      </c>
      <c r="E211" s="68"/>
      <c r="F211" s="76" t="s">
        <v>93</v>
      </c>
      <c r="G211" s="76" t="s">
        <v>94</v>
      </c>
      <c r="H211" s="76" t="s">
        <v>95</v>
      </c>
      <c r="I211" s="76" t="s">
        <v>96</v>
      </c>
      <c r="J211" s="76" t="s">
        <v>97</v>
      </c>
      <c r="K211" s="76" t="s">
        <v>98</v>
      </c>
      <c r="L211" s="76" t="s">
        <v>99</v>
      </c>
      <c r="O211" s="128"/>
      <c r="P211" s="128"/>
    </row>
    <row r="212" spans="1:19" x14ac:dyDescent="0.4">
      <c r="A212" s="10">
        <v>11</v>
      </c>
      <c r="B212" s="8">
        <v>2</v>
      </c>
      <c r="C212" s="8">
        <v>1</v>
      </c>
      <c r="D212" s="8">
        <v>1</v>
      </c>
      <c r="E212" s="68"/>
      <c r="F212" s="98" t="s">
        <v>100</v>
      </c>
      <c r="G212" s="99">
        <v>3.722222222222217</v>
      </c>
      <c r="H212" s="99">
        <v>2</v>
      </c>
      <c r="I212" s="99">
        <v>1.8611111111111085</v>
      </c>
      <c r="J212" s="99">
        <v>7.7578947368420934</v>
      </c>
      <c r="K212" s="99">
        <v>1.73144544101627E-3</v>
      </c>
      <c r="L212" s="99">
        <v>3.2849176510382869</v>
      </c>
      <c r="N212" s="10" t="s">
        <v>147</v>
      </c>
      <c r="O212" s="10">
        <f>K212</f>
        <v>1.73144544101627E-3</v>
      </c>
      <c r="P212" s="10" t="s">
        <v>146</v>
      </c>
      <c r="Q212" s="10">
        <f>J222</f>
        <v>0.05</v>
      </c>
      <c r="R212" s="10" t="s">
        <v>148</v>
      </c>
      <c r="S212" s="130" t="b">
        <f>K212&lt;J222</f>
        <v>1</v>
      </c>
    </row>
    <row r="213" spans="1:19" x14ac:dyDescent="0.4">
      <c r="A213" s="101">
        <v>12</v>
      </c>
      <c r="B213" s="71">
        <v>2</v>
      </c>
      <c r="C213" s="71">
        <v>1</v>
      </c>
      <c r="D213" s="71">
        <v>1</v>
      </c>
      <c r="E213" s="68"/>
      <c r="F213" s="78" t="s">
        <v>101</v>
      </c>
      <c r="G213" s="72">
        <v>7.916666666666667</v>
      </c>
      <c r="H213" s="72">
        <v>33</v>
      </c>
      <c r="I213" s="72">
        <v>0.23989898989898992</v>
      </c>
      <c r="J213" s="72"/>
      <c r="K213" s="72"/>
      <c r="L213" s="72"/>
      <c r="O213" s="128"/>
      <c r="P213" s="128"/>
    </row>
    <row r="214" spans="1:19" x14ac:dyDescent="0.4">
      <c r="A214" s="1"/>
      <c r="B214" s="7"/>
      <c r="C214" s="7"/>
      <c r="D214" s="7"/>
      <c r="E214" s="68"/>
      <c r="F214" s="78"/>
      <c r="G214" s="72"/>
      <c r="H214" s="72"/>
      <c r="I214" s="72"/>
      <c r="J214" s="72"/>
      <c r="K214" s="72"/>
      <c r="L214" s="72"/>
      <c r="O214" s="128"/>
      <c r="P214" s="128"/>
    </row>
    <row r="215" spans="1:19" ht="14.1" thickBot="1" x14ac:dyDescent="0.45">
      <c r="A215" s="10" t="s">
        <v>84</v>
      </c>
      <c r="B215" s="56">
        <f>SUM(B202:B213)</f>
        <v>21</v>
      </c>
      <c r="C215" s="56">
        <f t="shared" ref="C215:D215" si="24">SUM(C202:C213)</f>
        <v>14</v>
      </c>
      <c r="D215" s="56">
        <f t="shared" si="24"/>
        <v>12</v>
      </c>
      <c r="E215" s="68"/>
      <c r="F215" s="77" t="s">
        <v>102</v>
      </c>
      <c r="G215" s="73">
        <v>11.638888888888884</v>
      </c>
      <c r="H215" s="73">
        <v>35</v>
      </c>
      <c r="I215" s="73"/>
      <c r="J215" s="73"/>
      <c r="K215" s="73"/>
      <c r="L215" s="73"/>
      <c r="O215" s="128"/>
      <c r="P215" s="128"/>
    </row>
    <row r="216" spans="1:19" ht="13.8" x14ac:dyDescent="0.4">
      <c r="A216" s="10" t="s">
        <v>85</v>
      </c>
      <c r="B216" s="56">
        <f>AVERAGE(B202:B213)</f>
        <v>1.75</v>
      </c>
      <c r="C216" s="56">
        <f t="shared" ref="C216:D216" si="25">AVERAGE(C202:C213)</f>
        <v>1.1666666666666667</v>
      </c>
      <c r="D216" s="56">
        <f t="shared" si="25"/>
        <v>1</v>
      </c>
      <c r="E216" s="68"/>
      <c r="O216" s="128"/>
      <c r="P216" s="128"/>
    </row>
    <row r="217" spans="1:19" ht="13.8" x14ac:dyDescent="0.4">
      <c r="A217" s="10" t="s">
        <v>103</v>
      </c>
      <c r="B217" s="56">
        <f>VAR(B202:B213)</f>
        <v>0.56818181818181823</v>
      </c>
      <c r="C217" s="56">
        <f t="shared" ref="C217:D217" si="26">VAR(C202:C213)</f>
        <v>0.15151515151515163</v>
      </c>
      <c r="D217" s="56">
        <f t="shared" si="26"/>
        <v>0</v>
      </c>
      <c r="E217" s="68"/>
      <c r="O217" s="67"/>
      <c r="P217" s="67"/>
    </row>
    <row r="218" spans="1:19" ht="13.8" x14ac:dyDescent="0.4">
      <c r="A218" s="10" t="s">
        <v>132</v>
      </c>
      <c r="B218" s="56">
        <f>STDEV(B202:B213)</f>
        <v>0.75377836144440913</v>
      </c>
      <c r="C218" s="56">
        <f t="shared" ref="C218:D218" si="27">STDEV(C202:C213)</f>
        <v>0.38924947208076166</v>
      </c>
      <c r="D218" s="56">
        <f t="shared" si="27"/>
        <v>0</v>
      </c>
      <c r="E218" s="68"/>
    </row>
    <row r="219" spans="1:19" ht="13.8" x14ac:dyDescent="0.4">
      <c r="A219" s="10" t="s">
        <v>133</v>
      </c>
      <c r="B219" s="56">
        <f>STDEV(B202:B213)/SQRT(COUNT(B202:B213))</f>
        <v>0.21759706994462233</v>
      </c>
      <c r="C219" s="56">
        <f>STDEV(C202:C213)/SQRT(COUNT(C202:C213))</f>
        <v>0.11236664374387374</v>
      </c>
      <c r="D219" s="56">
        <f>STDEV(D202:D213)/SQRT(COUNT(D202:D213))</f>
        <v>0</v>
      </c>
      <c r="E219" s="68"/>
    </row>
    <row r="220" spans="1:19" x14ac:dyDescent="0.4">
      <c r="A220" s="1"/>
      <c r="B220" s="7"/>
      <c r="C220" s="7"/>
      <c r="D220" s="7"/>
      <c r="E220" s="68"/>
    </row>
    <row r="221" spans="1:19" x14ac:dyDescent="0.4">
      <c r="A221" s="1"/>
      <c r="B221" s="7"/>
      <c r="C221" s="7"/>
      <c r="D221" s="7"/>
      <c r="E221" s="68"/>
    </row>
    <row r="222" spans="1:19" ht="15.6" x14ac:dyDescent="0.4">
      <c r="A222" s="1"/>
      <c r="B222" s="7"/>
      <c r="C222" s="7"/>
      <c r="D222" s="7"/>
      <c r="E222" s="68"/>
      <c r="F222" s="74" t="s">
        <v>104</v>
      </c>
      <c r="G222" s="75" t="s">
        <v>94</v>
      </c>
      <c r="I222" s="79" t="s">
        <v>112</v>
      </c>
      <c r="J222" s="7">
        <v>0.05</v>
      </c>
      <c r="L222" s="11" t="s">
        <v>157</v>
      </c>
    </row>
    <row r="223" spans="1:19" x14ac:dyDescent="0.4">
      <c r="A223" s="1"/>
      <c r="B223" s="7"/>
      <c r="C223" s="7"/>
      <c r="D223" s="7"/>
      <c r="E223" s="68"/>
      <c r="F223" s="74" t="s">
        <v>105</v>
      </c>
      <c r="G223" s="75" t="s">
        <v>95</v>
      </c>
      <c r="I223" s="10" t="s">
        <v>113</v>
      </c>
      <c r="J223" s="1">
        <v>2</v>
      </c>
      <c r="L223" s="28" t="s">
        <v>150</v>
      </c>
    </row>
    <row r="224" spans="1:19" x14ac:dyDescent="0.4">
      <c r="A224" s="1"/>
      <c r="B224" s="7"/>
      <c r="C224" s="7"/>
      <c r="D224" s="7"/>
      <c r="E224" s="68"/>
      <c r="F224" s="74" t="s">
        <v>106</v>
      </c>
      <c r="G224" s="75" t="s">
        <v>96</v>
      </c>
      <c r="I224" s="10" t="s">
        <v>111</v>
      </c>
      <c r="J224" s="1">
        <v>1.73144544101627E-3</v>
      </c>
      <c r="L224" s="28" t="s">
        <v>119</v>
      </c>
    </row>
    <row r="225" spans="1:21" x14ac:dyDescent="0.4">
      <c r="A225" s="1"/>
      <c r="B225" s="7"/>
      <c r="C225" s="7"/>
      <c r="D225" s="7"/>
      <c r="E225" s="68"/>
      <c r="F225" s="74" t="s">
        <v>107</v>
      </c>
      <c r="G225" s="75" t="s">
        <v>97</v>
      </c>
      <c r="I225" s="11"/>
      <c r="J225" s="1"/>
      <c r="L225" s="152" t="b">
        <v>1</v>
      </c>
      <c r="M225" s="152"/>
      <c r="N225" s="152"/>
      <c r="O225" s="152"/>
      <c r="P225" s="152"/>
      <c r="Q225" s="152"/>
      <c r="R225" s="152"/>
      <c r="S225" s="152"/>
    </row>
    <row r="226" spans="1:21" x14ac:dyDescent="0.4">
      <c r="A226" s="1"/>
      <c r="B226" s="7"/>
      <c r="C226" s="7"/>
      <c r="D226" s="7"/>
      <c r="E226" s="68"/>
      <c r="F226" s="10"/>
      <c r="G226" s="10"/>
      <c r="I226" s="68"/>
      <c r="J226" s="68"/>
      <c r="K226" s="68"/>
      <c r="L226" s="68"/>
      <c r="M226" s="68"/>
      <c r="N226" s="7"/>
    </row>
    <row r="227" spans="1:21" x14ac:dyDescent="0.4">
      <c r="A227" s="1"/>
      <c r="B227" s="7"/>
      <c r="C227" s="7"/>
      <c r="D227" s="7"/>
      <c r="E227" s="68"/>
      <c r="I227" s="68"/>
      <c r="J227" s="68"/>
      <c r="K227" s="68"/>
      <c r="L227" s="68"/>
      <c r="M227" s="68"/>
      <c r="N227" s="7"/>
    </row>
    <row r="228" spans="1:21" s="16" customFormat="1" x14ac:dyDescent="0.4">
      <c r="A228" s="17"/>
      <c r="B228" s="18"/>
      <c r="C228" s="18"/>
      <c r="D228" s="18"/>
      <c r="E228" s="80"/>
      <c r="N228" s="17"/>
      <c r="O228" s="17"/>
      <c r="P228" s="17"/>
      <c r="Q228" s="17"/>
      <c r="R228" s="17"/>
      <c r="S228" s="17"/>
      <c r="T228" s="17"/>
      <c r="U228" s="17"/>
    </row>
    <row r="231" spans="1:21" ht="20.100000000000001" x14ac:dyDescent="0.4">
      <c r="A231" s="102" t="s">
        <v>143</v>
      </c>
      <c r="B231" s="7"/>
      <c r="C231" s="7"/>
      <c r="D231" s="7"/>
      <c r="E231" s="68"/>
      <c r="P231" s="10"/>
    </row>
    <row r="233" spans="1:21" x14ac:dyDescent="0.4">
      <c r="A233"/>
      <c r="B233" s="10" t="s">
        <v>108</v>
      </c>
      <c r="C233" s="10" t="s">
        <v>109</v>
      </c>
      <c r="D233" s="10" t="s">
        <v>110</v>
      </c>
      <c r="E233" s="69"/>
      <c r="F233" s="28" t="s">
        <v>86</v>
      </c>
      <c r="P233" s="10"/>
    </row>
    <row r="234" spans="1:21" x14ac:dyDescent="0.4">
      <c r="A234" s="10" t="s">
        <v>68</v>
      </c>
      <c r="B234" s="136">
        <f>AVERAGE('Final Data Workload'!C5:C16)</f>
        <v>2</v>
      </c>
      <c r="C234" s="136">
        <f>AVERAGE('Final Data Workload'!C24:C35)</f>
        <v>1.75</v>
      </c>
      <c r="D234" s="136">
        <f>AVERAGE('Final Data Workload'!C43:C54)</f>
        <v>1.75</v>
      </c>
      <c r="E234" s="68"/>
      <c r="F234" s="28"/>
      <c r="M234" s="68"/>
      <c r="N234" s="10"/>
      <c r="P234" s="67"/>
    </row>
    <row r="235" spans="1:21" ht="12.6" thickBot="1" x14ac:dyDescent="0.45">
      <c r="A235" s="10" t="s">
        <v>69</v>
      </c>
      <c r="B235" s="136">
        <f>AVERAGE('Final Data Workload'!D5:D16)</f>
        <v>1.6666666666666667</v>
      </c>
      <c r="C235" s="136">
        <f>AVERAGE('Final Data Workload'!D24:D35)</f>
        <v>1.1666666666666667</v>
      </c>
      <c r="D235" s="136">
        <f>AVERAGE('Final Data Workload'!D43:D54)</f>
        <v>1.0833333333333333</v>
      </c>
      <c r="E235" s="68"/>
      <c r="F235" s="28" t="s">
        <v>87</v>
      </c>
      <c r="O235" s="126"/>
      <c r="P235" s="67"/>
    </row>
    <row r="236" spans="1:21" x14ac:dyDescent="0.4">
      <c r="A236" s="10" t="s">
        <v>70</v>
      </c>
      <c r="B236" s="136">
        <f>AVERAGE('Final Data Workload'!E5:E16)</f>
        <v>2.6666666666666665</v>
      </c>
      <c r="C236" s="136">
        <f>AVERAGE('Final Data Workload'!E24:E35)</f>
        <v>2.5833333333333335</v>
      </c>
      <c r="D236" s="136">
        <f>AVERAGE('Final Data Workload'!E43:E54)</f>
        <v>2.75</v>
      </c>
      <c r="E236" s="68"/>
      <c r="F236" s="76" t="s">
        <v>88</v>
      </c>
      <c r="G236" s="76" t="s">
        <v>89</v>
      </c>
      <c r="H236" s="76" t="s">
        <v>84</v>
      </c>
      <c r="I236" s="76" t="s">
        <v>90</v>
      </c>
      <c r="J236" s="76" t="s">
        <v>91</v>
      </c>
      <c r="O236" s="67"/>
      <c r="P236" s="67"/>
    </row>
    <row r="237" spans="1:21" ht="12.6" x14ac:dyDescent="0.4">
      <c r="A237" s="10" t="s">
        <v>71</v>
      </c>
      <c r="B237" s="136">
        <f>AVERAGE('Final Data Workload'!F5:F16)</f>
        <v>2.1666666666666665</v>
      </c>
      <c r="C237" s="136">
        <f>AVERAGE('Final Data Workload'!F24:F35)</f>
        <v>2</v>
      </c>
      <c r="D237" s="136">
        <f>AVERAGE('Final Data Workload'!F43:F54)</f>
        <v>2.0833333333333335</v>
      </c>
      <c r="E237" s="68"/>
      <c r="F237" s="78" t="s">
        <v>108</v>
      </c>
      <c r="G237" s="72">
        <v>7</v>
      </c>
      <c r="H237" s="72">
        <v>16.166666666666664</v>
      </c>
      <c r="I237" s="72">
        <v>2.3095238095238093</v>
      </c>
      <c r="J237" s="72">
        <v>0.33035714285714474</v>
      </c>
      <c r="O237" s="127"/>
      <c r="P237" s="127"/>
    </row>
    <row r="238" spans="1:21" x14ac:dyDescent="0.4">
      <c r="A238" s="10" t="s">
        <v>72</v>
      </c>
      <c r="B238" s="136">
        <f>AVERAGE('Final Data Workload'!G5:G16)</f>
        <v>2.6666666666666665</v>
      </c>
      <c r="C238" s="136">
        <f>AVERAGE('Final Data Workload'!G24:G35)</f>
        <v>2.3333333333333335</v>
      </c>
      <c r="D238" s="136">
        <f>AVERAGE('Final Data Workload'!G43:G54)</f>
        <v>2.3333333333333335</v>
      </c>
      <c r="E238" s="68"/>
      <c r="F238" s="78" t="s">
        <v>109</v>
      </c>
      <c r="G238" s="72">
        <v>7</v>
      </c>
      <c r="H238" s="72">
        <v>13.666666666666666</v>
      </c>
      <c r="I238" s="72">
        <v>1.9523809523809523</v>
      </c>
      <c r="J238" s="72">
        <v>0.38855820105820155</v>
      </c>
      <c r="O238" s="128"/>
      <c r="P238" s="128"/>
    </row>
    <row r="239" spans="1:21" ht="12.6" thickBot="1" x14ac:dyDescent="0.45">
      <c r="A239" s="10" t="s">
        <v>73</v>
      </c>
      <c r="B239" s="136">
        <f>AVERAGE('Final Data Workload'!H5:H16)</f>
        <v>3.25</v>
      </c>
      <c r="C239" s="136">
        <f>AVERAGE('Final Data Workload'!H24:H35)</f>
        <v>2.6666666666666665</v>
      </c>
      <c r="D239" s="136">
        <f>AVERAGE('Final Data Workload'!H43:H54)</f>
        <v>2.5833333333333335</v>
      </c>
      <c r="E239" s="68"/>
      <c r="F239" s="77" t="s">
        <v>110</v>
      </c>
      <c r="G239" s="73">
        <v>7</v>
      </c>
      <c r="H239" s="73">
        <v>13.583333333333334</v>
      </c>
      <c r="I239" s="73">
        <v>1.9404761904761905</v>
      </c>
      <c r="J239" s="73">
        <v>0.48313492063492092</v>
      </c>
      <c r="O239" s="128"/>
      <c r="P239" s="128"/>
    </row>
    <row r="240" spans="1:21" x14ac:dyDescent="0.4">
      <c r="A240" s="10" t="s">
        <v>74</v>
      </c>
      <c r="B240" s="136">
        <f>AVERAGE('Final Data Workload'!I5:I16)</f>
        <v>1.75</v>
      </c>
      <c r="C240" s="136">
        <f>AVERAGE('Final Data Workload'!I24:I35)</f>
        <v>1.1666666666666667</v>
      </c>
      <c r="D240" s="136">
        <f>AVERAGE('Final Data Workload'!I43:I54)</f>
        <v>1</v>
      </c>
      <c r="E240" s="68"/>
      <c r="F240" s="28"/>
      <c r="O240" s="128"/>
      <c r="P240" s="128"/>
    </row>
    <row r="241" spans="1:19" x14ac:dyDescent="0.4">
      <c r="A241" s="134"/>
      <c r="B241" s="137"/>
      <c r="C241" s="137"/>
      <c r="D241" s="137"/>
      <c r="E241" s="68"/>
      <c r="F241" s="28"/>
      <c r="O241" s="128"/>
      <c r="P241" s="128"/>
    </row>
    <row r="242" spans="1:19" ht="12.6" thickBot="1" x14ac:dyDescent="0.45">
      <c r="A242" s="10" t="s">
        <v>84</v>
      </c>
      <c r="B242" s="136">
        <f>SUM(B234:B240)</f>
        <v>16.166666666666664</v>
      </c>
      <c r="C242" s="136">
        <f t="shared" ref="C242:D242" si="28">SUM(C234:C240)</f>
        <v>13.666666666666666</v>
      </c>
      <c r="D242" s="136">
        <f t="shared" si="28"/>
        <v>13.583333333333334</v>
      </c>
      <c r="E242" s="68"/>
      <c r="F242" s="28" t="s">
        <v>92</v>
      </c>
      <c r="O242" s="128"/>
      <c r="P242" s="128"/>
    </row>
    <row r="243" spans="1:19" x14ac:dyDescent="0.4">
      <c r="A243" s="10" t="s">
        <v>85</v>
      </c>
      <c r="B243" s="136">
        <f>AVERAGE(B234:B240)</f>
        <v>2.3095238095238093</v>
      </c>
      <c r="C243" s="136">
        <f t="shared" ref="C243:D243" si="29">AVERAGE(C234:C240)</f>
        <v>1.9523809523809523</v>
      </c>
      <c r="D243" s="136">
        <f t="shared" si="29"/>
        <v>1.9404761904761905</v>
      </c>
      <c r="E243" s="68"/>
      <c r="F243" s="76" t="s">
        <v>93</v>
      </c>
      <c r="G243" s="76" t="s">
        <v>94</v>
      </c>
      <c r="H243" s="76" t="s">
        <v>95</v>
      </c>
      <c r="I243" s="76" t="s">
        <v>96</v>
      </c>
      <c r="J243" s="76" t="s">
        <v>97</v>
      </c>
      <c r="K243" s="76" t="s">
        <v>98</v>
      </c>
      <c r="L243" s="76" t="s">
        <v>99</v>
      </c>
      <c r="O243" s="128"/>
      <c r="P243" s="128"/>
    </row>
    <row r="244" spans="1:19" x14ac:dyDescent="0.4">
      <c r="A244" s="10" t="s">
        <v>103</v>
      </c>
      <c r="B244" s="136">
        <f>VAR(B234:B240)</f>
        <v>0.33035714285714474</v>
      </c>
      <c r="C244" s="136">
        <f t="shared" ref="C244:D244" si="30">VAR(C234:C240)</f>
        <v>0.38855820105820155</v>
      </c>
      <c r="D244" s="136">
        <f t="shared" si="30"/>
        <v>0.48313492063492092</v>
      </c>
      <c r="E244" s="68"/>
      <c r="F244" s="78" t="s">
        <v>100</v>
      </c>
      <c r="G244" s="72">
        <v>0.61574074074074048</v>
      </c>
      <c r="H244" s="72">
        <v>2</v>
      </c>
      <c r="I244" s="72">
        <v>0.30787037037037024</v>
      </c>
      <c r="J244" s="72">
        <v>0.76836313617606566</v>
      </c>
      <c r="K244" s="72">
        <v>0.47839476747425902</v>
      </c>
      <c r="L244" s="72">
        <v>3.5545571456617879</v>
      </c>
      <c r="N244" s="10" t="s">
        <v>147</v>
      </c>
      <c r="O244" s="10">
        <f>K244</f>
        <v>0.47839476747425902</v>
      </c>
      <c r="P244" s="10" t="s">
        <v>146</v>
      </c>
      <c r="Q244" s="10">
        <f>J254</f>
        <v>0.05</v>
      </c>
      <c r="R244" s="10" t="s">
        <v>148</v>
      </c>
      <c r="S244" s="129" t="b">
        <f>K244&lt;J254</f>
        <v>0</v>
      </c>
    </row>
    <row r="245" spans="1:19" x14ac:dyDescent="0.4">
      <c r="A245" s="10" t="s">
        <v>132</v>
      </c>
      <c r="B245" s="136">
        <f>STDEV(B234:B240)</f>
        <v>0.57476703355111169</v>
      </c>
      <c r="C245" s="136">
        <f t="shared" ref="C245:D245" si="31">STDEV(C234:C240)</f>
        <v>0.62334436795258008</v>
      </c>
      <c r="D245" s="136">
        <f t="shared" si="31"/>
        <v>0.69507907509500022</v>
      </c>
      <c r="E245" s="68"/>
      <c r="F245" s="78" t="s">
        <v>101</v>
      </c>
      <c r="G245" s="72">
        <v>7.212301587301587</v>
      </c>
      <c r="H245" s="72">
        <v>18</v>
      </c>
      <c r="I245" s="72">
        <v>0.40068342151675485</v>
      </c>
      <c r="J245" s="72"/>
      <c r="K245" s="72"/>
      <c r="L245" s="72"/>
      <c r="O245" s="128"/>
      <c r="P245" s="128"/>
    </row>
    <row r="246" spans="1:19" x14ac:dyDescent="0.4">
      <c r="A246" s="10" t="s">
        <v>133</v>
      </c>
      <c r="B246" s="136">
        <f>STDEV(B234:B240)/SQRT(COUNT(B234:B240))</f>
        <v>0.21724151893922275</v>
      </c>
      <c r="C246" s="136">
        <f t="shared" ref="C246:D246" si="32">STDEV(C234:C240)/SQRT(COUNT(C234:C240))</f>
        <v>0.23560202553646675</v>
      </c>
      <c r="D246" s="136">
        <f t="shared" si="32"/>
        <v>0.26271519631802281</v>
      </c>
      <c r="E246" s="68"/>
      <c r="F246" s="78"/>
      <c r="G246" s="72"/>
      <c r="H246" s="72"/>
      <c r="I246" s="72"/>
      <c r="J246" s="72"/>
      <c r="K246" s="72"/>
      <c r="L246" s="72"/>
      <c r="O246" s="128"/>
      <c r="P246" s="128"/>
    </row>
    <row r="247" spans="1:19" ht="12.6" thickBot="1" x14ac:dyDescent="0.45">
      <c r="E247" s="68"/>
      <c r="F247" s="77" t="s">
        <v>102</v>
      </c>
      <c r="G247" s="73">
        <v>7.8280423280423275</v>
      </c>
      <c r="H247" s="73">
        <v>20</v>
      </c>
      <c r="I247" s="73"/>
      <c r="J247" s="73"/>
      <c r="K247" s="73"/>
      <c r="L247" s="73"/>
      <c r="O247" s="128"/>
      <c r="P247" s="128"/>
    </row>
    <row r="248" spans="1:19" x14ac:dyDescent="0.4">
      <c r="E248" s="68"/>
      <c r="O248" s="128"/>
      <c r="P248" s="128"/>
    </row>
    <row r="249" spans="1:19" x14ac:dyDescent="0.4">
      <c r="E249" s="68"/>
      <c r="O249" s="67"/>
      <c r="P249" s="67"/>
    </row>
    <row r="250" spans="1:19" x14ac:dyDescent="0.4">
      <c r="E250" s="68"/>
    </row>
    <row r="251" spans="1:19" x14ac:dyDescent="0.4">
      <c r="E251" s="68"/>
    </row>
    <row r="252" spans="1:19" x14ac:dyDescent="0.4">
      <c r="A252" s="1"/>
      <c r="B252" s="7"/>
      <c r="C252" s="7"/>
      <c r="D252" s="7"/>
      <c r="E252" s="68"/>
    </row>
    <row r="253" spans="1:19" x14ac:dyDescent="0.4">
      <c r="A253" s="1"/>
      <c r="B253" s="7"/>
      <c r="C253" s="7"/>
      <c r="D253" s="7"/>
      <c r="E253" s="68"/>
    </row>
    <row r="254" spans="1:19" ht="15.6" x14ac:dyDescent="0.4">
      <c r="A254" s="1"/>
      <c r="B254" s="7"/>
      <c r="C254" s="7"/>
      <c r="D254" s="7"/>
      <c r="E254" s="68"/>
      <c r="F254" s="74" t="s">
        <v>104</v>
      </c>
      <c r="G254" s="75" t="s">
        <v>94</v>
      </c>
      <c r="I254" s="79" t="s">
        <v>112</v>
      </c>
      <c r="J254" s="7">
        <v>0.05</v>
      </c>
      <c r="L254" s="11" t="s">
        <v>156</v>
      </c>
    </row>
    <row r="255" spans="1:19" x14ac:dyDescent="0.4">
      <c r="A255" s="1"/>
      <c r="B255" s="7"/>
      <c r="C255" s="7"/>
      <c r="D255" s="7"/>
      <c r="E255" s="68"/>
      <c r="F255" s="74" t="s">
        <v>105</v>
      </c>
      <c r="G255" s="75" t="s">
        <v>95</v>
      </c>
      <c r="I255" s="10" t="s">
        <v>113</v>
      </c>
      <c r="J255" s="1">
        <v>2</v>
      </c>
      <c r="L255" s="28" t="s">
        <v>118</v>
      </c>
    </row>
    <row r="256" spans="1:19" x14ac:dyDescent="0.4">
      <c r="A256" s="1"/>
      <c r="B256" s="7"/>
      <c r="C256" s="7"/>
      <c r="D256" s="7"/>
      <c r="E256" s="68"/>
      <c r="F256" s="74" t="s">
        <v>106</v>
      </c>
      <c r="G256" s="75" t="s">
        <v>96</v>
      </c>
      <c r="I256" s="10" t="s">
        <v>111</v>
      </c>
      <c r="J256" s="1">
        <v>0.47839476747425902</v>
      </c>
      <c r="L256" s="28" t="s">
        <v>119</v>
      </c>
    </row>
    <row r="257" spans="1:21" x14ac:dyDescent="0.4">
      <c r="A257" s="1"/>
      <c r="B257" s="7"/>
      <c r="C257" s="7"/>
      <c r="D257" s="7"/>
      <c r="E257" s="68"/>
      <c r="F257" s="74" t="s">
        <v>107</v>
      </c>
      <c r="G257" s="75" t="s">
        <v>97</v>
      </c>
      <c r="I257" s="11"/>
      <c r="J257" s="1"/>
      <c r="L257" s="150" t="b">
        <v>0</v>
      </c>
      <c r="M257" s="150"/>
      <c r="N257" s="150"/>
      <c r="O257" s="150"/>
      <c r="P257" s="150"/>
      <c r="Q257" s="150"/>
      <c r="R257" s="150"/>
      <c r="S257" s="150"/>
    </row>
    <row r="258" spans="1:21" x14ac:dyDescent="0.4">
      <c r="A258" s="1"/>
      <c r="B258" s="7"/>
      <c r="C258" s="7"/>
      <c r="D258" s="7"/>
      <c r="E258" s="68"/>
      <c r="F258" s="10"/>
      <c r="G258" s="10"/>
      <c r="I258" s="68"/>
      <c r="J258" s="68"/>
      <c r="K258" s="68"/>
      <c r="L258" s="68"/>
      <c r="M258" s="68"/>
      <c r="N258" s="7"/>
    </row>
    <row r="259" spans="1:21" x14ac:dyDescent="0.4">
      <c r="A259" s="1"/>
      <c r="B259" s="7"/>
      <c r="C259" s="7"/>
      <c r="D259" s="7"/>
      <c r="E259" s="68"/>
      <c r="I259" s="68"/>
      <c r="J259" s="68"/>
      <c r="K259" s="68"/>
      <c r="L259" s="68"/>
      <c r="M259" s="68"/>
      <c r="N259" s="7"/>
    </row>
    <row r="260" spans="1:21" s="16" customFormat="1" x14ac:dyDescent="0.4">
      <c r="A260" s="17"/>
      <c r="B260" s="18"/>
      <c r="C260" s="18"/>
      <c r="D260" s="18"/>
      <c r="E260" s="80"/>
      <c r="N260" s="17"/>
      <c r="O260" s="17"/>
      <c r="P260" s="17"/>
      <c r="Q260" s="17"/>
      <c r="R260" s="17"/>
      <c r="S260" s="17"/>
      <c r="T260" s="17"/>
      <c r="U260" s="17"/>
    </row>
  </sheetData>
  <mergeCells count="8">
    <mergeCell ref="L257:S257"/>
    <mergeCell ref="L30:S30"/>
    <mergeCell ref="L62:S62"/>
    <mergeCell ref="L94:S94"/>
    <mergeCell ref="L127:S127"/>
    <mergeCell ref="L160:S160"/>
    <mergeCell ref="L193:S193"/>
    <mergeCell ref="L225:S225"/>
  </mergeCells>
  <pageMargins left="0.7" right="0.7" top="0.75" bottom="0.75" header="0.3" footer="0.3"/>
  <pageSetup paperSize="9" orientation="portrait" r:id="rId1"/>
  <ignoredErrors>
    <ignoredError sqref="C109:C110 C111 C113 C138 C140 C147:C148 C17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B7B8-01EC-4D9C-A9EF-35CBDC101801}">
  <dimension ref="B2:P78"/>
  <sheetViews>
    <sheetView zoomScale="85" zoomScaleNormal="85" workbookViewId="0">
      <selection activeCell="K37" sqref="K37"/>
    </sheetView>
  </sheetViews>
  <sheetFormatPr defaultRowHeight="12.3" x14ac:dyDescent="0.4"/>
  <cols>
    <col min="1" max="1" width="5.83203125" customWidth="1"/>
    <col min="2" max="2" width="26.44140625" customWidth="1"/>
    <col min="3" max="4" width="15.71875" style="68" customWidth="1"/>
    <col min="5" max="5" width="9.83203125" style="7" customWidth="1"/>
    <col min="6" max="6" width="2.6640625" style="7" customWidth="1"/>
    <col min="7" max="7" width="4.44140625" style="1" customWidth="1"/>
    <col min="8" max="8" width="2.88671875" style="1" customWidth="1"/>
    <col min="9" max="9" width="8.88671875" style="1"/>
    <col min="10" max="10" width="2.5546875" style="1" customWidth="1"/>
    <col min="11" max="11" width="8.88671875" style="1"/>
    <col min="12" max="12" width="2.83203125" style="1" customWidth="1"/>
    <col min="13" max="15" width="8.88671875" style="1"/>
    <col min="17" max="17" width="26.71875" customWidth="1"/>
    <col min="18" max="19" width="11.33203125" customWidth="1"/>
    <col min="21" max="21" width="11.609375" customWidth="1"/>
    <col min="23" max="23" width="12.6640625" customWidth="1"/>
    <col min="25" max="25" width="19.83203125" customWidth="1"/>
    <col min="26" max="26" width="7.609375" customWidth="1"/>
  </cols>
  <sheetData>
    <row r="2" spans="2:16" ht="32.700000000000003" x14ac:dyDescent="1.05">
      <c r="B2" s="154" t="s">
        <v>182</v>
      </c>
      <c r="C2" s="49"/>
      <c r="D2" s="49"/>
      <c r="E2" s="83"/>
      <c r="F2" s="83"/>
      <c r="G2" s="67"/>
      <c r="H2" s="67"/>
      <c r="I2" s="67"/>
      <c r="J2" s="67"/>
      <c r="K2" s="67"/>
      <c r="L2" s="67"/>
      <c r="M2" s="67"/>
      <c r="N2" s="67"/>
      <c r="O2" s="67"/>
      <c r="P2" s="49"/>
    </row>
    <row r="3" spans="2:16" x14ac:dyDescent="0.4">
      <c r="B3" s="49"/>
      <c r="C3" s="49"/>
      <c r="D3" s="49"/>
      <c r="E3" s="83"/>
      <c r="F3" s="83"/>
      <c r="G3" s="67"/>
      <c r="H3" s="67"/>
      <c r="I3" s="67"/>
      <c r="J3" s="67"/>
      <c r="K3" s="67"/>
      <c r="L3" s="67"/>
      <c r="M3" s="67"/>
      <c r="N3" s="67"/>
      <c r="O3" s="67"/>
      <c r="P3" s="49"/>
    </row>
    <row r="4" spans="2:16" ht="15" x14ac:dyDescent="0.5">
      <c r="B4" s="44" t="s">
        <v>173</v>
      </c>
      <c r="C4" s="44"/>
      <c r="D4" s="44"/>
      <c r="H4" s="67"/>
      <c r="I4" s="67"/>
      <c r="J4" s="67"/>
      <c r="K4" s="67"/>
      <c r="L4" s="67"/>
      <c r="P4" s="49"/>
    </row>
    <row r="5" spans="2:16" ht="15.3" thickBot="1" x14ac:dyDescent="0.55000000000000004">
      <c r="B5" s="44"/>
      <c r="C5" s="44"/>
      <c r="D5" s="44"/>
      <c r="H5" s="67"/>
      <c r="I5" s="67"/>
      <c r="J5" s="67"/>
      <c r="K5" s="67"/>
      <c r="L5" s="67"/>
      <c r="P5" s="49"/>
    </row>
    <row r="6" spans="2:16" ht="15" x14ac:dyDescent="0.5">
      <c r="B6" s="156"/>
      <c r="C6" s="156" t="s">
        <v>108</v>
      </c>
      <c r="D6" s="156" t="s">
        <v>109</v>
      </c>
      <c r="H6" s="67"/>
      <c r="I6" s="67"/>
      <c r="J6" s="67"/>
      <c r="K6" s="67"/>
      <c r="L6" s="67"/>
      <c r="P6" s="49"/>
    </row>
    <row r="7" spans="2:16" ht="15" x14ac:dyDescent="0.5">
      <c r="B7" s="157" t="s">
        <v>85</v>
      </c>
      <c r="C7" s="157">
        <v>1.6666666666666667</v>
      </c>
      <c r="D7" s="157">
        <v>1.1666666666666667</v>
      </c>
      <c r="H7" s="67"/>
      <c r="I7" s="67"/>
      <c r="J7" s="67"/>
      <c r="K7" s="67"/>
      <c r="L7" s="67"/>
      <c r="P7" s="49"/>
    </row>
    <row r="8" spans="2:16" ht="15" x14ac:dyDescent="0.5">
      <c r="B8" s="157" t="s">
        <v>91</v>
      </c>
      <c r="C8" s="157">
        <v>0.60606060606060586</v>
      </c>
      <c r="D8" s="157">
        <v>0.15151515151515163</v>
      </c>
      <c r="E8" s="83"/>
      <c r="F8" s="83"/>
      <c r="G8" s="67"/>
      <c r="H8" s="67"/>
      <c r="I8" s="67"/>
      <c r="J8" s="67"/>
      <c r="K8" s="67"/>
      <c r="L8" s="67"/>
      <c r="P8" s="49"/>
    </row>
    <row r="9" spans="2:16" ht="15" x14ac:dyDescent="0.5">
      <c r="B9" s="157" t="s">
        <v>174</v>
      </c>
      <c r="C9" s="157">
        <v>12</v>
      </c>
      <c r="D9" s="157">
        <v>12</v>
      </c>
      <c r="E9" s="83"/>
      <c r="F9" s="83"/>
      <c r="G9" s="67"/>
      <c r="H9" s="67"/>
      <c r="I9" s="67"/>
      <c r="J9" s="67"/>
      <c r="K9" s="67"/>
      <c r="L9" s="67"/>
      <c r="P9" s="49"/>
    </row>
    <row r="10" spans="2:16" ht="15" x14ac:dyDescent="0.5">
      <c r="B10" s="157" t="s">
        <v>175</v>
      </c>
      <c r="C10" s="157">
        <v>0.19999999999999996</v>
      </c>
      <c r="D10" s="157"/>
      <c r="E10" s="83"/>
      <c r="F10" s="83"/>
      <c r="G10" s="67"/>
      <c r="H10" s="67"/>
      <c r="I10" s="67"/>
      <c r="J10" s="67"/>
      <c r="K10" s="67"/>
      <c r="L10" s="67"/>
      <c r="P10" s="49"/>
    </row>
    <row r="11" spans="2:16" ht="15" x14ac:dyDescent="0.5">
      <c r="B11" s="157" t="s">
        <v>176</v>
      </c>
      <c r="C11" s="157">
        <v>0</v>
      </c>
      <c r="D11" s="157"/>
      <c r="E11" s="83"/>
      <c r="F11" s="83"/>
      <c r="G11" s="67"/>
      <c r="H11" s="67"/>
      <c r="I11" s="67"/>
      <c r="J11" s="67"/>
      <c r="K11" s="67"/>
      <c r="L11" s="67"/>
      <c r="P11" s="49"/>
    </row>
    <row r="12" spans="2:16" ht="15" x14ac:dyDescent="0.5">
      <c r="B12" s="157" t="s">
        <v>95</v>
      </c>
      <c r="C12" s="157">
        <v>11</v>
      </c>
      <c r="D12" s="157"/>
      <c r="E12" s="83"/>
      <c r="F12" s="83"/>
      <c r="G12" s="67"/>
      <c r="H12" s="67"/>
      <c r="I12" s="67"/>
      <c r="J12" s="67"/>
      <c r="K12" s="67"/>
      <c r="L12" s="67"/>
      <c r="P12" s="49"/>
    </row>
    <row r="13" spans="2:16" ht="15" x14ac:dyDescent="0.5">
      <c r="B13" s="157" t="s">
        <v>177</v>
      </c>
      <c r="C13" s="157">
        <v>2.1712405933672376</v>
      </c>
      <c r="D13" s="157"/>
      <c r="E13" s="66"/>
      <c r="F13" s="84"/>
      <c r="G13" s="67"/>
      <c r="H13" s="66"/>
      <c r="I13" s="85"/>
      <c r="J13" s="67"/>
      <c r="K13" s="66"/>
      <c r="L13" s="67"/>
      <c r="P13" s="49"/>
    </row>
    <row r="14" spans="2:16" ht="15" x14ac:dyDescent="0.5">
      <c r="B14" s="157" t="s">
        <v>178</v>
      </c>
      <c r="C14" s="157">
        <v>2.6331572354261982E-2</v>
      </c>
      <c r="D14" s="157"/>
      <c r="E14" s="83"/>
      <c r="F14" s="83"/>
      <c r="G14" s="67"/>
      <c r="H14" s="67"/>
      <c r="I14" s="67"/>
      <c r="J14" s="67"/>
      <c r="K14" s="67"/>
      <c r="L14" s="67"/>
      <c r="P14" s="49"/>
    </row>
    <row r="15" spans="2:16" ht="15" x14ac:dyDescent="0.5">
      <c r="B15" s="157" t="s">
        <v>179</v>
      </c>
      <c r="C15" s="157">
        <v>1.7958848187040437</v>
      </c>
      <c r="D15" s="157"/>
      <c r="E15" s="83"/>
      <c r="F15" s="83"/>
      <c r="G15" s="67"/>
      <c r="H15" s="67"/>
      <c r="I15" s="67"/>
      <c r="J15" s="67"/>
      <c r="K15" s="67"/>
      <c r="L15" s="67"/>
      <c r="P15" s="49"/>
    </row>
    <row r="16" spans="2:16" ht="15" x14ac:dyDescent="0.5">
      <c r="B16" s="160" t="s">
        <v>180</v>
      </c>
      <c r="C16" s="160">
        <v>5.2663144708523964E-2</v>
      </c>
      <c r="D16" s="157"/>
    </row>
    <row r="17" spans="2:4" ht="15.3" thickBot="1" x14ac:dyDescent="0.55000000000000004">
      <c r="B17" s="158" t="s">
        <v>181</v>
      </c>
      <c r="C17" s="158">
        <v>2.2009851600916384</v>
      </c>
      <c r="D17" s="158"/>
    </row>
    <row r="18" spans="2:4" ht="15" x14ac:dyDescent="0.5">
      <c r="B18" s="153"/>
      <c r="C18" s="159"/>
      <c r="D18" s="159"/>
    </row>
    <row r="19" spans="2:4" ht="15" x14ac:dyDescent="0.5">
      <c r="B19" s="153"/>
      <c r="C19" s="159"/>
      <c r="D19" s="159"/>
    </row>
    <row r="20" spans="2:4" ht="15" x14ac:dyDescent="0.5">
      <c r="B20" s="44" t="s">
        <v>173</v>
      </c>
      <c r="C20" s="44"/>
      <c r="D20" s="44"/>
    </row>
    <row r="21" spans="2:4" ht="15.3" thickBot="1" x14ac:dyDescent="0.55000000000000004">
      <c r="B21" s="44"/>
      <c r="C21" s="44"/>
      <c r="D21" s="44"/>
    </row>
    <row r="22" spans="2:4" ht="15" x14ac:dyDescent="0.5">
      <c r="B22" s="156"/>
      <c r="C22" s="156" t="s">
        <v>108</v>
      </c>
      <c r="D22" s="156" t="s">
        <v>110</v>
      </c>
    </row>
    <row r="23" spans="2:4" ht="15" x14ac:dyDescent="0.5">
      <c r="B23" s="157" t="s">
        <v>85</v>
      </c>
      <c r="C23" s="157">
        <v>1.6666666666666667</v>
      </c>
      <c r="D23" s="157">
        <v>1.0833333333333333</v>
      </c>
    </row>
    <row r="24" spans="2:4" ht="15" x14ac:dyDescent="0.5">
      <c r="B24" s="157" t="s">
        <v>91</v>
      </c>
      <c r="C24" s="157">
        <v>0.60606060606060586</v>
      </c>
      <c r="D24" s="157">
        <v>8.3333333333333273E-2</v>
      </c>
    </row>
    <row r="25" spans="2:4" ht="15" x14ac:dyDescent="0.5">
      <c r="B25" s="157" t="s">
        <v>174</v>
      </c>
      <c r="C25" s="157">
        <v>12</v>
      </c>
      <c r="D25" s="157">
        <v>12</v>
      </c>
    </row>
    <row r="26" spans="2:4" ht="15" x14ac:dyDescent="0.5">
      <c r="B26" s="157" t="s">
        <v>175</v>
      </c>
      <c r="C26" s="157">
        <v>-0.26967994498529707</v>
      </c>
      <c r="D26" s="157"/>
    </row>
    <row r="27" spans="2:4" ht="15" x14ac:dyDescent="0.5">
      <c r="B27" s="157" t="s">
        <v>176</v>
      </c>
      <c r="C27" s="157">
        <v>0</v>
      </c>
      <c r="D27" s="157"/>
    </row>
    <row r="28" spans="2:4" ht="15" x14ac:dyDescent="0.5">
      <c r="B28" s="157" t="s">
        <v>95</v>
      </c>
      <c r="C28" s="157">
        <v>11</v>
      </c>
      <c r="D28" s="157"/>
    </row>
    <row r="29" spans="2:4" ht="15" x14ac:dyDescent="0.5">
      <c r="B29" s="157" t="s">
        <v>177</v>
      </c>
      <c r="C29" s="157">
        <v>2.2444115437169927</v>
      </c>
      <c r="D29" s="157"/>
    </row>
    <row r="30" spans="2:4" ht="15" x14ac:dyDescent="0.5">
      <c r="B30" s="157" t="s">
        <v>178</v>
      </c>
      <c r="C30" s="157">
        <v>2.3170824298802076E-2</v>
      </c>
      <c r="D30" s="157"/>
    </row>
    <row r="31" spans="2:4" ht="15" x14ac:dyDescent="0.5">
      <c r="B31" s="157" t="s">
        <v>179</v>
      </c>
      <c r="C31" s="157">
        <v>1.7958848187040437</v>
      </c>
      <c r="D31" s="157"/>
    </row>
    <row r="32" spans="2:4" ht="15" x14ac:dyDescent="0.5">
      <c r="B32" s="160" t="s">
        <v>180</v>
      </c>
      <c r="C32" s="160">
        <v>4.6341648597604153E-2</v>
      </c>
      <c r="D32" s="157"/>
    </row>
    <row r="33" spans="2:4" ht="15.3" thickBot="1" x14ac:dyDescent="0.55000000000000004">
      <c r="B33" s="158" t="s">
        <v>181</v>
      </c>
      <c r="C33" s="158">
        <v>2.2009851600916384</v>
      </c>
      <c r="D33" s="158"/>
    </row>
    <row r="34" spans="2:4" ht="15" x14ac:dyDescent="0.5">
      <c r="B34" s="153"/>
      <c r="C34" s="159"/>
      <c r="D34" s="159"/>
    </row>
    <row r="35" spans="2:4" ht="15" x14ac:dyDescent="0.5">
      <c r="B35" s="153"/>
      <c r="C35" s="159"/>
      <c r="D35" s="159"/>
    </row>
    <row r="36" spans="2:4" ht="15" x14ac:dyDescent="0.5">
      <c r="B36" s="44" t="s">
        <v>173</v>
      </c>
      <c r="C36" s="44"/>
      <c r="D36" s="44"/>
    </row>
    <row r="37" spans="2:4" ht="15.3" thickBot="1" x14ac:dyDescent="0.55000000000000004">
      <c r="B37" s="44"/>
      <c r="C37" s="44"/>
      <c r="D37" s="44"/>
    </row>
    <row r="38" spans="2:4" ht="15" x14ac:dyDescent="0.5">
      <c r="B38" s="156"/>
      <c r="C38" s="156" t="s">
        <v>109</v>
      </c>
      <c r="D38" s="156" t="s">
        <v>110</v>
      </c>
    </row>
    <row r="39" spans="2:4" ht="15" x14ac:dyDescent="0.5">
      <c r="B39" s="157" t="s">
        <v>85</v>
      </c>
      <c r="C39" s="157">
        <v>1.1666666666666667</v>
      </c>
      <c r="D39" s="157">
        <v>1.0833333333333333</v>
      </c>
    </row>
    <row r="40" spans="2:4" ht="15" x14ac:dyDescent="0.5">
      <c r="B40" s="157" t="s">
        <v>91</v>
      </c>
      <c r="C40" s="157">
        <v>0.15151515151515163</v>
      </c>
      <c r="D40" s="157">
        <v>8.3333333333333273E-2</v>
      </c>
    </row>
    <row r="41" spans="2:4" ht="15" x14ac:dyDescent="0.5">
      <c r="B41" s="157" t="s">
        <v>174</v>
      </c>
      <c r="C41" s="157">
        <v>12</v>
      </c>
      <c r="D41" s="157">
        <v>12</v>
      </c>
    </row>
    <row r="42" spans="2:4" ht="15" x14ac:dyDescent="0.5">
      <c r="B42" s="157" t="s">
        <v>175</v>
      </c>
      <c r="C42" s="157">
        <v>-0.13483997249264834</v>
      </c>
      <c r="D42" s="157"/>
    </row>
    <row r="43" spans="2:4" ht="15" x14ac:dyDescent="0.5">
      <c r="B43" s="157" t="s">
        <v>176</v>
      </c>
      <c r="C43" s="157">
        <v>0</v>
      </c>
      <c r="D43" s="157"/>
    </row>
    <row r="44" spans="2:4" ht="15" x14ac:dyDescent="0.5">
      <c r="B44" s="157" t="s">
        <v>95</v>
      </c>
      <c r="C44" s="157">
        <v>11</v>
      </c>
      <c r="D44" s="157"/>
    </row>
    <row r="45" spans="2:4" ht="15" x14ac:dyDescent="0.5">
      <c r="B45" s="157" t="s">
        <v>177</v>
      </c>
      <c r="C45" s="157">
        <v>0.56061191058138804</v>
      </c>
      <c r="D45" s="157"/>
    </row>
    <row r="46" spans="2:4" ht="15" x14ac:dyDescent="0.5">
      <c r="B46" s="157" t="s">
        <v>178</v>
      </c>
      <c r="C46" s="157">
        <v>0.29314965346033706</v>
      </c>
      <c r="D46" s="157"/>
    </row>
    <row r="47" spans="2:4" ht="15" x14ac:dyDescent="0.5">
      <c r="B47" s="157" t="s">
        <v>179</v>
      </c>
      <c r="C47" s="157">
        <v>1.7958848187040437</v>
      </c>
      <c r="D47" s="157"/>
    </row>
    <row r="48" spans="2:4" ht="15" x14ac:dyDescent="0.5">
      <c r="B48" s="160" t="s">
        <v>180</v>
      </c>
      <c r="C48" s="160">
        <v>0.58629930692067411</v>
      </c>
      <c r="D48" s="157"/>
    </row>
    <row r="49" spans="2:15" ht="15.3" thickBot="1" x14ac:dyDescent="0.55000000000000004">
      <c r="B49" s="158" t="s">
        <v>181</v>
      </c>
      <c r="C49" s="158">
        <v>2.2009851600916384</v>
      </c>
      <c r="D49" s="158"/>
    </row>
    <row r="50" spans="2:15" ht="13.8" x14ac:dyDescent="0.45">
      <c r="B50" s="155"/>
      <c r="C50" s="155"/>
      <c r="D50" s="155"/>
    </row>
    <row r="52" spans="2:15" s="16" customFormat="1" x14ac:dyDescent="0.4">
      <c r="C52" s="80"/>
      <c r="D52" s="80"/>
      <c r="E52" s="18"/>
      <c r="F52" s="18"/>
      <c r="G52" s="17"/>
      <c r="H52" s="17"/>
      <c r="I52" s="17"/>
      <c r="J52" s="17"/>
      <c r="K52" s="17"/>
      <c r="L52" s="17"/>
      <c r="M52" s="17"/>
      <c r="N52" s="17"/>
      <c r="O52" s="17"/>
    </row>
    <row r="55" spans="2:15" ht="32.700000000000003" x14ac:dyDescent="1.05">
      <c r="B55" s="147" t="s">
        <v>170</v>
      </c>
    </row>
    <row r="75" spans="2:2" ht="25.2" x14ac:dyDescent="0.85">
      <c r="B75" s="149" t="s">
        <v>166</v>
      </c>
    </row>
    <row r="76" spans="2:2" ht="22.2" x14ac:dyDescent="0.7">
      <c r="B76" s="148" t="s">
        <v>167</v>
      </c>
    </row>
    <row r="77" spans="2:2" ht="22.2" x14ac:dyDescent="0.7">
      <c r="B77" s="148" t="s">
        <v>168</v>
      </c>
    </row>
    <row r="78" spans="2:2" ht="22.2" x14ac:dyDescent="0.7">
      <c r="B78" s="148" t="s">
        <v>169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FB29-9100-48D8-BBE4-6680AB383C80}">
  <dimension ref="B2:P135"/>
  <sheetViews>
    <sheetView zoomScale="85" zoomScaleNormal="85" workbookViewId="0">
      <selection activeCell="M39" sqref="M39"/>
    </sheetView>
  </sheetViews>
  <sheetFormatPr defaultRowHeight="12.3" x14ac:dyDescent="0.4"/>
  <cols>
    <col min="1" max="1" width="5.83203125" customWidth="1"/>
    <col min="2" max="2" width="26.44140625" customWidth="1"/>
    <col min="3" max="4" width="15.71875" style="68" customWidth="1"/>
    <col min="5" max="5" width="9.83203125" style="7" customWidth="1"/>
    <col min="6" max="6" width="10.83203125" style="7" customWidth="1"/>
    <col min="7" max="7" width="4.44140625" style="1" customWidth="1"/>
    <col min="8" max="8" width="2.88671875" style="1" customWidth="1"/>
    <col min="9" max="9" width="8.88671875" style="1"/>
    <col min="10" max="10" width="2.5546875" style="1" customWidth="1"/>
    <col min="11" max="11" width="8.88671875" style="1"/>
    <col min="12" max="12" width="2.83203125" style="1" customWidth="1"/>
    <col min="13" max="15" width="8.88671875" style="1"/>
    <col min="17" max="17" width="26.71875" customWidth="1"/>
    <col min="18" max="19" width="11.33203125" customWidth="1"/>
    <col min="21" max="21" width="11.609375" customWidth="1"/>
    <col min="23" max="23" width="12.6640625" customWidth="1"/>
    <col min="25" max="25" width="19.83203125" customWidth="1"/>
    <col min="26" max="26" width="7.609375" customWidth="1"/>
  </cols>
  <sheetData>
    <row r="2" spans="2:16" ht="32.700000000000003" x14ac:dyDescent="1.05">
      <c r="B2" s="154" t="s">
        <v>183</v>
      </c>
      <c r="C2" s="49"/>
      <c r="D2" s="49"/>
      <c r="E2" s="83"/>
      <c r="F2" s="83"/>
      <c r="G2" s="67"/>
      <c r="H2" s="67"/>
      <c r="I2" s="67"/>
      <c r="J2" s="67"/>
      <c r="K2" s="67"/>
      <c r="L2" s="67"/>
      <c r="M2" s="67"/>
      <c r="N2" s="67"/>
      <c r="O2" s="67"/>
      <c r="P2" s="49"/>
    </row>
    <row r="3" spans="2:16" x14ac:dyDescent="0.4">
      <c r="B3" s="49"/>
      <c r="C3" s="49"/>
      <c r="D3" s="49"/>
      <c r="E3" s="83"/>
      <c r="F3" s="83"/>
      <c r="G3" s="67"/>
      <c r="H3" s="67"/>
      <c r="I3" s="67"/>
      <c r="J3" s="67"/>
      <c r="K3" s="67"/>
      <c r="L3" s="67"/>
      <c r="M3" s="67"/>
      <c r="N3" s="67"/>
      <c r="O3" s="67"/>
      <c r="P3" s="49"/>
    </row>
    <row r="4" spans="2:16" ht="15" x14ac:dyDescent="0.5">
      <c r="B4" s="44" t="s">
        <v>173</v>
      </c>
      <c r="C4" s="44"/>
      <c r="D4" s="44"/>
      <c r="H4" s="67"/>
      <c r="I4" s="67"/>
      <c r="J4" s="67"/>
      <c r="K4" s="67"/>
      <c r="L4" s="67"/>
      <c r="P4" s="49"/>
    </row>
    <row r="5" spans="2:16" ht="15.3" thickBot="1" x14ac:dyDescent="0.55000000000000004">
      <c r="B5" s="44"/>
      <c r="C5" s="44"/>
      <c r="D5" s="44"/>
      <c r="H5" s="67"/>
      <c r="I5" s="67"/>
      <c r="J5" s="67"/>
      <c r="K5" s="67"/>
      <c r="L5" s="67"/>
      <c r="P5" s="49"/>
    </row>
    <row r="6" spans="2:16" ht="15" x14ac:dyDescent="0.5">
      <c r="B6" s="156"/>
      <c r="C6" s="156" t="s">
        <v>108</v>
      </c>
      <c r="D6" s="156" t="s">
        <v>109</v>
      </c>
      <c r="H6" s="67"/>
      <c r="I6" s="67"/>
      <c r="J6" s="67"/>
      <c r="K6" s="67"/>
      <c r="L6" s="67"/>
      <c r="P6" s="49"/>
    </row>
    <row r="7" spans="2:16" ht="15" x14ac:dyDescent="0.5">
      <c r="B7" s="157" t="s">
        <v>85</v>
      </c>
      <c r="C7" s="157">
        <v>1.75</v>
      </c>
      <c r="D7" s="157">
        <v>1.1666666666666667</v>
      </c>
      <c r="H7" s="67"/>
      <c r="I7" s="67"/>
      <c r="J7" s="67"/>
      <c r="K7" s="67"/>
      <c r="L7" s="67"/>
      <c r="P7" s="49"/>
    </row>
    <row r="8" spans="2:16" ht="15" x14ac:dyDescent="0.5">
      <c r="B8" s="157" t="s">
        <v>91</v>
      </c>
      <c r="C8" s="157">
        <v>0.56818181818181823</v>
      </c>
      <c r="D8" s="157">
        <v>0.15151515151515163</v>
      </c>
      <c r="E8" s="83"/>
      <c r="F8" s="83"/>
      <c r="G8" s="67"/>
      <c r="H8" s="67"/>
      <c r="I8" s="67"/>
      <c r="J8" s="67"/>
      <c r="K8" s="67"/>
      <c r="L8" s="67"/>
      <c r="P8" s="49"/>
    </row>
    <row r="9" spans="2:16" ht="15" x14ac:dyDescent="0.5">
      <c r="B9" s="157" t="s">
        <v>174</v>
      </c>
      <c r="C9" s="157">
        <v>12</v>
      </c>
      <c r="D9" s="157">
        <v>12</v>
      </c>
      <c r="E9" s="83"/>
      <c r="F9" s="83"/>
      <c r="G9" s="67"/>
      <c r="H9" s="67"/>
      <c r="I9" s="67"/>
      <c r="J9" s="67"/>
      <c r="K9" s="67"/>
      <c r="L9" s="67"/>
      <c r="P9" s="49"/>
    </row>
    <row r="10" spans="2:16" ht="15" x14ac:dyDescent="0.5">
      <c r="B10" s="157" t="s">
        <v>175</v>
      </c>
      <c r="C10" s="157">
        <v>-0.15491933384829662</v>
      </c>
      <c r="D10" s="157"/>
      <c r="E10" s="83"/>
      <c r="F10" s="83"/>
      <c r="G10" s="67"/>
      <c r="H10" s="67"/>
      <c r="I10" s="67"/>
      <c r="J10" s="67"/>
      <c r="K10" s="67"/>
      <c r="L10" s="67"/>
      <c r="P10" s="49"/>
    </row>
    <row r="11" spans="2:16" ht="15" x14ac:dyDescent="0.5">
      <c r="B11" s="157" t="s">
        <v>176</v>
      </c>
      <c r="C11" s="157">
        <v>0</v>
      </c>
      <c r="D11" s="157"/>
      <c r="E11" s="83"/>
      <c r="F11" s="83"/>
      <c r="G11" s="67"/>
      <c r="H11" s="67"/>
      <c r="I11" s="67"/>
      <c r="J11" s="67"/>
      <c r="K11" s="67"/>
      <c r="L11" s="67"/>
      <c r="P11" s="49"/>
    </row>
    <row r="12" spans="2:16" ht="15" x14ac:dyDescent="0.5">
      <c r="B12" s="157" t="s">
        <v>95</v>
      </c>
      <c r="C12" s="157">
        <v>11</v>
      </c>
      <c r="D12" s="157"/>
      <c r="E12" s="83"/>
      <c r="F12" s="83"/>
      <c r="G12" s="67"/>
      <c r="H12" s="67"/>
      <c r="I12" s="67"/>
      <c r="J12" s="67"/>
      <c r="K12" s="67"/>
      <c r="L12" s="67"/>
      <c r="P12" s="49"/>
    </row>
    <row r="13" spans="2:16" ht="15" x14ac:dyDescent="0.5">
      <c r="B13" s="157" t="s">
        <v>177</v>
      </c>
      <c r="C13" s="157">
        <v>2.2444115437169927</v>
      </c>
      <c r="D13" s="157"/>
      <c r="E13" s="66"/>
      <c r="F13" s="84"/>
      <c r="G13" s="67"/>
      <c r="H13" s="66"/>
      <c r="I13" s="85"/>
      <c r="J13" s="67"/>
      <c r="K13" s="66"/>
      <c r="L13" s="67"/>
      <c r="P13" s="49"/>
    </row>
    <row r="14" spans="2:16" ht="15" x14ac:dyDescent="0.5">
      <c r="B14" s="157" t="s">
        <v>178</v>
      </c>
      <c r="C14" s="157">
        <v>2.3170824298802076E-2</v>
      </c>
      <c r="D14" s="157"/>
      <c r="E14" s="83"/>
      <c r="F14" s="83"/>
      <c r="G14" s="67"/>
      <c r="H14" s="67"/>
      <c r="I14" s="67"/>
      <c r="J14" s="67"/>
      <c r="K14" s="67"/>
      <c r="L14" s="67"/>
      <c r="P14" s="49"/>
    </row>
    <row r="15" spans="2:16" ht="15" x14ac:dyDescent="0.5">
      <c r="B15" s="157" t="s">
        <v>179</v>
      </c>
      <c r="C15" s="157">
        <v>1.7958848187040437</v>
      </c>
      <c r="D15" s="157"/>
      <c r="E15" s="83"/>
      <c r="F15" s="83"/>
      <c r="G15" s="67"/>
      <c r="H15" s="67"/>
      <c r="I15" s="67"/>
      <c r="J15" s="67"/>
      <c r="K15" s="67"/>
      <c r="L15" s="67"/>
      <c r="P15" s="49"/>
    </row>
    <row r="16" spans="2:16" ht="15" x14ac:dyDescent="0.5">
      <c r="B16" s="160" t="s">
        <v>180</v>
      </c>
      <c r="C16" s="160">
        <v>4.6341648597604153E-2</v>
      </c>
      <c r="D16" s="157"/>
    </row>
    <row r="17" spans="2:4" ht="15.3" thickBot="1" x14ac:dyDescent="0.55000000000000004">
      <c r="B17" s="158" t="s">
        <v>181</v>
      </c>
      <c r="C17" s="158">
        <v>2.2009851600916384</v>
      </c>
      <c r="D17" s="158"/>
    </row>
    <row r="18" spans="2:4" ht="15" x14ac:dyDescent="0.5">
      <c r="B18" s="153"/>
      <c r="C18" s="159"/>
      <c r="D18" s="159"/>
    </row>
    <row r="19" spans="2:4" ht="15" x14ac:dyDescent="0.5">
      <c r="B19" s="153"/>
      <c r="C19" s="159"/>
      <c r="D19" s="159"/>
    </row>
    <row r="20" spans="2:4" ht="15" x14ac:dyDescent="0.5">
      <c r="B20" s="44" t="s">
        <v>173</v>
      </c>
      <c r="C20" s="44"/>
      <c r="D20" s="44"/>
    </row>
    <row r="21" spans="2:4" ht="15.3" thickBot="1" x14ac:dyDescent="0.55000000000000004">
      <c r="B21" s="44"/>
      <c r="C21" s="44"/>
      <c r="D21" s="44"/>
    </row>
    <row r="22" spans="2:4" ht="15" x14ac:dyDescent="0.5">
      <c r="B22" s="156"/>
      <c r="C22" s="156" t="s">
        <v>108</v>
      </c>
      <c r="D22" s="156" t="s">
        <v>110</v>
      </c>
    </row>
    <row r="23" spans="2:4" ht="15" x14ac:dyDescent="0.5">
      <c r="B23" s="157" t="s">
        <v>85</v>
      </c>
      <c r="C23" s="157">
        <v>1.75</v>
      </c>
      <c r="D23" s="157">
        <v>1</v>
      </c>
    </row>
    <row r="24" spans="2:4" ht="15" x14ac:dyDescent="0.5">
      <c r="B24" s="157" t="s">
        <v>91</v>
      </c>
      <c r="C24" s="157">
        <v>0.56818181818181823</v>
      </c>
      <c r="D24" s="157">
        <v>0</v>
      </c>
    </row>
    <row r="25" spans="2:4" ht="15" x14ac:dyDescent="0.5">
      <c r="B25" s="157" t="s">
        <v>174</v>
      </c>
      <c r="C25" s="157">
        <v>12</v>
      </c>
      <c r="D25" s="157">
        <v>12</v>
      </c>
    </row>
    <row r="26" spans="2:4" ht="15" x14ac:dyDescent="0.5">
      <c r="B26" s="157" t="s">
        <v>175</v>
      </c>
      <c r="C26" s="157" t="e">
        <v>#DIV/0!</v>
      </c>
      <c r="D26" s="157"/>
    </row>
    <row r="27" spans="2:4" ht="15" x14ac:dyDescent="0.5">
      <c r="B27" s="157" t="s">
        <v>176</v>
      </c>
      <c r="C27" s="157">
        <v>0</v>
      </c>
      <c r="D27" s="157"/>
    </row>
    <row r="28" spans="2:4" ht="15" x14ac:dyDescent="0.5">
      <c r="B28" s="157" t="s">
        <v>95</v>
      </c>
      <c r="C28" s="157">
        <v>11</v>
      </c>
      <c r="D28" s="157"/>
    </row>
    <row r="29" spans="2:4" ht="15" x14ac:dyDescent="0.5">
      <c r="B29" s="157" t="s">
        <v>177</v>
      </c>
      <c r="C29" s="157">
        <v>3.4467375879228168</v>
      </c>
      <c r="D29" s="157"/>
    </row>
    <row r="30" spans="2:4" ht="15" x14ac:dyDescent="0.5">
      <c r="B30" s="157" t="s">
        <v>178</v>
      </c>
      <c r="C30" s="157">
        <v>2.7296900271875854E-3</v>
      </c>
      <c r="D30" s="157"/>
    </row>
    <row r="31" spans="2:4" ht="15" x14ac:dyDescent="0.5">
      <c r="B31" s="157" t="s">
        <v>179</v>
      </c>
      <c r="C31" s="157">
        <v>1.7958848187040437</v>
      </c>
      <c r="D31" s="157"/>
    </row>
    <row r="32" spans="2:4" ht="15" x14ac:dyDescent="0.5">
      <c r="B32" s="160" t="s">
        <v>180</v>
      </c>
      <c r="C32" s="160">
        <v>5.4593800543751708E-3</v>
      </c>
      <c r="D32" s="157"/>
    </row>
    <row r="33" spans="2:4" ht="15.3" thickBot="1" x14ac:dyDescent="0.55000000000000004">
      <c r="B33" s="158" t="s">
        <v>181</v>
      </c>
      <c r="C33" s="158">
        <v>2.2009851600916384</v>
      </c>
      <c r="D33" s="158"/>
    </row>
    <row r="34" spans="2:4" ht="15" x14ac:dyDescent="0.5">
      <c r="B34" s="153"/>
      <c r="C34" s="159"/>
      <c r="D34" s="159"/>
    </row>
    <row r="35" spans="2:4" ht="15" x14ac:dyDescent="0.5">
      <c r="B35" s="153"/>
      <c r="C35" s="159"/>
      <c r="D35" s="159"/>
    </row>
    <row r="36" spans="2:4" ht="15" x14ac:dyDescent="0.5">
      <c r="B36" s="44" t="s">
        <v>173</v>
      </c>
      <c r="C36" s="44"/>
      <c r="D36" s="44"/>
    </row>
    <row r="37" spans="2:4" ht="15.3" thickBot="1" x14ac:dyDescent="0.55000000000000004">
      <c r="B37" s="44"/>
      <c r="C37" s="44"/>
      <c r="D37" s="44"/>
    </row>
    <row r="38" spans="2:4" ht="15" x14ac:dyDescent="0.5">
      <c r="B38" s="156"/>
      <c r="C38" s="156" t="s">
        <v>109</v>
      </c>
      <c r="D38" s="156" t="s">
        <v>110</v>
      </c>
    </row>
    <row r="39" spans="2:4" ht="15" x14ac:dyDescent="0.5">
      <c r="B39" s="157" t="s">
        <v>85</v>
      </c>
      <c r="C39" s="157">
        <v>1.1666666666666667</v>
      </c>
      <c r="D39" s="157">
        <v>1</v>
      </c>
    </row>
    <row r="40" spans="2:4" ht="15" x14ac:dyDescent="0.5">
      <c r="B40" s="157" t="s">
        <v>91</v>
      </c>
      <c r="C40" s="157">
        <v>0.15151515151515163</v>
      </c>
      <c r="D40" s="157">
        <v>0</v>
      </c>
    </row>
    <row r="41" spans="2:4" ht="15" x14ac:dyDescent="0.5">
      <c r="B41" s="157" t="s">
        <v>174</v>
      </c>
      <c r="C41" s="157">
        <v>12</v>
      </c>
      <c r="D41" s="157">
        <v>12</v>
      </c>
    </row>
    <row r="42" spans="2:4" ht="15" x14ac:dyDescent="0.5">
      <c r="B42" s="157" t="s">
        <v>175</v>
      </c>
      <c r="C42" s="157" t="e">
        <v>#DIV/0!</v>
      </c>
      <c r="D42" s="157"/>
    </row>
    <row r="43" spans="2:4" ht="15" x14ac:dyDescent="0.5">
      <c r="B43" s="157" t="s">
        <v>176</v>
      </c>
      <c r="C43" s="157">
        <v>0</v>
      </c>
      <c r="D43" s="157"/>
    </row>
    <row r="44" spans="2:4" ht="15" x14ac:dyDescent="0.5">
      <c r="B44" s="157" t="s">
        <v>95</v>
      </c>
      <c r="C44" s="157">
        <v>11</v>
      </c>
      <c r="D44" s="157"/>
    </row>
    <row r="45" spans="2:4" ht="15" x14ac:dyDescent="0.5">
      <c r="B45" s="157" t="s">
        <v>177</v>
      </c>
      <c r="C45" s="157">
        <v>1.4832396974191324</v>
      </c>
      <c r="D45" s="157"/>
    </row>
    <row r="46" spans="2:4" ht="15" x14ac:dyDescent="0.5">
      <c r="B46" s="157" t="s">
        <v>178</v>
      </c>
      <c r="C46" s="157">
        <v>8.30434067591478E-2</v>
      </c>
      <c r="D46" s="157"/>
    </row>
    <row r="47" spans="2:4" ht="15" x14ac:dyDescent="0.5">
      <c r="B47" s="157" t="s">
        <v>179</v>
      </c>
      <c r="C47" s="157">
        <v>1.7958848187040437</v>
      </c>
      <c r="D47" s="157"/>
    </row>
    <row r="48" spans="2:4" ht="15" x14ac:dyDescent="0.5">
      <c r="B48" s="160" t="s">
        <v>180</v>
      </c>
      <c r="C48" s="160">
        <v>0.1660868135182956</v>
      </c>
      <c r="D48" s="157"/>
    </row>
    <row r="49" spans="2:15" ht="15.3" thickBot="1" x14ac:dyDescent="0.55000000000000004">
      <c r="B49" s="158" t="s">
        <v>181</v>
      </c>
      <c r="C49" s="158">
        <v>2.2009851600916384</v>
      </c>
      <c r="D49" s="158"/>
    </row>
    <row r="50" spans="2:15" ht="13.8" x14ac:dyDescent="0.45">
      <c r="B50" s="155"/>
      <c r="C50" s="155"/>
      <c r="D50" s="155"/>
    </row>
    <row r="52" spans="2:15" s="16" customFormat="1" x14ac:dyDescent="0.4">
      <c r="C52" s="80"/>
      <c r="D52" s="80"/>
      <c r="E52" s="18"/>
      <c r="F52" s="18"/>
      <c r="G52" s="17"/>
      <c r="H52" s="17"/>
      <c r="I52" s="17"/>
      <c r="J52" s="17"/>
      <c r="K52" s="17"/>
      <c r="L52" s="17"/>
      <c r="M52" s="17"/>
      <c r="N52" s="17"/>
      <c r="O52" s="17"/>
    </row>
    <row r="55" spans="2:15" ht="32.700000000000003" x14ac:dyDescent="1.05">
      <c r="B55" s="147" t="s">
        <v>171</v>
      </c>
    </row>
    <row r="56" spans="2:15" x14ac:dyDescent="0.4">
      <c r="B56" s="49"/>
    </row>
    <row r="61" spans="2:15" x14ac:dyDescent="0.4">
      <c r="B61" s="72"/>
    </row>
    <row r="62" spans="2:15" x14ac:dyDescent="0.4">
      <c r="B62" s="72"/>
    </row>
    <row r="63" spans="2:15" x14ac:dyDescent="0.4">
      <c r="B63" s="72"/>
    </row>
    <row r="64" spans="2:15" x14ac:dyDescent="0.4">
      <c r="B64" s="72"/>
    </row>
    <row r="65" spans="2:2" x14ac:dyDescent="0.4">
      <c r="B65" s="72"/>
    </row>
    <row r="66" spans="2:2" x14ac:dyDescent="0.4">
      <c r="B66" s="72"/>
    </row>
    <row r="67" spans="2:2" x14ac:dyDescent="0.4">
      <c r="B67" s="72"/>
    </row>
    <row r="68" spans="2:2" x14ac:dyDescent="0.4">
      <c r="B68" s="49"/>
    </row>
    <row r="74" spans="2:2" ht="25.2" x14ac:dyDescent="0.85">
      <c r="B74" s="149" t="s">
        <v>166</v>
      </c>
    </row>
    <row r="75" spans="2:2" ht="22.2" x14ac:dyDescent="0.7">
      <c r="B75" s="148" t="s">
        <v>167</v>
      </c>
    </row>
    <row r="76" spans="2:2" ht="22.2" x14ac:dyDescent="0.7">
      <c r="B76" s="148" t="s">
        <v>168</v>
      </c>
    </row>
    <row r="77" spans="2:2" ht="22.2" x14ac:dyDescent="0.7">
      <c r="B77" s="148" t="s">
        <v>169</v>
      </c>
    </row>
    <row r="123" spans="3:3" x14ac:dyDescent="0.4">
      <c r="C123" s="49"/>
    </row>
    <row r="128" spans="3:3" x14ac:dyDescent="0.4">
      <c r="C128" s="72"/>
    </row>
    <row r="129" spans="3:3" x14ac:dyDescent="0.4">
      <c r="C129" s="72"/>
    </row>
    <row r="130" spans="3:3" x14ac:dyDescent="0.4">
      <c r="C130" s="72"/>
    </row>
    <row r="131" spans="3:3" x14ac:dyDescent="0.4">
      <c r="C131" s="72"/>
    </row>
    <row r="132" spans="3:3" x14ac:dyDescent="0.4">
      <c r="C132" s="72"/>
    </row>
    <row r="133" spans="3:3" x14ac:dyDescent="0.4">
      <c r="C133" s="72"/>
    </row>
    <row r="134" spans="3:3" x14ac:dyDescent="0.4">
      <c r="C134" s="72"/>
    </row>
    <row r="135" spans="3:3" x14ac:dyDescent="0.4">
      <c r="C135" s="8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3079-762D-4D70-97E8-4BF356D4988D}">
  <dimension ref="A1:J87"/>
  <sheetViews>
    <sheetView zoomScaleNormal="100" workbookViewId="0">
      <selection activeCell="H42" sqref="H42"/>
    </sheetView>
  </sheetViews>
  <sheetFormatPr defaultRowHeight="12.3" x14ac:dyDescent="0.4"/>
  <cols>
    <col min="1" max="1" width="12.5546875" style="1" customWidth="1"/>
    <col min="2" max="2" width="20.5546875" style="7" customWidth="1"/>
    <col min="3" max="5" width="120.5546875" style="7" customWidth="1"/>
    <col min="6" max="6" width="100.5546875" style="7" customWidth="1"/>
    <col min="7" max="7" width="13.1640625" customWidth="1"/>
    <col min="8" max="8" width="14.27734375" customWidth="1"/>
    <col min="9" max="9" width="13.71875" customWidth="1"/>
    <col min="10" max="10" width="11.83203125" customWidth="1"/>
  </cols>
  <sheetData>
    <row r="1" spans="1:10" s="16" customFormat="1" x14ac:dyDescent="0.4">
      <c r="A1" s="17"/>
      <c r="B1" s="17"/>
      <c r="C1" s="15"/>
      <c r="D1" s="15"/>
      <c r="E1" s="15"/>
      <c r="F1" s="15"/>
      <c r="G1" s="15"/>
      <c r="H1" s="15"/>
      <c r="I1" s="15"/>
      <c r="J1" s="15"/>
    </row>
    <row r="2" spans="1:10" x14ac:dyDescent="0.4">
      <c r="B2" s="1"/>
      <c r="C2" s="4"/>
      <c r="D2" s="4"/>
      <c r="E2" s="4"/>
      <c r="F2" s="4"/>
      <c r="G2" s="4"/>
      <c r="H2" s="4"/>
      <c r="I2" s="4"/>
      <c r="J2" s="4"/>
    </row>
    <row r="3" spans="1:10" x14ac:dyDescent="0.4">
      <c r="B3" s="9" t="s">
        <v>0</v>
      </c>
      <c r="C3" s="9" t="s">
        <v>3</v>
      </c>
      <c r="D3" s="9" t="s">
        <v>4</v>
      </c>
      <c r="E3" s="9" t="s">
        <v>5</v>
      </c>
      <c r="F3" s="9" t="s">
        <v>6</v>
      </c>
    </row>
    <row r="4" spans="1:10" x14ac:dyDescent="0.4">
      <c r="A4" s="11" t="s">
        <v>16</v>
      </c>
      <c r="B4" s="9"/>
      <c r="C4" s="9"/>
      <c r="D4" s="9"/>
      <c r="E4" s="9"/>
      <c r="F4" s="9"/>
    </row>
    <row r="5" spans="1:10" x14ac:dyDescent="0.4">
      <c r="A5" s="10" t="s">
        <v>18</v>
      </c>
      <c r="B5" s="6">
        <v>44117.870605891207</v>
      </c>
      <c r="C5" s="8" t="s">
        <v>7</v>
      </c>
      <c r="D5" s="25" t="s">
        <v>7</v>
      </c>
      <c r="E5" s="25" t="s">
        <v>8</v>
      </c>
      <c r="F5" s="8" t="s">
        <v>9</v>
      </c>
    </row>
    <row r="6" spans="1:10" x14ac:dyDescent="0.4">
      <c r="A6" s="10" t="s">
        <v>19</v>
      </c>
      <c r="B6" s="6">
        <v>44118.623054594907</v>
      </c>
      <c r="C6" s="8" t="s">
        <v>10</v>
      </c>
      <c r="D6" s="25" t="s">
        <v>11</v>
      </c>
      <c r="E6" s="25" t="s">
        <v>11</v>
      </c>
      <c r="F6" s="8" t="s">
        <v>9</v>
      </c>
    </row>
    <row r="7" spans="1:10" x14ac:dyDescent="0.4">
      <c r="A7" s="10" t="s">
        <v>20</v>
      </c>
      <c r="B7" s="6">
        <v>44121.846371469903</v>
      </c>
      <c r="C7" s="8" t="s">
        <v>10</v>
      </c>
      <c r="D7" s="25" t="s">
        <v>10</v>
      </c>
      <c r="E7" s="25" t="s">
        <v>12</v>
      </c>
      <c r="F7" s="8" t="s">
        <v>13</v>
      </c>
    </row>
    <row r="8" spans="1:10" x14ac:dyDescent="0.4">
      <c r="A8" s="10" t="s">
        <v>21</v>
      </c>
      <c r="B8" s="6">
        <v>44123.606044629632</v>
      </c>
      <c r="C8" s="8" t="s">
        <v>7</v>
      </c>
      <c r="D8" s="25" t="s">
        <v>14</v>
      </c>
      <c r="E8" s="25" t="s">
        <v>8</v>
      </c>
      <c r="F8" s="8" t="s">
        <v>13</v>
      </c>
    </row>
    <row r="9" spans="1:10" x14ac:dyDescent="0.4">
      <c r="A9" s="12"/>
    </row>
    <row r="10" spans="1:10" s="16" customFormat="1" x14ac:dyDescent="0.4">
      <c r="A10" s="14"/>
      <c r="B10" s="18"/>
      <c r="C10" s="18"/>
      <c r="D10" s="18"/>
      <c r="E10" s="18"/>
      <c r="F10" s="18"/>
    </row>
    <row r="11" spans="1:10" x14ac:dyDescent="0.4">
      <c r="A11" s="12"/>
    </row>
    <row r="12" spans="1:10" x14ac:dyDescent="0.4">
      <c r="B12" s="9" t="s">
        <v>0</v>
      </c>
      <c r="C12" s="9" t="s">
        <v>3</v>
      </c>
      <c r="D12" s="9" t="s">
        <v>4</v>
      </c>
      <c r="E12" s="9" t="s">
        <v>5</v>
      </c>
      <c r="F12" s="9" t="s">
        <v>6</v>
      </c>
    </row>
    <row r="13" spans="1:10" x14ac:dyDescent="0.4">
      <c r="A13" s="11" t="s">
        <v>15</v>
      </c>
      <c r="B13" s="9"/>
      <c r="C13" s="9"/>
      <c r="D13" s="9"/>
      <c r="E13" s="9"/>
      <c r="F13" s="9"/>
    </row>
    <row r="14" spans="1:10" x14ac:dyDescent="0.4">
      <c r="A14" s="10" t="s">
        <v>18</v>
      </c>
      <c r="B14" s="6">
        <v>44116.768227638888</v>
      </c>
      <c r="C14" s="8" t="s">
        <v>10</v>
      </c>
      <c r="D14" s="25" t="s">
        <v>8</v>
      </c>
      <c r="E14" s="25" t="s">
        <v>11</v>
      </c>
      <c r="F14" s="8" t="s">
        <v>9</v>
      </c>
    </row>
    <row r="15" spans="1:10" x14ac:dyDescent="0.4">
      <c r="A15" s="10" t="s">
        <v>19</v>
      </c>
      <c r="B15" s="6">
        <v>44118.597169456014</v>
      </c>
      <c r="C15" s="8" t="s">
        <v>8</v>
      </c>
      <c r="D15" s="25" t="s">
        <v>7</v>
      </c>
      <c r="E15" s="25" t="s">
        <v>10</v>
      </c>
      <c r="F15" s="8" t="s">
        <v>30</v>
      </c>
    </row>
    <row r="16" spans="1:10" x14ac:dyDescent="0.4">
      <c r="A16" s="10" t="s">
        <v>20</v>
      </c>
      <c r="B16" s="6">
        <v>44121.748279409723</v>
      </c>
      <c r="C16" s="8" t="s">
        <v>10</v>
      </c>
      <c r="D16" s="25" t="s">
        <v>12</v>
      </c>
      <c r="E16" s="25" t="s">
        <v>10</v>
      </c>
      <c r="F16" s="8" t="s">
        <v>9</v>
      </c>
    </row>
    <row r="17" spans="1:10" x14ac:dyDescent="0.4">
      <c r="A17" s="10" t="s">
        <v>21</v>
      </c>
      <c r="B17" s="6">
        <v>44122.839021261578</v>
      </c>
      <c r="C17" s="8" t="s">
        <v>8</v>
      </c>
      <c r="D17" s="25" t="s">
        <v>8</v>
      </c>
      <c r="E17" s="25" t="s">
        <v>8</v>
      </c>
      <c r="F17" s="8" t="s">
        <v>13</v>
      </c>
    </row>
    <row r="19" spans="1:10" s="16" customFormat="1" x14ac:dyDescent="0.4">
      <c r="A19" s="17"/>
      <c r="B19" s="17"/>
      <c r="C19" s="15"/>
      <c r="D19" s="15"/>
      <c r="E19" s="15"/>
      <c r="F19" s="15"/>
      <c r="G19" s="15"/>
      <c r="H19" s="15"/>
      <c r="I19" s="15"/>
      <c r="J19" s="15"/>
    </row>
    <row r="20" spans="1:10" x14ac:dyDescent="0.4">
      <c r="B20" s="1"/>
      <c r="C20" s="4"/>
      <c r="D20" s="4"/>
      <c r="E20" s="4"/>
      <c r="F20" s="4"/>
      <c r="G20" s="4"/>
      <c r="H20" s="4"/>
      <c r="I20" s="4"/>
      <c r="J20" s="4"/>
    </row>
    <row r="21" spans="1:10" x14ac:dyDescent="0.4">
      <c r="B21" s="9" t="s">
        <v>0</v>
      </c>
      <c r="C21" s="9" t="s">
        <v>3</v>
      </c>
      <c r="D21" s="9" t="s">
        <v>4</v>
      </c>
      <c r="E21" s="9" t="s">
        <v>5</v>
      </c>
      <c r="F21" s="9" t="s">
        <v>6</v>
      </c>
    </row>
    <row r="22" spans="1:10" x14ac:dyDescent="0.4">
      <c r="A22" s="11" t="s">
        <v>17</v>
      </c>
      <c r="B22" s="9"/>
      <c r="C22" s="9"/>
      <c r="D22" s="9"/>
      <c r="E22" s="9"/>
      <c r="F22" s="9"/>
    </row>
    <row r="23" spans="1:10" x14ac:dyDescent="0.4">
      <c r="A23" s="10" t="s">
        <v>18</v>
      </c>
      <c r="B23" s="6">
        <v>44116.633288171295</v>
      </c>
      <c r="C23" s="8" t="s">
        <v>7</v>
      </c>
      <c r="D23" s="25" t="s">
        <v>12</v>
      </c>
      <c r="E23" s="25" t="s">
        <v>11</v>
      </c>
      <c r="F23" s="8" t="s">
        <v>9</v>
      </c>
    </row>
    <row r="24" spans="1:10" x14ac:dyDescent="0.4">
      <c r="A24" s="10" t="s">
        <v>19</v>
      </c>
      <c r="B24" s="6">
        <v>44117.846089166662</v>
      </c>
      <c r="C24" s="8" t="s">
        <v>10</v>
      </c>
      <c r="D24" s="25" t="s">
        <v>7</v>
      </c>
      <c r="E24" s="25" t="s">
        <v>8</v>
      </c>
      <c r="F24" s="8" t="s">
        <v>13</v>
      </c>
    </row>
    <row r="25" spans="1:10" x14ac:dyDescent="0.4">
      <c r="A25" s="10" t="s">
        <v>20</v>
      </c>
      <c r="B25" s="6">
        <v>44119.688821493051</v>
      </c>
      <c r="C25" s="8" t="s">
        <v>14</v>
      </c>
      <c r="D25" s="25" t="s">
        <v>10</v>
      </c>
      <c r="E25" s="25" t="s">
        <v>14</v>
      </c>
      <c r="F25" s="8" t="s">
        <v>13</v>
      </c>
    </row>
    <row r="26" spans="1:10" x14ac:dyDescent="0.4">
      <c r="A26" s="10" t="s">
        <v>21</v>
      </c>
      <c r="B26" s="6">
        <v>44121.768374212959</v>
      </c>
      <c r="C26" s="8" t="s">
        <v>7</v>
      </c>
      <c r="D26" s="25" t="s">
        <v>7</v>
      </c>
      <c r="E26" s="25" t="s">
        <v>7</v>
      </c>
      <c r="F26" s="8" t="s">
        <v>9</v>
      </c>
    </row>
    <row r="27" spans="1:10" x14ac:dyDescent="0.4">
      <c r="A27" s="13"/>
    </row>
    <row r="28" spans="1:10" s="16" customFormat="1" x14ac:dyDescent="0.4">
      <c r="A28" s="17"/>
      <c r="B28" s="17"/>
      <c r="C28" s="15"/>
      <c r="D28" s="15"/>
      <c r="E28" s="15"/>
      <c r="F28" s="15"/>
      <c r="G28" s="15"/>
      <c r="H28" s="15"/>
      <c r="I28" s="15"/>
      <c r="J28" s="15"/>
    </row>
    <row r="30" spans="1:10" x14ac:dyDescent="0.4">
      <c r="H30" s="10" t="s">
        <v>46</v>
      </c>
      <c r="I30" s="10" t="s">
        <v>47</v>
      </c>
      <c r="J30" s="10" t="s">
        <v>48</v>
      </c>
    </row>
    <row r="31" spans="1:10" x14ac:dyDescent="0.4">
      <c r="G31" s="1"/>
      <c r="H31" s="1">
        <v>1</v>
      </c>
      <c r="I31" s="1">
        <v>6</v>
      </c>
      <c r="J31" s="1">
        <v>5</v>
      </c>
    </row>
    <row r="32" spans="1:10" x14ac:dyDescent="0.4">
      <c r="G32" s="1"/>
    </row>
    <row r="33" spans="7:7" x14ac:dyDescent="0.4">
      <c r="G33" s="1"/>
    </row>
    <row r="49" spans="5:6" ht="14.1" x14ac:dyDescent="0.4">
      <c r="F49" s="24"/>
    </row>
    <row r="50" spans="5:6" ht="14.1" x14ac:dyDescent="0.5">
      <c r="E50" s="23" t="s">
        <v>17</v>
      </c>
      <c r="F50" s="24"/>
    </row>
    <row r="51" spans="5:6" ht="14.1" x14ac:dyDescent="0.45">
      <c r="E51" s="22" t="s">
        <v>39</v>
      </c>
      <c r="F51" s="26">
        <v>2</v>
      </c>
    </row>
    <row r="52" spans="5:6" ht="14.1" x14ac:dyDescent="0.45">
      <c r="E52" s="22" t="s">
        <v>36</v>
      </c>
      <c r="F52" s="26">
        <v>1</v>
      </c>
    </row>
    <row r="53" spans="5:6" ht="14.1" x14ac:dyDescent="0.45">
      <c r="E53" s="22" t="s">
        <v>40</v>
      </c>
      <c r="F53" s="26">
        <v>1</v>
      </c>
    </row>
    <row r="54" spans="5:6" ht="14.1" x14ac:dyDescent="0.45">
      <c r="E54" s="22" t="s">
        <v>37</v>
      </c>
      <c r="F54" s="26">
        <v>1</v>
      </c>
    </row>
    <row r="55" spans="5:6" ht="14.1" x14ac:dyDescent="0.45">
      <c r="E55" s="22" t="s">
        <v>38</v>
      </c>
      <c r="F55" s="26">
        <v>4</v>
      </c>
    </row>
    <row r="56" spans="5:6" ht="14.1" x14ac:dyDescent="0.45">
      <c r="E56" s="22" t="s">
        <v>41</v>
      </c>
      <c r="F56" s="27">
        <v>3</v>
      </c>
    </row>
    <row r="70" spans="3:4" ht="14.1" x14ac:dyDescent="0.5">
      <c r="C70" s="23" t="s">
        <v>16</v>
      </c>
      <c r="D70" s="21"/>
    </row>
    <row r="71" spans="3:4" ht="14.1" x14ac:dyDescent="0.45">
      <c r="C71" s="22" t="s">
        <v>39</v>
      </c>
      <c r="D71" s="24">
        <v>5</v>
      </c>
    </row>
    <row r="72" spans="3:4" ht="14.1" x14ac:dyDescent="0.45">
      <c r="C72" s="22" t="s">
        <v>36</v>
      </c>
      <c r="D72" s="24"/>
    </row>
    <row r="73" spans="3:4" ht="14.1" x14ac:dyDescent="0.45">
      <c r="C73" s="22" t="s">
        <v>40</v>
      </c>
      <c r="D73" s="24">
        <v>1</v>
      </c>
    </row>
    <row r="74" spans="3:4" ht="14.1" x14ac:dyDescent="0.45">
      <c r="C74" s="22" t="s">
        <v>37</v>
      </c>
      <c r="D74" s="24">
        <v>4</v>
      </c>
    </row>
    <row r="75" spans="3:4" ht="14.1" x14ac:dyDescent="0.45">
      <c r="C75" s="22" t="s">
        <v>38</v>
      </c>
      <c r="D75" s="24">
        <v>2</v>
      </c>
    </row>
    <row r="76" spans="3:4" ht="13.8" x14ac:dyDescent="0.45">
      <c r="C76" s="22" t="s">
        <v>41</v>
      </c>
      <c r="D76" s="21"/>
    </row>
    <row r="77" spans="3:4" ht="13.8" x14ac:dyDescent="0.45">
      <c r="C77" s="22"/>
      <c r="D77" s="21"/>
    </row>
    <row r="78" spans="3:4" ht="13.8" x14ac:dyDescent="0.4">
      <c r="D78" s="21"/>
    </row>
    <row r="79" spans="3:4" ht="14.1" x14ac:dyDescent="0.5">
      <c r="C79" s="23" t="s">
        <v>15</v>
      </c>
      <c r="D79" s="21"/>
    </row>
    <row r="80" spans="3:4" ht="14.1" x14ac:dyDescent="0.45">
      <c r="C80" s="22" t="s">
        <v>39</v>
      </c>
      <c r="D80" s="26">
        <v>2</v>
      </c>
    </row>
    <row r="81" spans="3:4" ht="14.1" x14ac:dyDescent="0.45">
      <c r="C81" s="22" t="s">
        <v>36</v>
      </c>
      <c r="D81" s="26">
        <v>2</v>
      </c>
    </row>
    <row r="82" spans="3:4" ht="14.1" x14ac:dyDescent="0.45">
      <c r="C82" s="22" t="s">
        <v>40</v>
      </c>
      <c r="D82" s="26">
        <v>1</v>
      </c>
    </row>
    <row r="83" spans="3:4" ht="14.1" x14ac:dyDescent="0.45">
      <c r="C83" s="22" t="s">
        <v>37</v>
      </c>
      <c r="D83" s="26">
        <v>4</v>
      </c>
    </row>
    <row r="84" spans="3:4" ht="14.1" x14ac:dyDescent="0.45">
      <c r="C84" s="22" t="s">
        <v>38</v>
      </c>
      <c r="D84" s="26">
        <v>2</v>
      </c>
    </row>
    <row r="85" spans="3:4" ht="14.1" x14ac:dyDescent="0.45">
      <c r="C85" s="22" t="s">
        <v>41</v>
      </c>
      <c r="D85" s="26">
        <v>1</v>
      </c>
    </row>
    <row r="86" spans="3:4" ht="13.8" x14ac:dyDescent="0.4">
      <c r="D86" s="21"/>
    </row>
    <row r="87" spans="3:4" ht="13.8" x14ac:dyDescent="0.4">
      <c r="D87" s="2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E7C8-53FF-40E9-92A0-700B40A0323A}">
  <dimension ref="A1:S85"/>
  <sheetViews>
    <sheetView workbookViewId="0">
      <selection activeCell="A40" sqref="A40"/>
    </sheetView>
  </sheetViews>
  <sheetFormatPr defaultRowHeight="12.3" x14ac:dyDescent="0.4"/>
  <cols>
    <col min="1" max="1" width="12.5546875" style="12" customWidth="1"/>
    <col min="2" max="2" width="20.5546875" style="4" customWidth="1"/>
    <col min="3" max="4" width="50.5546875" style="4" customWidth="1"/>
    <col min="15" max="18" width="12.609375" customWidth="1"/>
    <col min="20" max="20" width="16.71875" customWidth="1"/>
  </cols>
  <sheetData>
    <row r="1" spans="1:13" x14ac:dyDescent="0.4">
      <c r="A1" s="14"/>
      <c r="B1" s="17"/>
      <c r="C1" s="15"/>
      <c r="D1" s="15"/>
    </row>
    <row r="2" spans="1:13" x14ac:dyDescent="0.4">
      <c r="A2" s="32"/>
      <c r="B2" s="54"/>
      <c r="C2" s="60"/>
      <c r="D2" s="60"/>
    </row>
    <row r="3" spans="1:13" x14ac:dyDescent="0.4">
      <c r="A3" s="32"/>
      <c r="B3" s="5" t="s">
        <v>42</v>
      </c>
      <c r="C3" s="5" t="s">
        <v>43</v>
      </c>
      <c r="D3" s="5" t="s">
        <v>44</v>
      </c>
      <c r="L3" s="28" t="s">
        <v>49</v>
      </c>
    </row>
    <row r="4" spans="1:13" x14ac:dyDescent="0.4">
      <c r="A4" s="11" t="s">
        <v>16</v>
      </c>
      <c r="B4" s="5"/>
      <c r="C4" s="5"/>
      <c r="D4" s="5"/>
      <c r="L4" s="43" t="s">
        <v>46</v>
      </c>
      <c r="M4">
        <f>AVERAGE(B5:B16)</f>
        <v>4.7</v>
      </c>
    </row>
    <row r="5" spans="1:13" x14ac:dyDescent="0.4">
      <c r="A5" s="10" t="s">
        <v>18</v>
      </c>
      <c r="B5" s="25">
        <v>3.2</v>
      </c>
      <c r="C5" s="25">
        <v>3.22</v>
      </c>
      <c r="D5" s="25">
        <v>4.95</v>
      </c>
      <c r="L5" s="42" t="s">
        <v>47</v>
      </c>
      <c r="M5" s="45">
        <f>AVERAGE(B23:B34)</f>
        <v>4.3483333333333336</v>
      </c>
    </row>
    <row r="6" spans="1:13" x14ac:dyDescent="0.4">
      <c r="A6" s="10" t="s">
        <v>19</v>
      </c>
      <c r="B6" s="141">
        <v>3.12</v>
      </c>
      <c r="C6" s="141">
        <v>8.25</v>
      </c>
      <c r="D6" s="141">
        <v>6.66</v>
      </c>
      <c r="L6" s="43" t="s">
        <v>48</v>
      </c>
      <c r="M6">
        <f>AVERAGE(B41:B52)</f>
        <v>5.48</v>
      </c>
    </row>
    <row r="7" spans="1:13" x14ac:dyDescent="0.4">
      <c r="A7" s="10" t="s">
        <v>20</v>
      </c>
      <c r="B7" s="141">
        <v>5.67</v>
      </c>
      <c r="C7" s="141">
        <v>7.65</v>
      </c>
      <c r="D7" s="142">
        <v>18.63</v>
      </c>
    </row>
    <row r="8" spans="1:13" x14ac:dyDescent="0.4">
      <c r="A8" s="10" t="s">
        <v>21</v>
      </c>
      <c r="B8" s="141">
        <v>3.4</v>
      </c>
      <c r="C8" s="141">
        <v>3.13</v>
      </c>
      <c r="D8" s="141">
        <v>4.12</v>
      </c>
    </row>
    <row r="9" spans="1:13" x14ac:dyDescent="0.4">
      <c r="A9" s="10" t="s">
        <v>22</v>
      </c>
      <c r="B9" s="141">
        <v>3.46</v>
      </c>
      <c r="C9" s="141">
        <v>5.73</v>
      </c>
      <c r="D9" s="141">
        <v>6.19</v>
      </c>
    </row>
    <row r="10" spans="1:13" x14ac:dyDescent="0.4">
      <c r="A10" s="10" t="s">
        <v>23</v>
      </c>
      <c r="B10" s="141">
        <v>3.66</v>
      </c>
      <c r="C10" s="141">
        <v>4.99</v>
      </c>
      <c r="D10" s="141">
        <v>17.7</v>
      </c>
    </row>
    <row r="11" spans="1:13" x14ac:dyDescent="0.4">
      <c r="A11" s="10" t="s">
        <v>24</v>
      </c>
      <c r="B11" s="141">
        <v>6.66</v>
      </c>
      <c r="C11" s="141">
        <v>6.29</v>
      </c>
      <c r="D11" s="141">
        <v>8.9</v>
      </c>
    </row>
    <row r="12" spans="1:13" x14ac:dyDescent="0.4">
      <c r="A12" s="10" t="s">
        <v>25</v>
      </c>
      <c r="B12" s="142">
        <v>13.65</v>
      </c>
      <c r="C12" s="141">
        <v>7.4</v>
      </c>
      <c r="D12" s="141">
        <v>6.73</v>
      </c>
    </row>
    <row r="13" spans="1:13" x14ac:dyDescent="0.4">
      <c r="A13" s="10" t="s">
        <v>26</v>
      </c>
      <c r="B13" s="141">
        <v>4.53</v>
      </c>
      <c r="C13" s="141">
        <v>3.5</v>
      </c>
      <c r="D13" s="141">
        <v>9</v>
      </c>
    </row>
    <row r="14" spans="1:13" x14ac:dyDescent="0.4">
      <c r="A14" s="10" t="s">
        <v>27</v>
      </c>
      <c r="B14" s="141">
        <v>4</v>
      </c>
      <c r="C14" s="141">
        <v>3.73</v>
      </c>
      <c r="D14" s="141">
        <v>12</v>
      </c>
    </row>
    <row r="15" spans="1:13" x14ac:dyDescent="0.4">
      <c r="A15" s="10" t="s">
        <v>28</v>
      </c>
      <c r="B15" s="141">
        <v>2.9</v>
      </c>
      <c r="C15" s="141">
        <v>5.69</v>
      </c>
      <c r="D15" s="141">
        <v>3.79</v>
      </c>
    </row>
    <row r="16" spans="1:13" ht="12.6" thickBot="1" x14ac:dyDescent="0.45">
      <c r="A16" s="143" t="s">
        <v>29</v>
      </c>
      <c r="B16" s="144">
        <v>2.15</v>
      </c>
      <c r="C16" s="144">
        <v>2.12</v>
      </c>
      <c r="D16" s="144">
        <v>2.52</v>
      </c>
    </row>
    <row r="17" spans="1:13" ht="12.6" thickTop="1" x14ac:dyDescent="0.4">
      <c r="A17" s="66" t="s">
        <v>45</v>
      </c>
      <c r="B17" s="145">
        <f>AVERAGE(B5:B16)</f>
        <v>4.7</v>
      </c>
      <c r="C17" s="146">
        <f>AVERAGE(C5:C16)</f>
        <v>5.1416666666666657</v>
      </c>
      <c r="D17" s="146">
        <f>AVERAGE(D5:D16)</f>
        <v>8.432500000000001</v>
      </c>
    </row>
    <row r="18" spans="1:13" ht="14.1" x14ac:dyDescent="0.4">
      <c r="A18" s="29"/>
      <c r="B18" s="30"/>
      <c r="C18" s="31"/>
      <c r="D18" s="31"/>
    </row>
    <row r="19" spans="1:13" x14ac:dyDescent="0.4">
      <c r="A19" s="14"/>
      <c r="B19" s="15"/>
      <c r="C19" s="15"/>
      <c r="D19" s="15"/>
    </row>
    <row r="21" spans="1:13" x14ac:dyDescent="0.4">
      <c r="B21" s="5" t="s">
        <v>42</v>
      </c>
      <c r="C21" s="5" t="s">
        <v>43</v>
      </c>
      <c r="D21" s="5" t="s">
        <v>44</v>
      </c>
      <c r="L21" s="28" t="s">
        <v>50</v>
      </c>
    </row>
    <row r="22" spans="1:13" x14ac:dyDescent="0.4">
      <c r="A22" s="11" t="s">
        <v>15</v>
      </c>
      <c r="B22" s="5"/>
      <c r="C22" s="5"/>
      <c r="D22" s="5"/>
      <c r="L22" s="43" t="s">
        <v>46</v>
      </c>
      <c r="M22" s="45">
        <f>AVERAGE(C5:C16)</f>
        <v>5.1416666666666657</v>
      </c>
    </row>
    <row r="23" spans="1:13" ht="13.8" x14ac:dyDescent="0.4">
      <c r="A23" s="10" t="s">
        <v>18</v>
      </c>
      <c r="B23" s="111">
        <v>3.68</v>
      </c>
      <c r="C23" s="111">
        <v>2.82</v>
      </c>
      <c r="D23" s="111">
        <v>3.26</v>
      </c>
      <c r="L23" s="42" t="s">
        <v>47</v>
      </c>
      <c r="M23">
        <f>AVERAGE(C23:C34)</f>
        <v>4.5049999999999999</v>
      </c>
    </row>
    <row r="24" spans="1:13" ht="13.8" x14ac:dyDescent="0.4">
      <c r="A24" s="10" t="s">
        <v>19</v>
      </c>
      <c r="B24" s="111">
        <v>4.0599999999999996</v>
      </c>
      <c r="C24" s="111">
        <v>4.66</v>
      </c>
      <c r="D24" s="111">
        <v>5.65</v>
      </c>
      <c r="L24" s="43" t="s">
        <v>48</v>
      </c>
      <c r="M24" s="45">
        <f>AVERAGE(C41:C52)</f>
        <v>4.357499999999999</v>
      </c>
    </row>
    <row r="25" spans="1:13" ht="13.8" x14ac:dyDescent="0.4">
      <c r="A25" s="10" t="s">
        <v>20</v>
      </c>
      <c r="B25" s="111">
        <v>3.96</v>
      </c>
      <c r="C25" s="111">
        <v>4.45</v>
      </c>
      <c r="D25" s="111">
        <v>7.02</v>
      </c>
    </row>
    <row r="26" spans="1:13" ht="13.8" x14ac:dyDescent="0.4">
      <c r="A26" s="10" t="s">
        <v>21</v>
      </c>
      <c r="B26" s="111">
        <v>4.7</v>
      </c>
      <c r="C26" s="111">
        <v>2.8</v>
      </c>
      <c r="D26" s="111">
        <v>5.33</v>
      </c>
    </row>
    <row r="27" spans="1:13" ht="13.8" x14ac:dyDescent="0.4">
      <c r="A27" s="10" t="s">
        <v>22</v>
      </c>
      <c r="B27" s="111">
        <v>2.85</v>
      </c>
      <c r="C27" s="111">
        <v>4.57</v>
      </c>
      <c r="D27" s="111">
        <v>4.18</v>
      </c>
    </row>
    <row r="28" spans="1:13" ht="13.8" x14ac:dyDescent="0.4">
      <c r="A28" s="10" t="s">
        <v>23</v>
      </c>
      <c r="B28" s="111">
        <v>6.79</v>
      </c>
      <c r="C28" s="111">
        <v>4.2</v>
      </c>
      <c r="D28" s="111">
        <v>4.9400000000000004</v>
      </c>
    </row>
    <row r="29" spans="1:13" ht="13.8" x14ac:dyDescent="0.4">
      <c r="A29" s="10" t="s">
        <v>24</v>
      </c>
      <c r="B29" s="111">
        <v>1.52</v>
      </c>
      <c r="C29" s="111">
        <v>4.72</v>
      </c>
      <c r="D29" s="111">
        <v>4.18</v>
      </c>
    </row>
    <row r="30" spans="1:13" ht="13.8" x14ac:dyDescent="0.4">
      <c r="A30" s="10" t="s">
        <v>25</v>
      </c>
      <c r="B30" s="111">
        <v>4.49</v>
      </c>
      <c r="C30" s="111">
        <v>2.8</v>
      </c>
      <c r="D30" s="111">
        <v>5.23</v>
      </c>
    </row>
    <row r="31" spans="1:13" ht="13.8" x14ac:dyDescent="0.4">
      <c r="A31" s="10" t="s">
        <v>26</v>
      </c>
      <c r="B31" s="111">
        <v>6.73</v>
      </c>
      <c r="C31" s="111">
        <v>7.46</v>
      </c>
      <c r="D31" s="111">
        <v>15</v>
      </c>
    </row>
    <row r="32" spans="1:13" ht="13.8" x14ac:dyDescent="0.4">
      <c r="A32" s="10" t="s">
        <v>27</v>
      </c>
      <c r="B32" s="111">
        <v>7.42</v>
      </c>
      <c r="C32" s="111">
        <v>8.6300000000000008</v>
      </c>
      <c r="D32" s="111">
        <v>10.73</v>
      </c>
    </row>
    <row r="33" spans="1:13" ht="13.8" x14ac:dyDescent="0.4">
      <c r="A33" s="10" t="s">
        <v>28</v>
      </c>
      <c r="B33" s="111">
        <v>3.43</v>
      </c>
      <c r="C33" s="111">
        <v>3.62</v>
      </c>
      <c r="D33" s="111">
        <v>5.8</v>
      </c>
    </row>
    <row r="34" spans="1:13" ht="14.1" thickBot="1" x14ac:dyDescent="0.45">
      <c r="A34" s="10" t="s">
        <v>29</v>
      </c>
      <c r="B34" s="111">
        <v>2.5499999999999998</v>
      </c>
      <c r="C34" s="111">
        <v>3.33</v>
      </c>
      <c r="D34" s="111">
        <v>2.76</v>
      </c>
    </row>
    <row r="35" spans="1:13" ht="14.4" thickTop="1" x14ac:dyDescent="0.5">
      <c r="A35" s="38" t="s">
        <v>45</v>
      </c>
      <c r="B35" s="39">
        <f>AVERAGE(B23:B34)</f>
        <v>4.3483333333333336</v>
      </c>
      <c r="C35" s="40">
        <f>AVERAGE(C23:C34)</f>
        <v>4.5049999999999999</v>
      </c>
      <c r="D35" s="40">
        <f>AVERAGE(D23:D34)</f>
        <v>6.1733333333333347</v>
      </c>
    </row>
    <row r="37" spans="1:13" x14ac:dyDescent="0.4">
      <c r="A37" s="14"/>
      <c r="B37" s="15"/>
      <c r="C37" s="15"/>
      <c r="D37" s="15"/>
    </row>
    <row r="39" spans="1:13" x14ac:dyDescent="0.4">
      <c r="B39" s="5" t="s">
        <v>42</v>
      </c>
      <c r="C39" s="5" t="s">
        <v>43</v>
      </c>
      <c r="D39" s="5" t="s">
        <v>44</v>
      </c>
      <c r="L39" s="28" t="s">
        <v>51</v>
      </c>
    </row>
    <row r="40" spans="1:13" x14ac:dyDescent="0.4">
      <c r="A40" s="11" t="s">
        <v>17</v>
      </c>
      <c r="B40" s="5"/>
      <c r="C40" s="5"/>
      <c r="D40" s="5"/>
      <c r="L40" s="43" t="s">
        <v>46</v>
      </c>
      <c r="M40" s="45">
        <f>AVERAGE(D5:D16)</f>
        <v>8.432500000000001</v>
      </c>
    </row>
    <row r="41" spans="1:13" ht="13.8" x14ac:dyDescent="0.4">
      <c r="A41" s="10" t="s">
        <v>18</v>
      </c>
      <c r="B41" s="111">
        <v>3.39</v>
      </c>
      <c r="C41" s="111">
        <v>3.88</v>
      </c>
      <c r="D41" s="111">
        <v>3.13</v>
      </c>
      <c r="L41" s="42" t="s">
        <v>47</v>
      </c>
      <c r="M41" s="45">
        <f>AVERAGE(D23:D34)</f>
        <v>6.1733333333333347</v>
      </c>
    </row>
    <row r="42" spans="1:13" ht="13.8" x14ac:dyDescent="0.4">
      <c r="A42" s="10" t="s">
        <v>19</v>
      </c>
      <c r="B42" s="111">
        <v>3.65</v>
      </c>
      <c r="C42" s="111">
        <v>4.6900000000000004</v>
      </c>
      <c r="D42" s="111">
        <v>8.82</v>
      </c>
      <c r="L42" s="43" t="s">
        <v>48</v>
      </c>
      <c r="M42" s="45">
        <f>AVERAGE(D41:D52)</f>
        <v>5.2458333333333327</v>
      </c>
    </row>
    <row r="43" spans="1:13" ht="13.8" x14ac:dyDescent="0.4">
      <c r="A43" s="10" t="s">
        <v>20</v>
      </c>
      <c r="B43" s="111">
        <v>4.82</v>
      </c>
      <c r="C43" s="111">
        <v>5.99</v>
      </c>
      <c r="D43" s="111">
        <v>5.93</v>
      </c>
    </row>
    <row r="44" spans="1:13" ht="13.8" x14ac:dyDescent="0.4">
      <c r="A44" s="10" t="s">
        <v>21</v>
      </c>
      <c r="B44" s="111">
        <v>7.93</v>
      </c>
      <c r="C44" s="111">
        <v>3.3</v>
      </c>
      <c r="D44" s="111">
        <v>4.22</v>
      </c>
    </row>
    <row r="45" spans="1:13" ht="13.8" x14ac:dyDescent="0.4">
      <c r="A45" s="10" t="s">
        <v>22</v>
      </c>
      <c r="B45" s="111">
        <v>3.36</v>
      </c>
      <c r="C45" s="111">
        <v>4.8899999999999997</v>
      </c>
      <c r="D45" s="111">
        <v>6.49</v>
      </c>
    </row>
    <row r="46" spans="1:13" ht="13.8" x14ac:dyDescent="0.4">
      <c r="A46" s="10" t="s">
        <v>23</v>
      </c>
      <c r="B46" s="111">
        <v>11.46</v>
      </c>
      <c r="C46" s="111">
        <v>5.46</v>
      </c>
      <c r="D46" s="111">
        <v>6.26</v>
      </c>
    </row>
    <row r="47" spans="1:13" ht="13.8" x14ac:dyDescent="0.4">
      <c r="A47" s="10" t="s">
        <v>24</v>
      </c>
      <c r="B47" s="111">
        <v>4.25</v>
      </c>
      <c r="C47" s="111">
        <v>4.09</v>
      </c>
      <c r="D47" s="111">
        <v>2.7</v>
      </c>
    </row>
    <row r="48" spans="1:13" ht="13.8" x14ac:dyDescent="0.4">
      <c r="A48" s="10" t="s">
        <v>25</v>
      </c>
      <c r="B48" s="111">
        <v>9.35</v>
      </c>
      <c r="C48" s="111">
        <v>3.62</v>
      </c>
      <c r="D48" s="111">
        <v>5.39</v>
      </c>
    </row>
    <row r="49" spans="1:14" ht="13.8" x14ac:dyDescent="0.4">
      <c r="A49" s="10" t="s">
        <v>26</v>
      </c>
      <c r="B49" s="111">
        <v>7.2</v>
      </c>
      <c r="C49" s="111">
        <v>5.22</v>
      </c>
      <c r="D49" s="111">
        <v>7.12</v>
      </c>
    </row>
    <row r="50" spans="1:14" ht="13.8" x14ac:dyDescent="0.4">
      <c r="A50" s="10" t="s">
        <v>27</v>
      </c>
      <c r="B50" s="111">
        <v>3.72</v>
      </c>
      <c r="C50" s="111">
        <v>4.4000000000000004</v>
      </c>
      <c r="D50" s="111">
        <v>6.2</v>
      </c>
    </row>
    <row r="51" spans="1:14" ht="13.8" x14ac:dyDescent="0.4">
      <c r="A51" s="10" t="s">
        <v>28</v>
      </c>
      <c r="B51" s="111">
        <v>4.25</v>
      </c>
      <c r="C51" s="111">
        <v>4.4000000000000004</v>
      </c>
      <c r="D51" s="111">
        <v>4</v>
      </c>
    </row>
    <row r="52" spans="1:14" ht="14.1" thickBot="1" x14ac:dyDescent="0.45">
      <c r="A52" s="10" t="s">
        <v>29</v>
      </c>
      <c r="B52" s="111">
        <v>2.38</v>
      </c>
      <c r="C52" s="111">
        <v>2.35</v>
      </c>
      <c r="D52" s="111">
        <v>2.69</v>
      </c>
    </row>
    <row r="53" spans="1:14" ht="14.4" thickTop="1" x14ac:dyDescent="0.5">
      <c r="A53" s="38" t="s">
        <v>45</v>
      </c>
      <c r="B53" s="39">
        <f>AVERAGE(B41:B52)</f>
        <v>5.48</v>
      </c>
      <c r="C53" s="40">
        <f>AVERAGE(C41:C52)</f>
        <v>4.357499999999999</v>
      </c>
      <c r="D53" s="40">
        <f>AVERAGE(D41:D52)</f>
        <v>5.2458333333333327</v>
      </c>
    </row>
    <row r="54" spans="1:14" x14ac:dyDescent="0.4">
      <c r="C54" s="8"/>
      <c r="D54" s="8"/>
    </row>
    <row r="55" spans="1:14" x14ac:dyDescent="0.4">
      <c r="A55" s="14"/>
      <c r="B55" s="15"/>
      <c r="C55" s="20"/>
      <c r="D55" s="20"/>
    </row>
    <row r="58" spans="1:14" ht="15" x14ac:dyDescent="0.5">
      <c r="F58" s="44" t="s">
        <v>52</v>
      </c>
    </row>
    <row r="60" spans="1:14" x14ac:dyDescent="0.4">
      <c r="M60" s="28" t="s">
        <v>53</v>
      </c>
    </row>
    <row r="61" spans="1:14" x14ac:dyDescent="0.4">
      <c r="M61" s="43" t="s">
        <v>46</v>
      </c>
      <c r="N61" s="45">
        <f>AVERAGE(M4,M22,M40)</f>
        <v>6.091388888888889</v>
      </c>
    </row>
    <row r="62" spans="1:14" x14ac:dyDescent="0.4">
      <c r="M62" s="42" t="s">
        <v>47</v>
      </c>
      <c r="N62" s="45">
        <f>AVERAGE(M5,M23,M41)</f>
        <v>5.0088888888888894</v>
      </c>
    </row>
    <row r="63" spans="1:14" x14ac:dyDescent="0.4">
      <c r="M63" s="43" t="s">
        <v>48</v>
      </c>
      <c r="N63" s="45">
        <f>AVERAGE(M6,M24,M42)</f>
        <v>5.0277777777777777</v>
      </c>
    </row>
    <row r="67" spans="13:19" x14ac:dyDescent="0.4">
      <c r="M67" s="10"/>
      <c r="N67" s="5"/>
      <c r="O67" s="10"/>
    </row>
    <row r="68" spans="13:19" x14ac:dyDescent="0.4">
      <c r="M68" s="114"/>
    </row>
    <row r="69" spans="13:19" x14ac:dyDescent="0.4">
      <c r="M69" s="114"/>
    </row>
    <row r="70" spans="13:19" x14ac:dyDescent="0.4">
      <c r="M70" s="114"/>
    </row>
    <row r="71" spans="13:19" x14ac:dyDescent="0.4">
      <c r="M71" s="49"/>
      <c r="N71" s="49"/>
      <c r="O71" s="49"/>
      <c r="P71" s="49"/>
      <c r="Q71" s="49"/>
      <c r="R71" s="49"/>
      <c r="S71" s="49"/>
    </row>
    <row r="72" spans="13:19" x14ac:dyDescent="0.4">
      <c r="M72" s="49"/>
      <c r="N72" s="49"/>
      <c r="O72" s="49"/>
      <c r="P72" s="49"/>
      <c r="Q72" s="49"/>
      <c r="R72" s="49"/>
      <c r="S72" s="49"/>
    </row>
    <row r="73" spans="13:19" x14ac:dyDescent="0.4">
      <c r="M73" s="49"/>
      <c r="N73" s="49"/>
      <c r="O73" s="49"/>
      <c r="P73" s="49"/>
      <c r="Q73" s="49"/>
      <c r="R73" s="49"/>
      <c r="S73" s="49"/>
    </row>
    <row r="74" spans="13:19" ht="12.6" x14ac:dyDescent="0.45">
      <c r="M74" s="81"/>
      <c r="N74" s="81"/>
      <c r="O74" s="81"/>
      <c r="P74" s="81"/>
      <c r="Q74" s="81"/>
      <c r="R74" s="49"/>
      <c r="S74" s="49"/>
    </row>
    <row r="75" spans="13:19" x14ac:dyDescent="0.4">
      <c r="M75" s="72"/>
      <c r="N75" s="72"/>
      <c r="O75" s="72"/>
      <c r="P75" s="72"/>
      <c r="Q75" s="72"/>
      <c r="R75" s="49"/>
      <c r="S75" s="49"/>
    </row>
    <row r="76" spans="13:19" x14ac:dyDescent="0.4">
      <c r="M76" s="72"/>
      <c r="N76" s="72"/>
      <c r="O76" s="72"/>
      <c r="P76" s="72"/>
      <c r="Q76" s="72"/>
      <c r="R76" s="49"/>
      <c r="S76" s="49"/>
    </row>
    <row r="77" spans="13:19" x14ac:dyDescent="0.4">
      <c r="M77" s="72"/>
      <c r="N77" s="72"/>
      <c r="O77" s="72"/>
      <c r="P77" s="72"/>
      <c r="Q77" s="72"/>
      <c r="R77" s="49"/>
      <c r="S77" s="49"/>
    </row>
    <row r="78" spans="13:19" x14ac:dyDescent="0.4">
      <c r="M78" s="49"/>
      <c r="N78" s="49"/>
      <c r="O78" s="49"/>
      <c r="P78" s="49"/>
      <c r="Q78" s="49"/>
      <c r="R78" s="49"/>
      <c r="S78" s="49"/>
    </row>
    <row r="79" spans="13:19" x14ac:dyDescent="0.4">
      <c r="M79" s="49"/>
      <c r="N79" s="49"/>
      <c r="O79" s="49"/>
      <c r="P79" s="49"/>
      <c r="Q79" s="49"/>
      <c r="R79" s="49"/>
      <c r="S79" s="49"/>
    </row>
    <row r="80" spans="13:19" x14ac:dyDescent="0.4">
      <c r="M80" s="49"/>
      <c r="N80" s="49"/>
      <c r="O80" s="49"/>
      <c r="P80" s="49"/>
      <c r="Q80" s="49"/>
      <c r="R80" s="49"/>
      <c r="S80" s="49"/>
    </row>
    <row r="81" spans="13:19" ht="12.6" x14ac:dyDescent="0.45">
      <c r="M81" s="81"/>
      <c r="N81" s="81"/>
      <c r="O81" s="81"/>
      <c r="P81" s="81"/>
      <c r="Q81" s="81"/>
      <c r="R81" s="81"/>
      <c r="S81" s="81"/>
    </row>
    <row r="82" spans="13:19" x14ac:dyDescent="0.4">
      <c r="M82" s="72"/>
      <c r="N82" s="72"/>
      <c r="O82" s="72"/>
      <c r="P82" s="72"/>
      <c r="Q82" s="72"/>
      <c r="R82" s="72"/>
      <c r="S82" s="72"/>
    </row>
    <row r="83" spans="13:19" x14ac:dyDescent="0.4">
      <c r="M83" s="72"/>
      <c r="N83" s="72"/>
      <c r="O83" s="72"/>
      <c r="P83" s="72"/>
      <c r="Q83" s="72"/>
      <c r="R83" s="72"/>
      <c r="S83" s="72"/>
    </row>
    <row r="84" spans="13:19" x14ac:dyDescent="0.4">
      <c r="M84" s="72"/>
      <c r="N84" s="72"/>
      <c r="O84" s="72"/>
      <c r="P84" s="72"/>
      <c r="Q84" s="72"/>
      <c r="R84" s="72"/>
      <c r="S84" s="72"/>
    </row>
    <row r="85" spans="13:19" x14ac:dyDescent="0.4">
      <c r="M85" s="72"/>
      <c r="N85" s="72"/>
      <c r="O85" s="72"/>
      <c r="P85" s="72"/>
      <c r="Q85" s="72"/>
      <c r="R85" s="72"/>
      <c r="S85" s="7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17E0-7A2E-48F7-942B-42D86B71F168}">
  <dimension ref="A1:S127"/>
  <sheetViews>
    <sheetView workbookViewId="0">
      <selection activeCell="M118" sqref="M118"/>
    </sheetView>
  </sheetViews>
  <sheetFormatPr defaultRowHeight="12.3" x14ac:dyDescent="0.4"/>
  <cols>
    <col min="1" max="1" width="8.1640625" style="12" customWidth="1"/>
    <col min="2" max="4" width="15.609375" style="4" customWidth="1"/>
    <col min="6" max="6" width="20.44140625" customWidth="1"/>
    <col min="14" max="14" width="3.6640625" customWidth="1"/>
    <col min="16" max="16" width="2.33203125" customWidth="1"/>
    <col min="17" max="17" width="5.38671875" customWidth="1"/>
    <col min="18" max="18" width="2.44140625" customWidth="1"/>
  </cols>
  <sheetData>
    <row r="1" spans="1:16" s="16" customFormat="1" x14ac:dyDescent="0.4">
      <c r="A1" s="17"/>
      <c r="B1" s="18"/>
      <c r="C1" s="18"/>
      <c r="D1" s="18"/>
      <c r="E1" s="80"/>
    </row>
    <row r="2" spans="1:16" x14ac:dyDescent="0.4">
      <c r="A2" s="1"/>
      <c r="B2" s="7"/>
      <c r="C2" s="7"/>
      <c r="D2" s="7"/>
      <c r="E2" s="68"/>
    </row>
    <row r="3" spans="1:16" x14ac:dyDescent="0.4">
      <c r="A3" s="1"/>
      <c r="B3" s="7"/>
      <c r="C3" s="7"/>
      <c r="D3" s="7"/>
      <c r="E3" s="68"/>
    </row>
    <row r="4" spans="1:16" ht="20.100000000000001" x14ac:dyDescent="0.4">
      <c r="A4" s="102" t="s">
        <v>42</v>
      </c>
      <c r="B4" s="7"/>
      <c r="C4" s="7"/>
      <c r="D4" s="7"/>
      <c r="E4" s="68"/>
      <c r="P4" s="11"/>
    </row>
    <row r="5" spans="1:16" x14ac:dyDescent="0.4">
      <c r="A5" s="1"/>
      <c r="B5" s="7"/>
      <c r="C5" s="7"/>
      <c r="D5" s="7"/>
      <c r="E5" s="68"/>
    </row>
    <row r="6" spans="1:16" x14ac:dyDescent="0.4">
      <c r="A6" s="1"/>
      <c r="B6" s="10" t="s">
        <v>108</v>
      </c>
      <c r="C6" s="10" t="s">
        <v>109</v>
      </c>
      <c r="D6" s="10" t="s">
        <v>110</v>
      </c>
      <c r="E6" s="69"/>
      <c r="F6" s="28" t="s">
        <v>86</v>
      </c>
      <c r="G6" s="28"/>
      <c r="H6" s="28"/>
      <c r="I6" s="28"/>
      <c r="J6" s="28"/>
      <c r="P6" s="28"/>
    </row>
    <row r="7" spans="1:16" ht="13.8" x14ac:dyDescent="0.4">
      <c r="A7" s="10">
        <v>1</v>
      </c>
      <c r="B7" s="106">
        <v>3.2</v>
      </c>
      <c r="C7" s="106">
        <v>3.68</v>
      </c>
      <c r="D7" s="106">
        <v>3.39</v>
      </c>
      <c r="E7" s="68"/>
      <c r="F7" s="28"/>
      <c r="G7" s="28"/>
      <c r="H7" s="28"/>
      <c r="I7" s="28"/>
      <c r="J7" s="28"/>
      <c r="M7" s="68"/>
      <c r="N7" s="28"/>
      <c r="P7" s="49"/>
    </row>
    <row r="8" spans="1:16" ht="14.1" thickBot="1" x14ac:dyDescent="0.5">
      <c r="A8" s="10">
        <v>2</v>
      </c>
      <c r="B8" s="107">
        <v>3.12</v>
      </c>
      <c r="C8" s="106">
        <v>4.0599999999999996</v>
      </c>
      <c r="D8" s="106">
        <v>3.65</v>
      </c>
      <c r="E8" s="68"/>
      <c r="F8" s="28" t="s">
        <v>87</v>
      </c>
      <c r="G8" s="28"/>
      <c r="H8" s="28"/>
      <c r="I8" s="28"/>
      <c r="J8" s="28"/>
      <c r="O8" s="90"/>
      <c r="P8" s="49"/>
    </row>
    <row r="9" spans="1:16" ht="13.8" x14ac:dyDescent="0.45">
      <c r="A9" s="10">
        <v>3</v>
      </c>
      <c r="B9" s="107">
        <v>5.67</v>
      </c>
      <c r="C9" s="106">
        <v>3.96</v>
      </c>
      <c r="D9" s="106">
        <v>4.82</v>
      </c>
      <c r="E9" s="68"/>
      <c r="F9" s="76" t="s">
        <v>88</v>
      </c>
      <c r="G9" s="76" t="s">
        <v>89</v>
      </c>
      <c r="H9" s="76" t="s">
        <v>84</v>
      </c>
      <c r="I9" s="76" t="s">
        <v>90</v>
      </c>
      <c r="J9" s="76" t="s">
        <v>91</v>
      </c>
      <c r="O9" s="49"/>
      <c r="P9" s="49"/>
    </row>
    <row r="10" spans="1:16" ht="13.8" x14ac:dyDescent="0.45">
      <c r="A10" s="10">
        <v>4</v>
      </c>
      <c r="B10" s="107">
        <v>3.4</v>
      </c>
      <c r="C10" s="106">
        <v>4.7</v>
      </c>
      <c r="D10" s="106">
        <v>7.93</v>
      </c>
      <c r="E10" s="68"/>
      <c r="F10" s="78" t="s">
        <v>108</v>
      </c>
      <c r="G10" s="72">
        <v>12</v>
      </c>
      <c r="H10" s="72">
        <v>56.4</v>
      </c>
      <c r="I10" s="72">
        <v>4.7</v>
      </c>
      <c r="J10" s="72">
        <v>9.4729090909090967</v>
      </c>
      <c r="O10" s="81"/>
      <c r="P10" s="81"/>
    </row>
    <row r="11" spans="1:16" ht="13.8" x14ac:dyDescent="0.45">
      <c r="A11" s="10">
        <v>5</v>
      </c>
      <c r="B11" s="107">
        <v>3.46</v>
      </c>
      <c r="C11" s="106">
        <v>2.85</v>
      </c>
      <c r="D11" s="106">
        <v>3.36</v>
      </c>
      <c r="E11" s="68"/>
      <c r="F11" s="78" t="s">
        <v>109</v>
      </c>
      <c r="G11" s="72">
        <v>12</v>
      </c>
      <c r="H11" s="72">
        <v>52.18</v>
      </c>
      <c r="I11" s="72">
        <v>4.3483333333333336</v>
      </c>
      <c r="J11" s="72">
        <v>3.2923060606060619</v>
      </c>
      <c r="O11" s="72"/>
      <c r="P11" s="72"/>
    </row>
    <row r="12" spans="1:16" ht="14.1" thickBot="1" x14ac:dyDescent="0.5">
      <c r="A12" s="10">
        <v>6</v>
      </c>
      <c r="B12" s="107">
        <v>3.66</v>
      </c>
      <c r="C12" s="106">
        <v>6.79</v>
      </c>
      <c r="D12" s="106">
        <v>11.46</v>
      </c>
      <c r="E12" s="68"/>
      <c r="F12" s="77" t="s">
        <v>110</v>
      </c>
      <c r="G12" s="73">
        <v>12</v>
      </c>
      <c r="H12" s="73">
        <v>65.760000000000005</v>
      </c>
      <c r="I12" s="73">
        <v>5.48</v>
      </c>
      <c r="J12" s="73">
        <v>8.0071454545454497</v>
      </c>
      <c r="O12" s="72"/>
      <c r="P12" s="72"/>
    </row>
    <row r="13" spans="1:16" ht="13.8" x14ac:dyDescent="0.45">
      <c r="A13" s="10">
        <v>7</v>
      </c>
      <c r="B13" s="107">
        <v>6.66</v>
      </c>
      <c r="C13" s="106">
        <v>1.52</v>
      </c>
      <c r="D13" s="106">
        <v>4.25</v>
      </c>
      <c r="E13" s="68"/>
      <c r="O13" s="72"/>
      <c r="P13" s="72"/>
    </row>
    <row r="14" spans="1:16" ht="13.8" x14ac:dyDescent="0.45">
      <c r="A14" s="10">
        <v>8</v>
      </c>
      <c r="B14" s="108">
        <v>13.65</v>
      </c>
      <c r="C14" s="106">
        <v>4.49</v>
      </c>
      <c r="D14" s="106">
        <v>9.35</v>
      </c>
      <c r="E14" s="68"/>
      <c r="O14" s="72"/>
      <c r="P14" s="72"/>
    </row>
    <row r="15" spans="1:16" ht="14.1" thickBot="1" x14ac:dyDescent="0.5">
      <c r="A15" s="10">
        <v>9</v>
      </c>
      <c r="B15" s="107">
        <v>4.53</v>
      </c>
      <c r="C15" s="106">
        <v>6.73</v>
      </c>
      <c r="D15" s="106">
        <v>7.2</v>
      </c>
      <c r="E15" s="68"/>
      <c r="F15" s="28" t="s">
        <v>92</v>
      </c>
      <c r="G15" s="28"/>
      <c r="H15" s="28"/>
      <c r="I15" s="28"/>
      <c r="J15" s="28"/>
      <c r="K15" s="28"/>
      <c r="L15" s="28"/>
      <c r="O15" s="72"/>
      <c r="P15" s="72"/>
    </row>
    <row r="16" spans="1:16" ht="13.8" x14ac:dyDescent="0.45">
      <c r="A16" s="10">
        <v>10</v>
      </c>
      <c r="B16" s="107">
        <v>4</v>
      </c>
      <c r="C16" s="106">
        <v>7.42</v>
      </c>
      <c r="D16" s="106">
        <v>3.72</v>
      </c>
      <c r="E16" s="68"/>
      <c r="F16" s="76" t="s">
        <v>93</v>
      </c>
      <c r="G16" s="76" t="s">
        <v>94</v>
      </c>
      <c r="H16" s="76" t="s">
        <v>95</v>
      </c>
      <c r="I16" s="76" t="s">
        <v>96</v>
      </c>
      <c r="J16" s="76" t="s">
        <v>97</v>
      </c>
      <c r="K16" s="76" t="s">
        <v>98</v>
      </c>
      <c r="L16" s="76" t="s">
        <v>99</v>
      </c>
      <c r="O16" s="72"/>
      <c r="P16" s="72"/>
    </row>
    <row r="17" spans="1:19" ht="13.8" x14ac:dyDescent="0.45">
      <c r="A17" s="10">
        <v>11</v>
      </c>
      <c r="B17" s="107">
        <v>2.9</v>
      </c>
      <c r="C17" s="106">
        <v>3.43</v>
      </c>
      <c r="D17" s="106">
        <v>4.25</v>
      </c>
      <c r="E17" s="68"/>
      <c r="F17" s="98" t="s">
        <v>100</v>
      </c>
      <c r="G17" s="99">
        <v>8.0509555555556176</v>
      </c>
      <c r="H17" s="99">
        <v>2</v>
      </c>
      <c r="I17" s="99">
        <v>4.0254777777778088</v>
      </c>
      <c r="J17" s="99">
        <v>0.58137029114591676</v>
      </c>
      <c r="K17" s="99">
        <v>0.56475541865099499</v>
      </c>
      <c r="L17" s="99">
        <v>3.2849176510382869</v>
      </c>
      <c r="N17" s="10" t="s">
        <v>147</v>
      </c>
      <c r="O17" s="10">
        <f>K17</f>
        <v>0.56475541865099499</v>
      </c>
      <c r="P17" s="10" t="s">
        <v>146</v>
      </c>
      <c r="Q17" s="10">
        <f>J27</f>
        <v>0.05</v>
      </c>
      <c r="R17" s="10" t="s">
        <v>148</v>
      </c>
      <c r="S17" s="129" t="b">
        <f>K17&lt;J27</f>
        <v>0</v>
      </c>
    </row>
    <row r="18" spans="1:19" ht="13.8" x14ac:dyDescent="0.45">
      <c r="A18" s="101">
        <v>12</v>
      </c>
      <c r="B18" s="109">
        <v>2.15</v>
      </c>
      <c r="C18" s="110">
        <v>2.5499999999999998</v>
      </c>
      <c r="D18" s="110">
        <v>2.38</v>
      </c>
      <c r="E18" s="68"/>
      <c r="F18" s="78" t="s">
        <v>101</v>
      </c>
      <c r="G18" s="72">
        <v>228.49596666666665</v>
      </c>
      <c r="H18" s="72">
        <v>33</v>
      </c>
      <c r="I18" s="72">
        <v>6.9241202020202017</v>
      </c>
      <c r="J18" s="72"/>
      <c r="K18" s="72"/>
      <c r="L18" s="72"/>
      <c r="O18" s="72"/>
      <c r="P18" s="72"/>
    </row>
    <row r="19" spans="1:19" x14ac:dyDescent="0.4">
      <c r="A19" s="1"/>
      <c r="B19" s="7"/>
      <c r="C19" s="7"/>
      <c r="D19" s="7"/>
      <c r="E19" s="68"/>
      <c r="F19" s="78"/>
      <c r="G19" s="72"/>
      <c r="H19" s="72"/>
      <c r="I19" s="72"/>
      <c r="J19" s="72"/>
      <c r="K19" s="72"/>
      <c r="L19" s="72"/>
      <c r="O19" s="72"/>
      <c r="P19" s="72"/>
    </row>
    <row r="20" spans="1:19" ht="14.1" thickBot="1" x14ac:dyDescent="0.45">
      <c r="A20" s="10" t="s">
        <v>84</v>
      </c>
      <c r="B20" s="56">
        <f>SUM(B7:B18)</f>
        <v>56.4</v>
      </c>
      <c r="C20" s="56">
        <f t="shared" ref="C20:D20" si="0">SUM(C7:C18)</f>
        <v>52.18</v>
      </c>
      <c r="D20" s="56">
        <f t="shared" si="0"/>
        <v>65.760000000000005</v>
      </c>
      <c r="E20" s="68"/>
      <c r="F20" s="77" t="s">
        <v>102</v>
      </c>
      <c r="G20" s="73">
        <v>236.54692222222226</v>
      </c>
      <c r="H20" s="73">
        <v>35</v>
      </c>
      <c r="I20" s="73"/>
      <c r="J20" s="73"/>
      <c r="K20" s="73"/>
      <c r="L20" s="73"/>
      <c r="O20" s="72"/>
      <c r="P20" s="72"/>
    </row>
    <row r="21" spans="1:19" ht="13.8" x14ac:dyDescent="0.4">
      <c r="A21" s="10" t="s">
        <v>85</v>
      </c>
      <c r="B21" s="56">
        <f>AVERAGE(B7:B18)</f>
        <v>4.7</v>
      </c>
      <c r="C21" s="56">
        <f t="shared" ref="C21:D21" si="1">AVERAGE(C7:C18)</f>
        <v>4.3483333333333336</v>
      </c>
      <c r="D21" s="56">
        <f t="shared" si="1"/>
        <v>5.48</v>
      </c>
      <c r="E21" s="68"/>
      <c r="O21" s="72"/>
      <c r="P21" s="72"/>
    </row>
    <row r="22" spans="1:19" ht="13.8" x14ac:dyDescent="0.4">
      <c r="A22" s="10" t="s">
        <v>103</v>
      </c>
      <c r="B22" s="56">
        <f>VAR(B7:B18)</f>
        <v>9.4729090909090967</v>
      </c>
      <c r="C22" s="56">
        <f t="shared" ref="C22:D22" si="2">VAR(C7:C18)</f>
        <v>3.2923060606060619</v>
      </c>
      <c r="D22" s="56">
        <f t="shared" si="2"/>
        <v>8.0071454545454497</v>
      </c>
      <c r="E22" s="68"/>
      <c r="O22" s="49"/>
      <c r="P22" s="49"/>
    </row>
    <row r="23" spans="1:19" ht="13.8" x14ac:dyDescent="0.4">
      <c r="A23" s="10" t="s">
        <v>132</v>
      </c>
      <c r="B23" s="56">
        <f>STDEV(B7:B18)</f>
        <v>3.0778091381547843</v>
      </c>
      <c r="C23" s="56">
        <f t="shared" ref="C23:D23" si="3">STDEV(C7:C18)</f>
        <v>1.8144712895513289</v>
      </c>
      <c r="D23" s="56">
        <f t="shared" si="3"/>
        <v>2.8296899926574022</v>
      </c>
      <c r="E23" s="68"/>
    </row>
    <row r="24" spans="1:19" ht="13.8" x14ac:dyDescent="0.4">
      <c r="A24" s="10" t="s">
        <v>133</v>
      </c>
      <c r="B24" s="56">
        <f>STDEV(B7:B18)/SQRT(COUNT(B7:B18))</f>
        <v>0.88848696721397746</v>
      </c>
      <c r="C24" s="56">
        <f>STDEV(C7:C18)/SQRT(COUNT(C7:C18))</f>
        <v>0.52379274372965356</v>
      </c>
      <c r="D24" s="56">
        <f>STDEV(D7:D18)/SQRT(COUNT(D7:D18))</f>
        <v>0.8168611394919707</v>
      </c>
      <c r="E24" s="68"/>
    </row>
    <row r="25" spans="1:19" x14ac:dyDescent="0.4">
      <c r="A25" s="1"/>
      <c r="B25" s="7"/>
      <c r="C25" s="7"/>
      <c r="D25" s="7"/>
      <c r="E25" s="68"/>
    </row>
    <row r="26" spans="1:19" x14ac:dyDescent="0.4">
      <c r="A26" s="1"/>
      <c r="B26" s="7"/>
      <c r="C26" s="7"/>
      <c r="D26" s="7"/>
      <c r="E26" s="68"/>
    </row>
    <row r="27" spans="1:19" ht="15.6" x14ac:dyDescent="0.4">
      <c r="A27" s="1"/>
      <c r="B27" s="7"/>
      <c r="C27" s="7"/>
      <c r="D27" s="7"/>
      <c r="E27" s="68"/>
      <c r="F27" s="74" t="s">
        <v>104</v>
      </c>
      <c r="G27" s="75" t="s">
        <v>94</v>
      </c>
      <c r="I27" s="79" t="s">
        <v>112</v>
      </c>
      <c r="J27" s="7">
        <v>0.05</v>
      </c>
      <c r="L27" s="11" t="s">
        <v>137</v>
      </c>
    </row>
    <row r="28" spans="1:19" x14ac:dyDescent="0.4">
      <c r="A28" s="1"/>
      <c r="B28" s="7"/>
      <c r="C28" s="7"/>
      <c r="D28" s="7"/>
      <c r="E28" s="68"/>
      <c r="F28" s="74" t="s">
        <v>105</v>
      </c>
      <c r="G28" s="75" t="s">
        <v>95</v>
      </c>
      <c r="I28" s="10" t="s">
        <v>113</v>
      </c>
      <c r="J28" s="1">
        <v>2</v>
      </c>
      <c r="L28" s="28" t="s">
        <v>118</v>
      </c>
    </row>
    <row r="29" spans="1:19" x14ac:dyDescent="0.4">
      <c r="A29" s="1"/>
      <c r="B29" s="7"/>
      <c r="C29" s="7"/>
      <c r="D29" s="7"/>
      <c r="E29" s="68"/>
      <c r="F29" s="74" t="s">
        <v>106</v>
      </c>
      <c r="G29" s="75" t="s">
        <v>96</v>
      </c>
      <c r="I29" s="10" t="s">
        <v>111</v>
      </c>
      <c r="J29" s="1">
        <v>0.56475541865099499</v>
      </c>
      <c r="L29" s="28" t="s">
        <v>119</v>
      </c>
    </row>
    <row r="30" spans="1:19" x14ac:dyDescent="0.4">
      <c r="A30" s="1"/>
      <c r="B30" s="7"/>
      <c r="C30" s="7"/>
      <c r="D30" s="7"/>
      <c r="E30" s="68"/>
      <c r="F30" s="74" t="s">
        <v>107</v>
      </c>
      <c r="G30" s="75" t="s">
        <v>97</v>
      </c>
      <c r="I30" s="11"/>
      <c r="J30" s="1"/>
      <c r="L30" s="150" t="b">
        <v>0</v>
      </c>
      <c r="M30" s="150"/>
      <c r="N30" s="150"/>
      <c r="O30" s="150"/>
      <c r="P30" s="150"/>
      <c r="Q30" s="150"/>
      <c r="R30" s="150"/>
      <c r="S30" s="150"/>
    </row>
    <row r="31" spans="1:19" x14ac:dyDescent="0.4">
      <c r="A31" s="1"/>
      <c r="B31" s="7"/>
      <c r="C31" s="7"/>
      <c r="D31" s="7"/>
      <c r="E31" s="68"/>
      <c r="F31" s="10"/>
      <c r="G31" s="10"/>
      <c r="I31" s="68"/>
      <c r="J31" s="68"/>
      <c r="K31" s="68"/>
      <c r="L31" s="68"/>
      <c r="M31" s="68"/>
      <c r="N31" s="68"/>
    </row>
    <row r="32" spans="1:19" x14ac:dyDescent="0.4">
      <c r="A32" s="1"/>
      <c r="B32" s="7"/>
      <c r="C32" s="7"/>
      <c r="D32" s="7"/>
      <c r="E32" s="68"/>
      <c r="I32" s="68"/>
      <c r="J32" s="68"/>
      <c r="K32" s="68"/>
      <c r="L32" s="68"/>
      <c r="M32" s="68"/>
      <c r="N32" s="68"/>
    </row>
    <row r="33" spans="1:16" s="16" customFormat="1" x14ac:dyDescent="0.4">
      <c r="A33" s="17"/>
      <c r="B33" s="18"/>
      <c r="C33" s="18"/>
      <c r="D33" s="18"/>
      <c r="E33" s="80"/>
    </row>
    <row r="34" spans="1:16" x14ac:dyDescent="0.4">
      <c r="A34" s="1"/>
      <c r="B34" s="7"/>
      <c r="C34" s="7"/>
      <c r="D34" s="7"/>
      <c r="E34" s="68"/>
    </row>
    <row r="35" spans="1:16" x14ac:dyDescent="0.4">
      <c r="A35" s="1"/>
      <c r="B35" s="7"/>
      <c r="C35" s="7"/>
      <c r="D35" s="7"/>
      <c r="E35" s="68"/>
    </row>
    <row r="36" spans="1:16" ht="20.100000000000001" x14ac:dyDescent="0.4">
      <c r="A36" s="102" t="s">
        <v>43</v>
      </c>
      <c r="B36" s="7"/>
      <c r="C36" s="7"/>
      <c r="D36" s="7"/>
      <c r="E36" s="68"/>
      <c r="P36" s="11"/>
    </row>
    <row r="37" spans="1:16" x14ac:dyDescent="0.4">
      <c r="A37" s="1"/>
      <c r="B37" s="7"/>
      <c r="C37" s="7"/>
      <c r="D37" s="7"/>
      <c r="E37" s="68"/>
    </row>
    <row r="38" spans="1:16" x14ac:dyDescent="0.4">
      <c r="A38" s="1"/>
      <c r="B38" s="10" t="s">
        <v>108</v>
      </c>
      <c r="C38" s="10" t="s">
        <v>109</v>
      </c>
      <c r="D38" s="10" t="s">
        <v>110</v>
      </c>
      <c r="E38" s="69"/>
      <c r="F38" s="28" t="s">
        <v>86</v>
      </c>
      <c r="P38" s="28"/>
    </row>
    <row r="39" spans="1:16" ht="13.8" x14ac:dyDescent="0.4">
      <c r="A39" s="10">
        <v>1</v>
      </c>
      <c r="B39" s="33">
        <v>3.22</v>
      </c>
      <c r="C39" s="111">
        <v>2.82</v>
      </c>
      <c r="D39" s="111">
        <v>3.88</v>
      </c>
      <c r="E39" s="68"/>
      <c r="F39" s="28"/>
      <c r="M39" s="68"/>
      <c r="N39" s="28"/>
      <c r="P39" s="49"/>
    </row>
    <row r="40" spans="1:16" ht="14.1" thickBot="1" x14ac:dyDescent="0.5">
      <c r="A40" s="10">
        <v>2</v>
      </c>
      <c r="B40" s="34">
        <v>8.25</v>
      </c>
      <c r="C40" s="111">
        <v>4.66</v>
      </c>
      <c r="D40" s="111">
        <v>4.6900000000000004</v>
      </c>
      <c r="E40" s="68"/>
      <c r="F40" s="28" t="s">
        <v>87</v>
      </c>
      <c r="O40" s="90"/>
      <c r="P40" s="49"/>
    </row>
    <row r="41" spans="1:16" ht="13.8" x14ac:dyDescent="0.45">
      <c r="A41" s="10">
        <v>3</v>
      </c>
      <c r="B41" s="34">
        <v>7.65</v>
      </c>
      <c r="C41" s="111">
        <v>4.45</v>
      </c>
      <c r="D41" s="111">
        <v>5.99</v>
      </c>
      <c r="E41" s="68"/>
      <c r="F41" s="76" t="s">
        <v>88</v>
      </c>
      <c r="G41" s="76" t="s">
        <v>89</v>
      </c>
      <c r="H41" s="76" t="s">
        <v>84</v>
      </c>
      <c r="I41" s="76" t="s">
        <v>90</v>
      </c>
      <c r="J41" s="76" t="s">
        <v>91</v>
      </c>
      <c r="O41" s="49"/>
      <c r="P41" s="49"/>
    </row>
    <row r="42" spans="1:16" ht="13.8" x14ac:dyDescent="0.45">
      <c r="A42" s="10">
        <v>4</v>
      </c>
      <c r="B42" s="34">
        <v>3.13</v>
      </c>
      <c r="C42" s="111">
        <v>2.8</v>
      </c>
      <c r="D42" s="111">
        <v>3.3</v>
      </c>
      <c r="E42" s="68"/>
      <c r="F42" s="78" t="s">
        <v>108</v>
      </c>
      <c r="G42" s="72">
        <v>12</v>
      </c>
      <c r="H42" s="72">
        <v>61.699999999999989</v>
      </c>
      <c r="I42" s="72">
        <v>5.1416666666666657</v>
      </c>
      <c r="J42" s="72">
        <v>4.0545424242424337</v>
      </c>
      <c r="O42" s="81"/>
      <c r="P42" s="81"/>
    </row>
    <row r="43" spans="1:16" ht="13.8" x14ac:dyDescent="0.45">
      <c r="A43" s="10">
        <v>5</v>
      </c>
      <c r="B43" s="34">
        <v>5.73</v>
      </c>
      <c r="C43" s="111">
        <v>4.57</v>
      </c>
      <c r="D43" s="111">
        <v>4.8899999999999997</v>
      </c>
      <c r="E43" s="68"/>
      <c r="F43" s="78" t="s">
        <v>109</v>
      </c>
      <c r="G43" s="72">
        <v>12</v>
      </c>
      <c r="H43" s="72">
        <v>54.059999999999995</v>
      </c>
      <c r="I43" s="72">
        <v>4.5049999999999999</v>
      </c>
      <c r="J43" s="72">
        <v>3.3395727272727345</v>
      </c>
      <c r="O43" s="72"/>
      <c r="P43" s="72"/>
    </row>
    <row r="44" spans="1:16" ht="14.1" thickBot="1" x14ac:dyDescent="0.5">
      <c r="A44" s="10">
        <v>6</v>
      </c>
      <c r="B44" s="34">
        <v>4.99</v>
      </c>
      <c r="C44" s="111">
        <v>4.2</v>
      </c>
      <c r="D44" s="111">
        <v>5.46</v>
      </c>
      <c r="E44" s="68"/>
      <c r="F44" s="77" t="s">
        <v>110</v>
      </c>
      <c r="G44" s="73">
        <v>12</v>
      </c>
      <c r="H44" s="73">
        <v>52.289999999999992</v>
      </c>
      <c r="I44" s="73">
        <v>4.357499999999999</v>
      </c>
      <c r="J44" s="73">
        <v>1.0012750000000106</v>
      </c>
      <c r="O44" s="72"/>
      <c r="P44" s="72"/>
    </row>
    <row r="45" spans="1:16" ht="13.8" x14ac:dyDescent="0.45">
      <c r="A45" s="10">
        <v>7</v>
      </c>
      <c r="B45" s="34">
        <v>6.29</v>
      </c>
      <c r="C45" s="111">
        <v>4.72</v>
      </c>
      <c r="D45" s="111">
        <v>4.09</v>
      </c>
      <c r="E45" s="68"/>
      <c r="F45" s="28"/>
      <c r="O45" s="72"/>
      <c r="P45" s="72"/>
    </row>
    <row r="46" spans="1:16" ht="13.8" x14ac:dyDescent="0.45">
      <c r="A46" s="10">
        <v>8</v>
      </c>
      <c r="B46" s="34">
        <v>7.4</v>
      </c>
      <c r="C46" s="111">
        <v>2.8</v>
      </c>
      <c r="D46" s="111">
        <v>3.62</v>
      </c>
      <c r="E46" s="68"/>
      <c r="F46" s="28"/>
      <c r="O46" s="72"/>
      <c r="P46" s="72"/>
    </row>
    <row r="47" spans="1:16" ht="14.1" thickBot="1" x14ac:dyDescent="0.5">
      <c r="A47" s="10">
        <v>9</v>
      </c>
      <c r="B47" s="34">
        <v>3.5</v>
      </c>
      <c r="C47" s="111">
        <v>7.46</v>
      </c>
      <c r="D47" s="111">
        <v>5.22</v>
      </c>
      <c r="E47" s="68"/>
      <c r="F47" s="28" t="s">
        <v>92</v>
      </c>
      <c r="O47" s="72"/>
      <c r="P47" s="72"/>
    </row>
    <row r="48" spans="1:16" ht="13.8" x14ac:dyDescent="0.45">
      <c r="A48" s="10">
        <v>10</v>
      </c>
      <c r="B48" s="34">
        <v>3.73</v>
      </c>
      <c r="C48" s="111">
        <v>8.6300000000000008</v>
      </c>
      <c r="D48" s="111">
        <v>4.4000000000000004</v>
      </c>
      <c r="E48" s="68"/>
      <c r="F48" s="76" t="s">
        <v>93</v>
      </c>
      <c r="G48" s="76" t="s">
        <v>94</v>
      </c>
      <c r="H48" s="76" t="s">
        <v>95</v>
      </c>
      <c r="I48" s="76" t="s">
        <v>96</v>
      </c>
      <c r="J48" s="76" t="s">
        <v>97</v>
      </c>
      <c r="K48" s="76" t="s">
        <v>98</v>
      </c>
      <c r="L48" s="76" t="s">
        <v>99</v>
      </c>
      <c r="O48" s="72"/>
      <c r="P48" s="72"/>
    </row>
    <row r="49" spans="1:19" ht="13.8" x14ac:dyDescent="0.45">
      <c r="A49" s="10">
        <v>11</v>
      </c>
      <c r="B49" s="34">
        <v>5.69</v>
      </c>
      <c r="C49" s="111">
        <v>3.62</v>
      </c>
      <c r="D49" s="111">
        <v>4.4000000000000004</v>
      </c>
      <c r="E49" s="68"/>
      <c r="F49" s="98" t="s">
        <v>100</v>
      </c>
      <c r="G49" s="99">
        <v>4.1680722222222357</v>
      </c>
      <c r="H49" s="99">
        <v>2</v>
      </c>
      <c r="I49" s="99">
        <v>2.0840361111111179</v>
      </c>
      <c r="J49" s="99">
        <v>0.74470730013720776</v>
      </c>
      <c r="K49" s="99">
        <v>0.48268513943659003</v>
      </c>
      <c r="L49" s="99">
        <v>3.2849176510382869</v>
      </c>
      <c r="N49" s="10" t="s">
        <v>147</v>
      </c>
      <c r="O49" s="10">
        <f>K49</f>
        <v>0.48268513943659003</v>
      </c>
      <c r="P49" s="10" t="s">
        <v>146</v>
      </c>
      <c r="Q49" s="10">
        <f>J59</f>
        <v>0.05</v>
      </c>
      <c r="R49" s="10" t="s">
        <v>148</v>
      </c>
      <c r="S49" s="129" t="b">
        <f>K49&lt;J59</f>
        <v>0</v>
      </c>
    </row>
    <row r="50" spans="1:19" ht="13.8" x14ac:dyDescent="0.45">
      <c r="A50" s="101">
        <v>12</v>
      </c>
      <c r="B50" s="112">
        <v>2.12</v>
      </c>
      <c r="C50" s="113">
        <v>3.33</v>
      </c>
      <c r="D50" s="113">
        <v>2.35</v>
      </c>
      <c r="E50" s="68"/>
      <c r="F50" s="78" t="s">
        <v>101</v>
      </c>
      <c r="G50" s="72">
        <v>92.349291666666687</v>
      </c>
      <c r="H50" s="72">
        <v>33</v>
      </c>
      <c r="I50" s="72">
        <v>2.7984633838383846</v>
      </c>
      <c r="J50" s="72"/>
      <c r="K50" s="72"/>
      <c r="L50" s="72"/>
      <c r="O50" s="72"/>
      <c r="P50" s="72"/>
    </row>
    <row r="51" spans="1:19" x14ac:dyDescent="0.4">
      <c r="A51" s="1"/>
      <c r="B51" s="7"/>
      <c r="C51" s="7"/>
      <c r="D51" s="7"/>
      <c r="E51" s="68"/>
      <c r="F51" s="78"/>
      <c r="G51" s="72"/>
      <c r="H51" s="72"/>
      <c r="I51" s="72"/>
      <c r="J51" s="72"/>
      <c r="K51" s="72"/>
      <c r="L51" s="72"/>
      <c r="O51" s="72"/>
      <c r="P51" s="72"/>
    </row>
    <row r="52" spans="1:19" ht="14.1" thickBot="1" x14ac:dyDescent="0.45">
      <c r="A52" s="10" t="s">
        <v>84</v>
      </c>
      <c r="B52" s="56">
        <f>SUM(B39:B50)</f>
        <v>61.699999999999989</v>
      </c>
      <c r="C52" s="56">
        <f t="shared" ref="C52:D52" si="4">SUM(C39:C50)</f>
        <v>54.059999999999995</v>
      </c>
      <c r="D52" s="56">
        <f t="shared" si="4"/>
        <v>52.289999999999992</v>
      </c>
      <c r="E52" s="68"/>
      <c r="F52" s="77" t="s">
        <v>102</v>
      </c>
      <c r="G52" s="73">
        <v>96.517363888888923</v>
      </c>
      <c r="H52" s="73">
        <v>35</v>
      </c>
      <c r="I52" s="73"/>
      <c r="J52" s="73"/>
      <c r="K52" s="73"/>
      <c r="L52" s="73"/>
      <c r="O52" s="72"/>
      <c r="P52" s="72"/>
    </row>
    <row r="53" spans="1:19" ht="13.8" x14ac:dyDescent="0.4">
      <c r="A53" s="10" t="s">
        <v>85</v>
      </c>
      <c r="B53" s="56">
        <f>AVERAGE(B39:B50)</f>
        <v>5.1416666666666657</v>
      </c>
      <c r="C53" s="56">
        <f t="shared" ref="C53:D53" si="5">AVERAGE(C39:C50)</f>
        <v>4.5049999999999999</v>
      </c>
      <c r="D53" s="56">
        <f t="shared" si="5"/>
        <v>4.357499999999999</v>
      </c>
      <c r="E53" s="68"/>
      <c r="O53" s="72"/>
      <c r="P53" s="72"/>
    </row>
    <row r="54" spans="1:19" ht="13.8" x14ac:dyDescent="0.4">
      <c r="A54" s="10" t="s">
        <v>103</v>
      </c>
      <c r="B54" s="56">
        <f>VAR(B39:B50)</f>
        <v>4.0545424242424337</v>
      </c>
      <c r="C54" s="56">
        <f t="shared" ref="C54:D54" si="6">VAR(C39:C50)</f>
        <v>3.3395727272727345</v>
      </c>
      <c r="D54" s="56">
        <f t="shared" si="6"/>
        <v>1.0012750000000106</v>
      </c>
      <c r="E54" s="68"/>
      <c r="O54" s="49"/>
      <c r="P54" s="49"/>
    </row>
    <row r="55" spans="1:19" ht="13.8" x14ac:dyDescent="0.4">
      <c r="A55" s="10" t="s">
        <v>132</v>
      </c>
      <c r="B55" s="56">
        <f>STDEV(B39:B50)</f>
        <v>2.0135894378553028</v>
      </c>
      <c r="C55" s="56">
        <f t="shared" ref="C55:D55" si="7">STDEV(C39:C50)</f>
        <v>1.8274497878937015</v>
      </c>
      <c r="D55" s="56">
        <f t="shared" si="7"/>
        <v>1.0006372969263191</v>
      </c>
      <c r="E55" s="68"/>
    </row>
    <row r="56" spans="1:19" ht="13.8" x14ac:dyDescent="0.4">
      <c r="A56" s="10" t="s">
        <v>133</v>
      </c>
      <c r="B56" s="56">
        <f>STDEV(B39:B50)/SQRT(COUNT(B39:B50))</f>
        <v>0.58127320199157317</v>
      </c>
      <c r="C56" s="56">
        <f>STDEV(C39:C50)/SQRT(COUNT(C39:C50))</f>
        <v>0.52753931348547656</v>
      </c>
      <c r="D56" s="56">
        <f>STDEV(D39:D50)/SQRT(COUNT(D39:D50))</f>
        <v>0.28885910637079493</v>
      </c>
      <c r="E56" s="68"/>
    </row>
    <row r="57" spans="1:19" x14ac:dyDescent="0.4">
      <c r="A57" s="1"/>
      <c r="B57" s="7"/>
      <c r="C57" s="7"/>
      <c r="D57" s="7"/>
      <c r="E57" s="68"/>
    </row>
    <row r="58" spans="1:19" x14ac:dyDescent="0.4">
      <c r="A58" s="1"/>
      <c r="B58" s="7"/>
      <c r="C58" s="7"/>
      <c r="D58" s="7"/>
      <c r="E58" s="68"/>
    </row>
    <row r="59" spans="1:19" ht="15.6" x14ac:dyDescent="0.4">
      <c r="A59" s="1"/>
      <c r="B59" s="7"/>
      <c r="C59" s="7"/>
      <c r="D59" s="7"/>
      <c r="E59" s="68"/>
      <c r="F59" s="74" t="s">
        <v>104</v>
      </c>
      <c r="G59" s="75" t="s">
        <v>94</v>
      </c>
      <c r="I59" s="79" t="s">
        <v>112</v>
      </c>
      <c r="J59" s="7">
        <v>0.05</v>
      </c>
      <c r="L59" s="11" t="s">
        <v>138</v>
      </c>
    </row>
    <row r="60" spans="1:19" x14ac:dyDescent="0.4">
      <c r="A60" s="1"/>
      <c r="B60" s="7"/>
      <c r="C60" s="7"/>
      <c r="D60" s="7"/>
      <c r="E60" s="68"/>
      <c r="F60" s="74" t="s">
        <v>105</v>
      </c>
      <c r="G60" s="75" t="s">
        <v>95</v>
      </c>
      <c r="I60" s="10" t="s">
        <v>113</v>
      </c>
      <c r="J60" s="1">
        <v>2</v>
      </c>
      <c r="L60" s="28" t="s">
        <v>118</v>
      </c>
    </row>
    <row r="61" spans="1:19" x14ac:dyDescent="0.4">
      <c r="A61" s="1"/>
      <c r="B61" s="7"/>
      <c r="C61" s="7"/>
      <c r="D61" s="7"/>
      <c r="E61" s="68"/>
      <c r="F61" s="74" t="s">
        <v>106</v>
      </c>
      <c r="G61" s="75" t="s">
        <v>96</v>
      </c>
      <c r="I61" s="10" t="s">
        <v>111</v>
      </c>
      <c r="J61" s="1">
        <v>0.48268513943659003</v>
      </c>
      <c r="L61" s="28" t="s">
        <v>119</v>
      </c>
    </row>
    <row r="62" spans="1:19" x14ac:dyDescent="0.4">
      <c r="A62" s="1"/>
      <c r="B62" s="7"/>
      <c r="C62" s="7"/>
      <c r="D62" s="7"/>
      <c r="E62" s="68"/>
      <c r="F62" s="74" t="s">
        <v>107</v>
      </c>
      <c r="G62" s="75" t="s">
        <v>97</v>
      </c>
      <c r="I62" s="11"/>
      <c r="J62" s="1"/>
      <c r="L62" s="150" t="b">
        <v>0</v>
      </c>
      <c r="M62" s="150"/>
      <c r="N62" s="150"/>
      <c r="O62" s="150"/>
      <c r="P62" s="150"/>
      <c r="Q62" s="150"/>
      <c r="R62" s="150"/>
      <c r="S62" s="150"/>
    </row>
    <row r="63" spans="1:19" x14ac:dyDescent="0.4">
      <c r="A63" s="1"/>
      <c r="B63" s="7"/>
      <c r="C63" s="7"/>
      <c r="D63" s="7"/>
      <c r="E63" s="68"/>
      <c r="F63" s="10"/>
      <c r="G63" s="10"/>
      <c r="I63" s="68"/>
      <c r="J63" s="68"/>
      <c r="K63" s="68"/>
      <c r="L63" s="68"/>
      <c r="M63" s="68"/>
      <c r="N63" s="68"/>
    </row>
    <row r="64" spans="1:19" x14ac:dyDescent="0.4">
      <c r="A64" s="1"/>
      <c r="B64" s="7"/>
      <c r="C64" s="7"/>
      <c r="D64" s="7"/>
      <c r="E64" s="68"/>
      <c r="I64" s="68"/>
      <c r="J64" s="68"/>
      <c r="K64" s="68"/>
      <c r="L64" s="68"/>
      <c r="M64" s="68"/>
      <c r="N64" s="68"/>
    </row>
    <row r="65" spans="1:16" s="16" customFormat="1" x14ac:dyDescent="0.4">
      <c r="A65" s="17"/>
      <c r="B65" s="18"/>
      <c r="C65" s="18"/>
      <c r="D65" s="18"/>
      <c r="E65" s="80"/>
    </row>
    <row r="66" spans="1:16" x14ac:dyDescent="0.4">
      <c r="A66" s="1"/>
      <c r="B66" s="7"/>
      <c r="C66" s="7"/>
      <c r="D66" s="7"/>
      <c r="E66" s="68"/>
    </row>
    <row r="67" spans="1:16" x14ac:dyDescent="0.4">
      <c r="A67" s="1"/>
      <c r="B67" s="7"/>
      <c r="C67" s="7"/>
      <c r="D67" s="7"/>
      <c r="E67" s="68"/>
    </row>
    <row r="68" spans="1:16" ht="20.100000000000001" x14ac:dyDescent="0.4">
      <c r="A68" s="102" t="s">
        <v>44</v>
      </c>
      <c r="B68" s="7"/>
      <c r="C68" s="7"/>
      <c r="D68" s="7"/>
      <c r="E68" s="68"/>
      <c r="P68" s="11"/>
    </row>
    <row r="69" spans="1:16" x14ac:dyDescent="0.4">
      <c r="A69" s="1"/>
      <c r="B69" s="7"/>
      <c r="C69" s="7"/>
      <c r="D69" s="7"/>
      <c r="E69" s="68"/>
    </row>
    <row r="70" spans="1:16" x14ac:dyDescent="0.4">
      <c r="A70" s="1"/>
      <c r="B70" s="10" t="s">
        <v>108</v>
      </c>
      <c r="C70" s="10" t="s">
        <v>109</v>
      </c>
      <c r="D70" s="10" t="s">
        <v>110</v>
      </c>
      <c r="E70" s="69"/>
      <c r="F70" s="28" t="s">
        <v>86</v>
      </c>
      <c r="P70" s="28"/>
    </row>
    <row r="71" spans="1:16" ht="13.8" x14ac:dyDescent="0.4">
      <c r="A71" s="10">
        <v>1</v>
      </c>
      <c r="B71" s="33">
        <v>4.95</v>
      </c>
      <c r="C71" s="111">
        <v>3.26</v>
      </c>
      <c r="D71" s="111">
        <v>3.13</v>
      </c>
      <c r="E71" s="68"/>
      <c r="F71" s="28"/>
      <c r="M71" s="68"/>
      <c r="N71" s="28"/>
      <c r="P71" s="49"/>
    </row>
    <row r="72" spans="1:16" ht="14.1" thickBot="1" x14ac:dyDescent="0.5">
      <c r="A72" s="10">
        <v>2</v>
      </c>
      <c r="B72" s="34">
        <v>6.66</v>
      </c>
      <c r="C72" s="111">
        <v>5.65</v>
      </c>
      <c r="D72" s="111">
        <v>8.82</v>
      </c>
      <c r="E72" s="68"/>
      <c r="F72" s="28" t="s">
        <v>87</v>
      </c>
      <c r="O72" s="90"/>
      <c r="P72" s="49"/>
    </row>
    <row r="73" spans="1:16" ht="13.8" x14ac:dyDescent="0.45">
      <c r="A73" s="10">
        <v>3</v>
      </c>
      <c r="B73" s="35">
        <v>18.63</v>
      </c>
      <c r="C73" s="111">
        <v>7.02</v>
      </c>
      <c r="D73" s="111">
        <v>5.93</v>
      </c>
      <c r="E73" s="68"/>
      <c r="F73" s="76" t="s">
        <v>88</v>
      </c>
      <c r="G73" s="76" t="s">
        <v>89</v>
      </c>
      <c r="H73" s="76" t="s">
        <v>84</v>
      </c>
      <c r="I73" s="76" t="s">
        <v>90</v>
      </c>
      <c r="J73" s="76" t="s">
        <v>91</v>
      </c>
      <c r="O73" s="49"/>
      <c r="P73" s="49"/>
    </row>
    <row r="74" spans="1:16" ht="13.8" x14ac:dyDescent="0.45">
      <c r="A74" s="10">
        <v>4</v>
      </c>
      <c r="B74" s="34">
        <v>4.12</v>
      </c>
      <c r="C74" s="111">
        <v>5.33</v>
      </c>
      <c r="D74" s="111">
        <v>4.22</v>
      </c>
      <c r="E74" s="68"/>
      <c r="F74" s="78" t="s">
        <v>108</v>
      </c>
      <c r="G74" s="72">
        <v>12</v>
      </c>
      <c r="H74" s="72">
        <v>101.19000000000001</v>
      </c>
      <c r="I74" s="72">
        <v>8.432500000000001</v>
      </c>
      <c r="J74" s="72">
        <v>27.404384090909069</v>
      </c>
      <c r="O74" s="81"/>
      <c r="P74" s="81"/>
    </row>
    <row r="75" spans="1:16" ht="13.8" x14ac:dyDescent="0.45">
      <c r="A75" s="10">
        <v>5</v>
      </c>
      <c r="B75" s="34">
        <v>6.19</v>
      </c>
      <c r="C75" s="111">
        <v>4.18</v>
      </c>
      <c r="D75" s="111">
        <v>6.49</v>
      </c>
      <c r="E75" s="68"/>
      <c r="F75" s="78" t="s">
        <v>109</v>
      </c>
      <c r="G75" s="72">
        <v>12</v>
      </c>
      <c r="H75" s="72">
        <v>74.080000000000013</v>
      </c>
      <c r="I75" s="72">
        <v>6.1733333333333347</v>
      </c>
      <c r="J75" s="72">
        <v>11.910060606060586</v>
      </c>
      <c r="O75" s="72"/>
      <c r="P75" s="72"/>
    </row>
    <row r="76" spans="1:16" ht="14.1" thickBot="1" x14ac:dyDescent="0.5">
      <c r="A76" s="10">
        <v>6</v>
      </c>
      <c r="B76" s="34">
        <v>17.7</v>
      </c>
      <c r="C76" s="111">
        <v>4.9400000000000004</v>
      </c>
      <c r="D76" s="111">
        <v>6.26</v>
      </c>
      <c r="E76" s="68"/>
      <c r="F76" s="77" t="s">
        <v>110</v>
      </c>
      <c r="G76" s="73">
        <v>12</v>
      </c>
      <c r="H76" s="73">
        <v>62.949999999999996</v>
      </c>
      <c r="I76" s="73">
        <v>5.2458333333333327</v>
      </c>
      <c r="J76" s="73">
        <v>3.6688810606060644</v>
      </c>
      <c r="O76" s="72"/>
      <c r="P76" s="72"/>
    </row>
    <row r="77" spans="1:16" ht="13.8" x14ac:dyDescent="0.45">
      <c r="A77" s="10">
        <v>7</v>
      </c>
      <c r="B77" s="34">
        <v>8.9</v>
      </c>
      <c r="C77" s="111">
        <v>4.18</v>
      </c>
      <c r="D77" s="111">
        <v>2.7</v>
      </c>
      <c r="E77" s="68"/>
      <c r="F77" s="28"/>
      <c r="O77" s="72"/>
      <c r="P77" s="72"/>
    </row>
    <row r="78" spans="1:16" ht="13.8" x14ac:dyDescent="0.45">
      <c r="A78" s="10">
        <v>8</v>
      </c>
      <c r="B78" s="34">
        <v>6.73</v>
      </c>
      <c r="C78" s="111">
        <v>5.23</v>
      </c>
      <c r="D78" s="111">
        <v>5.39</v>
      </c>
      <c r="E78" s="68"/>
      <c r="F78" s="28"/>
      <c r="O78" s="72"/>
      <c r="P78" s="72"/>
    </row>
    <row r="79" spans="1:16" ht="14.1" thickBot="1" x14ac:dyDescent="0.5">
      <c r="A79" s="10">
        <v>9</v>
      </c>
      <c r="B79" s="34">
        <v>9</v>
      </c>
      <c r="C79" s="111">
        <v>15</v>
      </c>
      <c r="D79" s="111">
        <v>7.12</v>
      </c>
      <c r="E79" s="68"/>
      <c r="F79" s="28" t="s">
        <v>92</v>
      </c>
      <c r="O79" s="72"/>
      <c r="P79" s="72"/>
    </row>
    <row r="80" spans="1:16" ht="13.8" x14ac:dyDescent="0.45">
      <c r="A80" s="10">
        <v>10</v>
      </c>
      <c r="B80" s="34">
        <v>12</v>
      </c>
      <c r="C80" s="111">
        <v>10.73</v>
      </c>
      <c r="D80" s="111">
        <v>6.2</v>
      </c>
      <c r="E80" s="68"/>
      <c r="F80" s="76" t="s">
        <v>93</v>
      </c>
      <c r="G80" s="76" t="s">
        <v>94</v>
      </c>
      <c r="H80" s="76" t="s">
        <v>95</v>
      </c>
      <c r="I80" s="76" t="s">
        <v>96</v>
      </c>
      <c r="J80" s="76" t="s">
        <v>97</v>
      </c>
      <c r="K80" s="76" t="s">
        <v>98</v>
      </c>
      <c r="L80" s="76" t="s">
        <v>99</v>
      </c>
      <c r="O80" s="72"/>
      <c r="P80" s="72"/>
    </row>
    <row r="81" spans="1:19" ht="13.8" x14ac:dyDescent="0.45">
      <c r="A81" s="10">
        <v>11</v>
      </c>
      <c r="B81" s="34">
        <v>3.79</v>
      </c>
      <c r="C81" s="111">
        <v>5.8</v>
      </c>
      <c r="D81" s="111">
        <v>4</v>
      </c>
      <c r="E81" s="68"/>
      <c r="F81" s="98" t="s">
        <v>100</v>
      </c>
      <c r="G81" s="99">
        <v>64.475738888888657</v>
      </c>
      <c r="H81" s="99">
        <v>2</v>
      </c>
      <c r="I81" s="99">
        <v>32.237869444444328</v>
      </c>
      <c r="J81" s="99">
        <v>2.2500261817522889</v>
      </c>
      <c r="K81" s="99">
        <v>0.121326057212679</v>
      </c>
      <c r="L81" s="99">
        <v>3.2849176510382869</v>
      </c>
      <c r="N81" s="10" t="s">
        <v>147</v>
      </c>
      <c r="O81" s="10">
        <f>K81</f>
        <v>0.121326057212679</v>
      </c>
      <c r="P81" s="10" t="s">
        <v>146</v>
      </c>
      <c r="Q81" s="10">
        <f>J91</f>
        <v>0.05</v>
      </c>
      <c r="R81" s="10" t="s">
        <v>148</v>
      </c>
      <c r="S81" s="129" t="b">
        <f>K81&lt;J91</f>
        <v>0</v>
      </c>
    </row>
    <row r="82" spans="1:19" ht="13.8" x14ac:dyDescent="0.45">
      <c r="A82" s="101">
        <v>12</v>
      </c>
      <c r="B82" s="112">
        <v>2.52</v>
      </c>
      <c r="C82" s="113">
        <v>2.76</v>
      </c>
      <c r="D82" s="113">
        <v>2.69</v>
      </c>
      <c r="E82" s="68"/>
      <c r="F82" s="78" t="s">
        <v>101</v>
      </c>
      <c r="G82" s="72">
        <v>472.81658333333331</v>
      </c>
      <c r="H82" s="72">
        <v>33</v>
      </c>
      <c r="I82" s="72">
        <v>14.327775252525251</v>
      </c>
      <c r="J82" s="72"/>
      <c r="K82" s="72"/>
      <c r="L82" s="72"/>
      <c r="O82" s="72"/>
      <c r="P82" s="72"/>
    </row>
    <row r="83" spans="1:19" x14ac:dyDescent="0.4">
      <c r="A83" s="1"/>
      <c r="B83" s="7"/>
      <c r="C83" s="7"/>
      <c r="D83" s="7"/>
      <c r="E83" s="68"/>
      <c r="F83" s="78"/>
      <c r="G83" s="72"/>
      <c r="H83" s="72"/>
      <c r="I83" s="72"/>
      <c r="J83" s="72"/>
      <c r="K83" s="72"/>
      <c r="L83" s="72"/>
      <c r="O83" s="72"/>
      <c r="P83" s="72"/>
    </row>
    <row r="84" spans="1:19" ht="14.1" thickBot="1" x14ac:dyDescent="0.45">
      <c r="A84" s="10" t="s">
        <v>84</v>
      </c>
      <c r="B84" s="56">
        <f>SUM(B71:B82)</f>
        <v>101.19000000000001</v>
      </c>
      <c r="C84" s="56">
        <f t="shared" ref="C84:D84" si="8">SUM(C71:C82)</f>
        <v>74.080000000000013</v>
      </c>
      <c r="D84" s="56">
        <f t="shared" si="8"/>
        <v>62.949999999999996</v>
      </c>
      <c r="E84" s="68"/>
      <c r="F84" s="77" t="s">
        <v>102</v>
      </c>
      <c r="G84" s="73">
        <v>537.29232222222197</v>
      </c>
      <c r="H84" s="73">
        <v>35</v>
      </c>
      <c r="I84" s="73"/>
      <c r="J84" s="73"/>
      <c r="K84" s="73"/>
      <c r="L84" s="73"/>
      <c r="O84" s="72"/>
      <c r="P84" s="72"/>
    </row>
    <row r="85" spans="1:19" ht="13.8" x14ac:dyDescent="0.4">
      <c r="A85" s="10" t="s">
        <v>85</v>
      </c>
      <c r="B85" s="56">
        <f>AVERAGE(B71:B82)</f>
        <v>8.432500000000001</v>
      </c>
      <c r="C85" s="56">
        <f t="shared" ref="C85:D85" si="9">AVERAGE(C71:C82)</f>
        <v>6.1733333333333347</v>
      </c>
      <c r="D85" s="56">
        <f t="shared" si="9"/>
        <v>5.2458333333333327</v>
      </c>
      <c r="E85" s="68"/>
      <c r="O85" s="72"/>
      <c r="P85" s="72"/>
    </row>
    <row r="86" spans="1:19" ht="13.8" x14ac:dyDescent="0.4">
      <c r="A86" s="10" t="s">
        <v>103</v>
      </c>
      <c r="B86" s="56">
        <f>VAR(B71:B82)</f>
        <v>27.404384090909069</v>
      </c>
      <c r="C86" s="56">
        <f t="shared" ref="C86:D86" si="10">VAR(C71:C82)</f>
        <v>11.910060606060586</v>
      </c>
      <c r="D86" s="56">
        <f t="shared" si="10"/>
        <v>3.6688810606060644</v>
      </c>
      <c r="E86" s="68"/>
      <c r="O86" s="49"/>
      <c r="P86" s="49"/>
    </row>
    <row r="87" spans="1:19" ht="13.8" x14ac:dyDescent="0.4">
      <c r="A87" s="10" t="s">
        <v>132</v>
      </c>
      <c r="B87" s="56">
        <f>STDEV(B71:B82)</f>
        <v>5.234919683329351</v>
      </c>
      <c r="C87" s="56">
        <f t="shared" ref="C87:D87" si="11">STDEV(C71:C82)</f>
        <v>3.4510955660573335</v>
      </c>
      <c r="D87" s="56">
        <f t="shared" si="11"/>
        <v>1.91543234299885</v>
      </c>
      <c r="E87" s="68"/>
    </row>
    <row r="88" spans="1:19" ht="13.8" x14ac:dyDescent="0.4">
      <c r="A88" s="10" t="s">
        <v>133</v>
      </c>
      <c r="B88" s="56">
        <f>STDEV(B71:B82)/SQRT(COUNT(B71:B82))</f>
        <v>1.5111911441781356</v>
      </c>
      <c r="C88" s="56">
        <f>STDEV(C71:C82)/SQRT(COUNT(C71:C82))</f>
        <v>0.99624547703116273</v>
      </c>
      <c r="D88" s="56">
        <f>STDEV(D71:D82)/SQRT(COUNT(D71:D82))</f>
        <v>0.55293768942245081</v>
      </c>
      <c r="E88" s="68"/>
    </row>
    <row r="89" spans="1:19" x14ac:dyDescent="0.4">
      <c r="A89" s="1"/>
      <c r="B89" s="7"/>
      <c r="C89" s="7"/>
      <c r="D89" s="7"/>
      <c r="E89" s="68"/>
    </row>
    <row r="90" spans="1:19" x14ac:dyDescent="0.4">
      <c r="A90" s="1"/>
      <c r="B90" s="7"/>
      <c r="C90" s="7"/>
      <c r="D90" s="7"/>
      <c r="E90" s="68"/>
    </row>
    <row r="91" spans="1:19" ht="15.6" x14ac:dyDescent="0.4">
      <c r="A91" s="1"/>
      <c r="B91" s="7"/>
      <c r="C91" s="7"/>
      <c r="D91" s="7"/>
      <c r="E91" s="68"/>
      <c r="F91" s="74" t="s">
        <v>104</v>
      </c>
      <c r="G91" s="75" t="s">
        <v>94</v>
      </c>
      <c r="I91" s="79" t="s">
        <v>112</v>
      </c>
      <c r="J91" s="7">
        <v>0.05</v>
      </c>
      <c r="L91" s="11" t="s">
        <v>139</v>
      </c>
    </row>
    <row r="92" spans="1:19" x14ac:dyDescent="0.4">
      <c r="A92" s="1"/>
      <c r="B92" s="7"/>
      <c r="C92" s="7"/>
      <c r="D92" s="7"/>
      <c r="E92" s="68"/>
      <c r="F92" s="74" t="s">
        <v>105</v>
      </c>
      <c r="G92" s="75" t="s">
        <v>95</v>
      </c>
      <c r="I92" s="10" t="s">
        <v>113</v>
      </c>
      <c r="J92" s="1">
        <v>2</v>
      </c>
      <c r="L92" s="28" t="s">
        <v>118</v>
      </c>
    </row>
    <row r="93" spans="1:19" x14ac:dyDescent="0.4">
      <c r="A93" s="1"/>
      <c r="B93" s="7"/>
      <c r="C93" s="7"/>
      <c r="D93" s="7"/>
      <c r="E93" s="68"/>
      <c r="F93" s="74" t="s">
        <v>106</v>
      </c>
      <c r="G93" s="75" t="s">
        <v>96</v>
      </c>
      <c r="I93" s="10" t="s">
        <v>111</v>
      </c>
      <c r="J93" s="1">
        <v>0.121326057212679</v>
      </c>
      <c r="L93" s="28" t="s">
        <v>119</v>
      </c>
    </row>
    <row r="94" spans="1:19" x14ac:dyDescent="0.4">
      <c r="A94" s="1"/>
      <c r="B94" s="7"/>
      <c r="C94" s="7"/>
      <c r="D94" s="7"/>
      <c r="E94" s="68"/>
      <c r="F94" s="74" t="s">
        <v>107</v>
      </c>
      <c r="G94" s="75" t="s">
        <v>97</v>
      </c>
      <c r="I94" s="11"/>
      <c r="J94" s="1"/>
      <c r="L94" s="150" t="b">
        <v>0</v>
      </c>
      <c r="M94" s="150"/>
      <c r="N94" s="150"/>
      <c r="O94" s="150"/>
      <c r="P94" s="150"/>
      <c r="Q94" s="150"/>
      <c r="R94" s="150"/>
      <c r="S94" s="150"/>
    </row>
    <row r="95" spans="1:19" x14ac:dyDescent="0.4">
      <c r="A95" s="1"/>
      <c r="B95" s="7"/>
      <c r="C95" s="7"/>
      <c r="D95" s="7"/>
      <c r="E95" s="68"/>
      <c r="F95" s="10"/>
      <c r="G95" s="10"/>
      <c r="I95" s="68"/>
      <c r="J95" s="68"/>
      <c r="K95" s="68"/>
      <c r="L95" s="68"/>
      <c r="M95" s="68"/>
      <c r="N95" s="68"/>
    </row>
    <row r="96" spans="1:19" x14ac:dyDescent="0.4">
      <c r="A96" s="1"/>
      <c r="B96" s="7"/>
      <c r="C96" s="7"/>
      <c r="D96" s="7"/>
      <c r="E96" s="68"/>
      <c r="I96" s="68"/>
      <c r="J96" s="68"/>
      <c r="K96" s="68"/>
      <c r="L96" s="68"/>
      <c r="M96" s="68"/>
      <c r="N96" s="68"/>
    </row>
    <row r="97" spans="1:16" s="16" customFormat="1" x14ac:dyDescent="0.4">
      <c r="A97" s="17"/>
      <c r="B97" s="18"/>
      <c r="C97" s="18"/>
      <c r="D97" s="18"/>
      <c r="E97" s="80"/>
    </row>
    <row r="100" spans="1:16" ht="20.100000000000001" x14ac:dyDescent="0.4">
      <c r="A100" s="102" t="s">
        <v>143</v>
      </c>
      <c r="B100" s="7"/>
      <c r="C100" s="7"/>
      <c r="D100" s="7"/>
      <c r="E100" s="68"/>
      <c r="P100" s="11"/>
    </row>
    <row r="102" spans="1:16" ht="14.1" x14ac:dyDescent="0.45">
      <c r="A102" s="115"/>
      <c r="B102" s="116" t="s">
        <v>46</v>
      </c>
      <c r="C102" s="117" t="s">
        <v>47</v>
      </c>
      <c r="D102" s="116" t="s">
        <v>48</v>
      </c>
      <c r="F102" s="28" t="s">
        <v>86</v>
      </c>
    </row>
    <row r="103" spans="1:16" ht="13.8" x14ac:dyDescent="0.4">
      <c r="A103" s="122" t="s">
        <v>140</v>
      </c>
      <c r="B103" s="118">
        <f>AVERAGE(Times!B5:B16)</f>
        <v>4.7</v>
      </c>
      <c r="C103" s="118">
        <f>AVERAGE(Times!B23:B34)</f>
        <v>4.3483333333333336</v>
      </c>
      <c r="D103" s="118">
        <f>AVERAGE(Times!B41:B52)</f>
        <v>5.48</v>
      </c>
      <c r="F103" s="28"/>
    </row>
    <row r="104" spans="1:16" ht="14.1" thickBot="1" x14ac:dyDescent="0.45">
      <c r="A104" s="122" t="s">
        <v>141</v>
      </c>
      <c r="B104" s="118">
        <f>AVERAGE(Times!C5:C16)</f>
        <v>5.1416666666666657</v>
      </c>
      <c r="C104" s="118">
        <f>AVERAGE(Times!C23:C34)</f>
        <v>4.5049999999999999</v>
      </c>
      <c r="D104" s="118">
        <f>AVERAGE(Times!C41:C52)</f>
        <v>4.357499999999999</v>
      </c>
      <c r="F104" s="28" t="s">
        <v>87</v>
      </c>
    </row>
    <row r="105" spans="1:16" ht="14.1" thickBot="1" x14ac:dyDescent="0.45">
      <c r="A105" s="123" t="s">
        <v>142</v>
      </c>
      <c r="B105" s="119">
        <f>AVERAGE(Times!D5:D16)</f>
        <v>8.432500000000001</v>
      </c>
      <c r="C105" s="119">
        <f>AVERAGE(Times!D23:D34)</f>
        <v>6.1733333333333347</v>
      </c>
      <c r="D105" s="119">
        <f>AVERAGE(Times!D41:D52)</f>
        <v>5.2458333333333327</v>
      </c>
      <c r="F105" s="76" t="s">
        <v>88</v>
      </c>
      <c r="G105" s="76" t="s">
        <v>89</v>
      </c>
      <c r="H105" s="76" t="s">
        <v>84</v>
      </c>
      <c r="I105" s="76" t="s">
        <v>90</v>
      </c>
      <c r="J105" s="76" t="s">
        <v>91</v>
      </c>
    </row>
    <row r="106" spans="1:16" ht="13.8" x14ac:dyDescent="0.45">
      <c r="A106" s="124"/>
      <c r="B106" s="120"/>
      <c r="C106" s="120"/>
      <c r="D106" s="120"/>
      <c r="F106" s="78" t="s">
        <v>46</v>
      </c>
      <c r="G106" s="72">
        <v>3</v>
      </c>
      <c r="H106" s="72">
        <v>18.274166666666666</v>
      </c>
      <c r="I106" s="72">
        <v>6.091388888888889</v>
      </c>
      <c r="J106" s="72">
        <v>4.1593682870370472</v>
      </c>
    </row>
    <row r="107" spans="1:16" ht="13.8" x14ac:dyDescent="0.4">
      <c r="A107" s="125" t="s">
        <v>84</v>
      </c>
      <c r="B107" s="121">
        <f>SUM(B103:B105)</f>
        <v>18.274166666666666</v>
      </c>
      <c r="C107" s="121">
        <f>SUM(C103:C105)</f>
        <v>15.026666666666667</v>
      </c>
      <c r="D107" s="121">
        <f>SUM(D103:D105)</f>
        <v>15.083333333333332</v>
      </c>
      <c r="F107" s="78" t="s">
        <v>47</v>
      </c>
      <c r="G107" s="72">
        <v>3</v>
      </c>
      <c r="H107" s="72">
        <v>15.026666666666667</v>
      </c>
      <c r="I107" s="72">
        <v>5.0088888888888894</v>
      </c>
      <c r="J107" s="72">
        <v>1.0230842592592708</v>
      </c>
    </row>
    <row r="108" spans="1:16" ht="14.1" thickBot="1" x14ac:dyDescent="0.45">
      <c r="A108" s="122" t="s">
        <v>85</v>
      </c>
      <c r="B108" s="118">
        <f>AVERAGE(B103:B105)</f>
        <v>6.091388888888889</v>
      </c>
      <c r="C108" s="118">
        <f>AVERAGE(C103:C105)</f>
        <v>5.0088888888888894</v>
      </c>
      <c r="D108" s="118">
        <f>AVERAGE(D103:D105)</f>
        <v>5.0277777777777777</v>
      </c>
      <c r="F108" s="77" t="s">
        <v>48</v>
      </c>
      <c r="G108" s="73">
        <v>3</v>
      </c>
      <c r="H108" s="73">
        <v>15.083333333333332</v>
      </c>
      <c r="I108" s="73">
        <v>5.0277777777777777</v>
      </c>
      <c r="J108" s="73">
        <v>0.35066273148148219</v>
      </c>
    </row>
    <row r="109" spans="1:16" ht="13.8" x14ac:dyDescent="0.4">
      <c r="A109" s="122" t="s">
        <v>103</v>
      </c>
      <c r="B109" s="118">
        <f>VAR(B103:B105)</f>
        <v>4.1593682870370472</v>
      </c>
      <c r="C109" s="118">
        <f>VAR(C103:C105)</f>
        <v>1.0230842592592708</v>
      </c>
      <c r="D109" s="118">
        <f>VAR(D103:D105)</f>
        <v>0.35066273148148219</v>
      </c>
      <c r="F109" s="28"/>
    </row>
    <row r="110" spans="1:16" ht="13.8" x14ac:dyDescent="0.4">
      <c r="A110" s="122" t="s">
        <v>132</v>
      </c>
      <c r="B110" s="118">
        <f>STDEV(B103:B105)</f>
        <v>2.0394529381765709</v>
      </c>
      <c r="C110" s="118">
        <f>STDEV(C103:C105)</f>
        <v>1.0114762771608985</v>
      </c>
      <c r="D110" s="118">
        <f>STDEV(D103:D105)</f>
        <v>0.59216782374718924</v>
      </c>
      <c r="F110" s="28"/>
    </row>
    <row r="111" spans="1:16" ht="14.1" thickBot="1" x14ac:dyDescent="0.45">
      <c r="A111" s="122" t="s">
        <v>133</v>
      </c>
      <c r="B111" s="118">
        <f>STDEV(B103:B105)/SQRT(COUNT(B103:B105))</f>
        <v>1.1774787028558165</v>
      </c>
      <c r="C111" s="118">
        <f>STDEV(C103:C105)/SQRT(COUNT(C103:C105))</f>
        <v>0.5839761008977653</v>
      </c>
      <c r="D111" s="118">
        <f>STDEV(D103:D105)/SQRT(COUNT(D103:D105))</f>
        <v>0.34188825244587456</v>
      </c>
      <c r="F111" s="28" t="s">
        <v>92</v>
      </c>
    </row>
    <row r="112" spans="1:16" x14ac:dyDescent="0.4">
      <c r="A112"/>
      <c r="B112"/>
      <c r="C112"/>
      <c r="D112"/>
      <c r="F112" s="76" t="s">
        <v>93</v>
      </c>
      <c r="G112" s="76" t="s">
        <v>94</v>
      </c>
      <c r="H112" s="76" t="s">
        <v>95</v>
      </c>
      <c r="I112" s="76" t="s">
        <v>96</v>
      </c>
      <c r="J112" s="76" t="s">
        <v>97</v>
      </c>
      <c r="K112" s="76" t="s">
        <v>98</v>
      </c>
      <c r="L112" s="76" t="s">
        <v>99</v>
      </c>
    </row>
    <row r="113" spans="1:19" x14ac:dyDescent="0.4">
      <c r="A113"/>
      <c r="B113"/>
      <c r="C113"/>
      <c r="D113"/>
      <c r="F113" s="98" t="s">
        <v>100</v>
      </c>
      <c r="G113" s="99">
        <v>2.30343163580247</v>
      </c>
      <c r="H113" s="99">
        <v>2</v>
      </c>
      <c r="I113" s="99">
        <v>1.151715817901235</v>
      </c>
      <c r="J113" s="99">
        <v>0.62444884667058054</v>
      </c>
      <c r="K113" s="99">
        <v>0.567071524706384</v>
      </c>
      <c r="L113" s="99">
        <v>5.1432528497847176</v>
      </c>
      <c r="N113" s="10" t="s">
        <v>147</v>
      </c>
      <c r="O113" s="10">
        <f>K113</f>
        <v>0.567071524706384</v>
      </c>
      <c r="P113" s="10" t="s">
        <v>146</v>
      </c>
      <c r="Q113" s="10">
        <f>J123</f>
        <v>0.567071524706384</v>
      </c>
      <c r="R113" s="10" t="s">
        <v>148</v>
      </c>
      <c r="S113" s="129" t="b">
        <f>K113&lt;J123</f>
        <v>0</v>
      </c>
    </row>
    <row r="114" spans="1:19" x14ac:dyDescent="0.4">
      <c r="A114"/>
      <c r="B114"/>
      <c r="C114"/>
      <c r="D114"/>
      <c r="F114" s="78" t="s">
        <v>101</v>
      </c>
      <c r="G114" s="72">
        <v>11.066230555555565</v>
      </c>
      <c r="H114" s="72">
        <v>6</v>
      </c>
      <c r="I114" s="72">
        <v>1.8443717592592608</v>
      </c>
      <c r="J114" s="72"/>
      <c r="K114" s="72"/>
      <c r="L114" s="72"/>
    </row>
    <row r="115" spans="1:19" x14ac:dyDescent="0.4">
      <c r="A115"/>
      <c r="B115"/>
      <c r="C115"/>
      <c r="D115"/>
      <c r="F115" s="78"/>
      <c r="G115" s="72"/>
      <c r="H115" s="72"/>
      <c r="I115" s="72"/>
      <c r="J115" s="72"/>
      <c r="K115" s="72"/>
      <c r="L115" s="72"/>
    </row>
    <row r="116" spans="1:19" ht="12.6" thickBot="1" x14ac:dyDescent="0.45">
      <c r="A116"/>
      <c r="B116"/>
      <c r="C116"/>
      <c r="D116"/>
      <c r="F116" s="77" t="s">
        <v>102</v>
      </c>
      <c r="G116" s="73">
        <v>13.369662191358035</v>
      </c>
      <c r="H116" s="73">
        <v>8</v>
      </c>
      <c r="I116" s="73"/>
      <c r="J116" s="73"/>
      <c r="K116" s="73"/>
      <c r="L116" s="73"/>
    </row>
    <row r="121" spans="1:19" ht="15.6" x14ac:dyDescent="0.4">
      <c r="F121" s="74" t="s">
        <v>104</v>
      </c>
      <c r="G121" s="75" t="s">
        <v>94</v>
      </c>
      <c r="I121" s="79" t="s">
        <v>112</v>
      </c>
      <c r="J121" s="7">
        <v>0.05</v>
      </c>
      <c r="L121" s="11" t="s">
        <v>144</v>
      </c>
    </row>
    <row r="122" spans="1:19" x14ac:dyDescent="0.4">
      <c r="F122" s="74" t="s">
        <v>105</v>
      </c>
      <c r="G122" s="75" t="s">
        <v>95</v>
      </c>
      <c r="I122" s="10" t="s">
        <v>113</v>
      </c>
      <c r="J122" s="1">
        <v>2</v>
      </c>
      <c r="L122" s="28" t="s">
        <v>118</v>
      </c>
    </row>
    <row r="123" spans="1:19" x14ac:dyDescent="0.4">
      <c r="F123" s="74" t="s">
        <v>106</v>
      </c>
      <c r="G123" s="75" t="s">
        <v>96</v>
      </c>
      <c r="I123" s="10" t="s">
        <v>111</v>
      </c>
      <c r="J123" s="1">
        <v>0.567071524706384</v>
      </c>
      <c r="L123" s="28" t="s">
        <v>119</v>
      </c>
    </row>
    <row r="124" spans="1:19" x14ac:dyDescent="0.4">
      <c r="F124" s="74" t="s">
        <v>107</v>
      </c>
      <c r="G124" s="75" t="s">
        <v>97</v>
      </c>
      <c r="I124" s="11"/>
      <c r="J124" s="1"/>
      <c r="L124" s="150" t="b">
        <v>0</v>
      </c>
      <c r="M124" s="150"/>
      <c r="N124" s="150"/>
      <c r="O124" s="150"/>
      <c r="P124" s="150"/>
      <c r="Q124" s="150"/>
      <c r="R124" s="150"/>
      <c r="S124" s="150"/>
    </row>
    <row r="127" spans="1:19" s="16" customFormat="1" x14ac:dyDescent="0.4">
      <c r="A127" s="17"/>
      <c r="B127" s="18"/>
      <c r="C127" s="18"/>
      <c r="D127" s="18"/>
      <c r="E127" s="80"/>
    </row>
  </sheetData>
  <mergeCells count="4">
    <mergeCell ref="L30:S30"/>
    <mergeCell ref="L62:S62"/>
    <mergeCell ref="L94:S94"/>
    <mergeCell ref="L124:S1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Final Data BOI</vt:lpstr>
      <vt:lpstr>BOI and Agency ANOVA</vt:lpstr>
      <vt:lpstr>Final Data Workload</vt:lpstr>
      <vt:lpstr>Workload ANOVA</vt:lpstr>
      <vt:lpstr>Tukey HSD Test - Q8</vt:lpstr>
      <vt:lpstr>Tukey HSD Test - Q13</vt:lpstr>
      <vt:lpstr>Final Data Preference</vt:lpstr>
      <vt:lpstr>Times</vt:lpstr>
      <vt:lpstr>Times ANOVA</vt:lpstr>
      <vt:lpstr>All Diagrams - Combined</vt:lpstr>
      <vt:lpstr>All Diagrams - Individual</vt:lpstr>
      <vt:lpstr>Data Dia BOI, Agency, Long 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Sass Hansen</dc:creator>
  <cp:lastModifiedBy>Christian Sass Hansen</cp:lastModifiedBy>
  <cp:lastPrinted>2020-10-20T20:19:04Z</cp:lastPrinted>
  <dcterms:created xsi:type="dcterms:W3CDTF">2020-10-20T14:18:53Z</dcterms:created>
  <dcterms:modified xsi:type="dcterms:W3CDTF">2020-11-05T14:30:50Z</dcterms:modified>
</cp:coreProperties>
</file>