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Christian\Documents\JS Projects\FiMa\"/>
    </mc:Choice>
  </mc:AlternateContent>
  <xr:revisionPtr revIDLastSave="0" documentId="13_ncr:1_{65BD1157-9627-4CD6-A1CF-435DDC2B68F0}" xr6:coauthVersionLast="47" xr6:coauthVersionMax="47" xr10:uidLastSave="{00000000-0000-0000-0000-000000000000}"/>
  <bookViews>
    <workbookView xWindow="-120" yWindow="-120" windowWidth="29040" windowHeight="15720" activeTab="6" xr2:uid="{00000000-000D-0000-FFFF-FFFF00000000}"/>
  </bookViews>
  <sheets>
    <sheet name="Dashboard" sheetId="1" r:id="rId1"/>
    <sheet name="Tagesgeldkonto" sheetId="2" r:id="rId2"/>
    <sheet name="Aktuelle Anleihen" sheetId="10" r:id="rId3"/>
    <sheet name="Anleihenkäufe" sheetId="4" r:id="rId4"/>
    <sheet name="Anleihenverkäufe" sheetId="5" r:id="rId5"/>
    <sheet name="Fondprospekt" sheetId="6" r:id="rId6"/>
    <sheet name="Neue Anleihen" sheetId="12" r:id="rId7"/>
  </sheets>
  <definedNames>
    <definedName name="ExternalData_1" localSheetId="2" hidden="1">'Aktuelle Anleihen'!$B$1:$Q$36</definedName>
    <definedName name="ExternalData_1" localSheetId="6" hidden="1">'Neue Anleihen'!$A$1:$Q$37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4" i="10" l="1"/>
  <c r="F11" i="10"/>
  <c r="F29" i="10"/>
  <c r="F16" i="10"/>
  <c r="F7" i="10"/>
  <c r="F24" i="10"/>
  <c r="F21" i="10"/>
  <c r="F34" i="10"/>
  <c r="F30" i="10"/>
  <c r="F32" i="10"/>
  <c r="F23" i="10"/>
  <c r="F22" i="10"/>
  <c r="F28" i="10"/>
  <c r="F6" i="10"/>
  <c r="F3" i="10"/>
  <c r="F17" i="10"/>
  <c r="F8" i="10"/>
  <c r="F19" i="10"/>
  <c r="F13" i="10"/>
  <c r="F12" i="10"/>
  <c r="F27" i="10"/>
  <c r="F18" i="10"/>
  <c r="F5" i="10"/>
  <c r="F2" i="10"/>
  <c r="F36" i="10"/>
  <c r="F31" i="10"/>
  <c r="F33" i="10"/>
  <c r="F15" i="10"/>
  <c r="F25" i="10"/>
  <c r="F4" i="10"/>
  <c r="F10" i="10"/>
  <c r="F9" i="10"/>
  <c r="F20" i="10"/>
  <c r="F35" i="10"/>
  <c r="F26" i="10"/>
  <c r="H2" i="12"/>
  <c r="D2" i="12" s="1"/>
  <c r="R2" i="12" s="1"/>
  <c r="H3" i="12"/>
  <c r="H4" i="12"/>
  <c r="H5" i="12"/>
  <c r="H6" i="12"/>
  <c r="D6" i="12" s="1"/>
  <c r="R6" i="12" s="1"/>
  <c r="H7" i="12"/>
  <c r="H8" i="12"/>
  <c r="H9" i="12"/>
  <c r="H10" i="12"/>
  <c r="D10" i="12" s="1"/>
  <c r="R10" i="12" s="1"/>
  <c r="H11" i="12"/>
  <c r="H12" i="12"/>
  <c r="H13" i="12"/>
  <c r="H14" i="12"/>
  <c r="H15" i="12"/>
  <c r="D15" i="12" s="1"/>
  <c r="R15" i="12" s="1"/>
  <c r="H16" i="12"/>
  <c r="D16" i="12" s="1"/>
  <c r="R16" i="12" s="1"/>
  <c r="H17" i="12"/>
  <c r="D17" i="12" s="1"/>
  <c r="H18" i="12"/>
  <c r="D18" i="12" s="1"/>
  <c r="R18" i="12" s="1"/>
  <c r="H19" i="12"/>
  <c r="H20" i="12"/>
  <c r="H21" i="12"/>
  <c r="H22" i="12"/>
  <c r="D22" i="12" s="1"/>
  <c r="R22" i="12" s="1"/>
  <c r="H23" i="12"/>
  <c r="H24" i="12"/>
  <c r="H25" i="12"/>
  <c r="H26" i="12"/>
  <c r="D26" i="12" s="1"/>
  <c r="R26" i="12" s="1"/>
  <c r="H27" i="12"/>
  <c r="H28" i="12"/>
  <c r="D28" i="12" s="1"/>
  <c r="R28" i="12" s="1"/>
  <c r="H29" i="12"/>
  <c r="H30" i="12"/>
  <c r="D30" i="12" s="1"/>
  <c r="H31" i="12"/>
  <c r="D31" i="12" s="1"/>
  <c r="R31" i="12" s="1"/>
  <c r="H32" i="12"/>
  <c r="D32" i="12" s="1"/>
  <c r="H33" i="12"/>
  <c r="D33" i="12" s="1"/>
  <c r="H34" i="12"/>
  <c r="D34" i="12" s="1"/>
  <c r="R34" i="12" s="1"/>
  <c r="H35" i="12"/>
  <c r="H36" i="12"/>
  <c r="H37" i="12"/>
  <c r="D3" i="12"/>
  <c r="R3" i="12" s="1"/>
  <c r="D4" i="12"/>
  <c r="D5" i="12"/>
  <c r="D7" i="12"/>
  <c r="D8" i="12"/>
  <c r="D9" i="12"/>
  <c r="D11" i="12"/>
  <c r="R11" i="12" s="1"/>
  <c r="D12" i="12"/>
  <c r="R12" i="12" s="1"/>
  <c r="D13" i="12"/>
  <c r="R13" i="12" s="1"/>
  <c r="D14" i="12"/>
  <c r="R14" i="12" s="1"/>
  <c r="D19" i="12"/>
  <c r="R19" i="12" s="1"/>
  <c r="D20" i="12"/>
  <c r="D21" i="12"/>
  <c r="D23" i="12"/>
  <c r="R23" i="12" s="1"/>
  <c r="D24" i="12"/>
  <c r="R24" i="12" s="1"/>
  <c r="D25" i="12"/>
  <c r="R25" i="12" s="1"/>
  <c r="D27" i="12"/>
  <c r="R27" i="12" s="1"/>
  <c r="D29" i="12"/>
  <c r="R29" i="12" s="1"/>
  <c r="D35" i="12"/>
  <c r="R35" i="12" s="1"/>
  <c r="D36" i="12"/>
  <c r="R36" i="12" s="1"/>
  <c r="D37" i="12"/>
  <c r="R37" i="12" s="1"/>
  <c r="R4" i="12"/>
  <c r="R5" i="12"/>
  <c r="R7" i="12"/>
  <c r="R8" i="12"/>
  <c r="R9" i="12"/>
  <c r="R20" i="12"/>
  <c r="R21" i="12"/>
  <c r="D49" i="2"/>
  <c r="D54" i="2"/>
  <c r="D53" i="2"/>
  <c r="D52" i="2"/>
  <c r="D51" i="2"/>
  <c r="D50" i="2"/>
  <c r="D48" i="2"/>
  <c r="B5" i="1"/>
  <c r="B16" i="1"/>
  <c r="B15" i="1"/>
  <c r="B14" i="1"/>
  <c r="B13" i="1"/>
  <c r="B12" i="1"/>
  <c r="B11" i="1"/>
  <c r="B10" i="1"/>
  <c r="B9" i="1"/>
  <c r="B8" i="1"/>
  <c r="B7" i="1"/>
  <c r="B6" i="1"/>
  <c r="H2" i="4"/>
  <c r="D2" i="4" s="1"/>
  <c r="D4" i="2" s="1"/>
  <c r="C14" i="2"/>
  <c r="T1" i="10"/>
  <c r="R24" i="10" s="1"/>
  <c r="G24" i="10" s="1"/>
  <c r="I24" i="10" s="1"/>
  <c r="H24" i="10" s="1"/>
  <c r="H4" i="4"/>
  <c r="D4" i="4" s="1"/>
  <c r="D6" i="2" s="1"/>
  <c r="H3" i="4"/>
  <c r="D3" i="4" s="1"/>
  <c r="D5" i="2" s="1"/>
  <c r="H41" i="4"/>
  <c r="D41" i="4" s="1"/>
  <c r="D42" i="2" s="1"/>
  <c r="H40" i="4"/>
  <c r="D40" i="4" s="1"/>
  <c r="D41" i="2" s="1"/>
  <c r="H39" i="4"/>
  <c r="D39" i="4" s="1"/>
  <c r="D40" i="2" s="1"/>
  <c r="H38" i="4"/>
  <c r="D38" i="4" s="1"/>
  <c r="D39" i="2" s="1"/>
  <c r="H37" i="4"/>
  <c r="D37" i="4" s="1"/>
  <c r="D38" i="2" s="1"/>
  <c r="H36" i="4"/>
  <c r="D36" i="4" s="1"/>
  <c r="D37" i="2" s="1"/>
  <c r="H35" i="4"/>
  <c r="D35" i="4" s="1"/>
  <c r="D36" i="2" s="1"/>
  <c r="H34" i="4"/>
  <c r="D34" i="4" s="1"/>
  <c r="D35" i="2" s="1"/>
  <c r="H33" i="4"/>
  <c r="D33" i="4" s="1"/>
  <c r="D34" i="2" s="1"/>
  <c r="H32" i="4"/>
  <c r="D32" i="4" s="1"/>
  <c r="D33" i="2" s="1"/>
  <c r="H31" i="4"/>
  <c r="D31" i="4" s="1"/>
  <c r="D32" i="2" s="1"/>
  <c r="H30" i="4"/>
  <c r="D30" i="4" s="1"/>
  <c r="D31" i="2" s="1"/>
  <c r="H29" i="4"/>
  <c r="D29" i="4" s="1"/>
  <c r="D30" i="2" s="1"/>
  <c r="H28" i="4"/>
  <c r="D28" i="4" s="1"/>
  <c r="D29" i="2" s="1"/>
  <c r="H27" i="4"/>
  <c r="D27" i="4" s="1"/>
  <c r="D28" i="2" s="1"/>
  <c r="H26" i="4"/>
  <c r="D26" i="4" s="1"/>
  <c r="D27" i="2" s="1"/>
  <c r="H25" i="4"/>
  <c r="D25" i="4" s="1"/>
  <c r="D26" i="2" s="1"/>
  <c r="H24" i="4"/>
  <c r="D24" i="4" s="1"/>
  <c r="D25" i="2" s="1"/>
  <c r="H23" i="4"/>
  <c r="D23" i="4" s="1"/>
  <c r="D24" i="2" s="1"/>
  <c r="H22" i="4"/>
  <c r="D22" i="4" s="1"/>
  <c r="D23" i="2" s="1"/>
  <c r="H21" i="4"/>
  <c r="D21" i="4" s="1"/>
  <c r="D22" i="2" s="1"/>
  <c r="H20" i="4"/>
  <c r="D20" i="4" s="1"/>
  <c r="D21" i="2" s="1"/>
  <c r="H19" i="4"/>
  <c r="D19" i="4" s="1"/>
  <c r="D20" i="2" s="1"/>
  <c r="H18" i="4"/>
  <c r="D18" i="4" s="1"/>
  <c r="D19" i="2" s="1"/>
  <c r="H17" i="4"/>
  <c r="D17" i="4" s="1"/>
  <c r="D18" i="2" s="1"/>
  <c r="H16" i="4"/>
  <c r="D16" i="4" s="1"/>
  <c r="D17" i="2" s="1"/>
  <c r="H15" i="4"/>
  <c r="D15" i="4"/>
  <c r="D16" i="2" s="1"/>
  <c r="H14" i="4"/>
  <c r="D14" i="4" s="1"/>
  <c r="D15" i="2" s="1"/>
  <c r="H13" i="4"/>
  <c r="D13" i="4" s="1"/>
  <c r="D14" i="2" s="1"/>
  <c r="H12" i="4"/>
  <c r="D12" i="4" s="1"/>
  <c r="D13" i="2" s="1"/>
  <c r="H11" i="4"/>
  <c r="D11" i="4"/>
  <c r="D12" i="2" s="1"/>
  <c r="H10" i="4"/>
  <c r="D10" i="4" s="1"/>
  <c r="D11" i="2" s="1"/>
  <c r="H9" i="4"/>
  <c r="D9" i="4" s="1"/>
  <c r="H8" i="4"/>
  <c r="D8" i="4" s="1"/>
  <c r="D10" i="2" s="1"/>
  <c r="H7" i="4"/>
  <c r="D7" i="4" s="1"/>
  <c r="D9" i="2" s="1"/>
  <c r="H6" i="4"/>
  <c r="D6" i="4" s="1"/>
  <c r="D8" i="2" s="1"/>
  <c r="H5" i="4"/>
  <c r="D5" i="4" s="1"/>
  <c r="D7" i="2" s="1"/>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3" i="2"/>
  <c r="C12" i="2"/>
  <c r="C11" i="2"/>
  <c r="C10" i="2"/>
  <c r="C9" i="2"/>
  <c r="C8" i="2"/>
  <c r="C7" i="2"/>
  <c r="C6" i="2"/>
  <c r="C5" i="2"/>
  <c r="C4" i="2"/>
  <c r="E2" i="2"/>
  <c r="D3" i="2" s="1"/>
  <c r="E3" i="2" s="1"/>
  <c r="R27" i="10" l="1"/>
  <c r="G27" i="10" s="1"/>
  <c r="I27" i="10" s="1"/>
  <c r="H27" i="10" s="1"/>
  <c r="R26" i="10"/>
  <c r="G26" i="10" s="1"/>
  <c r="I26" i="10" s="1"/>
  <c r="H26" i="10" s="1"/>
  <c r="R35" i="10"/>
  <c r="G35" i="10" s="1"/>
  <c r="I35" i="10" s="1"/>
  <c r="H35" i="10" s="1"/>
  <c r="R11" i="10"/>
  <c r="G11" i="10" s="1"/>
  <c r="I11" i="10" s="1"/>
  <c r="H11" i="10" s="1"/>
  <c r="R20" i="10"/>
  <c r="G20" i="10" s="1"/>
  <c r="I20" i="10" s="1"/>
  <c r="H20" i="10" s="1"/>
  <c r="R8" i="10"/>
  <c r="G8" i="10" s="1"/>
  <c r="I8" i="10" s="1"/>
  <c r="H8" i="10" s="1"/>
  <c r="R14" i="10"/>
  <c r="G14" i="10" s="1"/>
  <c r="I14" i="10" s="1"/>
  <c r="H14" i="10" s="1"/>
  <c r="R9" i="10"/>
  <c r="G9" i="10" s="1"/>
  <c r="I9" i="10" s="1"/>
  <c r="H9" i="10" s="1"/>
  <c r="R17" i="10"/>
  <c r="G17" i="10" s="1"/>
  <c r="I17" i="10" s="1"/>
  <c r="H17" i="10" s="1"/>
  <c r="R10" i="10"/>
  <c r="G10" i="10" s="1"/>
  <c r="I10" i="10" s="1"/>
  <c r="H10" i="10" s="1"/>
  <c r="R3" i="10"/>
  <c r="G3" i="10" s="1"/>
  <c r="I3" i="10" s="1"/>
  <c r="H3" i="10" s="1"/>
  <c r="R7" i="10"/>
  <c r="G7" i="10" s="1"/>
  <c r="I7" i="10" s="1"/>
  <c r="H7" i="10" s="1"/>
  <c r="R12" i="10"/>
  <c r="G12" i="10" s="1"/>
  <c r="I12" i="10" s="1"/>
  <c r="H12" i="10" s="1"/>
  <c r="R13" i="10"/>
  <c r="G13" i="10" s="1"/>
  <c r="I13" i="10" s="1"/>
  <c r="H13" i="10" s="1"/>
  <c r="R29" i="10"/>
  <c r="G29" i="10" s="1"/>
  <c r="I29" i="10" s="1"/>
  <c r="H29" i="10" s="1"/>
  <c r="R19" i="10"/>
  <c r="G19" i="10" s="1"/>
  <c r="I19" i="10" s="1"/>
  <c r="H19" i="10" s="1"/>
  <c r="R4" i="10"/>
  <c r="G4" i="10" s="1"/>
  <c r="I4" i="10" s="1"/>
  <c r="H4" i="10" s="1"/>
  <c r="R28" i="10"/>
  <c r="G28" i="10" s="1"/>
  <c r="I28" i="10" s="1"/>
  <c r="H28" i="10" s="1"/>
  <c r="R15" i="10"/>
  <c r="G15" i="10" s="1"/>
  <c r="I15" i="10" s="1"/>
  <c r="H15" i="10" s="1"/>
  <c r="R22" i="10"/>
  <c r="G22" i="10" s="1"/>
  <c r="I22" i="10" s="1"/>
  <c r="H22" i="10" s="1"/>
  <c r="R33" i="10"/>
  <c r="G33" i="10" s="1"/>
  <c r="I33" i="10" s="1"/>
  <c r="H33" i="10" s="1"/>
  <c r="R23" i="10"/>
  <c r="G23" i="10" s="1"/>
  <c r="I23" i="10" s="1"/>
  <c r="H23" i="10" s="1"/>
  <c r="R16" i="10"/>
  <c r="G16" i="10" s="1"/>
  <c r="I16" i="10" s="1"/>
  <c r="H16" i="10" s="1"/>
  <c r="R6" i="10"/>
  <c r="G6" i="10" s="1"/>
  <c r="I6" i="10" s="1"/>
  <c r="H6" i="10" s="1"/>
  <c r="R25" i="10"/>
  <c r="G25" i="10" s="1"/>
  <c r="I25" i="10" s="1"/>
  <c r="H25" i="10" s="1"/>
  <c r="R31" i="10"/>
  <c r="G31" i="10" s="1"/>
  <c r="I31" i="10" s="1"/>
  <c r="H31" i="10" s="1"/>
  <c r="R32" i="10"/>
  <c r="G32" i="10" s="1"/>
  <c r="I32" i="10" s="1"/>
  <c r="H32" i="10" s="1"/>
  <c r="R36" i="10"/>
  <c r="G36" i="10" s="1"/>
  <c r="I36" i="10" s="1"/>
  <c r="H36" i="10" s="1"/>
  <c r="R30" i="10"/>
  <c r="G30" i="10" s="1"/>
  <c r="I30" i="10" s="1"/>
  <c r="H30" i="10" s="1"/>
  <c r="R2" i="10"/>
  <c r="G2" i="10" s="1"/>
  <c r="I2" i="10" s="1"/>
  <c r="H2" i="10" s="1"/>
  <c r="R34" i="10"/>
  <c r="G34" i="10" s="1"/>
  <c r="I34" i="10" s="1"/>
  <c r="H34" i="10" s="1"/>
  <c r="R5" i="10"/>
  <c r="G5" i="10" s="1"/>
  <c r="I5" i="10" s="1"/>
  <c r="H5" i="10" s="1"/>
  <c r="R21" i="10"/>
  <c r="G21" i="10" s="1"/>
  <c r="I21" i="10" s="1"/>
  <c r="H21" i="10" s="1"/>
  <c r="R18" i="10"/>
  <c r="G18" i="10" s="1"/>
  <c r="I18" i="10" s="1"/>
  <c r="H18" i="10" s="1"/>
  <c r="R33" i="12"/>
  <c r="R17" i="12"/>
  <c r="R32" i="12"/>
  <c r="R30" i="12"/>
  <c r="E4" i="2"/>
  <c r="E5" i="2" s="1"/>
  <c r="C2" i="1" l="1"/>
  <c r="E6" i="2"/>
  <c r="E7" i="2" s="1"/>
  <c r="E8" i="2" s="1"/>
  <c r="E9" i="2" s="1"/>
  <c r="E10" i="2" s="1"/>
  <c r="E11" i="2" s="1"/>
  <c r="E12" i="2" s="1"/>
  <c r="E13" i="2" s="1"/>
  <c r="E14" i="2" s="1"/>
  <c r="E15" i="2" s="1"/>
  <c r="E16" i="2" s="1"/>
  <c r="E17" i="2" s="1"/>
  <c r="E18" i="2" s="1"/>
  <c r="E19" i="2" s="1"/>
  <c r="E20" i="2" s="1"/>
  <c r="E21" i="2" s="1"/>
  <c r="E22" i="2" s="1"/>
  <c r="E23" i="2" s="1"/>
  <c r="E24" i="2" s="1"/>
  <c r="E25" i="2" s="1"/>
  <c r="E26" i="2" s="1"/>
  <c r="E27" i="2" s="1"/>
  <c r="E28" i="2" s="1"/>
  <c r="E29" i="2" s="1"/>
  <c r="E30" i="2" s="1"/>
  <c r="E31" i="2" s="1"/>
  <c r="E32" i="2" s="1"/>
  <c r="E33" i="2" s="1"/>
  <c r="E34" i="2" s="1"/>
  <c r="E35" i="2" s="1"/>
  <c r="E36" i="2" s="1"/>
  <c r="E37" i="2" s="1"/>
  <c r="E38" i="2" s="1"/>
  <c r="E39" i="2" s="1"/>
  <c r="E40" i="2" s="1"/>
  <c r="E41" i="2" s="1"/>
  <c r="E42" i="2" s="1"/>
  <c r="E43" i="2" s="1"/>
  <c r="E44" i="2" s="1"/>
  <c r="E45" i="2" s="1"/>
  <c r="E46" i="2" s="1"/>
  <c r="E47" i="2" s="1"/>
  <c r="E48" i="2" s="1"/>
  <c r="E49" i="2" s="1"/>
  <c r="E50" i="2" s="1"/>
  <c r="E51" i="2" s="1"/>
  <c r="E52" i="2" s="1"/>
  <c r="E53" i="2" s="1"/>
  <c r="E54" i="2" s="1"/>
  <c r="D55" i="2" s="1"/>
  <c r="E55" i="2" s="1"/>
  <c r="D2" i="1" l="1"/>
  <c r="E2" i="1" s="1"/>
  <c r="B2" i="1" a="1"/>
  <c r="B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0EDF90-0929-48E9-AD63-381E6A336220}" keepAlive="1" name="Query - aktuelleAnleihen" description="Connection to the 'aktuelleAnleihen' query in the workbook." type="5" refreshedVersion="8" background="1" saveData="1">
    <dbPr connection="Provider=Microsoft.Mashup.OleDb.1;Data Source=$Workbook$;Location=aktuelleAnleihen;Extended Properties=&quot;&quot;" command="SELECT * FROM [aktuelleAnleihen]"/>
  </connection>
  <connection id="2" xr16:uid="{022774BC-860A-4794-95B6-0370D95216E3}" keepAlive="1" name="Query - neueAnleihen" description="Connection to the 'neueAnleihen' query in the workbook." type="5" refreshedVersion="8" background="1" saveData="1">
    <dbPr connection="Provider=Microsoft.Mashup.OleDb.1;Data Source=$Workbook$;Location=neueAnleihen;Extended Properties=&quot;&quot;" command="SELECT * FROM [neueAnleihen]"/>
  </connection>
</connections>
</file>

<file path=xl/sharedStrings.xml><?xml version="1.0" encoding="utf-8"?>
<sst xmlns="http://schemas.openxmlformats.org/spreadsheetml/2006/main" count="778" uniqueCount="313">
  <si>
    <t>Tagesgeld aktuell</t>
  </si>
  <si>
    <t>Branchen der Anleihen</t>
  </si>
  <si>
    <t>Finanzen</t>
  </si>
  <si>
    <t>Industriegüter</t>
  </si>
  <si>
    <t>Material</t>
  </si>
  <si>
    <t>Immobilien</t>
  </si>
  <si>
    <t>Energie</t>
  </si>
  <si>
    <t>Informationstechnologie</t>
  </si>
  <si>
    <t>Gesundheit</t>
  </si>
  <si>
    <t>Versorger</t>
  </si>
  <si>
    <t>Kommunikation &amp; Medien</t>
  </si>
  <si>
    <t>Basiskonsumgüter</t>
  </si>
  <si>
    <t>Nicht-Basiskonsumgüter</t>
  </si>
  <si>
    <t>Staatsanleihen</t>
  </si>
  <si>
    <t>Datum</t>
  </si>
  <si>
    <t>Kategorie</t>
  </si>
  <si>
    <t>Name</t>
  </si>
  <si>
    <t>Betrag</t>
  </si>
  <si>
    <t>Kontostand</t>
  </si>
  <si>
    <t>Einzahlung</t>
  </si>
  <si>
    <t>Andrea Wirth</t>
  </si>
  <si>
    <t>Zinsen</t>
  </si>
  <si>
    <t>Tagesgeldkonto</t>
  </si>
  <si>
    <t>Anleihenkauf</t>
  </si>
  <si>
    <t>Unternehmensname</t>
  </si>
  <si>
    <t>Coupon</t>
  </si>
  <si>
    <t>Branche des Hauptkonzern</t>
  </si>
  <si>
    <t>Anteile</t>
  </si>
  <si>
    <t>Stückelung</t>
  </si>
  <si>
    <t>Kaufkurs</t>
  </si>
  <si>
    <t>Zinszahlungen pro Jahr</t>
  </si>
  <si>
    <t>Letzter Zinstermin</t>
  </si>
  <si>
    <t>Land</t>
  </si>
  <si>
    <t>Börse</t>
  </si>
  <si>
    <t>ISIN</t>
  </si>
  <si>
    <t>Quelle</t>
  </si>
  <si>
    <t>4Finance S.A.</t>
  </si>
  <si>
    <t>Luxemburg</t>
  </si>
  <si>
    <t>XS1417876163</t>
  </si>
  <si>
    <t>https://www.finanzen.net/anleihen/a181zp-4finance-anleihe</t>
  </si>
  <si>
    <t>Amber Beverage Group Holding S.à r.l</t>
  </si>
  <si>
    <t>Frankfurt</t>
  </si>
  <si>
    <t>LV0000870137</t>
  </si>
  <si>
    <t>https://www.finanzen.net/anleihen/a3le0t-amber-beverage-group-holding-sa-rl-anleihe</t>
  </si>
  <si>
    <t>ams-OSRAM AG</t>
  </si>
  <si>
    <t>Österreich</t>
  </si>
  <si>
    <t>Lang &amp; Schwarz</t>
  </si>
  <si>
    <t>XS2724532333</t>
  </si>
  <si>
    <t>https://www.finanzen.net/anleihen/a3lrmp-ams-osram-anleihe</t>
  </si>
  <si>
    <t>AnaCap Financial Europe S.A.</t>
  </si>
  <si>
    <t>XS1649046874</t>
  </si>
  <si>
    <t>https://www.finanzen.net/anleihen/a19lr8-anacap-financial-europe-anleihe</t>
  </si>
  <si>
    <t>Azerion Group N.V.</t>
  </si>
  <si>
    <t>Niederlande</t>
  </si>
  <si>
    <t>Stuttgart</t>
  </si>
  <si>
    <t>NO0013017657</t>
  </si>
  <si>
    <t>https://www.finanzen.net/anleihen/a3lnlx-azerion-group-anleihe</t>
  </si>
  <si>
    <t>B4H Brennstoffzelle4Home GmbH</t>
  </si>
  <si>
    <t>Deutschland</t>
  </si>
  <si>
    <t>Berlin</t>
  </si>
  <si>
    <t>DE000A351N89</t>
  </si>
  <si>
    <t>https://www.finanzen.net/anleihen/a351n8-b4h-brennstoffzelle4home-anleihe</t>
  </si>
  <si>
    <t>BDT Media Automation GmbH</t>
  </si>
  <si>
    <t>München</t>
  </si>
  <si>
    <t>DE000A351YN0</t>
  </si>
  <si>
    <t>https://www.finanzen.net/anleihen/a351yn-bdt-media-automation-anleihe</t>
  </si>
  <si>
    <t>Calligo (UK) Ltd.</t>
  </si>
  <si>
    <t>GB</t>
  </si>
  <si>
    <t>NO0011179806</t>
  </si>
  <si>
    <t>https://www.finanzen.net/anleihen/a3k0j3-calligo-uk-anleihe</t>
  </si>
  <si>
    <t>CSM Securities S.à r.l.</t>
  </si>
  <si>
    <t>XS2213948529</t>
  </si>
  <si>
    <t>https://www.finanzen.net/anleihen/a2800k-csm-securities-sa-rl-acting-in-respect-of-fiduciary-estate-1-anleihe</t>
  </si>
  <si>
    <t>Eleving Group</t>
  </si>
  <si>
    <t>DE000A3LL7M4</t>
  </si>
  <si>
    <t>https://www.finanzen.net/anleihen/a3ll7m-eleving-group-anleihe</t>
  </si>
  <si>
    <t>European Energy A.S.</t>
  </si>
  <si>
    <t>Dänemark</t>
  </si>
  <si>
    <t>DK0030521927</t>
  </si>
  <si>
    <t>https://www.finanzen.net/anleihen/a3ldf8-european-energy-as-anleihe</t>
  </si>
  <si>
    <t>Fiven AS</t>
  </si>
  <si>
    <t>Norwegen</t>
  </si>
  <si>
    <t>SE0016075196</t>
  </si>
  <si>
    <t>https://www.finanzen.net/anleihen/a3ksr9-fiven-as-anleihe</t>
  </si>
  <si>
    <t>Gaming Innovation Group PLC</t>
  </si>
  <si>
    <t>Malta</t>
  </si>
  <si>
    <t>Düsseldorf</t>
  </si>
  <si>
    <t>NO0013024018</t>
  </si>
  <si>
    <t>https://www.finanzen.net/anleihen/a3lq87-gaming-innovation-group-anleihe</t>
  </si>
  <si>
    <t>Garfunkelux Holdco 3 S.A.</t>
  </si>
  <si>
    <t>XS2250154494</t>
  </si>
  <si>
    <t>https://www.finanzen.net/anleihen/a284k6-garfunkelux-holdco-3-anleihe</t>
  </si>
  <si>
    <t>Hertha BSC GmbH &amp; Co. KGaA</t>
  </si>
  <si>
    <t>SE0011337054</t>
  </si>
  <si>
    <t>https://www.finanzen.net/anleihen/a2nbk3-hertha-bscaa-anleihe</t>
  </si>
  <si>
    <t>HSE Finance S.a r.l</t>
  </si>
  <si>
    <t>Tradegate</t>
  </si>
  <si>
    <t>XS2337308741</t>
  </si>
  <si>
    <t>https://www.finanzen.net/anleihen/a3kqfw-hse-finance-sa-rl-anleihe</t>
  </si>
  <si>
    <t>Idavang A.S.</t>
  </si>
  <si>
    <t>DK0030472618</t>
  </si>
  <si>
    <t>https://www.finanzen.net/anleihen/a284ns-idavang-as-anleihe</t>
  </si>
  <si>
    <t>Intrum AB</t>
  </si>
  <si>
    <t>Schweden</t>
  </si>
  <si>
    <t>XS2566291865</t>
  </si>
  <si>
    <t>https://www.finanzen.net/anleihen/a3lb1y-intrum-ab-anleihe</t>
  </si>
  <si>
    <t>iQera Group SAS</t>
  </si>
  <si>
    <t>Frankreich</t>
  </si>
  <si>
    <t>XS2580885908</t>
  </si>
  <si>
    <t>https://www.finanzen.net/anleihen/a3ldpn-iqera-group-sas-anleihe</t>
  </si>
  <si>
    <t>IuteCredit Finance S.à.r.l.</t>
  </si>
  <si>
    <t>XS2378483494</t>
  </si>
  <si>
    <t>https://www.finanzen.net/anleihen/a3kt6m-iutecredit-finance-sarl-anleihe</t>
  </si>
  <si>
    <t>LifeFit Group MidCo GmbH</t>
  </si>
  <si>
    <t>Quotrix</t>
  </si>
  <si>
    <t>NO0010856966</t>
  </si>
  <si>
    <t>https://www.finanzen.net/anleihen/a2ynra-lifefit-group-midco-anleihe</t>
  </si>
  <si>
    <t>LR Global Holding GmbH</t>
  </si>
  <si>
    <t>NO0010894850</t>
  </si>
  <si>
    <t>https://www.finanzen.net/anleihen/a3h3fm-lr-global-holding-anleihe</t>
  </si>
  <si>
    <t>LR Health &amp; Beauty SE</t>
  </si>
  <si>
    <t>NO0013149658</t>
  </si>
  <si>
    <t>https://www.finanzen.net/anleihen/a3513a-lr-health-beauty-se-anleihe</t>
  </si>
  <si>
    <t>Multitude SE</t>
  </si>
  <si>
    <t>Finnland</t>
  </si>
  <si>
    <t>NO0011037327</t>
  </si>
  <si>
    <t>https://www.finanzen.net/anleihen/a3ktc6-multitude-se-anleihe</t>
  </si>
  <si>
    <t>Mutares SE &amp; Co. KGaA</t>
  </si>
  <si>
    <t>NO0012530965</t>
  </si>
  <si>
    <t>https://www.finanzen.net/anleihen/a30v9t-mutares-se-kgaa-anleihe</t>
  </si>
  <si>
    <t>Naviera Armas S.A.</t>
  </si>
  <si>
    <t>Spanien</t>
  </si>
  <si>
    <t>XS1717590563</t>
  </si>
  <si>
    <t>https://www.finanzen.net/anleihen/a19scp-naviera-armas-anleihe</t>
  </si>
  <si>
    <t>Novafives S.A.S.</t>
  </si>
  <si>
    <t>XS1713466149</t>
  </si>
  <si>
    <t>https://www.finanzen.net/anleihen/a19zhp-novafivess-anleihe</t>
  </si>
  <si>
    <t>Pardus Capital Holdings PLC</t>
  </si>
  <si>
    <t>GB00BMVB6072</t>
  </si>
  <si>
    <t>https://www.finanzen.net/anleihen/a28y6c-pardus-capital-holdings-anleihe</t>
  </si>
  <si>
    <t>PARQ energy GmbH</t>
  </si>
  <si>
    <t>DE000A3510D6</t>
  </si>
  <si>
    <t>https://www.finanzen.net/anleihen/a3510d-parq-energy-anleihe</t>
  </si>
  <si>
    <t>PCF GmbH</t>
  </si>
  <si>
    <t>XS2333302052</t>
  </si>
  <si>
    <t>https://www.finanzen.net/anleihen/a3h3k6-pcf-anleihe</t>
  </si>
  <si>
    <t>PHM Group Holding Oy</t>
  </si>
  <si>
    <t>FI4000541685</t>
  </si>
  <si>
    <t>https://www.finanzen.net/anleihen/a3lb6c-phm-group-holding-oy-anleihe</t>
  </si>
  <si>
    <t>Preem Holdings AB</t>
  </si>
  <si>
    <t>XS2493887264</t>
  </si>
  <si>
    <t>https://www.finanzen.net/anleihen/a3k6y5-preem-holdings-ab-anleihe</t>
  </si>
  <si>
    <t>PrestigeBidCo GmbH</t>
  </si>
  <si>
    <t>XS2499278724</t>
  </si>
  <si>
    <t>https://www.finanzen.net/anleihen/a30vmc-prestigebidco-anleihe</t>
  </si>
  <si>
    <t>Schletter International B.V.</t>
  </si>
  <si>
    <t>NO0012530981</t>
  </si>
  <si>
    <t>https://www.finanzen.net/anleihen/a3k86d-schletter-international-bv-anleihe</t>
  </si>
  <si>
    <t>Secop Group Holding GmbH</t>
  </si>
  <si>
    <t>NO0012923194</t>
  </si>
  <si>
    <t>https://www.finanzen.net/anleihen/a351sk-secop-group-holding-anleihe</t>
  </si>
  <si>
    <t>SGL International A/S</t>
  </si>
  <si>
    <t>NO0012441007</t>
  </si>
  <si>
    <t>https://www.finanzen.net/anleihen/a3k3d0-sgl-international-a-s-anleihe</t>
  </si>
  <si>
    <t>Solocal Group</t>
  </si>
  <si>
    <t>FR0013237484</t>
  </si>
  <si>
    <t>https://www.finanzen.net/anleihen/a19e25-solocal-group-anleihe</t>
  </si>
  <si>
    <t>Stern Immobilien AG</t>
  </si>
  <si>
    <t>DE000A2G8WJ4</t>
  </si>
  <si>
    <t>https://www.finanzen.net/anleihen/a2g8wj-stern-immobilien-anleihe</t>
  </si>
  <si>
    <t>The Grounds Real Estate Development AG</t>
  </si>
  <si>
    <t>DE000A3H3FH2</t>
  </si>
  <si>
    <t>https://www.finanzen.net/anleihen/a3h3fh-the-grounds-real-estate-development-anleihe</t>
  </si>
  <si>
    <t>Ziton A/S</t>
  </si>
  <si>
    <t>NO0012928185</t>
  </si>
  <si>
    <t>https://www.finanzen.net/anleihen/a3lje8-ziton-a-s-anleihe</t>
  </si>
  <si>
    <t>Kaufdatum</t>
  </si>
  <si>
    <t>Kaufpreis</t>
  </si>
  <si>
    <t>Stückzinsen</t>
  </si>
  <si>
    <t>Wir haben zu Beginn in Anleihen von 40 verschiedene Unternehmen investiert, die einen hohen Kupon haben. Dabei haben wir darauf geachtet, dass vorallem der Finanzsektor nicht überrepräsentiert ist in unserem Portfolio und aktuell diesen auf maximal ein Drittel begrenzt. Wir haben zu Beginn weniger als 10% unseres Kapitals investiert, da wir beobachten möchten, wie sich die Kurse mit unserer Strategie entwickeln und wir nicht zu viel Geld in ein Unternehmen investieren wollen.</t>
  </si>
  <si>
    <t>Aktueller Kurs</t>
  </si>
  <si>
    <t>Kursdifferenz</t>
  </si>
  <si>
    <t/>
  </si>
  <si>
    <t xml:space="preserve"> </t>
  </si>
  <si>
    <t>Letzte Zinszahlung</t>
  </si>
  <si>
    <t>Verkaufspreis</t>
  </si>
  <si>
    <t>Rendite</t>
  </si>
  <si>
    <t>Gewinn</t>
  </si>
  <si>
    <t>Anzahl Zinszahlungen</t>
  </si>
  <si>
    <t>0</t>
  </si>
  <si>
    <t>ungültiger Kauf</t>
  </si>
  <si>
    <t>Im Besitz</t>
  </si>
  <si>
    <t>Wir haben unsere Strategie weiter ausgebaut auf nun X Unternehmen. Dabei haben wir unsere Tools weiterentwickelt, die einerseits alle Anleihen mit einer Rendite von &gt;7% von finanzen.net sammeln und andererseits die Kurse unser bisherigen Anleihen aktualisiert. Dabei haben wir uns für die Aktualisierung der Kurse gegen Google Finance entschieden, da es nicht alle Anleihen listet.</t>
  </si>
  <si>
    <t>Verkaufen?</t>
  </si>
  <si>
    <t>Depotwert aktuell</t>
  </si>
  <si>
    <t>Gewinn aktuell</t>
  </si>
  <si>
    <t>Rendite aktuell</t>
  </si>
  <si>
    <t>Anleihen Zinsen</t>
  </si>
  <si>
    <t>Uns sind dabei 5 Transaktionen aufgefallen, die wahrscheinlich nicht zulässig waren, weswegen wir diese wieder zurück überwiesen haben. Bei Fiven AS, SGL International A/S und LR Global Holding GmbH handelte es sich um inaktive Anleihen. Wir gingen davon aus, dass Anleihen, die einen Kurs haben, auch kaufbar sind. Die Anleihen der Naviera Armas S.A. und Solocal Group sind zwar noch als aktiv gelistet, allerdings wurden die Kurse das letzte Mal vor über einem Jahr aktualisiert, weswegen wir davon ausgehen, dass diese ebenfalls inaktiv sind. Bei unseren 4Finance S.A. und The Grounds Real Estate Development AG Anleihen sind wir zur Frankfurter Börse gewechselt, da dort noch die Kurse aktualisiert werden. Unser Tool wurde entsprechend um die Funktionalität erweitert, inaktive Anleihen herauszufiltern.</t>
  </si>
  <si>
    <t>Kaufbar</t>
  </si>
  <si>
    <t>Bereits Gekauft</t>
  </si>
  <si>
    <t>Italien</t>
  </si>
  <si>
    <t>Banco BPM S.p.A.</t>
  </si>
  <si>
    <t>William John (HV) PLC</t>
  </si>
  <si>
    <t>GB00BP6MJB84</t>
  </si>
  <si>
    <t>https://www.finanzen.net/anleihen/a3k8tz-william-john-hv-anleihe</t>
  </si>
  <si>
    <t>Permanent TSB Group Holdings PLC</t>
  </si>
  <si>
    <t>Irland</t>
  </si>
  <si>
    <t>XS2538798583</t>
  </si>
  <si>
    <t>https://www.finanzen.net/anleihen/a3larp-permanent-tsb-group-holdings-anleihe</t>
  </si>
  <si>
    <t>Solarnative GmbH</t>
  </si>
  <si>
    <t>DE000A382517</t>
  </si>
  <si>
    <t>https://www.finanzen.net/anleihen/a38251-solarnative-anleihe</t>
  </si>
  <si>
    <t>Alpha Services and Holdings S.A.</t>
  </si>
  <si>
    <t>Griechenland</t>
  </si>
  <si>
    <t>XS2583633966</t>
  </si>
  <si>
    <t>https://www.finanzen.net/anleihen/a3ldxb-alpha-services-and-holdings-anleihe</t>
  </si>
  <si>
    <t>Bank of Cyprus Holdings PLC</t>
  </si>
  <si>
    <t>XS2638438510</t>
  </si>
  <si>
    <t>https://www.finanzen.net/anleihen/a3lj8q-bank-of-cyprus-holdings-anleihe</t>
  </si>
  <si>
    <t>NO0012702549</t>
  </si>
  <si>
    <t>https://www.finanzen.net/anleihen/a3lbt7-multitude-se-anleihe</t>
  </si>
  <si>
    <t>Codere Finance 2 (Luxembourg) S.A.</t>
  </si>
  <si>
    <t>XS2209052419</t>
  </si>
  <si>
    <t>https://www.finanzen.net/anleihen/a282q6-codere-finance-2-luxembourg-anleihe</t>
  </si>
  <si>
    <t>PlusPlus Capital Financial S.à r.l.</t>
  </si>
  <si>
    <t>XS2502401552</t>
  </si>
  <si>
    <t>https://www.finanzen.net/anleihen/a3k7ud-plusplus-capital-financial-sa-rl-anleihe</t>
  </si>
  <si>
    <t>EG Global Finance PLC</t>
  </si>
  <si>
    <t>XS2719998952</t>
  </si>
  <si>
    <t>https://www.finanzen.net/anleihen/a3lq7v-eg-global-finance-anleihe</t>
  </si>
  <si>
    <t>B2 Impact ASA</t>
  </si>
  <si>
    <t>NO0012704107</t>
  </si>
  <si>
    <t>https://www.finanzen.net/anleihen/a3k9us-b2-impact-asa-anleihe</t>
  </si>
  <si>
    <t>Advanzia Bank S.A.</t>
  </si>
  <si>
    <t>NO0013162743</t>
  </si>
  <si>
    <t>https://www.finanzen.net/anleihen/a3luu9-advanzia-bank-anleihe</t>
  </si>
  <si>
    <t>NO0012530973</t>
  </si>
  <si>
    <t>https://www.finanzen.net/anleihen/a3k86f-schletter-international-bv-anleihe</t>
  </si>
  <si>
    <t>Eroski Sociedad Cooperativa</t>
  </si>
  <si>
    <t>XS2711320775</t>
  </si>
  <si>
    <t>https://www.finanzen.net/anleihen/a3lrlf-eroski-sociedad-cooperativa-anleihe</t>
  </si>
  <si>
    <t>XS2711321070</t>
  </si>
  <si>
    <t>https://www.finanzen.net/anleihen/a3lswz-eroski-sociedad-cooperativa-anleihe</t>
  </si>
  <si>
    <t>Banca Monte dei Paschi di Siena S.p.A.</t>
  </si>
  <si>
    <t>XS2031926731</t>
  </si>
  <si>
    <t>https://www.finanzen.net/anleihen/a2r5jw-banca-monte-dei-paschi-di-siena-spa-anleihe</t>
  </si>
  <si>
    <t>XS2724532416</t>
  </si>
  <si>
    <t>https://www.finanzen.net/anleihen/a3lrmq-ams-osram-anleihe</t>
  </si>
  <si>
    <t>Cirsa Finance International S.à.r.l.</t>
  </si>
  <si>
    <t>XS2550380104</t>
  </si>
  <si>
    <t>https://www.finanzen.net/anleihen/a3lazt-cirsa-finance-international-sarl-anleihe</t>
  </si>
  <si>
    <t>R-Logitech S.A.M.</t>
  </si>
  <si>
    <t>Monaco</t>
  </si>
  <si>
    <t>Baader Bank</t>
  </si>
  <si>
    <t>DE000A3LJCA6</t>
  </si>
  <si>
    <t>https://www.finanzen.net/anleihen/a3ljca-r-logitechm-anleihe</t>
  </si>
  <si>
    <t>Hellenic Bank Public Company Ltd</t>
  </si>
  <si>
    <t>Zypern</t>
  </si>
  <si>
    <t>XS2597995112</t>
  </si>
  <si>
    <t>https://www.finanzen.net/anleihen/a3lff9-hellenic-bank-public-company-ltd-anleihe</t>
  </si>
  <si>
    <t>Green Bidco S.A.</t>
  </si>
  <si>
    <t>XS2647351142</t>
  </si>
  <si>
    <t>https://www.finanzen.net/anleihen/a3lk3a-green-bidco-anleihe</t>
  </si>
  <si>
    <t>immigon portfolioabbau ag</t>
  </si>
  <si>
    <t>XS0359924643</t>
  </si>
  <si>
    <t>https://www.finanzen.net/anleihen/a0tuqg-immigon-portfolioabbau-ag-anleihe</t>
  </si>
  <si>
    <t>momox Holding AG</t>
  </si>
  <si>
    <t>NO0010886369</t>
  </si>
  <si>
    <t>https://www.finanzen.net/anleihen/a289qc-momox-holding-anleihe</t>
  </si>
  <si>
    <t>Cardea Luna Capital Partners Ltd.</t>
  </si>
  <si>
    <t>DE000A3K5H67</t>
  </si>
  <si>
    <t>https://www.finanzen.net/anleihen/a3k5h6-cardea-luna-capital-partners-anleihe</t>
  </si>
  <si>
    <t>EPH Group AG</t>
  </si>
  <si>
    <t>DE000A3LJCB4</t>
  </si>
  <si>
    <t>https://www.finanzen.net/anleihen/a3ljcb-eph-group-anleihe</t>
  </si>
  <si>
    <t>Bank of Valletta PLC</t>
  </si>
  <si>
    <t>XS2539425095</t>
  </si>
  <si>
    <t>https://www.finanzen.net/anleihen/a3lbzg-bank-of-valletta-anleihe</t>
  </si>
  <si>
    <t>Eurobank Ergasias Services and Holdings S.A.</t>
  </si>
  <si>
    <t>XS2562543442</t>
  </si>
  <si>
    <t>https://www.finanzen.net/anleihen/a3lb2u-eurobank-ergasias-services-and-holdings-anleihe</t>
  </si>
  <si>
    <t>Summer BidCo B.V.</t>
  </si>
  <si>
    <t>XS2758100296</t>
  </si>
  <si>
    <t>https://www.finanzen.net/anleihen/a3lt4g-summer-bidco-bv-anleihe</t>
  </si>
  <si>
    <t>Global Agrajes S.L.</t>
  </si>
  <si>
    <t>NO0010912801</t>
  </si>
  <si>
    <t>https://www.finanzen.net/anleihen/a286nv-global-agrajes-sl-anleihe</t>
  </si>
  <si>
    <t>Bank Millennium S.A.</t>
  </si>
  <si>
    <t>Polen</t>
  </si>
  <si>
    <t>XS2684974046</t>
  </si>
  <si>
    <t>https://www.finanzen.net/anleihen/a3lnff-bank-millennium-anleihe</t>
  </si>
  <si>
    <t>Piraeus Financial Holdings S.A.</t>
  </si>
  <si>
    <t>XS2018638648</t>
  </si>
  <si>
    <t>https://www.finanzen.net/anleihen/a2r378-piraeus-financial-holdings-anleihe</t>
  </si>
  <si>
    <t>Stonegate Pub Company Financing 2019 PLC</t>
  </si>
  <si>
    <t>XS2210013970</t>
  </si>
  <si>
    <t>https://www.finanzen.net/anleihen/a280pq-stonegate-pub-company-financing-2019-anleihe</t>
  </si>
  <si>
    <t>ESPG AG</t>
  </si>
  <si>
    <t>DE000A2NBY22</t>
  </si>
  <si>
    <t>https://www.finanzen.net/anleihen/a2nby2-espg-anleihe</t>
  </si>
  <si>
    <t>Neue ZWL Zahnradwerk Leipzig GmbH</t>
  </si>
  <si>
    <t>DE000A351XF8</t>
  </si>
  <si>
    <t>https://www.finanzen.net/anleihen/a351xf-neue-zwl-zahnradwerk-leipzig-anleihe</t>
  </si>
  <si>
    <t>IT0005571309</t>
  </si>
  <si>
    <t>https://www.finanzen.net/anleihen/a3lrm0-banco-bpm-spa-anleihe</t>
  </si>
  <si>
    <t>IDFinance Spain S.A.U.</t>
  </si>
  <si>
    <t>XS2231806394</t>
  </si>
  <si>
    <t>https://www.finanzen.net/anleihen/a2823x-idfinance-spain-anleihe</t>
  </si>
  <si>
    <t>XS2393240887</t>
  </si>
  <si>
    <t>https://www.finanzen.net/anleihen/a3kxk8-eleving-group-anleihe</t>
  </si>
  <si>
    <t>Couponrendite</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</si>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</sst>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4" formatCode="_-* #,##0.00\ &quot;€&quot;_-;\-* #,##0.00\ &quot;€&quot;_-;_-* &quot;-&quot;??\ &quot;€&quot;_-;_-@_-"/>
    <numFmt numFmtId="164" formatCode="#,##0.00\ [$€-1]"/>
    <numFmt numFmtId="165" formatCode="dd\-mm\-yyyy"/>
    <numFmt numFmtId="166" formatCode="d\-m\-yyyy"/>
    <numFmt numFmtId="167" formatCode="0.000%"/>
    <numFmt numFmtId="168" formatCode="0.0%"/>
    <numFmt numFmtId="169" formatCode="#,##0.00\ &quot;€&quot;"/>
    <numFmt numFmtId="170" formatCode="_-[$€-2]\ * #,##0.00_-;\-[$€-2]\ * #,##0.00_-;_-[$€-2]\ * &quot;-&quot;??_-;_-@_-"/>
  </numFmts>
  <fonts count="14" x14ac:knownFonts="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1"/>
      <color theme="1"/>
      <name val="Arial"/>
      <family val="2"/>
      <scheme val="minor"/>
    </font>
    <font>
      <sz val="11"/>
      <color rgb="FF000000"/>
      <name val="Arial"/>
      <family val="2"/>
      <scheme val="minor"/>
    </font>
    <font>
      <sz val="10"/>
      <color rgb="FF000000"/>
      <name val="Arial"/>
      <scheme val="minor"/>
    </font>
    <font>
      <sz val="8"/>
      <name val="Arial"/>
      <scheme val="minor"/>
    </font>
    <font>
      <b/>
      <sz val="11"/>
      <color rgb="FF000000"/>
      <name val="Arial"/>
      <family val="2"/>
      <scheme val="minor"/>
    </font>
    <font>
      <sz val="11"/>
      <name val="Arial"/>
      <family val="2"/>
      <scheme val="minor"/>
    </font>
    <font>
      <u/>
      <sz val="11"/>
      <name val="Arial"/>
      <family val="2"/>
    </font>
    <font>
      <sz val="11"/>
      <name val="Arial"/>
      <family val="2"/>
    </font>
    <font>
      <sz val="10"/>
      <name val="Arial"/>
      <family val="2"/>
      <scheme val="minor"/>
    </font>
  </fonts>
  <fills count="14">
    <fill>
      <patternFill patternType="none"/>
    </fill>
    <fill>
      <patternFill patternType="gray125"/>
    </fill>
    <fill>
      <patternFill patternType="solid">
        <fgColor rgb="FFFFF7A0"/>
        <bgColor rgb="FFFFF7A0"/>
      </patternFill>
    </fill>
    <fill>
      <patternFill patternType="solid">
        <fgColor rgb="FFB9C3FF"/>
        <bgColor rgb="FFB9C3FF"/>
      </patternFill>
    </fill>
    <fill>
      <patternFill patternType="solid">
        <fgColor rgb="FFDEA38B"/>
        <bgColor rgb="FFDEA38B"/>
      </patternFill>
    </fill>
    <fill>
      <patternFill patternType="solid">
        <fgColor rgb="FFEEB9C7"/>
        <bgColor rgb="FFEEB9C7"/>
      </patternFill>
    </fill>
    <fill>
      <patternFill patternType="solid">
        <fgColor rgb="FFFFC384"/>
        <bgColor rgb="FFFFC384"/>
      </patternFill>
    </fill>
    <fill>
      <patternFill patternType="solid">
        <fgColor rgb="FFB0A9E4"/>
        <bgColor rgb="FFB0A9E4"/>
      </patternFill>
    </fill>
    <fill>
      <patternFill patternType="solid">
        <fgColor rgb="FFF98284"/>
        <bgColor rgb="FFF98284"/>
      </patternFill>
    </fill>
    <fill>
      <patternFill patternType="solid">
        <fgColor rgb="FFB3E3DA"/>
        <bgColor rgb="FFB3E3DA"/>
      </patternFill>
    </fill>
    <fill>
      <patternFill patternType="solid">
        <fgColor rgb="FFFFC3EC"/>
        <bgColor rgb="FFFFC3EC"/>
      </patternFill>
    </fill>
    <fill>
      <patternFill patternType="solid">
        <fgColor rgb="FFB0EB93"/>
        <bgColor rgb="FFB0EB93"/>
      </patternFill>
    </fill>
    <fill>
      <patternFill patternType="solid">
        <fgColor rgb="FFACCCE4"/>
        <bgColor rgb="FFACCCE4"/>
      </patternFill>
    </fill>
    <fill>
      <patternFill patternType="solid">
        <fgColor rgb="FFA4DAB9"/>
        <bgColor rgb="FFA4DAB9"/>
      </patternFill>
    </fill>
  </fills>
  <borders count="1">
    <border>
      <left/>
      <right/>
      <top/>
      <bottom/>
      <diagonal/>
    </border>
  </borders>
  <cellStyleXfs count="3">
    <xf numFmtId="0" fontId="0" fillId="0" borderId="0"/>
    <xf numFmtId="9" fontId="7" fillId="0" borderId="0" applyFont="0" applyFill="0" applyBorder="0" applyAlignment="0" applyProtection="0"/>
    <xf numFmtId="44" fontId="7" fillId="0" borderId="0" applyFont="0" applyFill="0" applyBorder="0" applyAlignment="0" applyProtection="0"/>
  </cellStyleXfs>
  <cellXfs count="72">
    <xf numFmtId="0" fontId="0" fillId="0" borderId="0" xfId="0"/>
    <xf numFmtId="0" fontId="5" fillId="0" borderId="0" xfId="0" applyFont="1"/>
    <xf numFmtId="164" fontId="4" fillId="0" borderId="0" xfId="0" applyNumberFormat="1" applyFont="1"/>
    <xf numFmtId="0" fontId="6" fillId="0" borderId="0" xfId="0" applyFont="1"/>
    <xf numFmtId="0" fontId="4" fillId="0" borderId="0" xfId="0" applyFont="1"/>
    <xf numFmtId="10" fontId="4" fillId="0" borderId="0" xfId="0" applyNumberFormat="1" applyFont="1"/>
    <xf numFmtId="0" fontId="4" fillId="2" borderId="0" xfId="0" applyFont="1" applyFill="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4" fillId="7" borderId="0" xfId="0" applyFont="1" applyFill="1"/>
    <xf numFmtId="0" fontId="4" fillId="8" borderId="0" xfId="0" applyFont="1" applyFill="1"/>
    <xf numFmtId="0" fontId="4" fillId="9" borderId="0" xfId="0" applyFont="1" applyFill="1"/>
    <xf numFmtId="0" fontId="4" fillId="10" borderId="0" xfId="0" applyFont="1" applyFill="1"/>
    <xf numFmtId="0" fontId="4" fillId="11" borderId="0" xfId="0" applyFont="1" applyFill="1"/>
    <xf numFmtId="0" fontId="4" fillId="12" borderId="0" xfId="0" applyFont="1" applyFill="1"/>
    <xf numFmtId="0" fontId="4" fillId="13" borderId="0" xfId="0" applyFont="1" applyFill="1"/>
    <xf numFmtId="165" fontId="4" fillId="0" borderId="0" xfId="0" applyNumberFormat="1" applyFont="1"/>
    <xf numFmtId="1" fontId="4" fillId="0" borderId="0" xfId="0" applyNumberFormat="1" applyFont="1"/>
    <xf numFmtId="3" fontId="4" fillId="0" borderId="0" xfId="0" applyNumberFormat="1" applyFont="1"/>
    <xf numFmtId="3" fontId="4" fillId="0" borderId="0" xfId="0" applyNumberFormat="1" applyFont="1" applyAlignment="1">
      <alignment wrapText="1"/>
    </xf>
    <xf numFmtId="166" fontId="4" fillId="0" borderId="0" xfId="0" applyNumberFormat="1" applyFont="1"/>
    <xf numFmtId="0" fontId="4" fillId="0" borderId="0" xfId="0" applyFont="1" applyAlignment="1">
      <alignment wrapText="1"/>
    </xf>
    <xf numFmtId="0" fontId="6" fillId="0" borderId="0" xfId="0" applyFont="1" applyAlignment="1">
      <alignment wrapText="1"/>
    </xf>
    <xf numFmtId="0" fontId="3" fillId="0" borderId="0" xfId="0" applyFont="1"/>
    <xf numFmtId="14" fontId="6" fillId="0" borderId="0" xfId="0" applyNumberFormat="1" applyFont="1" applyAlignment="1">
      <alignment horizontal="left"/>
    </xf>
    <xf numFmtId="0" fontId="2" fillId="0" borderId="0" xfId="0" applyFont="1"/>
    <xf numFmtId="169" fontId="4" fillId="0" borderId="0" xfId="0" applyNumberFormat="1" applyFont="1"/>
    <xf numFmtId="169" fontId="6" fillId="0" borderId="0" xfId="0" applyNumberFormat="1" applyFont="1"/>
    <xf numFmtId="0" fontId="9" fillId="0" borderId="0" xfId="0" applyFont="1"/>
    <xf numFmtId="44" fontId="6" fillId="0" borderId="0" xfId="2" applyFont="1"/>
    <xf numFmtId="44" fontId="6" fillId="0" borderId="0" xfId="0" applyNumberFormat="1" applyFont="1"/>
    <xf numFmtId="10" fontId="6" fillId="0" borderId="0" xfId="1" applyNumberFormat="1" applyFont="1"/>
    <xf numFmtId="168" fontId="6" fillId="0" borderId="0" xfId="1" applyNumberFormat="1" applyFont="1"/>
    <xf numFmtId="169" fontId="6" fillId="0" borderId="0" xfId="1" applyNumberFormat="1" applyFont="1"/>
    <xf numFmtId="14" fontId="6" fillId="0" borderId="0" xfId="0" applyNumberFormat="1" applyFont="1"/>
    <xf numFmtId="14" fontId="6" fillId="0" borderId="0" xfId="1" applyNumberFormat="1" applyFont="1"/>
    <xf numFmtId="170" fontId="6" fillId="0" borderId="0" xfId="0" applyNumberFormat="1" applyFont="1"/>
    <xf numFmtId="0" fontId="1" fillId="0" borderId="0" xfId="0" applyFont="1"/>
    <xf numFmtId="9" fontId="6" fillId="0" borderId="0" xfId="1" applyFont="1"/>
    <xf numFmtId="44" fontId="4" fillId="0" borderId="0" xfId="2" applyFont="1"/>
    <xf numFmtId="14" fontId="4" fillId="0" borderId="0" xfId="0" applyNumberFormat="1" applyFont="1"/>
    <xf numFmtId="14" fontId="10" fillId="0" borderId="0" xfId="0" applyNumberFormat="1" applyFont="1"/>
    <xf numFmtId="0" fontId="10" fillId="0" borderId="0" xfId="0" applyFont="1"/>
    <xf numFmtId="44" fontId="10" fillId="0" borderId="0" xfId="2" applyFont="1"/>
    <xf numFmtId="1" fontId="10" fillId="0" borderId="0" xfId="0" applyNumberFormat="1" applyFont="1"/>
    <xf numFmtId="3" fontId="10" fillId="0" borderId="0" xfId="0" applyNumberFormat="1" applyFont="1"/>
    <xf numFmtId="10" fontId="10" fillId="0" borderId="0" xfId="0" applyNumberFormat="1" applyFont="1"/>
    <xf numFmtId="165" fontId="10" fillId="0" borderId="0" xfId="0" applyNumberFormat="1" applyFont="1"/>
    <xf numFmtId="0" fontId="11" fillId="0" borderId="0" xfId="0" applyFont="1"/>
    <xf numFmtId="166" fontId="10" fillId="0" borderId="0" xfId="0" applyNumberFormat="1" applyFont="1"/>
    <xf numFmtId="0" fontId="12" fillId="0" borderId="0" xfId="0" applyFont="1"/>
    <xf numFmtId="3" fontId="12" fillId="0" borderId="0" xfId="0" applyNumberFormat="1" applyFont="1" applyAlignment="1">
      <alignment horizontal="right"/>
    </xf>
    <xf numFmtId="10" fontId="12" fillId="0" borderId="0" xfId="0" applyNumberFormat="1" applyFont="1" applyAlignment="1">
      <alignment horizontal="right"/>
    </xf>
    <xf numFmtId="165" fontId="12" fillId="0" borderId="0" xfId="0" applyNumberFormat="1" applyFont="1" applyAlignment="1">
      <alignment horizontal="right"/>
    </xf>
    <xf numFmtId="167" fontId="12" fillId="0" borderId="0" xfId="0" applyNumberFormat="1" applyFont="1"/>
    <xf numFmtId="4" fontId="12" fillId="0" borderId="0" xfId="0" applyNumberFormat="1" applyFont="1"/>
    <xf numFmtId="4" fontId="12" fillId="0" borderId="0" xfId="0" applyNumberFormat="1" applyFont="1" applyAlignment="1">
      <alignment horizontal="right"/>
    </xf>
    <xf numFmtId="14" fontId="13" fillId="0" borderId="0" xfId="0" applyNumberFormat="1" applyFont="1"/>
    <xf numFmtId="0" fontId="13" fillId="0" borderId="0" xfId="0" applyFont="1"/>
    <xf numFmtId="44" fontId="13" fillId="0" borderId="0" xfId="2" applyFont="1"/>
    <xf numFmtId="1" fontId="13" fillId="0" borderId="0" xfId="0" applyNumberFormat="1" applyFont="1"/>
    <xf numFmtId="3" fontId="13" fillId="0" borderId="0" xfId="0" applyNumberFormat="1" applyFont="1"/>
    <xf numFmtId="10" fontId="13" fillId="0" borderId="0" xfId="0" applyNumberFormat="1" applyFont="1"/>
    <xf numFmtId="167" fontId="13" fillId="0" borderId="0" xfId="0" applyNumberFormat="1" applyFont="1"/>
    <xf numFmtId="4" fontId="13" fillId="0" borderId="0" xfId="0" applyNumberFormat="1" applyFont="1"/>
    <xf numFmtId="10" fontId="0" fillId="0" borderId="0" xfId="0" applyNumberFormat="1"/>
    <xf numFmtId="14" fontId="1" fillId="0" borderId="0" xfId="0" applyNumberFormat="1" applyFont="1" applyAlignment="1">
      <alignment horizontal="left"/>
    </xf>
    <xf numFmtId="169" fontId="1" fillId="0" borderId="0" xfId="0" applyNumberFormat="1" applyFont="1"/>
    <xf numFmtId="164" fontId="1" fillId="0" borderId="0" xfId="0" applyNumberFormat="1" applyFont="1"/>
    <xf numFmtId="0" fontId="6" fillId="0" borderId="0" xfId="0" applyNumberFormat="1" applyFont="1"/>
  </cellXfs>
  <cellStyles count="3">
    <cellStyle name="Currency" xfId="2" builtinId="4"/>
    <cellStyle name="Normal" xfId="0" builtinId="0"/>
    <cellStyle name="Percent" xfId="1" builtinId="5"/>
  </cellStyles>
  <dxfs count="64">
    <dxf>
      <font>
        <strike val="0"/>
        <outline val="0"/>
        <shadow val="0"/>
        <u val="none"/>
        <vertAlign val="baseline"/>
        <sz val="11"/>
        <color rgb="FF000000"/>
        <name val="Arial"/>
        <family val="2"/>
        <scheme val="minor"/>
      </font>
      <numFmt numFmtId="169" formatCode="#,##0.00\ &quot;€&quot;"/>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19" formatCode="dd/mm/yyyy"/>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19" formatCode="dd/mm/yyyy"/>
    </dxf>
    <dxf>
      <font>
        <strike val="0"/>
        <outline val="0"/>
        <shadow val="0"/>
        <u val="none"/>
        <vertAlign val="baseline"/>
        <sz val="11"/>
        <color rgb="FF000000"/>
        <name val="Arial"/>
        <family val="2"/>
        <scheme val="minor"/>
      </font>
      <numFmt numFmtId="168" formatCode="0.0%"/>
    </dxf>
    <dxf>
      <font>
        <strike val="0"/>
        <outline val="0"/>
        <shadow val="0"/>
        <u val="none"/>
        <vertAlign val="baseline"/>
        <sz val="11"/>
        <color rgb="FF000000"/>
        <name val="Arial"/>
        <family val="2"/>
        <scheme val="minor"/>
      </font>
      <numFmt numFmtId="169" formatCode="#,##0.00\ &quot;€&quot;"/>
    </dxf>
    <dxf>
      <font>
        <strike val="0"/>
        <outline val="0"/>
        <shadow val="0"/>
        <u val="none"/>
        <vertAlign val="baseline"/>
        <sz val="11"/>
        <color rgb="FF000000"/>
        <name val="Arial"/>
        <family val="2"/>
        <scheme val="minor"/>
      </font>
      <numFmt numFmtId="0" formatCode="General"/>
    </dxf>
    <dxf>
      <font>
        <b val="0"/>
        <i val="0"/>
        <strike val="0"/>
        <condense val="0"/>
        <extend val="0"/>
        <outline val="0"/>
        <shadow val="0"/>
        <u val="none"/>
        <vertAlign val="baseline"/>
        <sz val="11"/>
        <color rgb="FF000000"/>
        <name val="Arial"/>
        <family val="2"/>
        <scheme val="minor"/>
      </font>
      <numFmt numFmtId="169" formatCode="#,##0.00\ &quot;€&quot;"/>
    </dxf>
    <dxf>
      <font>
        <b val="0"/>
        <i val="0"/>
        <strike val="0"/>
        <condense val="0"/>
        <extend val="0"/>
        <outline val="0"/>
        <shadow val="0"/>
        <u val="none"/>
        <vertAlign val="baseline"/>
        <sz val="11"/>
        <color rgb="FF000000"/>
        <name val="Arial"/>
        <family val="2"/>
        <scheme val="minor"/>
      </font>
      <numFmt numFmtId="168" formatCode="0.0%"/>
    </dxf>
    <dxf>
      <font>
        <b val="0"/>
        <i val="0"/>
        <strike val="0"/>
        <condense val="0"/>
        <extend val="0"/>
        <outline val="0"/>
        <shadow val="0"/>
        <u val="none"/>
        <vertAlign val="baseline"/>
        <sz val="11"/>
        <color rgb="FF000000"/>
        <name val="Arial"/>
        <family val="2"/>
        <scheme val="minor"/>
      </font>
      <numFmt numFmtId="169" formatCode="#,##0.00\ &quot;€&quot;"/>
    </dxf>
    <dxf>
      <font>
        <b val="0"/>
        <i val="0"/>
        <strike val="0"/>
        <condense val="0"/>
        <extend val="0"/>
        <outline val="0"/>
        <shadow val="0"/>
        <u val="none"/>
        <vertAlign val="baseline"/>
        <sz val="11"/>
        <color rgb="FF000000"/>
        <name val="Arial"/>
        <family val="2"/>
        <scheme val="minor"/>
      </font>
      <numFmt numFmtId="168" formatCode="0.0%"/>
    </dxf>
    <dxf>
      <font>
        <b val="0"/>
        <i val="0"/>
        <strike val="0"/>
        <condense val="0"/>
        <extend val="0"/>
        <outline val="0"/>
        <shadow val="0"/>
        <u val="none"/>
        <vertAlign val="baseline"/>
        <sz val="11"/>
        <color rgb="FF000000"/>
        <name val="Arial"/>
        <family val="2"/>
        <scheme val="minor"/>
      </font>
      <numFmt numFmtId="168" formatCode="0.0%"/>
    </dxf>
    <dxf>
      <font>
        <b val="0"/>
        <i val="0"/>
        <strike val="0"/>
        <condense val="0"/>
        <extend val="0"/>
        <outline val="0"/>
        <shadow val="0"/>
        <u val="none"/>
        <vertAlign val="baseline"/>
        <sz val="11"/>
        <color rgb="FF000000"/>
        <name val="Arial"/>
        <family val="2"/>
        <scheme val="minor"/>
      </font>
      <numFmt numFmtId="14" formatCode="0.00%"/>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color theme="1"/>
      </font>
    </dxf>
    <dxf>
      <font>
        <strike val="0"/>
        <color theme="1"/>
      </font>
    </dxf>
    <dxf>
      <font>
        <strike val="0"/>
        <color theme="1"/>
      </font>
    </dxf>
    <dxf>
      <font>
        <strike val="0"/>
        <color theme="1"/>
      </font>
    </dxf>
    <dxf>
      <fill>
        <patternFill patternType="solid">
          <fgColor rgb="FFB7E1CD"/>
          <bgColor rgb="FFB7E1CD"/>
        </patternFill>
      </fill>
    </dxf>
    <dxf>
      <font>
        <strike val="0"/>
        <outline val="0"/>
        <shadow val="0"/>
        <u val="none"/>
        <vertAlign val="baseline"/>
        <sz val="11"/>
        <color rgb="FF000000"/>
        <name val="Arial"/>
        <scheme val="minor"/>
      </font>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19" formatCode="dd/mm/yyyy"/>
    </dxf>
    <dxf>
      <font>
        <strike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numFmt numFmtId="14" formatCode="0.00%"/>
    </dxf>
    <dxf>
      <font>
        <b val="0"/>
        <i val="0"/>
        <strike val="0"/>
        <condense val="0"/>
        <extend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numFmt numFmtId="14" formatCode="0.00%"/>
    </dxf>
    <dxf>
      <font>
        <strike val="0"/>
        <outline val="0"/>
        <shadow val="0"/>
        <u val="none"/>
        <vertAlign val="baseline"/>
        <sz val="11"/>
        <color rgb="FF000000"/>
        <name val="Arial"/>
        <family val="2"/>
        <scheme val="minor"/>
      </font>
    </dxf>
    <dxf>
      <font>
        <strike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34" formatCode="_-* #,##0.00\ &quot;€&quot;_-;\-* #,##0.00\ &quot;€&quot;_-;_-* &quot;-&quot;??\ &quot;€&quot;_-;_-@_-"/>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0" formatCode="General"/>
    </dxf>
    <dxf>
      <font>
        <strike val="0"/>
        <outline val="0"/>
        <shadow val="0"/>
        <u val="none"/>
        <vertAlign val="baseline"/>
        <sz val="11"/>
        <color rgb="FF000000"/>
        <name val="Arial"/>
        <family val="2"/>
        <scheme val="minor"/>
      </font>
      <numFmt numFmtId="19" formatCode="dd/mm/yyyy"/>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strike val="0"/>
        <outline val="0"/>
        <shadow val="0"/>
        <vertAlign val="baseline"/>
        <color auto="1"/>
        <name val="Arial"/>
      </font>
    </dxf>
    <dxf>
      <font>
        <strike val="0"/>
        <outline val="0"/>
        <shadow val="0"/>
        <vertAlign val="baseline"/>
        <color auto="1"/>
        <name val="Arial"/>
      </font>
    </dxf>
    <dxf>
      <font>
        <strike val="0"/>
        <outline val="0"/>
        <shadow val="0"/>
        <vertAlign val="baseline"/>
        <color auto="1"/>
        <name val="Arial"/>
      </font>
    </dxf>
    <dxf>
      <font>
        <strike val="0"/>
        <outline val="0"/>
        <shadow val="0"/>
        <vertAlign val="baseline"/>
        <color auto="1"/>
        <name val="Arial"/>
      </font>
    </dxf>
    <dxf>
      <font>
        <strike val="0"/>
        <outline val="0"/>
        <shadow val="0"/>
        <vertAlign val="baseline"/>
        <color auto="1"/>
        <name val="Arial"/>
      </font>
    </dxf>
    <dxf>
      <font>
        <strike val="0"/>
        <outline val="0"/>
        <shadow val="0"/>
        <vertAlign val="baseline"/>
        <color auto="1"/>
        <name val="Arial"/>
      </font>
    </dxf>
    <dxf>
      <font>
        <strike val="0"/>
        <outline val="0"/>
        <shadow val="0"/>
        <vertAlign val="baseline"/>
        <color auto="1"/>
        <name val="Arial"/>
      </font>
    </dxf>
    <dxf>
      <font>
        <strike val="0"/>
        <outline val="0"/>
        <shadow val="0"/>
        <vertAlign val="baseline"/>
        <color auto="1"/>
        <name val="Arial"/>
      </font>
    </dxf>
    <dxf>
      <font>
        <b val="0"/>
        <i val="0"/>
        <strike val="0"/>
        <condense val="0"/>
        <extend val="0"/>
        <outline val="0"/>
        <shadow val="0"/>
        <u val="none"/>
        <vertAlign val="baseline"/>
        <sz val="10"/>
        <color auto="1"/>
        <name val="Arial"/>
        <scheme val="minor"/>
      </font>
    </dxf>
    <dxf>
      <font>
        <strike val="0"/>
        <outline val="0"/>
        <shadow val="0"/>
        <vertAlign val="baseline"/>
        <color auto="1"/>
        <name val="Arial"/>
      </font>
    </dxf>
    <dxf>
      <font>
        <strike val="0"/>
        <outline val="0"/>
        <shadow val="0"/>
        <vertAlign val="baseline"/>
        <color auto="1"/>
        <name val="Arial"/>
      </font>
    </dxf>
    <dxf>
      <font>
        <strike val="0"/>
        <outline val="0"/>
        <shadow val="0"/>
        <vertAlign val="baseline"/>
        <color auto="1"/>
        <name val="Arial"/>
      </font>
    </dxf>
    <dxf>
      <font>
        <b val="0"/>
        <i val="0"/>
        <strike val="0"/>
        <condense val="0"/>
        <extend val="0"/>
        <outline val="0"/>
        <shadow val="0"/>
        <u val="none"/>
        <vertAlign val="baseline"/>
        <sz val="10"/>
        <color auto="1"/>
        <name val="Arial"/>
        <scheme val="minor"/>
      </font>
    </dxf>
    <dxf>
      <font>
        <strike val="0"/>
        <outline val="0"/>
        <shadow val="0"/>
        <vertAlign val="baseline"/>
        <color auto="1"/>
        <name val="Arial"/>
      </font>
    </dxf>
    <dxf>
      <font>
        <strike val="0"/>
        <outline val="0"/>
        <shadow val="0"/>
        <vertAlign val="baseline"/>
        <color auto="1"/>
        <name val="Arial"/>
      </font>
    </dxf>
    <dxf>
      <font>
        <strike val="0"/>
        <outline val="0"/>
        <shadow val="0"/>
        <vertAlign val="baseline"/>
        <color auto="1"/>
        <name val="Arial"/>
      </font>
      <numFmt numFmtId="19" formatCode="dd/mm/yyyy"/>
    </dxf>
    <dxf>
      <font>
        <strike val="0"/>
        <outline val="0"/>
        <shadow val="0"/>
        <vertAlign val="baseline"/>
        <color auto="1"/>
        <name val="Arial"/>
      </font>
    </dxf>
    <dxf>
      <font>
        <b val="0"/>
        <i val="0"/>
        <strike val="0"/>
        <condense val="0"/>
        <extend val="0"/>
        <outline val="0"/>
        <shadow val="0"/>
        <u val="none"/>
        <vertAlign val="baseline"/>
        <sz val="11"/>
        <color theme="1"/>
        <name val="Arial"/>
        <family val="2"/>
        <scheme val="minor"/>
      </font>
    </dxf>
    <dxf>
      <font>
        <strike val="0"/>
        <outline val="0"/>
        <shadow val="0"/>
        <u val="none"/>
        <vertAlign val="baseline"/>
        <sz val="11"/>
        <color rgb="FF000000"/>
        <name val="Arial"/>
        <scheme val="minor"/>
      </font>
    </dxf>
    <dxf>
      <font>
        <strike val="0"/>
        <outline val="0"/>
        <shadow val="0"/>
        <u val="none"/>
        <vertAlign val="baseline"/>
        <sz val="11"/>
        <color rgb="FF000000"/>
        <name val="Arial"/>
        <scheme val="minor"/>
      </font>
    </dxf>
    <dxf>
      <font>
        <color theme="1"/>
      </font>
    </dxf>
    <dxf>
      <font>
        <color theme="1"/>
      </font>
    </dxf>
  </dxfs>
  <tableStyles count="2" defaultTableStyle="TableStyleMedium2" defaultPivotStyle="PivotStyleLight16">
    <tableStyle name="Table Style 1" pivot="0" count="1" xr9:uid="{B54C6A44-7CD1-4E69-9782-08DBF826F00F}">
      <tableStyleElement type="wholeTable" dxfId="63"/>
    </tableStyle>
    <tableStyle name="Table Style 2" pivot="0" count="1" xr9:uid="{51AE1ADE-EA2A-42E4-B601-628BB5DF69DF}">
      <tableStyleElement type="wholeTable" dxfId="6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pieChart>
        <c:varyColors val="1"/>
        <c:ser>
          <c:idx val="0"/>
          <c:order val="0"/>
          <c:dPt>
            <c:idx val="0"/>
            <c:bubble3D val="0"/>
            <c:spPr>
              <a:solidFill>
                <a:srgbClr val="FFF7A0"/>
              </a:solidFill>
            </c:spPr>
            <c:extLst>
              <c:ext xmlns:c16="http://schemas.microsoft.com/office/drawing/2014/chart" uri="{C3380CC4-5D6E-409C-BE32-E72D297353CC}">
                <c16:uniqueId val="{00000001-FDF4-40A6-9D00-58FF30299934}"/>
              </c:ext>
            </c:extLst>
          </c:dPt>
          <c:dPt>
            <c:idx val="1"/>
            <c:bubble3D val="0"/>
            <c:spPr>
              <a:solidFill>
                <a:srgbClr val="B9C3FF"/>
              </a:solidFill>
            </c:spPr>
            <c:extLst>
              <c:ext xmlns:c16="http://schemas.microsoft.com/office/drawing/2014/chart" uri="{C3380CC4-5D6E-409C-BE32-E72D297353CC}">
                <c16:uniqueId val="{00000003-FDF4-40A6-9D00-58FF30299934}"/>
              </c:ext>
            </c:extLst>
          </c:dPt>
          <c:dPt>
            <c:idx val="2"/>
            <c:bubble3D val="0"/>
            <c:spPr>
              <a:solidFill>
                <a:srgbClr val="DEA38B"/>
              </a:solidFill>
            </c:spPr>
            <c:extLst>
              <c:ext xmlns:c16="http://schemas.microsoft.com/office/drawing/2014/chart" uri="{C3380CC4-5D6E-409C-BE32-E72D297353CC}">
                <c16:uniqueId val="{00000005-FDF4-40A6-9D00-58FF30299934}"/>
              </c:ext>
            </c:extLst>
          </c:dPt>
          <c:dPt>
            <c:idx val="3"/>
            <c:bubble3D val="0"/>
            <c:spPr>
              <a:solidFill>
                <a:srgbClr val="EEB9C7"/>
              </a:solidFill>
            </c:spPr>
            <c:extLst>
              <c:ext xmlns:c16="http://schemas.microsoft.com/office/drawing/2014/chart" uri="{C3380CC4-5D6E-409C-BE32-E72D297353CC}">
                <c16:uniqueId val="{00000007-FDF4-40A6-9D00-58FF30299934}"/>
              </c:ext>
            </c:extLst>
          </c:dPt>
          <c:dPt>
            <c:idx val="4"/>
            <c:bubble3D val="0"/>
            <c:spPr>
              <a:solidFill>
                <a:srgbClr val="FFC384"/>
              </a:solidFill>
            </c:spPr>
            <c:extLst>
              <c:ext xmlns:c16="http://schemas.microsoft.com/office/drawing/2014/chart" uri="{C3380CC4-5D6E-409C-BE32-E72D297353CC}">
                <c16:uniqueId val="{00000009-FDF4-40A6-9D00-58FF30299934}"/>
              </c:ext>
            </c:extLst>
          </c:dPt>
          <c:dPt>
            <c:idx val="5"/>
            <c:bubble3D val="0"/>
            <c:spPr>
              <a:solidFill>
                <a:srgbClr val="B0A9E4"/>
              </a:solidFill>
            </c:spPr>
            <c:extLst>
              <c:ext xmlns:c16="http://schemas.microsoft.com/office/drawing/2014/chart" uri="{C3380CC4-5D6E-409C-BE32-E72D297353CC}">
                <c16:uniqueId val="{0000000B-FDF4-40A6-9D00-58FF30299934}"/>
              </c:ext>
            </c:extLst>
          </c:dPt>
          <c:dPt>
            <c:idx val="6"/>
            <c:bubble3D val="0"/>
            <c:spPr>
              <a:solidFill>
                <a:srgbClr val="F98284"/>
              </a:solidFill>
            </c:spPr>
            <c:extLst>
              <c:ext xmlns:c16="http://schemas.microsoft.com/office/drawing/2014/chart" uri="{C3380CC4-5D6E-409C-BE32-E72D297353CC}">
                <c16:uniqueId val="{0000000D-FDF4-40A6-9D00-58FF30299934}"/>
              </c:ext>
            </c:extLst>
          </c:dPt>
          <c:dPt>
            <c:idx val="7"/>
            <c:bubble3D val="0"/>
            <c:spPr>
              <a:solidFill>
                <a:srgbClr val="CED5FF"/>
              </a:solidFill>
            </c:spPr>
            <c:extLst>
              <c:ext xmlns:c16="http://schemas.microsoft.com/office/drawing/2014/chart" uri="{C3380CC4-5D6E-409C-BE32-E72D297353CC}">
                <c16:uniqueId val="{0000000F-FDF4-40A6-9D00-58FF30299934}"/>
              </c:ext>
            </c:extLst>
          </c:dPt>
          <c:dPt>
            <c:idx val="8"/>
            <c:bubble3D val="0"/>
            <c:spPr>
              <a:solidFill>
                <a:srgbClr val="FFC3EC"/>
              </a:solidFill>
            </c:spPr>
            <c:extLst>
              <c:ext xmlns:c16="http://schemas.microsoft.com/office/drawing/2014/chart" uri="{C3380CC4-5D6E-409C-BE32-E72D297353CC}">
                <c16:uniqueId val="{00000011-FDF4-40A6-9D00-58FF30299934}"/>
              </c:ext>
            </c:extLst>
          </c:dPt>
          <c:dPt>
            <c:idx val="9"/>
            <c:bubble3D val="0"/>
            <c:spPr>
              <a:solidFill>
                <a:srgbClr val="ACCCE4"/>
              </a:solidFill>
            </c:spPr>
            <c:extLst>
              <c:ext xmlns:c16="http://schemas.microsoft.com/office/drawing/2014/chart" uri="{C3380CC4-5D6E-409C-BE32-E72D297353CC}">
                <c16:uniqueId val="{00000013-FDF4-40A6-9D00-58FF30299934}"/>
              </c:ext>
            </c:extLst>
          </c:dPt>
          <c:dPt>
            <c:idx val="10"/>
            <c:bubble3D val="0"/>
            <c:spPr>
              <a:solidFill>
                <a:srgbClr val="B0EB93"/>
              </a:solidFill>
            </c:spPr>
            <c:extLst>
              <c:ext xmlns:c16="http://schemas.microsoft.com/office/drawing/2014/chart" uri="{C3380CC4-5D6E-409C-BE32-E72D297353CC}">
                <c16:uniqueId val="{00000015-FDF4-40A6-9D00-58FF30299934}"/>
              </c:ext>
            </c:extLst>
          </c:dPt>
          <c:dPt>
            <c:idx val="11"/>
            <c:bubble3D val="0"/>
            <c:spPr>
              <a:solidFill>
                <a:srgbClr val="FBA8A9"/>
              </a:solidFill>
            </c:spPr>
            <c:extLst>
              <c:ext xmlns:c16="http://schemas.microsoft.com/office/drawing/2014/chart" uri="{C3380CC4-5D6E-409C-BE32-E72D297353CC}">
                <c16:uniqueId val="{00000017-FDF4-40A6-9D00-58FF30299934}"/>
              </c:ext>
            </c:extLst>
          </c:dPt>
          <c:cat>
            <c:strRef>
              <c:f>Dashboard!$A$5:$A$16</c:f>
              <c:strCache>
                <c:ptCount val="12"/>
                <c:pt idx="0">
                  <c:v>Finanzen</c:v>
                </c:pt>
                <c:pt idx="1">
                  <c:v>Industriegüter</c:v>
                </c:pt>
                <c:pt idx="2">
                  <c:v>Material</c:v>
                </c:pt>
                <c:pt idx="3">
                  <c:v>Immobilien</c:v>
                </c:pt>
                <c:pt idx="4">
                  <c:v>Energie</c:v>
                </c:pt>
                <c:pt idx="5">
                  <c:v>Informationstechnologie</c:v>
                </c:pt>
                <c:pt idx="6">
                  <c:v>Gesundheit</c:v>
                </c:pt>
                <c:pt idx="7">
                  <c:v>Versorger</c:v>
                </c:pt>
                <c:pt idx="8">
                  <c:v>Kommunikation &amp; Medien</c:v>
                </c:pt>
                <c:pt idx="9">
                  <c:v>Basiskonsumgüter</c:v>
                </c:pt>
                <c:pt idx="10">
                  <c:v>Nicht-Basiskonsumgüter</c:v>
                </c:pt>
                <c:pt idx="11">
                  <c:v>Staatsanleihen</c:v>
                </c:pt>
              </c:strCache>
            </c:strRef>
          </c:cat>
          <c:val>
            <c:numRef>
              <c:f>Dashboard!$B$5:$B$16</c:f>
              <c:numCache>
                <c:formatCode>0.00%</c:formatCode>
                <c:ptCount val="12"/>
                <c:pt idx="0">
                  <c:v>0.34285714285714286</c:v>
                </c:pt>
                <c:pt idx="1">
                  <c:v>0.11428571428571428</c:v>
                </c:pt>
                <c:pt idx="2">
                  <c:v>2.8571428571428571E-2</c:v>
                </c:pt>
                <c:pt idx="3">
                  <c:v>8.5714285714285715E-2</c:v>
                </c:pt>
                <c:pt idx="4">
                  <c:v>0.11428571428571428</c:v>
                </c:pt>
                <c:pt idx="5">
                  <c:v>5.7142857142857141E-2</c:v>
                </c:pt>
                <c:pt idx="6">
                  <c:v>2.8571428571428571E-2</c:v>
                </c:pt>
                <c:pt idx="7">
                  <c:v>0</c:v>
                </c:pt>
                <c:pt idx="8">
                  <c:v>0.11428571428571428</c:v>
                </c:pt>
                <c:pt idx="9">
                  <c:v>8.5714285714285715E-2</c:v>
                </c:pt>
                <c:pt idx="10">
                  <c:v>2.8571428571428571E-2</c:v>
                </c:pt>
                <c:pt idx="11">
                  <c:v>0</c:v>
                </c:pt>
              </c:numCache>
            </c:numRef>
          </c:val>
          <c:extLst>
            <c:ext xmlns:c16="http://schemas.microsoft.com/office/drawing/2014/chart" uri="{C3380CC4-5D6E-409C-BE32-E72D297353CC}">
              <c16:uniqueId val="{00000018-FDF4-40A6-9D00-58FF30299934}"/>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DE"/>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180975</xdr:colOff>
      <xdr:row>17</xdr:row>
      <xdr:rowOff>57150</xdr:rowOff>
    </xdr:from>
    <xdr:ext cx="5715000" cy="3533775"/>
    <xdr:graphicFrame macro="">
      <xdr:nvGraphicFramePr>
        <xdr:cNvPr id="2" name="Chart 1" title="Diagramm">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9D83885-CC4A-4503-8E83-368D23010C91}" autoFormatId="16" applyNumberFormats="0" applyBorderFormats="0" applyFontFormats="0" applyPatternFormats="0" applyAlignmentFormats="0" applyWidthHeightFormats="0">
  <queryTableRefresh nextId="39" unboundColumnsRight="1">
    <queryTableFields count="17">
      <queryTableField id="2" name="Unternehmensname" tableColumnId="2"/>
      <queryTableField id="3" name="Branche des Hauptkonzern" tableColumnId="3"/>
      <queryTableField id="4" name="Coupon" tableColumnId="4"/>
      <queryTableField id="5" name="Aktueller Kurs" tableColumnId="5"/>
      <queryTableField id="30" dataBound="0" tableColumnId="20"/>
      <queryTableField id="34" dataBound="0" tableColumnId="7"/>
      <queryTableField id="38" dataBound="0" tableColumnId="18"/>
      <queryTableField id="35" dataBound="0" tableColumnId="8"/>
      <queryTableField id="13" name=" " tableColumnId="10"/>
      <queryTableField id="11" name="Kaufpreis" tableColumnId="11"/>
      <queryTableField id="12" name="Kaufkurs" tableColumnId="12"/>
      <queryTableField id="19" name="Kaufdatum" tableColumnId="15"/>
      <queryTableField id="20" name="Anteile" tableColumnId="16"/>
      <queryTableField id="21" name="Stückelung" tableColumnId="17"/>
      <queryTableField id="32" name="Letzte Zinszahlung" tableColumnId="1"/>
      <queryTableField id="37" name="Anzahl Zinszahlungen" tableColumnId="13"/>
      <queryTableField id="31" dataBound="0" tableColumnId="2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EFAC7E6-683F-444A-ACD3-E286CDC34D6C}" autoFormatId="16" applyNumberFormats="0" applyBorderFormats="0" applyFontFormats="0" applyPatternFormats="0" applyAlignmentFormats="0" applyWidthHeightFormats="0">
  <queryTableRefresh nextId="19" unboundColumnsRight="1">
    <queryTableFields count="18">
      <queryTableField id="1" name="Kaufdatum" tableColumnId="1"/>
      <queryTableField id="2" name="Unternehmensname" tableColumnId="2"/>
      <queryTableField id="3" name="Branche des Hauptkonzern" tableColumnId="3"/>
      <queryTableField id="16" dataBound="0" tableColumnId="16"/>
      <queryTableField id="4" name="Anteile" tableColumnId="4"/>
      <queryTableField id="5" name="Stückelung" tableColumnId="5"/>
      <queryTableField id="6" name="Kaufkurs" tableColumnId="6"/>
      <queryTableField id="17" dataBound="0" tableColumnId="17"/>
      <queryTableField id="7" name="Coupon" tableColumnId="7"/>
      <queryTableField id="8" name="Zinszahlungen pro Jahr" tableColumnId="8"/>
      <queryTableField id="9" name="Letzter Zinstermin" tableColumnId="9"/>
      <queryTableField id="10" name="Land" tableColumnId="10"/>
      <queryTableField id="11" name="Börse" tableColumnId="11"/>
      <queryTableField id="12" name="ISIN" tableColumnId="12"/>
      <queryTableField id="13" name="Quelle" tableColumnId="13"/>
      <queryTableField id="14" name="Kaufbar" tableColumnId="14"/>
      <queryTableField id="15" name="Bereits Gekauft" tableColumnId="15"/>
      <queryTableField id="18" dataBound="0"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BA7116-490A-47A3-B82B-C2336A396F31}" name="aktuelleAnleihen" displayName="aktuelleAnleihen" ref="B1:R36" tableType="queryTable" totalsRowShown="0" headerRowDxfId="61" dataDxfId="60">
  <autoFilter ref="B1:R36" xr:uid="{1ABA7116-490A-47A3-B82B-C2336A396F31}"/>
  <sortState xmlns:xlrd2="http://schemas.microsoft.com/office/spreadsheetml/2017/richdata2" ref="B2:R36">
    <sortCondition descending="1" ref="H1:H36"/>
  </sortState>
  <tableColumns count="17">
    <tableColumn id="2" xr3:uid="{8A5C54A7-92D3-4F8E-ACB3-BFA64C56D2B4}" uniqueName="2" name="Unternehmensname" queryTableFieldId="2" dataDxfId="16"/>
    <tableColumn id="3" xr3:uid="{8B2BE692-8F1C-490A-8A30-1C1A1B85C7B8}" uniqueName="3" name="Branche des Hauptkonzern" queryTableFieldId="3" dataDxfId="15"/>
    <tableColumn id="4" xr3:uid="{19134657-528D-43D5-81B6-A6BEEB3B6ACB}" uniqueName="4" name="Coupon" queryTableFieldId="4" dataDxfId="14" dataCellStyle="Percent"/>
    <tableColumn id="5" xr3:uid="{9B33F9A2-BA27-49FF-AFE1-84B34D0F67DF}" uniqueName="5" name="Aktueller Kurs" queryTableFieldId="5" dataDxfId="13" dataCellStyle="Percent"/>
    <tableColumn id="20" xr3:uid="{09E04BD4-6BB3-4351-AA84-8914605BA2E8}" uniqueName="20" name="Kursdifferenz" queryTableFieldId="30" dataDxfId="12" dataCellStyle="Percent">
      <calculatedColumnFormula>aktuelleAnleihen[[#This Row],[Aktueller Kurs]]-aktuelleAnleihen[[#This Row],[Kaufkurs]]</calculatedColumnFormula>
    </tableColumn>
    <tableColumn id="7" xr3:uid="{12B5D5A4-7242-44D4-B0E6-4BD008F7B5D9}" uniqueName="7" name="Verkaufspreis" queryTableFieldId="34" dataDxfId="11" dataCellStyle="Percent">
      <calculatedColumnFormula>(aktuelleAnleihen[[#This Row],[Stückelung]]*aktuelleAnleihen[[#This Row],[Aktueller Kurs]]+aktuelleAnleihen[[#This Row],[Stückzinsen]])*aktuelleAnleihen[[#This Row],[Anteile]]</calculatedColumnFormula>
    </tableColumn>
    <tableColumn id="18" xr3:uid="{3B7486E8-14D7-433F-8C01-C1028A314635}" uniqueName="18" name="Rendite" queryTableFieldId="38" dataDxfId="10" dataCellStyle="Percent">
      <calculatedColumnFormula>aktuelleAnleihen[[#This Row],[Gewinn]]/aktuelleAnleihen[[#This Row],[Kaufpreis]]</calculatedColumnFormula>
    </tableColumn>
    <tableColumn id="8" xr3:uid="{0D4BCA9E-CD4F-42A2-894C-3EFE6401E261}" uniqueName="8" name="Gewinn" queryTableFieldId="35" dataDxfId="9" dataCellStyle="Percent">
      <calculatedColumnFormula>aktuelleAnleihen[[#This Row],[Verkaufspreis]]-aktuelleAnleihen[[#This Row],[Kaufpreis]]+aktuelleAnleihen[[#This Row],[Anzahl Zinszahlungen]]*aktuelleAnleihen[[#This Row],[Coupon]]*aktuelleAnleihen[[#This Row],[Stückelung]]</calculatedColumnFormula>
    </tableColumn>
    <tableColumn id="10" xr3:uid="{F8B2E9D4-4C18-4F48-937D-9F3DA22425CE}" uniqueName="10" name=" " queryTableFieldId="13" dataDxfId="8"/>
    <tableColumn id="11" xr3:uid="{85C7FF1D-3B44-4BCD-B685-9FE6D75D287B}" uniqueName="11" name="Kaufpreis" queryTableFieldId="11" dataDxfId="7"/>
    <tableColumn id="12" xr3:uid="{10FB1520-0D59-41DD-A5BF-B05BE2F5E6F6}" uniqueName="12" name="Kaufkurs" queryTableFieldId="12" dataDxfId="6" dataCellStyle="Percent"/>
    <tableColumn id="15" xr3:uid="{6381F76A-18B1-475C-87EB-9C727AAFEAD6}" uniqueName="15" name="Kaufdatum" queryTableFieldId="19" dataDxfId="5" dataCellStyle="Percent"/>
    <tableColumn id="16" xr3:uid="{12DE7E8E-230A-4374-8DA8-DB51EC08A9B5}" uniqueName="16" name="Anteile" queryTableFieldId="20" dataDxfId="4"/>
    <tableColumn id="17" xr3:uid="{E2DB1C6F-DBF0-4D6A-8184-645169B1F31D}" uniqueName="17" name="Stückelung" queryTableFieldId="21" dataDxfId="3"/>
    <tableColumn id="1" xr3:uid="{90B4F91B-90C0-4AD7-A57C-FE3BA7EE1B11}" uniqueName="1" name="Letzte Zinszahlung" queryTableFieldId="32" dataDxfId="2"/>
    <tableColumn id="13" xr3:uid="{1BDFAC1F-F3F0-4954-86EA-6E27F8445A1E}" uniqueName="13" name="Anzahl Zinszahlungen" queryTableFieldId="37" dataDxfId="1"/>
    <tableColumn id="22" xr3:uid="{216AEFBC-0520-4E6F-8D4E-F6C2ECC9599B}" uniqueName="22" name="Stückzinsen" queryTableFieldId="31" dataDxfId="0">
      <calculatedColumnFormula>aktuelleAnleihen[[#This Row],[Stückelung]]*aktuelleAnleihen[[#This Row],[Coupon]]*($T$1-aktuelleAnleihen[[#This Row],[Letzte Zinszahlung]])/365</calculatedColumnFormula>
    </tableColumn>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34F901-3FC4-492A-9213-711977DC38BC}" name="Table3" displayName="Table3" ref="A1:P1048575" totalsRowShown="0" headerRowDxfId="59" dataDxfId="58">
  <autoFilter ref="A1:P1048575" xr:uid="{AB34F901-3FC4-492A-9213-711977DC38BC}"/>
  <tableColumns count="16">
    <tableColumn id="1" xr3:uid="{A33159DF-0359-4E82-8E63-3822CCC0C95F}" name="Kaufdatum" dataDxfId="57"/>
    <tableColumn id="2" xr3:uid="{23206FA0-6690-4A91-9D31-C7BE6C1EA5EF}" name="Unternehmensname" dataDxfId="56"/>
    <tableColumn id="3" xr3:uid="{DAC89D5A-5895-4B38-85A6-DDB8D153076B}" name="Branche des Hauptkonzern" dataDxfId="55"/>
    <tableColumn id="4" xr3:uid="{E73AC636-9341-4FD7-8EB7-ED102C98BF99}" name="Kaufpreis" dataDxfId="54" dataCellStyle="Currency"/>
    <tableColumn id="5" xr3:uid="{CA7379C0-F115-4C1B-8A93-204164BADAC4}" name="Anteile" dataDxfId="53"/>
    <tableColumn id="6" xr3:uid="{112EA49B-A883-4675-9BB0-F299B184336B}" name="Stückelung" dataDxfId="52"/>
    <tableColumn id="7" xr3:uid="{03EA5F68-CE0A-4B94-B598-B7313CCAB5B7}" name="Kaufkurs" dataDxfId="51"/>
    <tableColumn id="8" xr3:uid="{2770389C-E8CD-45A9-8740-553BF9957292}" name="Stückzinsen" dataDxfId="50" dataCellStyle="Currency"/>
    <tableColumn id="9" xr3:uid="{3174839D-BB50-4FD1-86C7-6B2A3F3851F6}" name="Coupon" dataDxfId="49"/>
    <tableColumn id="10" xr3:uid="{7DE23CC5-240D-4DC8-B284-DBFFBC46F444}" name="Zinszahlungen pro Jahr" dataDxfId="48"/>
    <tableColumn id="11" xr3:uid="{DB47D018-7CE5-485C-8546-5F7B020176AE}" name="Letzter Zinstermin" dataDxfId="47"/>
    <tableColumn id="12" xr3:uid="{650D426C-B27F-463C-B72F-1843BEED2627}" name="Land" dataDxfId="46"/>
    <tableColumn id="13" xr3:uid="{F0749D94-AAD6-4975-A279-2836E54D6612}" name="Börse" dataDxfId="45"/>
    <tableColumn id="14" xr3:uid="{32DEE8FC-B772-4E7C-B339-8D4AA2591CF4}" name="ISIN" dataDxfId="44"/>
    <tableColumn id="15" xr3:uid="{6E0CCB3C-08FF-4F36-8B0B-F837838D7C69}" name="Quelle" dataDxfId="43"/>
    <tableColumn id="16" xr3:uid="{DCAFC54E-2668-46F4-8ED0-4A6652415B1F}" name="Im Besitz" dataDxfId="42"/>
  </tableColumns>
  <tableStyleInfo name="TableStyleLight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573780-A6E5-4945-979F-BA6DFF257104}" name="neueAnleihen" displayName="neueAnleihen" ref="A1:R37" tableType="queryTable" totalsRowShown="0" headerRowDxfId="41" dataDxfId="40">
  <autoFilter ref="A1:R37" xr:uid="{39573780-A6E5-4945-979F-BA6DFF257104}"/>
  <tableColumns count="18">
    <tableColumn id="1" xr3:uid="{37B801FA-2BC6-4830-A74E-5A6468BDFAF3}" uniqueName="1" name="Kaufdatum" queryTableFieldId="1" dataDxfId="39"/>
    <tableColumn id="2" xr3:uid="{5C0F5D1B-B702-4FDD-B502-5E035FA0E003}" uniqueName="2" name="Unternehmensname" queryTableFieldId="2" dataDxfId="38"/>
    <tableColumn id="3" xr3:uid="{5355B52F-1EAB-4DD5-B502-4FDC6C0562D1}" uniqueName="3" name="Branche des Hauptkonzern" queryTableFieldId="3" dataDxfId="37"/>
    <tableColumn id="16" xr3:uid="{F1FB7174-5A98-41C3-9E95-E6DAD657C7D9}" uniqueName="16" name="Kaufpreis" queryTableFieldId="16" dataDxfId="36">
      <calculatedColumnFormula>(F2*G2+H2)*E2</calculatedColumnFormula>
    </tableColumn>
    <tableColumn id="4" xr3:uid="{61B47FD6-D48A-4EE2-BBA5-AF5A02DE0107}" uniqueName="4" name="Anteile" queryTableFieldId="4" dataDxfId="35"/>
    <tableColumn id="5" xr3:uid="{CC51F9A5-2ED6-4EF9-8F57-543F97EFF2F1}" uniqueName="5" name="Stückelung" queryTableFieldId="5" dataDxfId="34"/>
    <tableColumn id="6" xr3:uid="{0BED1BE2-7877-474C-B7C8-8B8FBDE3B92A}" uniqueName="6" name="Kaufkurs" queryTableFieldId="6" dataDxfId="33" dataCellStyle="Percent"/>
    <tableColumn id="17" xr3:uid="{2EDDB921-172A-4F1F-893B-25B2B488DF6E}" uniqueName="17" name="Stückzinsen" queryTableFieldId="17" dataDxfId="32" dataCellStyle="Currency">
      <calculatedColumnFormula>(F2*I2*(A2-K2)/365)</calculatedColumnFormula>
    </tableColumn>
    <tableColumn id="7" xr3:uid="{F9F002C6-D104-4B7A-94EA-E1CD06F99EF9}" uniqueName="7" name="Coupon" queryTableFieldId="7" dataDxfId="31" dataCellStyle="Percent"/>
    <tableColumn id="8" xr3:uid="{5FB382A5-2214-4F62-A161-6AA92D547EDA}" uniqueName="8" name="Zinszahlungen pro Jahr" queryTableFieldId="8" dataDxfId="30"/>
    <tableColumn id="9" xr3:uid="{7D7002FD-83A3-47F9-B24E-12BE78BBC76E}" uniqueName="9" name="Letzter Zinstermin" queryTableFieldId="9" dataDxfId="29"/>
    <tableColumn id="10" xr3:uid="{D17F5692-9744-4488-A3F3-CCBD53D5E3D1}" uniqueName="10" name="Land" queryTableFieldId="10" dataDxfId="28"/>
    <tableColumn id="11" xr3:uid="{23CA5344-EEFC-4BBF-9C7D-452944425791}" uniqueName="11" name="Börse" queryTableFieldId="11" dataDxfId="27"/>
    <tableColumn id="12" xr3:uid="{ADC7415E-95C0-4C11-BA6C-B96881C62082}" uniqueName="12" name="ISIN" queryTableFieldId="12" dataDxfId="26"/>
    <tableColumn id="13" xr3:uid="{6302B484-A022-45F4-B744-8EDEF4E76C5A}" uniqueName="13" name="Quelle" queryTableFieldId="13" dataDxfId="25"/>
    <tableColumn id="14" xr3:uid="{967FD09B-9232-4934-9AD6-61731B8A1A18}" uniqueName="14" name="Kaufbar" queryTableFieldId="14" dataDxfId="24"/>
    <tableColumn id="15" xr3:uid="{6F069826-5915-41A6-A096-8EDEDE59E8A5}" uniqueName="15" name="Bereits Gekauft" queryTableFieldId="15" dataDxfId="23"/>
    <tableColumn id="18" xr3:uid="{78543B06-7634-4379-85E1-39E1D8420FE2}" uniqueName="18" name="Couponrendite" queryTableFieldId="18" dataDxfId="22" dataCellStyle="Percent">
      <calculatedColumnFormula>neueAnleihen[[#This Row],[Anteile]]*neueAnleihen[[#This Row],[Stückelung]]*neueAnleihen[[#This Row],[Coupon]]/neueAnleihen[[#This Row],[Kaufpreis]]</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FFF7A0"/>
      </a:accent1>
      <a:accent2>
        <a:srgbClr val="B9C3FF"/>
      </a:accent2>
      <a:accent3>
        <a:srgbClr val="DEA38B"/>
      </a:accent3>
      <a:accent4>
        <a:srgbClr val="FFC384"/>
      </a:accent4>
      <a:accent5>
        <a:srgbClr val="B0A9E4"/>
      </a:accent5>
      <a:accent6>
        <a:srgbClr val="F98284"/>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https://www.finanzen.net/anleihen/a284k6-garfunkelux-holdco-3-anleihe" TargetMode="External"/><Relationship Id="rId18" Type="http://schemas.openxmlformats.org/officeDocument/2006/relationships/hyperlink" Target="https://www.finanzen.net/anleihen/a3ldpn-iqera-group-sas-anleihe" TargetMode="External"/><Relationship Id="rId26" Type="http://schemas.openxmlformats.org/officeDocument/2006/relationships/hyperlink" Target="https://www.finanzen.net/anleihen/a19zhp-novafivess-anleihe" TargetMode="External"/><Relationship Id="rId39" Type="http://schemas.openxmlformats.org/officeDocument/2006/relationships/hyperlink" Target="https://www.finanzen.net/anleihen/a3lje8-ziton-a-s-anleihe" TargetMode="External"/><Relationship Id="rId21" Type="http://schemas.openxmlformats.org/officeDocument/2006/relationships/hyperlink" Target="https://www.finanzen.net/anleihen/a3h3fm-lr-global-holding-anleihe" TargetMode="External"/><Relationship Id="rId34" Type="http://schemas.openxmlformats.org/officeDocument/2006/relationships/hyperlink" Target="https://www.finanzen.net/anleihen/a351sk-secop-group-holding-anleihe" TargetMode="External"/><Relationship Id="rId7" Type="http://schemas.openxmlformats.org/officeDocument/2006/relationships/hyperlink" Target="https://www.finanzen.net/anleihen/a3k0j3-calligo-uk-anleihe" TargetMode="External"/><Relationship Id="rId2" Type="http://schemas.openxmlformats.org/officeDocument/2006/relationships/hyperlink" Target="https://www.finanzen.net/anleihen/a3lrmp-ams-osram-anleihe" TargetMode="External"/><Relationship Id="rId16" Type="http://schemas.openxmlformats.org/officeDocument/2006/relationships/hyperlink" Target="https://www.finanzen.net/anleihen/a284ns-idavang-as-anleihe" TargetMode="External"/><Relationship Id="rId20" Type="http://schemas.openxmlformats.org/officeDocument/2006/relationships/hyperlink" Target="https://www.finanzen.net/anleihen/a2ynra-lifefit-group-midco-anleihe" TargetMode="External"/><Relationship Id="rId29" Type="http://schemas.openxmlformats.org/officeDocument/2006/relationships/hyperlink" Target="https://www.finanzen.net/anleihen/a3h3k6-pcf-anleihe" TargetMode="External"/><Relationship Id="rId41" Type="http://schemas.openxmlformats.org/officeDocument/2006/relationships/table" Target="../tables/table2.xml"/><Relationship Id="rId1" Type="http://schemas.openxmlformats.org/officeDocument/2006/relationships/hyperlink" Target="https://www.finanzen.net/anleihen/a3le0t-amber-beverage-group-holding-sa-rl-anleihe" TargetMode="External"/><Relationship Id="rId6" Type="http://schemas.openxmlformats.org/officeDocument/2006/relationships/hyperlink" Target="https://www.finanzen.net/anleihen/a351yn-bdt-media-automation-anleihe" TargetMode="External"/><Relationship Id="rId11" Type="http://schemas.openxmlformats.org/officeDocument/2006/relationships/hyperlink" Target="https://www.finanzen.net/anleihen/a3ksr9-fiven-as-anleihe" TargetMode="External"/><Relationship Id="rId24" Type="http://schemas.openxmlformats.org/officeDocument/2006/relationships/hyperlink" Target="https://www.finanzen.net/anleihen/a30v9t-mutares-se-kgaa-anleihe" TargetMode="External"/><Relationship Id="rId32" Type="http://schemas.openxmlformats.org/officeDocument/2006/relationships/hyperlink" Target="https://www.finanzen.net/anleihen/a30vmc-prestigebidco-anleihe" TargetMode="External"/><Relationship Id="rId37" Type="http://schemas.openxmlformats.org/officeDocument/2006/relationships/hyperlink" Target="https://www.finanzen.net/anleihen/a2g8wj-stern-immobilien-anleihe" TargetMode="External"/><Relationship Id="rId40" Type="http://schemas.openxmlformats.org/officeDocument/2006/relationships/hyperlink" Target="https://www.finanzen.net/anleihen/a181zp-4finance-anleihe" TargetMode="External"/><Relationship Id="rId5" Type="http://schemas.openxmlformats.org/officeDocument/2006/relationships/hyperlink" Target="https://www.finanzen.net/anleihen/a351n8-b4h-brennstoffzelle4home-anleihe" TargetMode="External"/><Relationship Id="rId15" Type="http://schemas.openxmlformats.org/officeDocument/2006/relationships/hyperlink" Target="https://www.finanzen.net/anleihen/a3kqfw-hse-finance-sa-rl-anleihe" TargetMode="External"/><Relationship Id="rId23" Type="http://schemas.openxmlformats.org/officeDocument/2006/relationships/hyperlink" Target="https://www.finanzen.net/anleihen/a3ktc6-multitude-se-anleihe" TargetMode="External"/><Relationship Id="rId28" Type="http://schemas.openxmlformats.org/officeDocument/2006/relationships/hyperlink" Target="https://www.finanzen.net/anleihen/a3510d-parq-energy-anleihe" TargetMode="External"/><Relationship Id="rId36" Type="http://schemas.openxmlformats.org/officeDocument/2006/relationships/hyperlink" Target="https://www.finanzen.net/anleihen/a19e25-solocal-group-anleihe" TargetMode="External"/><Relationship Id="rId10" Type="http://schemas.openxmlformats.org/officeDocument/2006/relationships/hyperlink" Target="https://www.finanzen.net/anleihen/a3ldf8-european-energy-as-anleihe" TargetMode="External"/><Relationship Id="rId19" Type="http://schemas.openxmlformats.org/officeDocument/2006/relationships/hyperlink" Target="https://www.finanzen.net/anleihen/a3kt6m-iutecredit-finance-sarl-anleihe" TargetMode="External"/><Relationship Id="rId31" Type="http://schemas.openxmlformats.org/officeDocument/2006/relationships/hyperlink" Target="https://www.finanzen.net/anleihen/a3k6y5-preem-holdings-ab-anleihe" TargetMode="External"/><Relationship Id="rId4" Type="http://schemas.openxmlformats.org/officeDocument/2006/relationships/hyperlink" Target="https://www.finanzen.net/anleihen/a3lnlx-azerion-group-anleihe" TargetMode="External"/><Relationship Id="rId9" Type="http://schemas.openxmlformats.org/officeDocument/2006/relationships/hyperlink" Target="https://www.finanzen.net/anleihen/a3ll7m-eleving-group-anleihe" TargetMode="External"/><Relationship Id="rId14" Type="http://schemas.openxmlformats.org/officeDocument/2006/relationships/hyperlink" Target="https://www.finanzen.net/anleihen/a2nbk3-hertha-bscaa-anleihe" TargetMode="External"/><Relationship Id="rId22" Type="http://schemas.openxmlformats.org/officeDocument/2006/relationships/hyperlink" Target="https://www.finanzen.net/anleihen/a3513a-lr-health-beauty-se-anleihe" TargetMode="External"/><Relationship Id="rId27" Type="http://schemas.openxmlformats.org/officeDocument/2006/relationships/hyperlink" Target="https://www.finanzen.net/anleihen/a28y6c-pardus-capital-holdings-anleihe" TargetMode="External"/><Relationship Id="rId30" Type="http://schemas.openxmlformats.org/officeDocument/2006/relationships/hyperlink" Target="https://www.finanzen.net/anleihen/a3lb6c-phm-group-holding-oy-anleihe" TargetMode="External"/><Relationship Id="rId35" Type="http://schemas.openxmlformats.org/officeDocument/2006/relationships/hyperlink" Target="https://www.finanzen.net/anleihen/a3k3d0-sgl-international-a-s-anleihe" TargetMode="External"/><Relationship Id="rId8" Type="http://schemas.openxmlformats.org/officeDocument/2006/relationships/hyperlink" Target="https://www.finanzen.net/anleihen/a2800k-csm-securities-sa-rl-acting-in-respect-of-fiduciary-estate-1-anleihe" TargetMode="External"/><Relationship Id="rId3" Type="http://schemas.openxmlformats.org/officeDocument/2006/relationships/hyperlink" Target="https://www.finanzen.net/anleihen/a19lr8-anacap-financial-europe-anleihe" TargetMode="External"/><Relationship Id="rId12" Type="http://schemas.openxmlformats.org/officeDocument/2006/relationships/hyperlink" Target="https://www.finanzen.net/anleihen/a3lq87-gaming-innovation-group-anleihe" TargetMode="External"/><Relationship Id="rId17" Type="http://schemas.openxmlformats.org/officeDocument/2006/relationships/hyperlink" Target="https://www.finanzen.net/anleihen/a3lb1y-intrum-ab-anleihe" TargetMode="External"/><Relationship Id="rId25" Type="http://schemas.openxmlformats.org/officeDocument/2006/relationships/hyperlink" Target="https://www.finanzen.net/anleihen/a19scp-naviera-armas-anleihe" TargetMode="External"/><Relationship Id="rId33" Type="http://schemas.openxmlformats.org/officeDocument/2006/relationships/hyperlink" Target="https://www.finanzen.net/anleihen/a3k86d-schletter-international-bv-anleihe" TargetMode="External"/><Relationship Id="rId38" Type="http://schemas.openxmlformats.org/officeDocument/2006/relationships/hyperlink" Target="https://www.finanzen.net/anleihen/a3h3fh-the-grounds-real-estate-development-anleihe"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E16"/>
  <sheetViews>
    <sheetView workbookViewId="0">
      <selection activeCell="E12" sqref="E12"/>
    </sheetView>
  </sheetViews>
  <sheetFormatPr defaultColWidth="12.5703125" defaultRowHeight="15.75" customHeight="1" x14ac:dyDescent="0.2"/>
  <cols>
    <col min="1" max="1" width="25" style="3" bestFit="1" customWidth="1"/>
    <col min="2" max="2" width="19.28515625" style="3" bestFit="1" customWidth="1"/>
    <col min="3" max="3" width="19.140625" style="3" bestFit="1" customWidth="1"/>
    <col min="4" max="4" width="18.42578125" style="3" bestFit="1" customWidth="1"/>
    <col min="5" max="5" width="16.42578125" style="3" bestFit="1" customWidth="1"/>
    <col min="6" max="16384" width="12.5703125" style="3"/>
  </cols>
  <sheetData>
    <row r="1" spans="1:5" ht="15.75" customHeight="1" x14ac:dyDescent="0.25">
      <c r="B1" s="1" t="s">
        <v>0</v>
      </c>
      <c r="C1" s="30" t="s">
        <v>194</v>
      </c>
      <c r="D1" s="30" t="s">
        <v>195</v>
      </c>
      <c r="E1" s="30" t="s">
        <v>196</v>
      </c>
    </row>
    <row r="2" spans="1:5" ht="15.75" customHeight="1" x14ac:dyDescent="0.2">
      <c r="B2" s="2">
        <f t="array" ref="B2">INDEX(Tagesgeldkonto!E:E,COUNT(Tagesgeldkonto!E:E)+1)</f>
        <v>937702.83848703688</v>
      </c>
      <c r="C2" s="31">
        <f ca="1">SUM('Aktuelle Anleihen'!G:G)</f>
        <v>62864.995863013697</v>
      </c>
      <c r="D2" s="32">
        <f ca="1">C2+SUMIF(Tagesgeldkonto!B:B,"Anleihen Zinsen",Tagesgeldkonto!D:D)-SUM('Aktuelle Anleihen'!K:K)</f>
        <v>-1064.33856164381</v>
      </c>
      <c r="E2" s="34">
        <f ca="1">D2/SUM('Aktuelle Anleihen'!K:K)</f>
        <v>-1.6512337900408281E-2</v>
      </c>
    </row>
    <row r="4" spans="1:5" ht="15.75" customHeight="1" x14ac:dyDescent="0.25">
      <c r="A4" s="1" t="s">
        <v>1</v>
      </c>
      <c r="C4" s="4"/>
    </row>
    <row r="5" spans="1:5" ht="14.25" x14ac:dyDescent="0.2">
      <c r="A5" s="4" t="s">
        <v>2</v>
      </c>
      <c r="B5" s="67">
        <f>COUNTIFS(Anleihenkäufe!P$1:P$1048575,TRUE,Anleihenkäufe!C$1:C$1048575,A5)/(COUNTIF(Anleihenkäufe!P$1:P$1048575,TRUE))</f>
        <v>0.34285714285714286</v>
      </c>
      <c r="C5" s="6"/>
    </row>
    <row r="6" spans="1:5" ht="14.25" x14ac:dyDescent="0.2">
      <c r="A6" s="4" t="s">
        <v>3</v>
      </c>
      <c r="B6" s="67">
        <f>COUNTIFS(Anleihenkäufe!P$1:P$1048575,TRUE,Anleihenkäufe!C$1:C$1048575,A6)/(COUNTIF(Anleihenkäufe!P$1:P$1048575,TRUE))</f>
        <v>0.11428571428571428</v>
      </c>
      <c r="C6" s="7"/>
    </row>
    <row r="7" spans="1:5" ht="14.25" x14ac:dyDescent="0.2">
      <c r="A7" s="4" t="s">
        <v>4</v>
      </c>
      <c r="B7" s="67">
        <f>COUNTIFS(Anleihenkäufe!P$1:P$1048575,TRUE,Anleihenkäufe!C$1:C$1048575,A7)/(COUNTIF(Anleihenkäufe!P$1:P$1048575,TRUE))</f>
        <v>2.8571428571428571E-2</v>
      </c>
      <c r="C7" s="8"/>
    </row>
    <row r="8" spans="1:5" ht="14.25" x14ac:dyDescent="0.2">
      <c r="A8" s="4" t="s">
        <v>5</v>
      </c>
      <c r="B8" s="67">
        <f>COUNTIFS(Anleihenkäufe!P$1:P$1048575,TRUE,Anleihenkäufe!C$1:C$1048575,A8)/(COUNTIF(Anleihenkäufe!P$1:P$1048575,TRUE))</f>
        <v>8.5714285714285715E-2</v>
      </c>
      <c r="C8" s="9"/>
    </row>
    <row r="9" spans="1:5" ht="14.25" x14ac:dyDescent="0.2">
      <c r="A9" s="4" t="s">
        <v>6</v>
      </c>
      <c r="B9" s="67">
        <f>COUNTIFS(Anleihenkäufe!P$1:P$1048575,TRUE,Anleihenkäufe!C$1:C$1048575,A9)/(COUNTIF(Anleihenkäufe!P$1:P$1048575,TRUE))</f>
        <v>0.11428571428571428</v>
      </c>
      <c r="C9" s="10"/>
    </row>
    <row r="10" spans="1:5" ht="14.25" x14ac:dyDescent="0.2">
      <c r="A10" s="4" t="s">
        <v>7</v>
      </c>
      <c r="B10" s="67">
        <f>COUNTIFS(Anleihenkäufe!P$1:P$1048575,TRUE,Anleihenkäufe!C$1:C$1048575,A10)/(COUNTIF(Anleihenkäufe!P$1:P$1048575,TRUE))</f>
        <v>5.7142857142857141E-2</v>
      </c>
      <c r="C10" s="11"/>
    </row>
    <row r="11" spans="1:5" ht="14.25" x14ac:dyDescent="0.2">
      <c r="A11" s="4" t="s">
        <v>8</v>
      </c>
      <c r="B11" s="67">
        <f>COUNTIFS(Anleihenkäufe!P$1:P$1048575,TRUE,Anleihenkäufe!C$1:C$1048575,A11)/(COUNTIF(Anleihenkäufe!P$1:P$1048575,TRUE))</f>
        <v>2.8571428571428571E-2</v>
      </c>
      <c r="C11" s="12"/>
    </row>
    <row r="12" spans="1:5" ht="14.25" x14ac:dyDescent="0.2">
      <c r="A12" s="4" t="s">
        <v>9</v>
      </c>
      <c r="B12" s="67">
        <f>COUNTIFS(Anleihenkäufe!P$1:P$1048575,TRUE,Anleihenkäufe!C$1:C$1048575,A12)/(COUNTIF(Anleihenkäufe!P$1:P$1048575,TRUE))</f>
        <v>0</v>
      </c>
      <c r="C12" s="13"/>
    </row>
    <row r="13" spans="1:5" ht="14.25" x14ac:dyDescent="0.2">
      <c r="A13" s="4" t="s">
        <v>10</v>
      </c>
      <c r="B13" s="67">
        <f>COUNTIFS(Anleihenkäufe!P$1:P$1048575,TRUE,Anleihenkäufe!C$1:C$1048575,A13)/(COUNTIF(Anleihenkäufe!P$1:P$1048575,TRUE))</f>
        <v>0.11428571428571428</v>
      </c>
      <c r="C13" s="14"/>
    </row>
    <row r="14" spans="1:5" ht="14.25" x14ac:dyDescent="0.2">
      <c r="A14" s="4" t="s">
        <v>11</v>
      </c>
      <c r="B14" s="67">
        <f>COUNTIFS(Anleihenkäufe!P$1:P$1048575,TRUE,Anleihenkäufe!C$1:C$1048575,A14)/(COUNTIF(Anleihenkäufe!P$1:P$1048575,TRUE))</f>
        <v>8.5714285714285715E-2</v>
      </c>
      <c r="C14" s="15"/>
    </row>
    <row r="15" spans="1:5" ht="14.25" x14ac:dyDescent="0.2">
      <c r="A15" s="4" t="s">
        <v>12</v>
      </c>
      <c r="B15" s="67">
        <f>COUNTIFS(Anleihenkäufe!P$1:P$1048575,TRUE,Anleihenkäufe!C$1:C$1048575,A15)/(COUNTIF(Anleihenkäufe!P$1:P$1048575,TRUE))</f>
        <v>2.8571428571428571E-2</v>
      </c>
      <c r="C15" s="16"/>
    </row>
    <row r="16" spans="1:5" ht="14.25" x14ac:dyDescent="0.2">
      <c r="A16" s="4" t="s">
        <v>13</v>
      </c>
      <c r="B16" s="67">
        <f>COUNTIFS(Anleihenkäufe!P$1:P$1048575,TRUE,Anleihenkäufe!C$1:C$1048575,A16)/(COUNTIF(Anleihenkäufe!P$1:P$1048575,TRUE))</f>
        <v>0</v>
      </c>
      <c r="C16" s="17"/>
    </row>
  </sheetData>
  <conditionalFormatting sqref="C6">
    <cfRule type="notContainsBlanks" dxfId="21" priority="1">
      <formula>LEN(TRIM(C6))&gt;0</formula>
    </cfRule>
  </conditionalFormatting>
  <dataValidations count="1">
    <dataValidation type="list" allowBlank="1" showErrorMessage="1" sqref="C4" xr:uid="{00000000-0002-0000-0000-000000000000}">
      <formula1>$A$5:$A$16</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F999"/>
  <sheetViews>
    <sheetView topLeftCell="A25" workbookViewId="0">
      <selection activeCell="D54" sqref="D54"/>
    </sheetView>
  </sheetViews>
  <sheetFormatPr defaultColWidth="12.5703125" defaultRowHeight="15.75" customHeight="1" x14ac:dyDescent="0.2"/>
  <cols>
    <col min="1" max="1" width="13.5703125" style="26" customWidth="1"/>
    <col min="2" max="2" width="15.7109375" style="3" bestFit="1" customWidth="1"/>
    <col min="3" max="3" width="29.42578125" style="3" customWidth="1"/>
    <col min="4" max="4" width="14.85546875" style="29" bestFit="1" customWidth="1"/>
    <col min="5" max="5" width="19.5703125" style="3" customWidth="1"/>
    <col min="6" max="6" width="23.42578125" style="3" customWidth="1"/>
    <col min="7" max="16384" width="12.5703125" style="3"/>
  </cols>
  <sheetData>
    <row r="1" spans="1:6" x14ac:dyDescent="0.2">
      <c r="A1" s="68" t="s">
        <v>14</v>
      </c>
      <c r="B1" s="39" t="s">
        <v>15</v>
      </c>
      <c r="C1" s="39" t="s">
        <v>16</v>
      </c>
      <c r="D1" s="69" t="s">
        <v>17</v>
      </c>
      <c r="E1" s="70" t="s">
        <v>18</v>
      </c>
      <c r="F1" s="2"/>
    </row>
    <row r="2" spans="1:6" x14ac:dyDescent="0.2">
      <c r="A2" s="68">
        <v>45369</v>
      </c>
      <c r="B2" s="39" t="s">
        <v>19</v>
      </c>
      <c r="C2" s="39" t="s">
        <v>20</v>
      </c>
      <c r="D2" s="69">
        <v>1000000</v>
      </c>
      <c r="E2" s="70">
        <f>0+D2</f>
        <v>1000000</v>
      </c>
    </row>
    <row r="3" spans="1:6" x14ac:dyDescent="0.2">
      <c r="A3" s="68">
        <v>45376</v>
      </c>
      <c r="B3" s="39" t="s">
        <v>21</v>
      </c>
      <c r="C3" s="39" t="s">
        <v>22</v>
      </c>
      <c r="D3" s="69">
        <f>E2*0.01*7/365</f>
        <v>191.78082191780823</v>
      </c>
      <c r="E3" s="70">
        <f t="shared" ref="E3:E44" si="0">IF(D3="","",D3+E2)</f>
        <v>1000191.7808219178</v>
      </c>
    </row>
    <row r="4" spans="1:6" x14ac:dyDescent="0.2">
      <c r="A4" s="68">
        <v>45378</v>
      </c>
      <c r="B4" s="39" t="s">
        <v>23</v>
      </c>
      <c r="C4" s="39" t="str">
        <f>Anleihenkäufe!B2</f>
        <v>4Finance S.A.</v>
      </c>
      <c r="D4" s="69">
        <f>-Anleihenkäufe!D2</f>
        <v>-2040.3424657534247</v>
      </c>
      <c r="E4" s="70">
        <f t="shared" si="0"/>
        <v>998151.43835616438</v>
      </c>
      <c r="F4" s="2"/>
    </row>
    <row r="5" spans="1:6" x14ac:dyDescent="0.2">
      <c r="A5" s="68">
        <v>45378</v>
      </c>
      <c r="B5" s="39" t="s">
        <v>23</v>
      </c>
      <c r="C5" s="39" t="str">
        <f>Anleihenkäufe!B3</f>
        <v>Amber Beverage Group Holding S.à r.l</v>
      </c>
      <c r="D5" s="69">
        <f>-Anleihenkäufe!D3</f>
        <v>-2075.1193424657536</v>
      </c>
      <c r="E5" s="70">
        <f t="shared" si="0"/>
        <v>996076.31901369861</v>
      </c>
      <c r="F5" s="2"/>
    </row>
    <row r="6" spans="1:6" x14ac:dyDescent="0.2">
      <c r="A6" s="68">
        <v>45378</v>
      </c>
      <c r="B6" s="39" t="s">
        <v>23</v>
      </c>
      <c r="C6" s="39" t="str">
        <f>Anleihenkäufe!B4</f>
        <v>ams-OSRAM AG</v>
      </c>
      <c r="D6" s="69">
        <f>-Anleihenkäufe!D4</f>
        <v>-2058.3863013698633</v>
      </c>
      <c r="E6" s="70">
        <f t="shared" si="0"/>
        <v>994017.93271232874</v>
      </c>
      <c r="F6" s="2"/>
    </row>
    <row r="7" spans="1:6" x14ac:dyDescent="0.2">
      <c r="A7" s="68">
        <v>45378</v>
      </c>
      <c r="B7" s="39" t="s">
        <v>23</v>
      </c>
      <c r="C7" s="39" t="str">
        <f>Anleihenkäufe!B5</f>
        <v>AnaCap Financial Europe S.A.</v>
      </c>
      <c r="D7" s="69">
        <f>-Anleihenkäufe!D5</f>
        <v>-1147.7878904109589</v>
      </c>
      <c r="E7" s="70">
        <f t="shared" si="0"/>
        <v>992870.14482191775</v>
      </c>
      <c r="F7" s="2"/>
    </row>
    <row r="8" spans="1:6" x14ac:dyDescent="0.2">
      <c r="A8" s="68">
        <v>45378</v>
      </c>
      <c r="B8" s="39" t="s">
        <v>23</v>
      </c>
      <c r="C8" s="39" t="str">
        <f>Anleihenkäufe!B6</f>
        <v>Azerion Group N.V.</v>
      </c>
      <c r="D8" s="69">
        <f>-Anleihenkäufe!D6</f>
        <v>-2003.9701369863012</v>
      </c>
      <c r="E8" s="70">
        <f t="shared" si="0"/>
        <v>990866.17468493141</v>
      </c>
      <c r="F8" s="2"/>
    </row>
    <row r="9" spans="1:6" x14ac:dyDescent="0.2">
      <c r="A9" s="68">
        <v>45378</v>
      </c>
      <c r="B9" s="39" t="s">
        <v>23</v>
      </c>
      <c r="C9" s="39" t="str">
        <f>Anleihenkäufe!B7</f>
        <v>B4H Brennstoffzelle4Home GmbH</v>
      </c>
      <c r="D9" s="69">
        <f>-Anleihenkäufe!D7</f>
        <v>-1775.2876712328766</v>
      </c>
      <c r="E9" s="70">
        <f t="shared" si="0"/>
        <v>989090.88701369858</v>
      </c>
      <c r="F9" s="2"/>
    </row>
    <row r="10" spans="1:6" x14ac:dyDescent="0.2">
      <c r="A10" s="68">
        <v>45378</v>
      </c>
      <c r="B10" s="39" t="s">
        <v>23</v>
      </c>
      <c r="C10" s="39" t="str">
        <f>Anleihenkäufe!B8</f>
        <v>BDT Media Automation GmbH</v>
      </c>
      <c r="D10" s="69">
        <f>-Anleihenkäufe!D8</f>
        <v>-2065.3561643835596</v>
      </c>
      <c r="E10" s="70">
        <f t="shared" si="0"/>
        <v>987025.53084931499</v>
      </c>
      <c r="F10" s="2"/>
    </row>
    <row r="11" spans="1:6" x14ac:dyDescent="0.2">
      <c r="A11" s="68">
        <v>45378</v>
      </c>
      <c r="B11" s="39" t="s">
        <v>23</v>
      </c>
      <c r="C11" s="39" t="str">
        <f>Anleihenkäufe!B10</f>
        <v>CSM Securities S.à r.l.</v>
      </c>
      <c r="D11" s="69">
        <f>-Anleihenkäufe!D10</f>
        <v>-2004.6575342465753</v>
      </c>
      <c r="E11" s="70">
        <f t="shared" si="0"/>
        <v>985020.87331506843</v>
      </c>
      <c r="F11" s="2"/>
    </row>
    <row r="12" spans="1:6" x14ac:dyDescent="0.2">
      <c r="A12" s="68">
        <v>45378</v>
      </c>
      <c r="B12" s="39" t="s">
        <v>23</v>
      </c>
      <c r="C12" s="39" t="str">
        <f>Anleihenkäufe!B11</f>
        <v>Eleving Group</v>
      </c>
      <c r="D12" s="69">
        <f>-Anleihenkäufe!D11</f>
        <v>-2090.6027397260273</v>
      </c>
      <c r="E12" s="70">
        <f t="shared" si="0"/>
        <v>982930.27057534235</v>
      </c>
      <c r="F12" s="2"/>
    </row>
    <row r="13" spans="1:6" x14ac:dyDescent="0.2">
      <c r="A13" s="68">
        <v>45378</v>
      </c>
      <c r="B13" s="39" t="s">
        <v>23</v>
      </c>
      <c r="C13" s="39" t="str">
        <f>Anleihenkäufe!B12</f>
        <v>European Energy A.S.</v>
      </c>
      <c r="D13" s="69">
        <f>-Anleihenkäufe!D12</f>
        <v>-2113.7315068493149</v>
      </c>
      <c r="E13" s="70">
        <f t="shared" si="0"/>
        <v>980816.53906849306</v>
      </c>
      <c r="F13" s="2"/>
    </row>
    <row r="14" spans="1:6" x14ac:dyDescent="0.2">
      <c r="A14" s="68">
        <v>45378</v>
      </c>
      <c r="B14" s="39" t="s">
        <v>23</v>
      </c>
      <c r="C14" s="39" t="str">
        <f>Anleihenkäufe!B13</f>
        <v>Fiven AS</v>
      </c>
      <c r="D14" s="69">
        <f>-Anleihenkäufe!D13</f>
        <v>-2008.5454246575343</v>
      </c>
      <c r="E14" s="70">
        <f t="shared" si="0"/>
        <v>978807.99364383554</v>
      </c>
      <c r="F14" s="2"/>
    </row>
    <row r="15" spans="1:6" x14ac:dyDescent="0.2">
      <c r="A15" s="68">
        <v>45378</v>
      </c>
      <c r="B15" s="39" t="s">
        <v>23</v>
      </c>
      <c r="C15" s="39" t="str">
        <f>Anleihenkäufe!B14</f>
        <v>Gaming Innovation Group PLC</v>
      </c>
      <c r="D15" s="69">
        <f>-Anleihenkäufe!D14</f>
        <v>-2525.6405479452055</v>
      </c>
      <c r="E15" s="70">
        <f t="shared" si="0"/>
        <v>976282.35309589037</v>
      </c>
      <c r="F15" s="2"/>
    </row>
    <row r="16" spans="1:6" x14ac:dyDescent="0.2">
      <c r="A16" s="68">
        <v>45378</v>
      </c>
      <c r="B16" s="39" t="s">
        <v>23</v>
      </c>
      <c r="C16" s="39" t="str">
        <f>Anleihenkäufe!B15</f>
        <v>Garfunkelux Holdco 3 S.A.</v>
      </c>
      <c r="D16" s="69">
        <f>-Anleihenkäufe!D15</f>
        <v>-1401.78</v>
      </c>
      <c r="E16" s="70">
        <f t="shared" si="0"/>
        <v>974880.57309589034</v>
      </c>
      <c r="F16" s="2"/>
    </row>
    <row r="17" spans="1:6" x14ac:dyDescent="0.2">
      <c r="A17" s="68">
        <v>45378</v>
      </c>
      <c r="B17" s="39" t="s">
        <v>23</v>
      </c>
      <c r="C17" s="39" t="str">
        <f>Anleihenkäufe!B16</f>
        <v>Hertha BSC GmbH &amp; Co. KGaA</v>
      </c>
      <c r="D17" s="69">
        <f>-Anleihenkäufe!D16</f>
        <v>-1872.6164383561643</v>
      </c>
      <c r="E17" s="70">
        <f t="shared" si="0"/>
        <v>973007.95665753423</v>
      </c>
      <c r="F17" s="2"/>
    </row>
    <row r="18" spans="1:6" x14ac:dyDescent="0.2">
      <c r="A18" s="68">
        <v>45378</v>
      </c>
      <c r="B18" s="39" t="s">
        <v>23</v>
      </c>
      <c r="C18" s="39" t="str">
        <f>Anleihenkäufe!B17</f>
        <v>HSE Finance S.a r.l</v>
      </c>
      <c r="D18" s="69">
        <f>-Anleihenkäufe!D17</f>
        <v>-1239.6816986301369</v>
      </c>
      <c r="E18" s="70">
        <f t="shared" si="0"/>
        <v>971768.27495890413</v>
      </c>
      <c r="F18" s="2"/>
    </row>
    <row r="19" spans="1:6" x14ac:dyDescent="0.2">
      <c r="A19" s="68">
        <v>45378</v>
      </c>
      <c r="B19" s="39" t="s">
        <v>23</v>
      </c>
      <c r="C19" s="39" t="str">
        <f>Anleihenkäufe!B18</f>
        <v>Idavang A.S.</v>
      </c>
      <c r="D19" s="69">
        <f>-Anleihenkäufe!D18</f>
        <v>-1427.4882191780821</v>
      </c>
      <c r="E19" s="70">
        <f t="shared" si="0"/>
        <v>970340.78673972609</v>
      </c>
      <c r="F19" s="2"/>
    </row>
    <row r="20" spans="1:6" x14ac:dyDescent="0.2">
      <c r="A20" s="68">
        <v>45378</v>
      </c>
      <c r="B20" s="39" t="s">
        <v>23</v>
      </c>
      <c r="C20" s="39" t="str">
        <f>Anleihenkäufe!B19</f>
        <v>Intrum AB</v>
      </c>
      <c r="D20" s="69">
        <f>-Anleihenkäufe!D19</f>
        <v>-1221.6821917808218</v>
      </c>
      <c r="E20" s="70">
        <f t="shared" si="0"/>
        <v>969119.10454794532</v>
      </c>
      <c r="F20" s="2"/>
    </row>
    <row r="21" spans="1:6" x14ac:dyDescent="0.2">
      <c r="A21" s="68">
        <v>45378</v>
      </c>
      <c r="B21" s="39" t="s">
        <v>23</v>
      </c>
      <c r="C21" s="39" t="str">
        <f>Anleihenkäufe!B20</f>
        <v>iQera Group SAS</v>
      </c>
      <c r="D21" s="69">
        <f>-Anleihenkäufe!D20</f>
        <v>-1719.1935342465752</v>
      </c>
      <c r="E21" s="70">
        <f t="shared" si="0"/>
        <v>967399.91101369879</v>
      </c>
      <c r="F21" s="2"/>
    </row>
    <row r="22" spans="1:6" x14ac:dyDescent="0.2">
      <c r="A22" s="68">
        <v>45378</v>
      </c>
      <c r="B22" s="39" t="s">
        <v>23</v>
      </c>
      <c r="C22" s="39" t="str">
        <f>Anleihenkäufe!B21</f>
        <v>IuteCredit Finance S.à.r.l.</v>
      </c>
      <c r="D22" s="69">
        <f>-Anleihenkäufe!D21</f>
        <v>-1924.4739726027399</v>
      </c>
      <c r="E22" s="70">
        <f t="shared" si="0"/>
        <v>965475.43704109604</v>
      </c>
      <c r="F22" s="2"/>
    </row>
    <row r="23" spans="1:6" x14ac:dyDescent="0.2">
      <c r="A23" s="68">
        <v>45378</v>
      </c>
      <c r="B23" s="39" t="s">
        <v>23</v>
      </c>
      <c r="C23" s="39" t="str">
        <f>Anleihenkäufe!B22</f>
        <v>LifeFit Group MidCo GmbH</v>
      </c>
      <c r="D23" s="69">
        <f>-Anleihenkäufe!D22</f>
        <v>-2050.1007123287673</v>
      </c>
      <c r="E23" s="70">
        <f t="shared" si="0"/>
        <v>963425.33632876724</v>
      </c>
      <c r="F23" s="2"/>
    </row>
    <row r="24" spans="1:6" x14ac:dyDescent="0.2">
      <c r="A24" s="68">
        <v>45378</v>
      </c>
      <c r="B24" s="39" t="s">
        <v>23</v>
      </c>
      <c r="C24" s="39" t="str">
        <f>Anleihenkäufe!B23</f>
        <v>LR Global Holding GmbH</v>
      </c>
      <c r="D24" s="69">
        <f>-Anleihenkäufe!D23</f>
        <v>-1918.6142465753423</v>
      </c>
      <c r="E24" s="70">
        <f t="shared" si="0"/>
        <v>961506.72208219185</v>
      </c>
      <c r="F24" s="2"/>
    </row>
    <row r="25" spans="1:6" x14ac:dyDescent="0.2">
      <c r="A25" s="68">
        <v>45378</v>
      </c>
      <c r="B25" s="39" t="s">
        <v>23</v>
      </c>
      <c r="C25" s="39" t="str">
        <f>Anleihenkäufe!B24</f>
        <v>LR Health &amp; Beauty SE</v>
      </c>
      <c r="D25" s="69">
        <f>-Anleihenkäufe!D24</f>
        <v>-1887.6602739726009</v>
      </c>
      <c r="E25" s="70">
        <f t="shared" si="0"/>
        <v>959619.0618082193</v>
      </c>
      <c r="F25" s="2"/>
    </row>
    <row r="26" spans="1:6" x14ac:dyDescent="0.2">
      <c r="A26" s="68">
        <v>45378</v>
      </c>
      <c r="B26" s="39" t="s">
        <v>23</v>
      </c>
      <c r="C26" s="39" t="str">
        <f>Anleihenkäufe!B25</f>
        <v>Multitude SE</v>
      </c>
      <c r="D26" s="69">
        <f>-Anleihenkäufe!D25</f>
        <v>-1896.9424657534248</v>
      </c>
      <c r="E26" s="70">
        <f t="shared" si="0"/>
        <v>957722.11934246588</v>
      </c>
      <c r="F26" s="2"/>
    </row>
    <row r="27" spans="1:6" x14ac:dyDescent="0.2">
      <c r="A27" s="68">
        <v>45378</v>
      </c>
      <c r="B27" s="39" t="s">
        <v>23</v>
      </c>
      <c r="C27" s="39" t="str">
        <f>Anleihenkäufe!B26</f>
        <v>Mutares SE &amp; Co. KGaA</v>
      </c>
      <c r="D27" s="69">
        <f>-Anleihenkäufe!D26</f>
        <v>-2154.5242739725823</v>
      </c>
      <c r="E27" s="70">
        <f t="shared" si="0"/>
        <v>955567.59506849328</v>
      </c>
      <c r="F27" s="2"/>
    </row>
    <row r="28" spans="1:6" x14ac:dyDescent="0.2">
      <c r="A28" s="68">
        <v>45378</v>
      </c>
      <c r="B28" s="39" t="s">
        <v>23</v>
      </c>
      <c r="C28" s="39" t="str">
        <f>Anleihenkäufe!B27</f>
        <v>Naviera Armas S.A.</v>
      </c>
      <c r="D28" s="69">
        <f>-Anleihenkäufe!D27</f>
        <v>-1518.3118356164384</v>
      </c>
      <c r="E28" s="70">
        <f t="shared" si="0"/>
        <v>954049.2832328768</v>
      </c>
      <c r="F28" s="2"/>
    </row>
    <row r="29" spans="1:6" x14ac:dyDescent="0.2">
      <c r="A29" s="68">
        <v>45378</v>
      </c>
      <c r="B29" s="39" t="s">
        <v>23</v>
      </c>
      <c r="C29" s="39" t="str">
        <f>Anleihenkäufe!B28</f>
        <v>Novafives S.A.S.</v>
      </c>
      <c r="D29" s="69">
        <f>-Anleihenkäufe!D28</f>
        <v>-1567.5495890410939</v>
      </c>
      <c r="E29" s="70">
        <f t="shared" si="0"/>
        <v>952481.73364383576</v>
      </c>
      <c r="F29" s="2"/>
    </row>
    <row r="30" spans="1:6" x14ac:dyDescent="0.2">
      <c r="A30" s="68">
        <v>45378</v>
      </c>
      <c r="B30" s="39" t="s">
        <v>23</v>
      </c>
      <c r="C30" s="39" t="str">
        <f>Anleihenkäufe!B29</f>
        <v>Pardus Capital Holdings PLC</v>
      </c>
      <c r="D30" s="69">
        <f>-Anleihenkäufe!D29</f>
        <v>-2037.8630136986301</v>
      </c>
      <c r="E30" s="70">
        <f t="shared" si="0"/>
        <v>950443.87063013716</v>
      </c>
      <c r="F30" s="2"/>
    </row>
    <row r="31" spans="1:6" x14ac:dyDescent="0.2">
      <c r="A31" s="68">
        <v>45378</v>
      </c>
      <c r="B31" s="39" t="s">
        <v>23</v>
      </c>
      <c r="C31" s="39" t="str">
        <f>Anleihenkäufe!B30</f>
        <v>PARQ energy GmbH</v>
      </c>
      <c r="D31" s="69">
        <f>-Anleihenkäufe!D30</f>
        <v>-2115.0410958904108</v>
      </c>
      <c r="E31" s="70">
        <f t="shared" si="0"/>
        <v>948328.8295342467</v>
      </c>
      <c r="F31" s="2"/>
    </row>
    <row r="32" spans="1:6" x14ac:dyDescent="0.2">
      <c r="A32" s="68">
        <v>45378</v>
      </c>
      <c r="B32" s="39" t="s">
        <v>23</v>
      </c>
      <c r="C32" s="39" t="str">
        <f>Anleihenkäufe!B31</f>
        <v>PCF GmbH</v>
      </c>
      <c r="D32" s="69">
        <f>-Anleihenkäufe!D31</f>
        <v>-1551.8917260273954</v>
      </c>
      <c r="E32" s="70">
        <f t="shared" si="0"/>
        <v>946776.93780821934</v>
      </c>
      <c r="F32" s="2"/>
    </row>
    <row r="33" spans="1:6" x14ac:dyDescent="0.2">
      <c r="A33" s="68">
        <v>45378</v>
      </c>
      <c r="B33" s="39" t="s">
        <v>23</v>
      </c>
      <c r="C33" s="39" t="str">
        <f>Anleihenkäufe!B32</f>
        <v>PHM Group Holding Oy</v>
      </c>
      <c r="D33" s="69">
        <f>-Anleihenkäufe!D32</f>
        <v>-2069.6095342465751</v>
      </c>
      <c r="E33" s="70">
        <f t="shared" si="0"/>
        <v>944707.32827397273</v>
      </c>
      <c r="F33" s="2"/>
    </row>
    <row r="34" spans="1:6" x14ac:dyDescent="0.2">
      <c r="A34" s="68">
        <v>45378</v>
      </c>
      <c r="B34" s="39" t="s">
        <v>23</v>
      </c>
      <c r="C34" s="39" t="str">
        <f>Anleihenkäufe!B33</f>
        <v>Preem Holdings AB</v>
      </c>
      <c r="D34" s="69">
        <f>-Anleihenkäufe!D33</f>
        <v>-2170.2630136986304</v>
      </c>
      <c r="E34" s="70">
        <f t="shared" si="0"/>
        <v>942537.0652602741</v>
      </c>
      <c r="F34" s="2"/>
    </row>
    <row r="35" spans="1:6" x14ac:dyDescent="0.2">
      <c r="A35" s="68">
        <v>45378</v>
      </c>
      <c r="B35" s="39" t="s">
        <v>23</v>
      </c>
      <c r="C35" s="39" t="str">
        <f>Anleihenkäufe!B34</f>
        <v>PrestigeBidCo GmbH</v>
      </c>
      <c r="D35" s="69">
        <f>-Anleihenkäufe!D34</f>
        <v>-1907.6232328767123</v>
      </c>
      <c r="E35" s="70">
        <f t="shared" si="0"/>
        <v>940629.44202739734</v>
      </c>
      <c r="F35" s="2"/>
    </row>
    <row r="36" spans="1:6" x14ac:dyDescent="0.2">
      <c r="A36" s="68">
        <v>45378</v>
      </c>
      <c r="B36" s="39" t="s">
        <v>23</v>
      </c>
      <c r="C36" s="39" t="str">
        <f>Anleihenkäufe!B35</f>
        <v>Schletter International B.V.</v>
      </c>
      <c r="D36" s="69">
        <f>-Anleihenkäufe!D35</f>
        <v>-2079.8630136986299</v>
      </c>
      <c r="E36" s="70">
        <f t="shared" si="0"/>
        <v>938549.57901369873</v>
      </c>
      <c r="F36" s="2"/>
    </row>
    <row r="37" spans="1:6" x14ac:dyDescent="0.2">
      <c r="A37" s="68">
        <v>45378</v>
      </c>
      <c r="B37" s="39" t="s">
        <v>23</v>
      </c>
      <c r="C37" s="39" t="str">
        <f>Anleihenkäufe!B36</f>
        <v>Secop Group Holding GmbH</v>
      </c>
      <c r="D37" s="69">
        <f>-Anleihenkäufe!D36</f>
        <v>-2100.1054794520546</v>
      </c>
      <c r="E37" s="70">
        <f t="shared" si="0"/>
        <v>936449.47353424667</v>
      </c>
      <c r="F37" s="2"/>
    </row>
    <row r="38" spans="1:6" x14ac:dyDescent="0.2">
      <c r="A38" s="68">
        <v>45378</v>
      </c>
      <c r="B38" s="39" t="s">
        <v>23</v>
      </c>
      <c r="C38" s="39" t="str">
        <f>Anleihenkäufe!B37</f>
        <v>SGL International A/S</v>
      </c>
      <c r="D38" s="69">
        <f>-Anleihenkäufe!D37</f>
        <v>-2015.4328767123291</v>
      </c>
      <c r="E38" s="70">
        <f t="shared" si="0"/>
        <v>934434.04065753438</v>
      </c>
      <c r="F38" s="2"/>
    </row>
    <row r="39" spans="1:6" x14ac:dyDescent="0.2">
      <c r="A39" s="68">
        <v>45378</v>
      </c>
      <c r="B39" s="39" t="s">
        <v>23</v>
      </c>
      <c r="C39" s="39" t="str">
        <f>Anleihenkäufe!B38</f>
        <v>Solocal Group</v>
      </c>
      <c r="D39" s="69">
        <f>-Anleihenkäufe!D38</f>
        <v>-1447.1835616438354</v>
      </c>
      <c r="E39" s="70">
        <f t="shared" si="0"/>
        <v>932986.85709589056</v>
      </c>
      <c r="F39" s="2"/>
    </row>
    <row r="40" spans="1:6" x14ac:dyDescent="0.2">
      <c r="A40" s="68">
        <v>45378</v>
      </c>
      <c r="B40" s="39" t="s">
        <v>23</v>
      </c>
      <c r="C40" s="39" t="str">
        <f>Anleihenkäufe!B39</f>
        <v>Stern Immobilien AG</v>
      </c>
      <c r="D40" s="69">
        <f>-Anleihenkäufe!D39</f>
        <v>-1516.1095890410959</v>
      </c>
      <c r="E40" s="70">
        <f t="shared" si="0"/>
        <v>931470.74750684947</v>
      </c>
      <c r="F40" s="2"/>
    </row>
    <row r="41" spans="1:6" x14ac:dyDescent="0.2">
      <c r="A41" s="68">
        <v>45378</v>
      </c>
      <c r="B41" s="39" t="s">
        <v>23</v>
      </c>
      <c r="C41" s="39" t="str">
        <f>Anleihenkäufe!B40</f>
        <v>The Grounds Real Estate Development AG</v>
      </c>
      <c r="D41" s="69">
        <f>-Anleihenkäufe!D40</f>
        <v>-1316.6575342465753</v>
      </c>
      <c r="E41" s="70">
        <f t="shared" si="0"/>
        <v>930154.0899726029</v>
      </c>
      <c r="F41" s="2"/>
    </row>
    <row r="42" spans="1:6" x14ac:dyDescent="0.2">
      <c r="A42" s="68">
        <v>45378</v>
      </c>
      <c r="B42" s="39" t="s">
        <v>23</v>
      </c>
      <c r="C42" s="39" t="str">
        <f>Anleihenkäufe!B41</f>
        <v>Ziton A/S</v>
      </c>
      <c r="D42" s="69">
        <f>-Anleihenkäufe!D41</f>
        <v>-2066.9733698630139</v>
      </c>
      <c r="E42" s="70">
        <f t="shared" si="0"/>
        <v>928087.1166027399</v>
      </c>
      <c r="F42" s="2"/>
    </row>
    <row r="43" spans="1:6" x14ac:dyDescent="0.2">
      <c r="A43" s="26">
        <v>45379</v>
      </c>
      <c r="B43" s="3" t="s">
        <v>190</v>
      </c>
      <c r="C43" s="3" t="s">
        <v>80</v>
      </c>
      <c r="D43" s="29">
        <v>2008.54542465753</v>
      </c>
      <c r="E43" s="70">
        <f t="shared" si="0"/>
        <v>930095.66202739743</v>
      </c>
      <c r="F43" s="2"/>
    </row>
    <row r="44" spans="1:6" x14ac:dyDescent="0.2">
      <c r="A44" s="26">
        <v>45379</v>
      </c>
      <c r="B44" s="3" t="s">
        <v>190</v>
      </c>
      <c r="C44" s="3" t="s">
        <v>161</v>
      </c>
      <c r="D44" s="69">
        <v>2015.43287671233</v>
      </c>
      <c r="E44" s="70">
        <f t="shared" si="0"/>
        <v>932111.09490410972</v>
      </c>
      <c r="F44" s="2"/>
    </row>
    <row r="45" spans="1:6" x14ac:dyDescent="0.2">
      <c r="A45" s="26">
        <v>45379</v>
      </c>
      <c r="B45" s="3" t="s">
        <v>190</v>
      </c>
      <c r="C45" s="3" t="s">
        <v>117</v>
      </c>
      <c r="D45" s="69">
        <v>1918.6142465753401</v>
      </c>
      <c r="E45" s="70">
        <f t="shared" ref="E45:E299" si="1">IF(D45="","",D45+E44)</f>
        <v>934029.70915068511</v>
      </c>
      <c r="F45" s="2"/>
    </row>
    <row r="46" spans="1:6" x14ac:dyDescent="0.2">
      <c r="A46" s="26">
        <v>45379</v>
      </c>
      <c r="B46" s="3" t="s">
        <v>190</v>
      </c>
      <c r="C46" s="39" t="s">
        <v>130</v>
      </c>
      <c r="D46" s="69">
        <v>1518.31183561644</v>
      </c>
      <c r="E46" s="70">
        <f t="shared" si="1"/>
        <v>935548.02098630159</v>
      </c>
      <c r="F46" s="2"/>
    </row>
    <row r="47" spans="1:6" x14ac:dyDescent="0.2">
      <c r="A47" s="26">
        <v>45379</v>
      </c>
      <c r="B47" s="3" t="s">
        <v>190</v>
      </c>
      <c r="C47" s="3" t="s">
        <v>164</v>
      </c>
      <c r="D47" s="69">
        <v>1447.18356164384</v>
      </c>
      <c r="E47" s="70">
        <f t="shared" si="1"/>
        <v>936995.20454794541</v>
      </c>
      <c r="F47" s="2"/>
    </row>
    <row r="48" spans="1:6" x14ac:dyDescent="0.2">
      <c r="A48" s="26">
        <v>45380</v>
      </c>
      <c r="B48" s="3" t="s">
        <v>197</v>
      </c>
      <c r="C48" s="3" t="s">
        <v>66</v>
      </c>
      <c r="D48" s="29">
        <f>SUMIF(Anleihenkäufe!B$1:B$1048575,C48,Anleihenkäufe!F$1:F$1048575)*SUMIF(Anleihenkäufe!B$1:B$1048575,C48,Anleihenkäufe!E$1:E$1048575)*SUMIF(Anleihenkäufe!B$1:B$1048575,C48,Anleihenkäufe!I$1:I$1048575)/SUMIF(Anleihenkäufe!B$1:B$1048575,C48,Anleihenkäufe!J$1:J$1048575)</f>
        <v>62.125</v>
      </c>
      <c r="E48" s="70">
        <f>IF(D48="","",D48+E47)</f>
        <v>937057.32954794541</v>
      </c>
      <c r="F48" s="2"/>
    </row>
    <row r="49" spans="1:6" x14ac:dyDescent="0.2">
      <c r="A49" s="26">
        <v>45380</v>
      </c>
      <c r="B49" s="3" t="s">
        <v>197</v>
      </c>
      <c r="C49" s="3" t="s">
        <v>158</v>
      </c>
      <c r="D49" s="29">
        <f>SUMIF(Anleihenkäufe!B$1:B$1048575,C49,Anleihenkäufe!F$1:F$1048575)*SUMIF(Anleihenkäufe!B$1:B$1048575,C49,Anleihenkäufe!E$1:E$1048575)*SUMIF(Anleihenkäufe!B$1:B$1048575,C49,Anleihenkäufe!I$1:I$1048575)/SUMIF(Anleihenkäufe!B$1:B$1048575,C49,Anleihenkäufe!J$1:J$1048575)</f>
        <v>61.625</v>
      </c>
      <c r="E49" s="70">
        <f>IF(D49="","",D49+E48)</f>
        <v>937118.95454794541</v>
      </c>
      <c r="F49" s="2"/>
    </row>
    <row r="50" spans="1:6" x14ac:dyDescent="0.2">
      <c r="A50" s="26">
        <v>45381</v>
      </c>
      <c r="B50" s="3" t="s">
        <v>197</v>
      </c>
      <c r="C50" s="3" t="s">
        <v>127</v>
      </c>
      <c r="D50" s="29">
        <f>SUMIF(Anleihenkäufe!B$1:B$1048575,C50,Anleihenkäufe!F$1:F$1048575)*SUMIF(Anleihenkäufe!B$1:B$1048575,C50,Anleihenkäufe!E$1:E$1048575)*SUMIF(Anleihenkäufe!B$1:B$1048575,C50,Anleihenkäufe!I$1:I$1048575)/SUMIF(Anleihenkäufe!B$1:B$1048575,C50,Anleihenkäufe!J$1:J$1048575)</f>
        <v>61.93</v>
      </c>
      <c r="E50" s="70">
        <f t="shared" si="1"/>
        <v>937180.88454794546</v>
      </c>
      <c r="F50" s="2"/>
    </row>
    <row r="51" spans="1:6" x14ac:dyDescent="0.2">
      <c r="A51" s="26">
        <v>45381</v>
      </c>
      <c r="B51" s="3" t="s">
        <v>197</v>
      </c>
      <c r="C51" s="3" t="s">
        <v>137</v>
      </c>
      <c r="D51" s="29">
        <f>SUMIF(Anleihenkäufe!B$1:B$1048575,C51,Anleihenkäufe!F$1:F$1048575)*SUMIF(Anleihenkäufe!B$1:B$1048575,C51,Anleihenkäufe!E$1:E$1048575)*SUMIF(Anleihenkäufe!B$1:B$1048575,C51,Anleihenkäufe!I$1:I$1048575)/SUMIF(Anleihenkäufe!B$1:B$1048575,C51,Anleihenkäufe!J$1:J$1048575)</f>
        <v>60</v>
      </c>
      <c r="E51" s="70">
        <f t="shared" si="1"/>
        <v>937240.88454794546</v>
      </c>
      <c r="F51" s="2"/>
    </row>
    <row r="52" spans="1:6" x14ac:dyDescent="0.2">
      <c r="A52" s="26">
        <v>45381</v>
      </c>
      <c r="B52" s="3" t="s">
        <v>197</v>
      </c>
      <c r="C52" s="3" t="s">
        <v>40</v>
      </c>
      <c r="D52" s="29">
        <f>SUMIF(Anleihenkäufe!B$1:B$1048575,C52,Anleihenkäufe!F$1:F$1048575)*SUMIF(Anleihenkäufe!B$1:B$1048575,C52,Anleihenkäufe!E$1:E$1048575)*SUMIF(Anleihenkäufe!B$1:B$1048575,C52,Anleihenkäufe!I$1:I$1048575)/SUMIF(Anleihenkäufe!B$1:B$1048575,C52,Anleihenkäufe!J$1:J$1048575)</f>
        <v>57.154999999999994</v>
      </c>
      <c r="E52" s="70">
        <f>IF(D52="","",D52+E51)</f>
        <v>937298.03954794549</v>
      </c>
      <c r="F52" s="2"/>
    </row>
    <row r="53" spans="1:6" x14ac:dyDescent="0.2">
      <c r="A53" s="26">
        <v>45383</v>
      </c>
      <c r="B53" s="3" t="s">
        <v>197</v>
      </c>
      <c r="C53" s="3" t="s">
        <v>44</v>
      </c>
      <c r="D53" s="29">
        <f>SUMIF(Anleihenkäufe!B$1:B$1048575,C53,Anleihenkäufe!F$1:F$1048575)*SUMIF(Anleihenkäufe!B$1:B$1048575,C53,Anleihenkäufe!E$1:E$1048575)*SUMIF(Anleihenkäufe!B$1:B$1048575,C53,Anleihenkäufe!I$1:I$1048575)/SUMIF(Anleihenkäufe!B$1:B$1048575,C53,Anleihenkäufe!J$1:J$1048575)</f>
        <v>105</v>
      </c>
      <c r="E53" s="70">
        <f t="shared" si="1"/>
        <v>937403.03954794549</v>
      </c>
      <c r="F53" s="2"/>
    </row>
    <row r="54" spans="1:6" x14ac:dyDescent="0.2">
      <c r="A54" s="26">
        <v>45383</v>
      </c>
      <c r="B54" s="3" t="s">
        <v>197</v>
      </c>
      <c r="C54" s="39" t="s">
        <v>140</v>
      </c>
      <c r="D54" s="29">
        <f>SUMIF(Anleihenkäufe!B$1:B$1048575,C54,Anleihenkäufe!F$1:F$1048575)*SUMIF(Anleihenkäufe!B$1:B$1048575,C54,Anleihenkäufe!E$1:E$1048575)*SUMIF(Anleihenkäufe!B$1:B$1048575,C54,Anleihenkäufe!I$1:I$1048575)/SUMIF(Anleihenkäufe!B$1:B$1048575,C54,Anleihenkäufe!J$1:J$1048575)</f>
        <v>120</v>
      </c>
      <c r="E54" s="70">
        <f t="shared" si="1"/>
        <v>937523.03954794549</v>
      </c>
      <c r="F54" s="2"/>
    </row>
    <row r="55" spans="1:6" x14ac:dyDescent="0.2">
      <c r="A55" s="26">
        <v>45383</v>
      </c>
      <c r="B55" s="39" t="s">
        <v>21</v>
      </c>
      <c r="C55" s="3" t="s">
        <v>22</v>
      </c>
      <c r="D55" s="69">
        <f>E54*0.01*7/365</f>
        <v>179.79893909138684</v>
      </c>
      <c r="E55" s="70">
        <f t="shared" si="1"/>
        <v>937702.83848703688</v>
      </c>
      <c r="F55" s="2"/>
    </row>
    <row r="56" spans="1:6" x14ac:dyDescent="0.2">
      <c r="D56" s="69"/>
      <c r="E56" s="70" t="str">
        <f t="shared" si="1"/>
        <v/>
      </c>
      <c r="F56" s="2"/>
    </row>
    <row r="57" spans="1:6" x14ac:dyDescent="0.2">
      <c r="D57" s="69"/>
      <c r="E57" s="70" t="str">
        <f t="shared" si="1"/>
        <v/>
      </c>
      <c r="F57" s="2"/>
    </row>
    <row r="58" spans="1:6" x14ac:dyDescent="0.2">
      <c r="D58" s="69"/>
      <c r="E58" s="70" t="str">
        <f t="shared" si="1"/>
        <v/>
      </c>
      <c r="F58" s="2"/>
    </row>
    <row r="59" spans="1:6" x14ac:dyDescent="0.2">
      <c r="D59" s="69"/>
      <c r="E59" s="70" t="str">
        <f t="shared" si="1"/>
        <v/>
      </c>
      <c r="F59" s="2"/>
    </row>
    <row r="60" spans="1:6" x14ac:dyDescent="0.2">
      <c r="D60" s="69"/>
      <c r="E60" s="70" t="str">
        <f t="shared" si="1"/>
        <v/>
      </c>
      <c r="F60" s="2"/>
    </row>
    <row r="61" spans="1:6" x14ac:dyDescent="0.2">
      <c r="D61" s="69"/>
      <c r="E61" s="70" t="str">
        <f t="shared" si="1"/>
        <v/>
      </c>
      <c r="F61" s="2"/>
    </row>
    <row r="62" spans="1:6" x14ac:dyDescent="0.2">
      <c r="D62" s="69"/>
      <c r="E62" s="70" t="str">
        <f t="shared" si="1"/>
        <v/>
      </c>
      <c r="F62" s="2"/>
    </row>
    <row r="63" spans="1:6" x14ac:dyDescent="0.2">
      <c r="D63" s="69"/>
      <c r="E63" s="70" t="str">
        <f t="shared" si="1"/>
        <v/>
      </c>
      <c r="F63" s="2"/>
    </row>
    <row r="64" spans="1:6" x14ac:dyDescent="0.2">
      <c r="D64" s="69"/>
      <c r="E64" s="70" t="str">
        <f t="shared" si="1"/>
        <v/>
      </c>
      <c r="F64" s="2"/>
    </row>
    <row r="65" spans="4:6" x14ac:dyDescent="0.2">
      <c r="D65" s="69"/>
      <c r="E65" s="70" t="str">
        <f t="shared" si="1"/>
        <v/>
      </c>
      <c r="F65" s="2"/>
    </row>
    <row r="66" spans="4:6" x14ac:dyDescent="0.2">
      <c r="D66" s="69"/>
      <c r="E66" s="70" t="str">
        <f t="shared" si="1"/>
        <v/>
      </c>
      <c r="F66" s="2"/>
    </row>
    <row r="67" spans="4:6" x14ac:dyDescent="0.2">
      <c r="D67" s="69"/>
      <c r="E67" s="70" t="str">
        <f t="shared" si="1"/>
        <v/>
      </c>
      <c r="F67" s="2"/>
    </row>
    <row r="68" spans="4:6" x14ac:dyDescent="0.2">
      <c r="D68" s="69"/>
      <c r="E68" s="70" t="str">
        <f t="shared" si="1"/>
        <v/>
      </c>
      <c r="F68" s="2"/>
    </row>
    <row r="69" spans="4:6" x14ac:dyDescent="0.2">
      <c r="D69" s="69"/>
      <c r="E69" s="70" t="str">
        <f t="shared" si="1"/>
        <v/>
      </c>
      <c r="F69" s="2"/>
    </row>
    <row r="70" spans="4:6" x14ac:dyDescent="0.2">
      <c r="D70" s="69"/>
      <c r="E70" s="70" t="str">
        <f t="shared" si="1"/>
        <v/>
      </c>
      <c r="F70" s="2"/>
    </row>
    <row r="71" spans="4:6" x14ac:dyDescent="0.2">
      <c r="D71" s="69"/>
      <c r="E71" s="70" t="str">
        <f t="shared" si="1"/>
        <v/>
      </c>
      <c r="F71" s="2"/>
    </row>
    <row r="72" spans="4:6" x14ac:dyDescent="0.2">
      <c r="D72" s="69"/>
      <c r="E72" s="70" t="str">
        <f t="shared" si="1"/>
        <v/>
      </c>
      <c r="F72" s="2"/>
    </row>
    <row r="73" spans="4:6" x14ac:dyDescent="0.2">
      <c r="D73" s="69"/>
      <c r="E73" s="70" t="str">
        <f t="shared" si="1"/>
        <v/>
      </c>
      <c r="F73" s="2"/>
    </row>
    <row r="74" spans="4:6" x14ac:dyDescent="0.2">
      <c r="D74" s="69"/>
      <c r="E74" s="70" t="str">
        <f t="shared" si="1"/>
        <v/>
      </c>
      <c r="F74" s="2"/>
    </row>
    <row r="75" spans="4:6" x14ac:dyDescent="0.2">
      <c r="D75" s="69"/>
      <c r="E75" s="70" t="str">
        <f t="shared" si="1"/>
        <v/>
      </c>
      <c r="F75" s="2"/>
    </row>
    <row r="76" spans="4:6" x14ac:dyDescent="0.2">
      <c r="D76" s="69"/>
      <c r="E76" s="70" t="str">
        <f t="shared" si="1"/>
        <v/>
      </c>
      <c r="F76" s="2"/>
    </row>
    <row r="77" spans="4:6" x14ac:dyDescent="0.2">
      <c r="D77" s="69"/>
      <c r="E77" s="70" t="str">
        <f t="shared" si="1"/>
        <v/>
      </c>
      <c r="F77" s="2"/>
    </row>
    <row r="78" spans="4:6" x14ac:dyDescent="0.2">
      <c r="D78" s="69"/>
      <c r="E78" s="70" t="str">
        <f t="shared" si="1"/>
        <v/>
      </c>
      <c r="F78" s="2"/>
    </row>
    <row r="79" spans="4:6" x14ac:dyDescent="0.2">
      <c r="D79" s="69"/>
      <c r="E79" s="70" t="str">
        <f t="shared" si="1"/>
        <v/>
      </c>
      <c r="F79" s="2"/>
    </row>
    <row r="80" spans="4:6" x14ac:dyDescent="0.2">
      <c r="D80" s="69"/>
      <c r="E80" s="70" t="str">
        <f t="shared" si="1"/>
        <v/>
      </c>
      <c r="F80" s="2"/>
    </row>
    <row r="81" spans="4:6" x14ac:dyDescent="0.2">
      <c r="D81" s="69"/>
      <c r="E81" s="70" t="str">
        <f t="shared" si="1"/>
        <v/>
      </c>
      <c r="F81" s="2"/>
    </row>
    <row r="82" spans="4:6" x14ac:dyDescent="0.2">
      <c r="D82" s="69"/>
      <c r="E82" s="70" t="str">
        <f t="shared" si="1"/>
        <v/>
      </c>
      <c r="F82" s="2"/>
    </row>
    <row r="83" spans="4:6" x14ac:dyDescent="0.2">
      <c r="D83" s="69"/>
      <c r="E83" s="70" t="str">
        <f t="shared" si="1"/>
        <v/>
      </c>
      <c r="F83" s="2"/>
    </row>
    <row r="84" spans="4:6" x14ac:dyDescent="0.2">
      <c r="D84" s="69"/>
      <c r="E84" s="70" t="str">
        <f t="shared" si="1"/>
        <v/>
      </c>
      <c r="F84" s="2"/>
    </row>
    <row r="85" spans="4:6" x14ac:dyDescent="0.2">
      <c r="D85" s="69"/>
      <c r="E85" s="70" t="str">
        <f t="shared" si="1"/>
        <v/>
      </c>
      <c r="F85" s="2"/>
    </row>
    <row r="86" spans="4:6" x14ac:dyDescent="0.2">
      <c r="D86" s="69"/>
      <c r="E86" s="70" t="str">
        <f t="shared" si="1"/>
        <v/>
      </c>
      <c r="F86" s="2"/>
    </row>
    <row r="87" spans="4:6" x14ac:dyDescent="0.2">
      <c r="D87" s="69"/>
      <c r="E87" s="70" t="str">
        <f t="shared" si="1"/>
        <v/>
      </c>
      <c r="F87" s="2"/>
    </row>
    <row r="88" spans="4:6" x14ac:dyDescent="0.2">
      <c r="D88" s="69"/>
      <c r="E88" s="70" t="str">
        <f t="shared" si="1"/>
        <v/>
      </c>
      <c r="F88" s="2"/>
    </row>
    <row r="89" spans="4:6" x14ac:dyDescent="0.2">
      <c r="D89" s="69"/>
      <c r="E89" s="70" t="str">
        <f t="shared" si="1"/>
        <v/>
      </c>
      <c r="F89" s="2"/>
    </row>
    <row r="90" spans="4:6" x14ac:dyDescent="0.2">
      <c r="D90" s="69"/>
      <c r="E90" s="70" t="str">
        <f t="shared" si="1"/>
        <v/>
      </c>
      <c r="F90" s="2"/>
    </row>
    <row r="91" spans="4:6" x14ac:dyDescent="0.2">
      <c r="D91" s="69"/>
      <c r="E91" s="70" t="str">
        <f t="shared" si="1"/>
        <v/>
      </c>
      <c r="F91" s="2"/>
    </row>
    <row r="92" spans="4:6" x14ac:dyDescent="0.2">
      <c r="D92" s="69"/>
      <c r="E92" s="70" t="str">
        <f t="shared" si="1"/>
        <v/>
      </c>
      <c r="F92" s="2"/>
    </row>
    <row r="93" spans="4:6" x14ac:dyDescent="0.2">
      <c r="D93" s="69"/>
      <c r="E93" s="70" t="str">
        <f t="shared" si="1"/>
        <v/>
      </c>
      <c r="F93" s="2"/>
    </row>
    <row r="94" spans="4:6" x14ac:dyDescent="0.2">
      <c r="D94" s="69"/>
      <c r="E94" s="70" t="str">
        <f t="shared" si="1"/>
        <v/>
      </c>
      <c r="F94" s="2"/>
    </row>
    <row r="95" spans="4:6" x14ac:dyDescent="0.2">
      <c r="D95" s="69"/>
      <c r="E95" s="70" t="str">
        <f t="shared" si="1"/>
        <v/>
      </c>
      <c r="F95" s="2"/>
    </row>
    <row r="96" spans="4:6" x14ac:dyDescent="0.2">
      <c r="D96" s="69"/>
      <c r="E96" s="70" t="str">
        <f t="shared" si="1"/>
        <v/>
      </c>
      <c r="F96" s="2"/>
    </row>
    <row r="97" spans="4:6" x14ac:dyDescent="0.2">
      <c r="D97" s="69"/>
      <c r="E97" s="70" t="str">
        <f t="shared" si="1"/>
        <v/>
      </c>
      <c r="F97" s="2"/>
    </row>
    <row r="98" spans="4:6" x14ac:dyDescent="0.2">
      <c r="D98" s="69"/>
      <c r="E98" s="70" t="str">
        <f t="shared" si="1"/>
        <v/>
      </c>
      <c r="F98" s="2"/>
    </row>
    <row r="99" spans="4:6" x14ac:dyDescent="0.2">
      <c r="D99" s="69"/>
      <c r="E99" s="70" t="str">
        <f t="shared" si="1"/>
        <v/>
      </c>
      <c r="F99" s="2"/>
    </row>
    <row r="100" spans="4:6" x14ac:dyDescent="0.2">
      <c r="D100" s="69"/>
      <c r="E100" s="70" t="str">
        <f t="shared" si="1"/>
        <v/>
      </c>
      <c r="F100" s="2"/>
    </row>
    <row r="101" spans="4:6" x14ac:dyDescent="0.2">
      <c r="D101" s="69"/>
      <c r="E101" s="70" t="str">
        <f t="shared" si="1"/>
        <v/>
      </c>
      <c r="F101" s="2"/>
    </row>
    <row r="102" spans="4:6" x14ac:dyDescent="0.2">
      <c r="D102" s="69"/>
      <c r="E102" s="70" t="str">
        <f t="shared" si="1"/>
        <v/>
      </c>
      <c r="F102" s="2"/>
    </row>
    <row r="103" spans="4:6" x14ac:dyDescent="0.2">
      <c r="D103" s="69"/>
      <c r="E103" s="70" t="str">
        <f t="shared" si="1"/>
        <v/>
      </c>
      <c r="F103" s="2"/>
    </row>
    <row r="104" spans="4:6" x14ac:dyDescent="0.2">
      <c r="D104" s="69"/>
      <c r="E104" s="70" t="str">
        <f t="shared" si="1"/>
        <v/>
      </c>
      <c r="F104" s="2"/>
    </row>
    <row r="105" spans="4:6" x14ac:dyDescent="0.2">
      <c r="D105" s="69"/>
      <c r="E105" s="70" t="str">
        <f t="shared" si="1"/>
        <v/>
      </c>
      <c r="F105" s="2"/>
    </row>
    <row r="106" spans="4:6" x14ac:dyDescent="0.2">
      <c r="D106" s="69"/>
      <c r="E106" s="70" t="str">
        <f t="shared" si="1"/>
        <v/>
      </c>
      <c r="F106" s="2"/>
    </row>
    <row r="107" spans="4:6" x14ac:dyDescent="0.2">
      <c r="D107" s="69"/>
      <c r="E107" s="70" t="str">
        <f t="shared" si="1"/>
        <v/>
      </c>
      <c r="F107" s="2"/>
    </row>
    <row r="108" spans="4:6" x14ac:dyDescent="0.2">
      <c r="D108" s="69"/>
      <c r="E108" s="70" t="str">
        <f t="shared" si="1"/>
        <v/>
      </c>
      <c r="F108" s="2"/>
    </row>
    <row r="109" spans="4:6" x14ac:dyDescent="0.2">
      <c r="D109" s="69"/>
      <c r="E109" s="70" t="str">
        <f t="shared" si="1"/>
        <v/>
      </c>
      <c r="F109" s="2"/>
    </row>
    <row r="110" spans="4:6" x14ac:dyDescent="0.2">
      <c r="D110" s="69"/>
      <c r="E110" s="70" t="str">
        <f t="shared" si="1"/>
        <v/>
      </c>
      <c r="F110" s="2"/>
    </row>
    <row r="111" spans="4:6" x14ac:dyDescent="0.2">
      <c r="D111" s="69"/>
      <c r="E111" s="70" t="str">
        <f t="shared" si="1"/>
        <v/>
      </c>
      <c r="F111" s="2"/>
    </row>
    <row r="112" spans="4:6" x14ac:dyDescent="0.2">
      <c r="D112" s="69"/>
      <c r="E112" s="70" t="str">
        <f t="shared" si="1"/>
        <v/>
      </c>
      <c r="F112" s="2"/>
    </row>
    <row r="113" spans="4:6" x14ac:dyDescent="0.2">
      <c r="D113" s="69"/>
      <c r="E113" s="70" t="str">
        <f t="shared" si="1"/>
        <v/>
      </c>
      <c r="F113" s="2"/>
    </row>
    <row r="114" spans="4:6" x14ac:dyDescent="0.2">
      <c r="D114" s="69"/>
      <c r="E114" s="70" t="str">
        <f t="shared" si="1"/>
        <v/>
      </c>
      <c r="F114" s="2"/>
    </row>
    <row r="115" spans="4:6" x14ac:dyDescent="0.2">
      <c r="D115" s="69"/>
      <c r="E115" s="70" t="str">
        <f t="shared" si="1"/>
        <v/>
      </c>
      <c r="F115" s="2"/>
    </row>
    <row r="116" spans="4:6" x14ac:dyDescent="0.2">
      <c r="D116" s="69"/>
      <c r="E116" s="70" t="str">
        <f t="shared" si="1"/>
        <v/>
      </c>
      <c r="F116" s="2"/>
    </row>
    <row r="117" spans="4:6" x14ac:dyDescent="0.2">
      <c r="D117" s="69"/>
      <c r="E117" s="70" t="str">
        <f t="shared" si="1"/>
        <v/>
      </c>
      <c r="F117" s="2"/>
    </row>
    <row r="118" spans="4:6" x14ac:dyDescent="0.2">
      <c r="D118" s="69"/>
      <c r="E118" s="70" t="str">
        <f t="shared" si="1"/>
        <v/>
      </c>
      <c r="F118" s="2"/>
    </row>
    <row r="119" spans="4:6" x14ac:dyDescent="0.2">
      <c r="D119" s="69"/>
      <c r="E119" s="70" t="str">
        <f t="shared" si="1"/>
        <v/>
      </c>
      <c r="F119" s="2"/>
    </row>
    <row r="120" spans="4:6" x14ac:dyDescent="0.2">
      <c r="D120" s="69"/>
      <c r="E120" s="70" t="str">
        <f t="shared" si="1"/>
        <v/>
      </c>
      <c r="F120" s="2"/>
    </row>
    <row r="121" spans="4:6" x14ac:dyDescent="0.2">
      <c r="D121" s="69"/>
      <c r="E121" s="70" t="str">
        <f t="shared" si="1"/>
        <v/>
      </c>
      <c r="F121" s="2"/>
    </row>
    <row r="122" spans="4:6" x14ac:dyDescent="0.2">
      <c r="D122" s="69"/>
      <c r="E122" s="70" t="str">
        <f t="shared" si="1"/>
        <v/>
      </c>
      <c r="F122" s="2"/>
    </row>
    <row r="123" spans="4:6" x14ac:dyDescent="0.2">
      <c r="D123" s="69"/>
      <c r="E123" s="70" t="str">
        <f t="shared" si="1"/>
        <v/>
      </c>
      <c r="F123" s="2"/>
    </row>
    <row r="124" spans="4:6" x14ac:dyDescent="0.2">
      <c r="D124" s="69"/>
      <c r="E124" s="70" t="str">
        <f t="shared" si="1"/>
        <v/>
      </c>
      <c r="F124" s="2"/>
    </row>
    <row r="125" spans="4:6" x14ac:dyDescent="0.2">
      <c r="D125" s="69"/>
      <c r="E125" s="70" t="str">
        <f t="shared" si="1"/>
        <v/>
      </c>
      <c r="F125" s="2"/>
    </row>
    <row r="126" spans="4:6" x14ac:dyDescent="0.2">
      <c r="D126" s="69"/>
      <c r="E126" s="70" t="str">
        <f t="shared" si="1"/>
        <v/>
      </c>
      <c r="F126" s="2"/>
    </row>
    <row r="127" spans="4:6" x14ac:dyDescent="0.2">
      <c r="D127" s="69"/>
      <c r="E127" s="70" t="str">
        <f t="shared" si="1"/>
        <v/>
      </c>
      <c r="F127" s="2"/>
    </row>
    <row r="128" spans="4:6" x14ac:dyDescent="0.2">
      <c r="D128" s="69"/>
      <c r="E128" s="70" t="str">
        <f t="shared" si="1"/>
        <v/>
      </c>
      <c r="F128" s="2"/>
    </row>
    <row r="129" spans="4:6" x14ac:dyDescent="0.2">
      <c r="D129" s="69"/>
      <c r="E129" s="70" t="str">
        <f t="shared" si="1"/>
        <v/>
      </c>
      <c r="F129" s="2"/>
    </row>
    <row r="130" spans="4:6" x14ac:dyDescent="0.2">
      <c r="D130" s="69"/>
      <c r="E130" s="70" t="str">
        <f t="shared" si="1"/>
        <v/>
      </c>
      <c r="F130" s="2"/>
    </row>
    <row r="131" spans="4:6" x14ac:dyDescent="0.2">
      <c r="D131" s="69"/>
      <c r="E131" s="70" t="str">
        <f t="shared" si="1"/>
        <v/>
      </c>
      <c r="F131" s="2"/>
    </row>
    <row r="132" spans="4:6" x14ac:dyDescent="0.2">
      <c r="D132" s="69"/>
      <c r="E132" s="70" t="str">
        <f t="shared" si="1"/>
        <v/>
      </c>
      <c r="F132" s="2"/>
    </row>
    <row r="133" spans="4:6" x14ac:dyDescent="0.2">
      <c r="D133" s="69"/>
      <c r="E133" s="70" t="str">
        <f t="shared" si="1"/>
        <v/>
      </c>
      <c r="F133" s="2"/>
    </row>
    <row r="134" spans="4:6" x14ac:dyDescent="0.2">
      <c r="D134" s="69"/>
      <c r="E134" s="70" t="str">
        <f t="shared" si="1"/>
        <v/>
      </c>
      <c r="F134" s="2"/>
    </row>
    <row r="135" spans="4:6" x14ac:dyDescent="0.2">
      <c r="D135" s="69"/>
      <c r="E135" s="70" t="str">
        <f t="shared" si="1"/>
        <v/>
      </c>
      <c r="F135" s="2"/>
    </row>
    <row r="136" spans="4:6" x14ac:dyDescent="0.2">
      <c r="D136" s="69"/>
      <c r="E136" s="70" t="str">
        <f t="shared" si="1"/>
        <v/>
      </c>
      <c r="F136" s="2"/>
    </row>
    <row r="137" spans="4:6" x14ac:dyDescent="0.2">
      <c r="D137" s="69"/>
      <c r="E137" s="70" t="str">
        <f t="shared" si="1"/>
        <v/>
      </c>
      <c r="F137" s="2"/>
    </row>
    <row r="138" spans="4:6" x14ac:dyDescent="0.2">
      <c r="D138" s="69"/>
      <c r="E138" s="70" t="str">
        <f t="shared" si="1"/>
        <v/>
      </c>
      <c r="F138" s="2"/>
    </row>
    <row r="139" spans="4:6" x14ac:dyDescent="0.2">
      <c r="D139" s="69"/>
      <c r="E139" s="70" t="str">
        <f t="shared" si="1"/>
        <v/>
      </c>
      <c r="F139" s="2"/>
    </row>
    <row r="140" spans="4:6" x14ac:dyDescent="0.2">
      <c r="D140" s="69"/>
      <c r="E140" s="70" t="str">
        <f t="shared" si="1"/>
        <v/>
      </c>
      <c r="F140" s="2"/>
    </row>
    <row r="141" spans="4:6" x14ac:dyDescent="0.2">
      <c r="D141" s="69"/>
      <c r="E141" s="70" t="str">
        <f t="shared" si="1"/>
        <v/>
      </c>
      <c r="F141" s="2"/>
    </row>
    <row r="142" spans="4:6" x14ac:dyDescent="0.2">
      <c r="D142" s="69"/>
      <c r="E142" s="70" t="str">
        <f t="shared" si="1"/>
        <v/>
      </c>
      <c r="F142" s="2"/>
    </row>
    <row r="143" spans="4:6" x14ac:dyDescent="0.2">
      <c r="D143" s="69"/>
      <c r="E143" s="70" t="str">
        <f t="shared" si="1"/>
        <v/>
      </c>
      <c r="F143" s="2"/>
    </row>
    <row r="144" spans="4:6" x14ac:dyDescent="0.2">
      <c r="D144" s="69"/>
      <c r="E144" s="70" t="str">
        <f t="shared" si="1"/>
        <v/>
      </c>
      <c r="F144" s="2"/>
    </row>
    <row r="145" spans="4:6" x14ac:dyDescent="0.2">
      <c r="D145" s="69"/>
      <c r="E145" s="70" t="str">
        <f t="shared" si="1"/>
        <v/>
      </c>
      <c r="F145" s="2"/>
    </row>
    <row r="146" spans="4:6" x14ac:dyDescent="0.2">
      <c r="D146" s="69"/>
      <c r="E146" s="70" t="str">
        <f t="shared" si="1"/>
        <v/>
      </c>
      <c r="F146" s="2"/>
    </row>
    <row r="147" spans="4:6" x14ac:dyDescent="0.2">
      <c r="D147" s="69"/>
      <c r="E147" s="70" t="str">
        <f t="shared" si="1"/>
        <v/>
      </c>
      <c r="F147" s="2"/>
    </row>
    <row r="148" spans="4:6" x14ac:dyDescent="0.2">
      <c r="D148" s="69"/>
      <c r="E148" s="70" t="str">
        <f t="shared" si="1"/>
        <v/>
      </c>
      <c r="F148" s="2"/>
    </row>
    <row r="149" spans="4:6" x14ac:dyDescent="0.2">
      <c r="D149" s="69"/>
      <c r="E149" s="70" t="str">
        <f t="shared" si="1"/>
        <v/>
      </c>
      <c r="F149" s="2"/>
    </row>
    <row r="150" spans="4:6" x14ac:dyDescent="0.2">
      <c r="D150" s="69"/>
      <c r="E150" s="70" t="str">
        <f t="shared" si="1"/>
        <v/>
      </c>
      <c r="F150" s="2"/>
    </row>
    <row r="151" spans="4:6" x14ac:dyDescent="0.2">
      <c r="D151" s="69"/>
      <c r="E151" s="70" t="str">
        <f t="shared" si="1"/>
        <v/>
      </c>
      <c r="F151" s="2"/>
    </row>
    <row r="152" spans="4:6" x14ac:dyDescent="0.2">
      <c r="D152" s="69"/>
      <c r="E152" s="70" t="str">
        <f t="shared" si="1"/>
        <v/>
      </c>
      <c r="F152" s="2"/>
    </row>
    <row r="153" spans="4:6" x14ac:dyDescent="0.2">
      <c r="D153" s="69"/>
      <c r="E153" s="70" t="str">
        <f t="shared" si="1"/>
        <v/>
      </c>
      <c r="F153" s="2"/>
    </row>
    <row r="154" spans="4:6" x14ac:dyDescent="0.2">
      <c r="D154" s="69"/>
      <c r="E154" s="70" t="str">
        <f t="shared" si="1"/>
        <v/>
      </c>
      <c r="F154" s="2"/>
    </row>
    <row r="155" spans="4:6" x14ac:dyDescent="0.2">
      <c r="D155" s="69"/>
      <c r="E155" s="70" t="str">
        <f t="shared" si="1"/>
        <v/>
      </c>
      <c r="F155" s="2"/>
    </row>
    <row r="156" spans="4:6" x14ac:dyDescent="0.2">
      <c r="D156" s="69"/>
      <c r="E156" s="70" t="str">
        <f t="shared" si="1"/>
        <v/>
      </c>
      <c r="F156" s="2"/>
    </row>
    <row r="157" spans="4:6" x14ac:dyDescent="0.2">
      <c r="D157" s="69"/>
      <c r="E157" s="70" t="str">
        <f t="shared" si="1"/>
        <v/>
      </c>
      <c r="F157" s="2"/>
    </row>
    <row r="158" spans="4:6" x14ac:dyDescent="0.2">
      <c r="D158" s="69"/>
      <c r="E158" s="70" t="str">
        <f t="shared" si="1"/>
        <v/>
      </c>
      <c r="F158" s="2"/>
    </row>
    <row r="159" spans="4:6" x14ac:dyDescent="0.2">
      <c r="D159" s="69"/>
      <c r="E159" s="70" t="str">
        <f t="shared" si="1"/>
        <v/>
      </c>
      <c r="F159" s="2"/>
    </row>
    <row r="160" spans="4:6" x14ac:dyDescent="0.2">
      <c r="D160" s="69"/>
      <c r="E160" s="70" t="str">
        <f t="shared" si="1"/>
        <v/>
      </c>
      <c r="F160" s="2"/>
    </row>
    <row r="161" spans="4:6" x14ac:dyDescent="0.2">
      <c r="D161" s="69"/>
      <c r="E161" s="70" t="str">
        <f t="shared" si="1"/>
        <v/>
      </c>
      <c r="F161" s="2"/>
    </row>
    <row r="162" spans="4:6" x14ac:dyDescent="0.2">
      <c r="D162" s="69"/>
      <c r="E162" s="70" t="str">
        <f t="shared" si="1"/>
        <v/>
      </c>
      <c r="F162" s="2"/>
    </row>
    <row r="163" spans="4:6" x14ac:dyDescent="0.2">
      <c r="D163" s="69"/>
      <c r="E163" s="70" t="str">
        <f t="shared" si="1"/>
        <v/>
      </c>
      <c r="F163" s="2"/>
    </row>
    <row r="164" spans="4:6" x14ac:dyDescent="0.2">
      <c r="D164" s="69"/>
      <c r="E164" s="70" t="str">
        <f t="shared" si="1"/>
        <v/>
      </c>
      <c r="F164" s="2"/>
    </row>
    <row r="165" spans="4:6" x14ac:dyDescent="0.2">
      <c r="D165" s="69"/>
      <c r="E165" s="70" t="str">
        <f t="shared" si="1"/>
        <v/>
      </c>
      <c r="F165" s="2"/>
    </row>
    <row r="166" spans="4:6" x14ac:dyDescent="0.2">
      <c r="D166" s="69"/>
      <c r="E166" s="70" t="str">
        <f t="shared" si="1"/>
        <v/>
      </c>
      <c r="F166" s="2"/>
    </row>
    <row r="167" spans="4:6" x14ac:dyDescent="0.2">
      <c r="D167" s="69"/>
      <c r="E167" s="70" t="str">
        <f t="shared" si="1"/>
        <v/>
      </c>
      <c r="F167" s="2"/>
    </row>
    <row r="168" spans="4:6" x14ac:dyDescent="0.2">
      <c r="D168" s="69"/>
      <c r="E168" s="70" t="str">
        <f t="shared" si="1"/>
        <v/>
      </c>
      <c r="F168" s="2"/>
    </row>
    <row r="169" spans="4:6" x14ac:dyDescent="0.2">
      <c r="D169" s="69"/>
      <c r="E169" s="70" t="str">
        <f t="shared" si="1"/>
        <v/>
      </c>
      <c r="F169" s="2"/>
    </row>
    <row r="170" spans="4:6" x14ac:dyDescent="0.2">
      <c r="D170" s="69"/>
      <c r="E170" s="70" t="str">
        <f t="shared" si="1"/>
        <v/>
      </c>
      <c r="F170" s="2"/>
    </row>
    <row r="171" spans="4:6" x14ac:dyDescent="0.2">
      <c r="D171" s="69"/>
      <c r="E171" s="70" t="str">
        <f t="shared" si="1"/>
        <v/>
      </c>
      <c r="F171" s="2"/>
    </row>
    <row r="172" spans="4:6" x14ac:dyDescent="0.2">
      <c r="D172" s="69"/>
      <c r="E172" s="70" t="str">
        <f t="shared" si="1"/>
        <v/>
      </c>
      <c r="F172" s="2"/>
    </row>
    <row r="173" spans="4:6" x14ac:dyDescent="0.2">
      <c r="D173" s="69"/>
      <c r="E173" s="70" t="str">
        <f t="shared" si="1"/>
        <v/>
      </c>
      <c r="F173" s="2"/>
    </row>
    <row r="174" spans="4:6" x14ac:dyDescent="0.2">
      <c r="D174" s="69"/>
      <c r="E174" s="70" t="str">
        <f t="shared" si="1"/>
        <v/>
      </c>
      <c r="F174" s="2"/>
    </row>
    <row r="175" spans="4:6" x14ac:dyDescent="0.2">
      <c r="D175" s="69"/>
      <c r="E175" s="70" t="str">
        <f t="shared" si="1"/>
        <v/>
      </c>
      <c r="F175" s="2"/>
    </row>
    <row r="176" spans="4:6" x14ac:dyDescent="0.2">
      <c r="D176" s="69"/>
      <c r="E176" s="70" t="str">
        <f t="shared" si="1"/>
        <v/>
      </c>
      <c r="F176" s="2"/>
    </row>
    <row r="177" spans="4:6" x14ac:dyDescent="0.2">
      <c r="D177" s="69"/>
      <c r="E177" s="70" t="str">
        <f t="shared" si="1"/>
        <v/>
      </c>
      <c r="F177" s="2"/>
    </row>
    <row r="178" spans="4:6" x14ac:dyDescent="0.2">
      <c r="D178" s="69"/>
      <c r="E178" s="70" t="str">
        <f t="shared" si="1"/>
        <v/>
      </c>
      <c r="F178" s="2"/>
    </row>
    <row r="179" spans="4:6" x14ac:dyDescent="0.2">
      <c r="D179" s="69"/>
      <c r="E179" s="70" t="str">
        <f t="shared" si="1"/>
        <v/>
      </c>
      <c r="F179" s="2"/>
    </row>
    <row r="180" spans="4:6" x14ac:dyDescent="0.2">
      <c r="D180" s="69"/>
      <c r="E180" s="70" t="str">
        <f t="shared" si="1"/>
        <v/>
      </c>
      <c r="F180" s="2"/>
    </row>
    <row r="181" spans="4:6" x14ac:dyDescent="0.2">
      <c r="D181" s="69"/>
      <c r="E181" s="70" t="str">
        <f t="shared" si="1"/>
        <v/>
      </c>
      <c r="F181" s="2"/>
    </row>
    <row r="182" spans="4:6" x14ac:dyDescent="0.2">
      <c r="D182" s="69"/>
      <c r="E182" s="70" t="str">
        <f t="shared" si="1"/>
        <v/>
      </c>
      <c r="F182" s="2"/>
    </row>
    <row r="183" spans="4:6" x14ac:dyDescent="0.2">
      <c r="D183" s="69"/>
      <c r="E183" s="70" t="str">
        <f t="shared" si="1"/>
        <v/>
      </c>
      <c r="F183" s="2"/>
    </row>
    <row r="184" spans="4:6" x14ac:dyDescent="0.2">
      <c r="D184" s="69"/>
      <c r="E184" s="70" t="str">
        <f t="shared" si="1"/>
        <v/>
      </c>
      <c r="F184" s="2"/>
    </row>
    <row r="185" spans="4:6" x14ac:dyDescent="0.2">
      <c r="D185" s="69"/>
      <c r="E185" s="70" t="str">
        <f t="shared" si="1"/>
        <v/>
      </c>
      <c r="F185" s="2"/>
    </row>
    <row r="186" spans="4:6" x14ac:dyDescent="0.2">
      <c r="D186" s="69"/>
      <c r="E186" s="70" t="str">
        <f t="shared" si="1"/>
        <v/>
      </c>
      <c r="F186" s="2"/>
    </row>
    <row r="187" spans="4:6" x14ac:dyDescent="0.2">
      <c r="D187" s="69"/>
      <c r="E187" s="70" t="str">
        <f t="shared" si="1"/>
        <v/>
      </c>
      <c r="F187" s="2"/>
    </row>
    <row r="188" spans="4:6" x14ac:dyDescent="0.2">
      <c r="D188" s="69"/>
      <c r="E188" s="70" t="str">
        <f t="shared" si="1"/>
        <v/>
      </c>
      <c r="F188" s="2"/>
    </row>
    <row r="189" spans="4:6" x14ac:dyDescent="0.2">
      <c r="D189" s="69"/>
      <c r="E189" s="70" t="str">
        <f t="shared" si="1"/>
        <v/>
      </c>
      <c r="F189" s="2"/>
    </row>
    <row r="190" spans="4:6" x14ac:dyDescent="0.2">
      <c r="D190" s="69"/>
      <c r="E190" s="70" t="str">
        <f t="shared" si="1"/>
        <v/>
      </c>
      <c r="F190" s="2"/>
    </row>
    <row r="191" spans="4:6" x14ac:dyDescent="0.2">
      <c r="D191" s="69"/>
      <c r="E191" s="70" t="str">
        <f t="shared" si="1"/>
        <v/>
      </c>
      <c r="F191" s="2"/>
    </row>
    <row r="192" spans="4:6" x14ac:dyDescent="0.2">
      <c r="D192" s="69"/>
      <c r="E192" s="70" t="str">
        <f t="shared" si="1"/>
        <v/>
      </c>
      <c r="F192" s="2"/>
    </row>
    <row r="193" spans="4:6" x14ac:dyDescent="0.2">
      <c r="D193" s="69"/>
      <c r="E193" s="70" t="str">
        <f t="shared" si="1"/>
        <v/>
      </c>
      <c r="F193" s="2"/>
    </row>
    <row r="194" spans="4:6" x14ac:dyDescent="0.2">
      <c r="D194" s="69"/>
      <c r="E194" s="70" t="str">
        <f t="shared" si="1"/>
        <v/>
      </c>
      <c r="F194" s="2"/>
    </row>
    <row r="195" spans="4:6" x14ac:dyDescent="0.2">
      <c r="D195" s="69"/>
      <c r="E195" s="70" t="str">
        <f t="shared" si="1"/>
        <v/>
      </c>
      <c r="F195" s="2"/>
    </row>
    <row r="196" spans="4:6" x14ac:dyDescent="0.2">
      <c r="D196" s="69"/>
      <c r="E196" s="70" t="str">
        <f t="shared" si="1"/>
        <v/>
      </c>
      <c r="F196" s="2"/>
    </row>
    <row r="197" spans="4:6" x14ac:dyDescent="0.2">
      <c r="D197" s="69"/>
      <c r="E197" s="70" t="str">
        <f t="shared" si="1"/>
        <v/>
      </c>
      <c r="F197" s="2"/>
    </row>
    <row r="198" spans="4:6" x14ac:dyDescent="0.2">
      <c r="D198" s="69"/>
      <c r="E198" s="70" t="str">
        <f t="shared" si="1"/>
        <v/>
      </c>
      <c r="F198" s="2"/>
    </row>
    <row r="199" spans="4:6" x14ac:dyDescent="0.2">
      <c r="D199" s="69"/>
      <c r="E199" s="70" t="str">
        <f t="shared" si="1"/>
        <v/>
      </c>
      <c r="F199" s="2"/>
    </row>
    <row r="200" spans="4:6" x14ac:dyDescent="0.2">
      <c r="D200" s="69"/>
      <c r="E200" s="70" t="str">
        <f t="shared" si="1"/>
        <v/>
      </c>
      <c r="F200" s="2"/>
    </row>
    <row r="201" spans="4:6" x14ac:dyDescent="0.2">
      <c r="D201" s="69"/>
      <c r="E201" s="70" t="str">
        <f t="shared" si="1"/>
        <v/>
      </c>
      <c r="F201" s="2"/>
    </row>
    <row r="202" spans="4:6" x14ac:dyDescent="0.2">
      <c r="D202" s="69"/>
      <c r="E202" s="70" t="str">
        <f t="shared" si="1"/>
        <v/>
      </c>
      <c r="F202" s="2"/>
    </row>
    <row r="203" spans="4:6" x14ac:dyDescent="0.2">
      <c r="D203" s="69"/>
      <c r="E203" s="70" t="str">
        <f t="shared" si="1"/>
        <v/>
      </c>
      <c r="F203" s="2"/>
    </row>
    <row r="204" spans="4:6" x14ac:dyDescent="0.2">
      <c r="D204" s="69"/>
      <c r="E204" s="70" t="str">
        <f t="shared" si="1"/>
        <v/>
      </c>
      <c r="F204" s="2"/>
    </row>
    <row r="205" spans="4:6" x14ac:dyDescent="0.2">
      <c r="D205" s="69"/>
      <c r="E205" s="70" t="str">
        <f t="shared" si="1"/>
        <v/>
      </c>
      <c r="F205" s="2"/>
    </row>
    <row r="206" spans="4:6" x14ac:dyDescent="0.2">
      <c r="D206" s="69"/>
      <c r="E206" s="70" t="str">
        <f t="shared" si="1"/>
        <v/>
      </c>
      <c r="F206" s="2"/>
    </row>
    <row r="207" spans="4:6" x14ac:dyDescent="0.2">
      <c r="D207" s="69"/>
      <c r="E207" s="70" t="str">
        <f t="shared" si="1"/>
        <v/>
      </c>
      <c r="F207" s="2"/>
    </row>
    <row r="208" spans="4:6" x14ac:dyDescent="0.2">
      <c r="D208" s="69"/>
      <c r="E208" s="70" t="str">
        <f t="shared" si="1"/>
        <v/>
      </c>
      <c r="F208" s="2"/>
    </row>
    <row r="209" spans="4:6" x14ac:dyDescent="0.2">
      <c r="D209" s="69"/>
      <c r="E209" s="70" t="str">
        <f t="shared" si="1"/>
        <v/>
      </c>
      <c r="F209" s="2"/>
    </row>
    <row r="210" spans="4:6" x14ac:dyDescent="0.2">
      <c r="D210" s="69"/>
      <c r="E210" s="70" t="str">
        <f t="shared" si="1"/>
        <v/>
      </c>
      <c r="F210" s="2"/>
    </row>
    <row r="211" spans="4:6" x14ac:dyDescent="0.2">
      <c r="D211" s="69"/>
      <c r="E211" s="70" t="str">
        <f t="shared" si="1"/>
        <v/>
      </c>
      <c r="F211" s="2"/>
    </row>
    <row r="212" spans="4:6" x14ac:dyDescent="0.2">
      <c r="D212" s="69"/>
      <c r="E212" s="70" t="str">
        <f t="shared" si="1"/>
        <v/>
      </c>
      <c r="F212" s="2"/>
    </row>
    <row r="213" spans="4:6" x14ac:dyDescent="0.2">
      <c r="D213" s="69"/>
      <c r="E213" s="70" t="str">
        <f t="shared" si="1"/>
        <v/>
      </c>
      <c r="F213" s="2"/>
    </row>
    <row r="214" spans="4:6" x14ac:dyDescent="0.2">
      <c r="D214" s="69"/>
      <c r="E214" s="70" t="str">
        <f t="shared" si="1"/>
        <v/>
      </c>
      <c r="F214" s="2"/>
    </row>
    <row r="215" spans="4:6" x14ac:dyDescent="0.2">
      <c r="D215" s="69"/>
      <c r="E215" s="70" t="str">
        <f t="shared" si="1"/>
        <v/>
      </c>
      <c r="F215" s="2"/>
    </row>
    <row r="216" spans="4:6" x14ac:dyDescent="0.2">
      <c r="D216" s="69"/>
      <c r="E216" s="70" t="str">
        <f t="shared" si="1"/>
        <v/>
      </c>
      <c r="F216" s="2"/>
    </row>
    <row r="217" spans="4:6" x14ac:dyDescent="0.2">
      <c r="D217" s="69"/>
      <c r="E217" s="70" t="str">
        <f t="shared" si="1"/>
        <v/>
      </c>
      <c r="F217" s="2"/>
    </row>
    <row r="218" spans="4:6" x14ac:dyDescent="0.2">
      <c r="D218" s="69"/>
      <c r="E218" s="70" t="str">
        <f t="shared" si="1"/>
        <v/>
      </c>
      <c r="F218" s="2"/>
    </row>
    <row r="219" spans="4:6" x14ac:dyDescent="0.2">
      <c r="D219" s="69"/>
      <c r="E219" s="70" t="str">
        <f t="shared" si="1"/>
        <v/>
      </c>
      <c r="F219" s="2"/>
    </row>
    <row r="220" spans="4:6" x14ac:dyDescent="0.2">
      <c r="D220" s="69"/>
      <c r="E220" s="70" t="str">
        <f t="shared" si="1"/>
        <v/>
      </c>
      <c r="F220" s="2"/>
    </row>
    <row r="221" spans="4:6" x14ac:dyDescent="0.2">
      <c r="D221" s="69"/>
      <c r="E221" s="70" t="str">
        <f t="shared" si="1"/>
        <v/>
      </c>
      <c r="F221" s="2"/>
    </row>
    <row r="222" spans="4:6" x14ac:dyDescent="0.2">
      <c r="D222" s="69"/>
      <c r="E222" s="70" t="str">
        <f t="shared" si="1"/>
        <v/>
      </c>
      <c r="F222" s="2"/>
    </row>
    <row r="223" spans="4:6" x14ac:dyDescent="0.2">
      <c r="D223" s="69"/>
      <c r="E223" s="70" t="str">
        <f t="shared" si="1"/>
        <v/>
      </c>
      <c r="F223" s="2"/>
    </row>
    <row r="224" spans="4:6" x14ac:dyDescent="0.2">
      <c r="D224" s="69"/>
      <c r="E224" s="70" t="str">
        <f t="shared" si="1"/>
        <v/>
      </c>
      <c r="F224" s="2"/>
    </row>
    <row r="225" spans="4:6" x14ac:dyDescent="0.2">
      <c r="D225" s="69"/>
      <c r="E225" s="70" t="str">
        <f t="shared" si="1"/>
        <v/>
      </c>
      <c r="F225" s="2"/>
    </row>
    <row r="226" spans="4:6" x14ac:dyDescent="0.2">
      <c r="D226" s="69"/>
      <c r="E226" s="70" t="str">
        <f t="shared" si="1"/>
        <v/>
      </c>
      <c r="F226" s="2"/>
    </row>
    <row r="227" spans="4:6" x14ac:dyDescent="0.2">
      <c r="D227" s="69"/>
      <c r="E227" s="70" t="str">
        <f t="shared" si="1"/>
        <v/>
      </c>
      <c r="F227" s="2"/>
    </row>
    <row r="228" spans="4:6" x14ac:dyDescent="0.2">
      <c r="D228" s="69"/>
      <c r="E228" s="70" t="str">
        <f t="shared" si="1"/>
        <v/>
      </c>
      <c r="F228" s="2"/>
    </row>
    <row r="229" spans="4:6" x14ac:dyDescent="0.2">
      <c r="D229" s="69"/>
      <c r="E229" s="70" t="str">
        <f t="shared" si="1"/>
        <v/>
      </c>
      <c r="F229" s="2"/>
    </row>
    <row r="230" spans="4:6" x14ac:dyDescent="0.2">
      <c r="D230" s="69"/>
      <c r="E230" s="70" t="str">
        <f t="shared" si="1"/>
        <v/>
      </c>
      <c r="F230" s="2"/>
    </row>
    <row r="231" spans="4:6" x14ac:dyDescent="0.2">
      <c r="D231" s="69"/>
      <c r="E231" s="70" t="str">
        <f t="shared" si="1"/>
        <v/>
      </c>
      <c r="F231" s="2"/>
    </row>
    <row r="232" spans="4:6" x14ac:dyDescent="0.2">
      <c r="D232" s="69"/>
      <c r="E232" s="70" t="str">
        <f t="shared" si="1"/>
        <v/>
      </c>
      <c r="F232" s="2"/>
    </row>
    <row r="233" spans="4:6" x14ac:dyDescent="0.2">
      <c r="D233" s="69"/>
      <c r="E233" s="70" t="str">
        <f t="shared" si="1"/>
        <v/>
      </c>
      <c r="F233" s="2"/>
    </row>
    <row r="234" spans="4:6" x14ac:dyDescent="0.2">
      <c r="D234" s="69"/>
      <c r="E234" s="70" t="str">
        <f t="shared" si="1"/>
        <v/>
      </c>
      <c r="F234" s="2"/>
    </row>
    <row r="235" spans="4:6" x14ac:dyDescent="0.2">
      <c r="D235" s="69"/>
      <c r="E235" s="70" t="str">
        <f t="shared" si="1"/>
        <v/>
      </c>
      <c r="F235" s="2"/>
    </row>
    <row r="236" spans="4:6" x14ac:dyDescent="0.2">
      <c r="D236" s="69"/>
      <c r="E236" s="70" t="str">
        <f t="shared" si="1"/>
        <v/>
      </c>
      <c r="F236" s="2"/>
    </row>
    <row r="237" spans="4:6" x14ac:dyDescent="0.2">
      <c r="D237" s="69"/>
      <c r="E237" s="70" t="str">
        <f t="shared" si="1"/>
        <v/>
      </c>
      <c r="F237" s="2"/>
    </row>
    <row r="238" spans="4:6" x14ac:dyDescent="0.2">
      <c r="D238" s="69"/>
      <c r="E238" s="70" t="str">
        <f t="shared" si="1"/>
        <v/>
      </c>
      <c r="F238" s="2"/>
    </row>
    <row r="239" spans="4:6" x14ac:dyDescent="0.2">
      <c r="D239" s="69"/>
      <c r="E239" s="70" t="str">
        <f t="shared" si="1"/>
        <v/>
      </c>
      <c r="F239" s="2"/>
    </row>
    <row r="240" spans="4:6" x14ac:dyDescent="0.2">
      <c r="D240" s="69"/>
      <c r="E240" s="70" t="str">
        <f t="shared" si="1"/>
        <v/>
      </c>
      <c r="F240" s="2"/>
    </row>
    <row r="241" spans="4:6" x14ac:dyDescent="0.2">
      <c r="D241" s="69"/>
      <c r="E241" s="70" t="str">
        <f t="shared" si="1"/>
        <v/>
      </c>
      <c r="F241" s="2"/>
    </row>
    <row r="242" spans="4:6" x14ac:dyDescent="0.2">
      <c r="D242" s="69"/>
      <c r="E242" s="70" t="str">
        <f t="shared" si="1"/>
        <v/>
      </c>
      <c r="F242" s="2"/>
    </row>
    <row r="243" spans="4:6" x14ac:dyDescent="0.2">
      <c r="D243" s="69"/>
      <c r="E243" s="70" t="str">
        <f t="shared" si="1"/>
        <v/>
      </c>
      <c r="F243" s="2"/>
    </row>
    <row r="244" spans="4:6" x14ac:dyDescent="0.2">
      <c r="D244" s="69"/>
      <c r="E244" s="70" t="str">
        <f t="shared" si="1"/>
        <v/>
      </c>
      <c r="F244" s="2"/>
    </row>
    <row r="245" spans="4:6" x14ac:dyDescent="0.2">
      <c r="D245" s="69"/>
      <c r="E245" s="70" t="str">
        <f t="shared" si="1"/>
        <v/>
      </c>
      <c r="F245" s="2"/>
    </row>
    <row r="246" spans="4:6" x14ac:dyDescent="0.2">
      <c r="D246" s="69"/>
      <c r="E246" s="70" t="str">
        <f t="shared" si="1"/>
        <v/>
      </c>
      <c r="F246" s="2"/>
    </row>
    <row r="247" spans="4:6" x14ac:dyDescent="0.2">
      <c r="D247" s="69"/>
      <c r="E247" s="70" t="str">
        <f t="shared" si="1"/>
        <v/>
      </c>
      <c r="F247" s="2"/>
    </row>
    <row r="248" spans="4:6" x14ac:dyDescent="0.2">
      <c r="D248" s="69"/>
      <c r="E248" s="70" t="str">
        <f t="shared" si="1"/>
        <v/>
      </c>
      <c r="F248" s="2"/>
    </row>
    <row r="249" spans="4:6" x14ac:dyDescent="0.2">
      <c r="D249" s="69"/>
      <c r="E249" s="70" t="str">
        <f t="shared" si="1"/>
        <v/>
      </c>
      <c r="F249" s="2"/>
    </row>
    <row r="250" spans="4:6" x14ac:dyDescent="0.2">
      <c r="D250" s="69"/>
      <c r="E250" s="70" t="str">
        <f t="shared" si="1"/>
        <v/>
      </c>
      <c r="F250" s="2"/>
    </row>
    <row r="251" spans="4:6" x14ac:dyDescent="0.2">
      <c r="D251" s="69"/>
      <c r="E251" s="70" t="str">
        <f t="shared" si="1"/>
        <v/>
      </c>
      <c r="F251" s="2"/>
    </row>
    <row r="252" spans="4:6" x14ac:dyDescent="0.2">
      <c r="D252" s="69"/>
      <c r="E252" s="70" t="str">
        <f t="shared" si="1"/>
        <v/>
      </c>
      <c r="F252" s="2"/>
    </row>
    <row r="253" spans="4:6" x14ac:dyDescent="0.2">
      <c r="D253" s="69"/>
      <c r="E253" s="70" t="str">
        <f t="shared" si="1"/>
        <v/>
      </c>
      <c r="F253" s="2"/>
    </row>
    <row r="254" spans="4:6" x14ac:dyDescent="0.2">
      <c r="D254" s="69"/>
      <c r="E254" s="70" t="str">
        <f t="shared" si="1"/>
        <v/>
      </c>
      <c r="F254" s="2"/>
    </row>
    <row r="255" spans="4:6" x14ac:dyDescent="0.2">
      <c r="D255" s="69"/>
      <c r="E255" s="70" t="str">
        <f t="shared" si="1"/>
        <v/>
      </c>
      <c r="F255" s="2"/>
    </row>
    <row r="256" spans="4:6" x14ac:dyDescent="0.2">
      <c r="D256" s="69"/>
      <c r="E256" s="70" t="str">
        <f t="shared" si="1"/>
        <v/>
      </c>
      <c r="F256" s="2"/>
    </row>
    <row r="257" spans="4:6" x14ac:dyDescent="0.2">
      <c r="D257" s="69"/>
      <c r="E257" s="70" t="str">
        <f t="shared" si="1"/>
        <v/>
      </c>
      <c r="F257" s="2"/>
    </row>
    <row r="258" spans="4:6" x14ac:dyDescent="0.2">
      <c r="D258" s="69"/>
      <c r="E258" s="70" t="str">
        <f t="shared" si="1"/>
        <v/>
      </c>
      <c r="F258" s="2"/>
    </row>
    <row r="259" spans="4:6" x14ac:dyDescent="0.2">
      <c r="D259" s="69"/>
      <c r="E259" s="70" t="str">
        <f t="shared" si="1"/>
        <v/>
      </c>
      <c r="F259" s="2"/>
    </row>
    <row r="260" spans="4:6" x14ac:dyDescent="0.2">
      <c r="D260" s="69"/>
      <c r="E260" s="70" t="str">
        <f t="shared" si="1"/>
        <v/>
      </c>
      <c r="F260" s="2"/>
    </row>
    <row r="261" spans="4:6" x14ac:dyDescent="0.2">
      <c r="D261" s="69"/>
      <c r="E261" s="70" t="str">
        <f t="shared" si="1"/>
        <v/>
      </c>
      <c r="F261" s="2"/>
    </row>
    <row r="262" spans="4:6" x14ac:dyDescent="0.2">
      <c r="D262" s="69"/>
      <c r="E262" s="70" t="str">
        <f t="shared" si="1"/>
        <v/>
      </c>
      <c r="F262" s="2"/>
    </row>
    <row r="263" spans="4:6" x14ac:dyDescent="0.2">
      <c r="D263" s="69"/>
      <c r="E263" s="70" t="str">
        <f t="shared" si="1"/>
        <v/>
      </c>
      <c r="F263" s="2"/>
    </row>
    <row r="264" spans="4:6" x14ac:dyDescent="0.2">
      <c r="D264" s="69"/>
      <c r="E264" s="70" t="str">
        <f t="shared" si="1"/>
        <v/>
      </c>
      <c r="F264" s="2"/>
    </row>
    <row r="265" spans="4:6" x14ac:dyDescent="0.2">
      <c r="D265" s="69"/>
      <c r="E265" s="70" t="str">
        <f t="shared" si="1"/>
        <v/>
      </c>
      <c r="F265" s="2"/>
    </row>
    <row r="266" spans="4:6" x14ac:dyDescent="0.2">
      <c r="D266" s="69"/>
      <c r="E266" s="70" t="str">
        <f t="shared" si="1"/>
        <v/>
      </c>
      <c r="F266" s="2"/>
    </row>
    <row r="267" spans="4:6" x14ac:dyDescent="0.2">
      <c r="D267" s="69"/>
      <c r="E267" s="70" t="str">
        <f t="shared" si="1"/>
        <v/>
      </c>
      <c r="F267" s="2"/>
    </row>
    <row r="268" spans="4:6" x14ac:dyDescent="0.2">
      <c r="D268" s="69"/>
      <c r="E268" s="70" t="str">
        <f t="shared" si="1"/>
        <v/>
      </c>
      <c r="F268" s="2"/>
    </row>
    <row r="269" spans="4:6" x14ac:dyDescent="0.2">
      <c r="D269" s="69"/>
      <c r="E269" s="70" t="str">
        <f t="shared" si="1"/>
        <v/>
      </c>
      <c r="F269" s="2"/>
    </row>
    <row r="270" spans="4:6" x14ac:dyDescent="0.2">
      <c r="D270" s="69"/>
      <c r="E270" s="70" t="str">
        <f t="shared" si="1"/>
        <v/>
      </c>
      <c r="F270" s="2"/>
    </row>
    <row r="271" spans="4:6" x14ac:dyDescent="0.2">
      <c r="D271" s="69"/>
      <c r="E271" s="70" t="str">
        <f t="shared" si="1"/>
        <v/>
      </c>
      <c r="F271" s="2"/>
    </row>
    <row r="272" spans="4:6" x14ac:dyDescent="0.2">
      <c r="D272" s="69"/>
      <c r="E272" s="70" t="str">
        <f t="shared" si="1"/>
        <v/>
      </c>
      <c r="F272" s="2"/>
    </row>
    <row r="273" spans="4:6" x14ac:dyDescent="0.2">
      <c r="D273" s="69"/>
      <c r="E273" s="70" t="str">
        <f t="shared" si="1"/>
        <v/>
      </c>
      <c r="F273" s="2"/>
    </row>
    <row r="274" spans="4:6" x14ac:dyDescent="0.2">
      <c r="D274" s="69"/>
      <c r="E274" s="70" t="str">
        <f t="shared" si="1"/>
        <v/>
      </c>
      <c r="F274" s="2"/>
    </row>
    <row r="275" spans="4:6" x14ac:dyDescent="0.2">
      <c r="D275" s="69"/>
      <c r="E275" s="70" t="str">
        <f t="shared" si="1"/>
        <v/>
      </c>
      <c r="F275" s="2"/>
    </row>
    <row r="276" spans="4:6" x14ac:dyDescent="0.2">
      <c r="D276" s="69"/>
      <c r="E276" s="70" t="str">
        <f t="shared" si="1"/>
        <v/>
      </c>
      <c r="F276" s="2"/>
    </row>
    <row r="277" spans="4:6" x14ac:dyDescent="0.2">
      <c r="D277" s="69"/>
      <c r="E277" s="70" t="str">
        <f t="shared" si="1"/>
        <v/>
      </c>
      <c r="F277" s="2"/>
    </row>
    <row r="278" spans="4:6" x14ac:dyDescent="0.2">
      <c r="D278" s="69"/>
      <c r="E278" s="70" t="str">
        <f t="shared" si="1"/>
        <v/>
      </c>
      <c r="F278" s="2"/>
    </row>
    <row r="279" spans="4:6" x14ac:dyDescent="0.2">
      <c r="D279" s="69"/>
      <c r="E279" s="70" t="str">
        <f t="shared" si="1"/>
        <v/>
      </c>
      <c r="F279" s="2"/>
    </row>
    <row r="280" spans="4:6" x14ac:dyDescent="0.2">
      <c r="D280" s="69"/>
      <c r="E280" s="70" t="str">
        <f t="shared" si="1"/>
        <v/>
      </c>
      <c r="F280" s="2"/>
    </row>
    <row r="281" spans="4:6" x14ac:dyDescent="0.2">
      <c r="D281" s="69"/>
      <c r="E281" s="70" t="str">
        <f t="shared" si="1"/>
        <v/>
      </c>
      <c r="F281" s="2"/>
    </row>
    <row r="282" spans="4:6" x14ac:dyDescent="0.2">
      <c r="D282" s="69"/>
      <c r="E282" s="70" t="str">
        <f t="shared" si="1"/>
        <v/>
      </c>
      <c r="F282" s="2"/>
    </row>
    <row r="283" spans="4:6" x14ac:dyDescent="0.2">
      <c r="D283" s="69"/>
      <c r="E283" s="70" t="str">
        <f t="shared" si="1"/>
        <v/>
      </c>
      <c r="F283" s="2"/>
    </row>
    <row r="284" spans="4:6" x14ac:dyDescent="0.2">
      <c r="D284" s="69"/>
      <c r="E284" s="70" t="str">
        <f t="shared" si="1"/>
        <v/>
      </c>
      <c r="F284" s="2"/>
    </row>
    <row r="285" spans="4:6" x14ac:dyDescent="0.2">
      <c r="D285" s="69"/>
      <c r="E285" s="70" t="str">
        <f t="shared" si="1"/>
        <v/>
      </c>
      <c r="F285" s="2"/>
    </row>
    <row r="286" spans="4:6" x14ac:dyDescent="0.2">
      <c r="D286" s="69"/>
      <c r="E286" s="70" t="str">
        <f t="shared" si="1"/>
        <v/>
      </c>
      <c r="F286" s="2"/>
    </row>
    <row r="287" spans="4:6" x14ac:dyDescent="0.2">
      <c r="D287" s="69"/>
      <c r="E287" s="70" t="str">
        <f t="shared" si="1"/>
        <v/>
      </c>
      <c r="F287" s="2"/>
    </row>
    <row r="288" spans="4:6" x14ac:dyDescent="0.2">
      <c r="D288" s="69"/>
      <c r="E288" s="70" t="str">
        <f t="shared" si="1"/>
        <v/>
      </c>
      <c r="F288" s="2"/>
    </row>
    <row r="289" spans="4:6" x14ac:dyDescent="0.2">
      <c r="D289" s="69"/>
      <c r="E289" s="70" t="str">
        <f t="shared" si="1"/>
        <v/>
      </c>
      <c r="F289" s="2"/>
    </row>
    <row r="290" spans="4:6" x14ac:dyDescent="0.2">
      <c r="D290" s="69"/>
      <c r="E290" s="70" t="str">
        <f t="shared" si="1"/>
        <v/>
      </c>
      <c r="F290" s="2"/>
    </row>
    <row r="291" spans="4:6" x14ac:dyDescent="0.2">
      <c r="D291" s="69"/>
      <c r="E291" s="70" t="str">
        <f t="shared" si="1"/>
        <v/>
      </c>
      <c r="F291" s="2"/>
    </row>
    <row r="292" spans="4:6" x14ac:dyDescent="0.2">
      <c r="D292" s="69"/>
      <c r="E292" s="70" t="str">
        <f t="shared" si="1"/>
        <v/>
      </c>
      <c r="F292" s="2"/>
    </row>
    <row r="293" spans="4:6" x14ac:dyDescent="0.2">
      <c r="D293" s="69"/>
      <c r="E293" s="70" t="str">
        <f t="shared" si="1"/>
        <v/>
      </c>
      <c r="F293" s="2"/>
    </row>
    <row r="294" spans="4:6" x14ac:dyDescent="0.2">
      <c r="D294" s="69"/>
      <c r="E294" s="70" t="str">
        <f t="shared" si="1"/>
        <v/>
      </c>
      <c r="F294" s="2"/>
    </row>
    <row r="295" spans="4:6" x14ac:dyDescent="0.2">
      <c r="D295" s="69"/>
      <c r="E295" s="70" t="str">
        <f t="shared" si="1"/>
        <v/>
      </c>
      <c r="F295" s="2"/>
    </row>
    <row r="296" spans="4:6" x14ac:dyDescent="0.2">
      <c r="D296" s="69"/>
      <c r="E296" s="70" t="str">
        <f t="shared" si="1"/>
        <v/>
      </c>
      <c r="F296" s="2"/>
    </row>
    <row r="297" spans="4:6" x14ac:dyDescent="0.2">
      <c r="D297" s="69"/>
      <c r="E297" s="70" t="str">
        <f t="shared" si="1"/>
        <v/>
      </c>
      <c r="F297" s="2"/>
    </row>
    <row r="298" spans="4:6" x14ac:dyDescent="0.2">
      <c r="D298" s="69"/>
      <c r="E298" s="70" t="str">
        <f t="shared" si="1"/>
        <v/>
      </c>
      <c r="F298" s="2"/>
    </row>
    <row r="299" spans="4:6" x14ac:dyDescent="0.2">
      <c r="D299" s="69"/>
      <c r="E299" s="70" t="str">
        <f t="shared" si="1"/>
        <v/>
      </c>
      <c r="F299" s="2"/>
    </row>
    <row r="300" spans="4:6" x14ac:dyDescent="0.2">
      <c r="D300" s="69"/>
      <c r="E300" s="70" t="str">
        <f t="shared" ref="E300:E308" si="2">IF(D300="","",D300+E299)</f>
        <v/>
      </c>
      <c r="F300" s="2"/>
    </row>
    <row r="301" spans="4:6" x14ac:dyDescent="0.2">
      <c r="D301" s="69"/>
      <c r="E301" s="70" t="str">
        <f t="shared" si="2"/>
        <v/>
      </c>
      <c r="F301" s="2"/>
    </row>
    <row r="302" spans="4:6" x14ac:dyDescent="0.2">
      <c r="D302" s="69"/>
      <c r="E302" s="70" t="str">
        <f t="shared" si="2"/>
        <v/>
      </c>
      <c r="F302" s="2"/>
    </row>
    <row r="303" spans="4:6" x14ac:dyDescent="0.2">
      <c r="D303" s="69"/>
      <c r="E303" s="70" t="str">
        <f t="shared" si="2"/>
        <v/>
      </c>
      <c r="F303" s="2"/>
    </row>
    <row r="304" spans="4:6" x14ac:dyDescent="0.2">
      <c r="D304" s="69"/>
      <c r="E304" s="70" t="str">
        <f t="shared" si="2"/>
        <v/>
      </c>
      <c r="F304" s="2"/>
    </row>
    <row r="305" spans="4:6" x14ac:dyDescent="0.2">
      <c r="D305" s="69"/>
      <c r="E305" s="70" t="str">
        <f t="shared" si="2"/>
        <v/>
      </c>
      <c r="F305" s="2"/>
    </row>
    <row r="306" spans="4:6" x14ac:dyDescent="0.2">
      <c r="D306" s="69"/>
      <c r="E306" s="70" t="str">
        <f t="shared" si="2"/>
        <v/>
      </c>
      <c r="F306" s="2"/>
    </row>
    <row r="307" spans="4:6" x14ac:dyDescent="0.2">
      <c r="D307" s="69"/>
      <c r="E307" s="70" t="str">
        <f t="shared" si="2"/>
        <v/>
      </c>
      <c r="F307" s="2"/>
    </row>
    <row r="308" spans="4:6" x14ac:dyDescent="0.2">
      <c r="D308" s="69"/>
      <c r="E308" s="70" t="str">
        <f t="shared" si="2"/>
        <v/>
      </c>
      <c r="F308" s="2"/>
    </row>
    <row r="309" spans="4:6" x14ac:dyDescent="0.2">
      <c r="D309" s="28"/>
      <c r="E309" s="2"/>
      <c r="F309" s="2"/>
    </row>
    <row r="310" spans="4:6" x14ac:dyDescent="0.2">
      <c r="D310" s="28"/>
      <c r="E310" s="2"/>
      <c r="F310" s="2"/>
    </row>
    <row r="311" spans="4:6" x14ac:dyDescent="0.2">
      <c r="D311" s="28"/>
      <c r="E311" s="2"/>
      <c r="F311" s="2"/>
    </row>
    <row r="312" spans="4:6" x14ac:dyDescent="0.2">
      <c r="D312" s="28"/>
      <c r="E312" s="2"/>
      <c r="F312" s="2"/>
    </row>
    <row r="313" spans="4:6" x14ac:dyDescent="0.2">
      <c r="D313" s="28"/>
      <c r="E313" s="2"/>
      <c r="F313" s="2"/>
    </row>
    <row r="314" spans="4:6" x14ac:dyDescent="0.2">
      <c r="D314" s="28"/>
      <c r="E314" s="2"/>
      <c r="F314" s="2"/>
    </row>
    <row r="315" spans="4:6" x14ac:dyDescent="0.2">
      <c r="D315" s="28"/>
      <c r="E315" s="2"/>
      <c r="F315" s="2"/>
    </row>
    <row r="316" spans="4:6" x14ac:dyDescent="0.2">
      <c r="D316" s="28"/>
      <c r="E316" s="2"/>
      <c r="F316" s="2"/>
    </row>
    <row r="317" spans="4:6" x14ac:dyDescent="0.2">
      <c r="D317" s="28"/>
      <c r="E317" s="2"/>
      <c r="F317" s="2"/>
    </row>
    <row r="318" spans="4:6" x14ac:dyDescent="0.2">
      <c r="D318" s="28"/>
      <c r="E318" s="2"/>
      <c r="F318" s="2"/>
    </row>
    <row r="319" spans="4:6" x14ac:dyDescent="0.2">
      <c r="D319" s="28"/>
      <c r="E319" s="2"/>
      <c r="F319" s="2"/>
    </row>
    <row r="320" spans="4:6" x14ac:dyDescent="0.2">
      <c r="D320" s="28"/>
      <c r="E320" s="2"/>
      <c r="F320" s="2"/>
    </row>
    <row r="321" spans="4:6" x14ac:dyDescent="0.2">
      <c r="D321" s="28"/>
      <c r="E321" s="2"/>
      <c r="F321" s="2"/>
    </row>
    <row r="322" spans="4:6" x14ac:dyDescent="0.2">
      <c r="D322" s="28"/>
      <c r="E322" s="2"/>
      <c r="F322" s="2"/>
    </row>
    <row r="323" spans="4:6" x14ac:dyDescent="0.2">
      <c r="D323" s="28"/>
      <c r="E323" s="2"/>
      <c r="F323" s="2"/>
    </row>
    <row r="324" spans="4:6" x14ac:dyDescent="0.2">
      <c r="D324" s="28"/>
      <c r="E324" s="2"/>
      <c r="F324" s="2"/>
    </row>
    <row r="325" spans="4:6" x14ac:dyDescent="0.2">
      <c r="D325" s="28"/>
      <c r="E325" s="2"/>
      <c r="F325" s="2"/>
    </row>
    <row r="326" spans="4:6" x14ac:dyDescent="0.2">
      <c r="D326" s="28"/>
      <c r="E326" s="2"/>
      <c r="F326" s="2"/>
    </row>
    <row r="327" spans="4:6" x14ac:dyDescent="0.2">
      <c r="D327" s="28"/>
      <c r="E327" s="2"/>
      <c r="F327" s="2"/>
    </row>
    <row r="328" spans="4:6" x14ac:dyDescent="0.2">
      <c r="D328" s="28"/>
      <c r="E328" s="2"/>
      <c r="F328" s="2"/>
    </row>
    <row r="329" spans="4:6" x14ac:dyDescent="0.2">
      <c r="D329" s="28"/>
      <c r="E329" s="2"/>
      <c r="F329" s="2"/>
    </row>
    <row r="330" spans="4:6" x14ac:dyDescent="0.2">
      <c r="D330" s="28"/>
      <c r="E330" s="2"/>
      <c r="F330" s="2"/>
    </row>
    <row r="331" spans="4:6" x14ac:dyDescent="0.2">
      <c r="D331" s="28"/>
      <c r="E331" s="2"/>
      <c r="F331" s="2"/>
    </row>
    <row r="332" spans="4:6" x14ac:dyDescent="0.2">
      <c r="D332" s="28"/>
      <c r="E332" s="2"/>
      <c r="F332" s="2"/>
    </row>
    <row r="333" spans="4:6" x14ac:dyDescent="0.2">
      <c r="D333" s="28"/>
      <c r="E333" s="2"/>
      <c r="F333" s="2"/>
    </row>
    <row r="334" spans="4:6" x14ac:dyDescent="0.2">
      <c r="D334" s="28"/>
      <c r="E334" s="2"/>
      <c r="F334" s="2"/>
    </row>
    <row r="335" spans="4:6" x14ac:dyDescent="0.2">
      <c r="D335" s="28"/>
      <c r="E335" s="2"/>
      <c r="F335" s="2"/>
    </row>
    <row r="336" spans="4:6" x14ac:dyDescent="0.2">
      <c r="D336" s="28"/>
      <c r="E336" s="2"/>
      <c r="F336" s="2"/>
    </row>
    <row r="337" spans="4:6" x14ac:dyDescent="0.2">
      <c r="D337" s="28"/>
      <c r="E337" s="2"/>
      <c r="F337" s="2"/>
    </row>
    <row r="338" spans="4:6" x14ac:dyDescent="0.2">
      <c r="D338" s="28"/>
      <c r="E338" s="2"/>
      <c r="F338" s="2"/>
    </row>
    <row r="339" spans="4:6" x14ac:dyDescent="0.2">
      <c r="D339" s="28"/>
      <c r="E339" s="2"/>
      <c r="F339" s="2"/>
    </row>
    <row r="340" spans="4:6" x14ac:dyDescent="0.2">
      <c r="D340" s="28"/>
      <c r="E340" s="2"/>
      <c r="F340" s="2"/>
    </row>
    <row r="341" spans="4:6" x14ac:dyDescent="0.2">
      <c r="D341" s="28"/>
      <c r="E341" s="2"/>
      <c r="F341" s="2"/>
    </row>
    <row r="342" spans="4:6" x14ac:dyDescent="0.2">
      <c r="D342" s="28"/>
      <c r="E342" s="2"/>
      <c r="F342" s="2"/>
    </row>
    <row r="343" spans="4:6" x14ac:dyDescent="0.2">
      <c r="D343" s="28"/>
      <c r="E343" s="2"/>
      <c r="F343" s="2"/>
    </row>
    <row r="344" spans="4:6" x14ac:dyDescent="0.2">
      <c r="D344" s="28"/>
      <c r="E344" s="2"/>
      <c r="F344" s="2"/>
    </row>
    <row r="345" spans="4:6" x14ac:dyDescent="0.2">
      <c r="D345" s="28"/>
      <c r="E345" s="2"/>
      <c r="F345" s="2"/>
    </row>
    <row r="346" spans="4:6" x14ac:dyDescent="0.2">
      <c r="D346" s="28"/>
      <c r="E346" s="2"/>
      <c r="F346" s="2"/>
    </row>
    <row r="347" spans="4:6" x14ac:dyDescent="0.2">
      <c r="D347" s="28"/>
      <c r="E347" s="2"/>
      <c r="F347" s="2"/>
    </row>
    <row r="348" spans="4:6" x14ac:dyDescent="0.2">
      <c r="D348" s="28"/>
      <c r="E348" s="2"/>
      <c r="F348" s="2"/>
    </row>
    <row r="349" spans="4:6" x14ac:dyDescent="0.2">
      <c r="D349" s="28"/>
      <c r="E349" s="2"/>
      <c r="F349" s="2"/>
    </row>
    <row r="350" spans="4:6" x14ac:dyDescent="0.2">
      <c r="D350" s="28"/>
      <c r="E350" s="2"/>
      <c r="F350" s="2"/>
    </row>
    <row r="351" spans="4:6" x14ac:dyDescent="0.2">
      <c r="D351" s="28"/>
      <c r="E351" s="2"/>
      <c r="F351" s="2"/>
    </row>
    <row r="352" spans="4:6" x14ac:dyDescent="0.2">
      <c r="D352" s="28"/>
      <c r="E352" s="2"/>
      <c r="F352" s="2"/>
    </row>
    <row r="353" spans="4:6" x14ac:dyDescent="0.2">
      <c r="D353" s="28"/>
      <c r="E353" s="2"/>
      <c r="F353" s="2"/>
    </row>
    <row r="354" spans="4:6" x14ac:dyDescent="0.2">
      <c r="D354" s="28"/>
      <c r="E354" s="2"/>
      <c r="F354" s="2"/>
    </row>
    <row r="355" spans="4:6" x14ac:dyDescent="0.2">
      <c r="D355" s="28"/>
      <c r="E355" s="2"/>
      <c r="F355" s="2"/>
    </row>
    <row r="356" spans="4:6" x14ac:dyDescent="0.2">
      <c r="D356" s="28"/>
      <c r="E356" s="2"/>
      <c r="F356" s="2"/>
    </row>
    <row r="357" spans="4:6" x14ac:dyDescent="0.2">
      <c r="D357" s="28"/>
      <c r="E357" s="2"/>
      <c r="F357" s="2"/>
    </row>
    <row r="358" spans="4:6" x14ac:dyDescent="0.2">
      <c r="D358" s="28"/>
      <c r="E358" s="2"/>
      <c r="F358" s="2"/>
    </row>
    <row r="359" spans="4:6" x14ac:dyDescent="0.2">
      <c r="D359" s="28"/>
      <c r="E359" s="2"/>
      <c r="F359" s="2"/>
    </row>
    <row r="360" spans="4:6" x14ac:dyDescent="0.2">
      <c r="D360" s="28"/>
      <c r="E360" s="2"/>
      <c r="F360" s="2"/>
    </row>
    <row r="361" spans="4:6" x14ac:dyDescent="0.2">
      <c r="D361" s="28"/>
      <c r="E361" s="2"/>
      <c r="F361" s="2"/>
    </row>
    <row r="362" spans="4:6" x14ac:dyDescent="0.2">
      <c r="D362" s="28"/>
      <c r="E362" s="2"/>
      <c r="F362" s="2"/>
    </row>
    <row r="363" spans="4:6" x14ac:dyDescent="0.2">
      <c r="D363" s="28"/>
      <c r="E363" s="2"/>
      <c r="F363" s="2"/>
    </row>
    <row r="364" spans="4:6" x14ac:dyDescent="0.2">
      <c r="D364" s="28"/>
      <c r="E364" s="2"/>
      <c r="F364" s="2"/>
    </row>
    <row r="365" spans="4:6" x14ac:dyDescent="0.2">
      <c r="D365" s="28"/>
      <c r="E365" s="2"/>
      <c r="F365" s="2"/>
    </row>
    <row r="366" spans="4:6" x14ac:dyDescent="0.2">
      <c r="D366" s="28"/>
      <c r="E366" s="2"/>
      <c r="F366" s="2"/>
    </row>
    <row r="367" spans="4:6" x14ac:dyDescent="0.2">
      <c r="D367" s="28"/>
      <c r="E367" s="2"/>
      <c r="F367" s="2"/>
    </row>
    <row r="368" spans="4:6" x14ac:dyDescent="0.2">
      <c r="D368" s="28"/>
      <c r="E368" s="2"/>
      <c r="F368" s="2"/>
    </row>
    <row r="369" spans="4:6" x14ac:dyDescent="0.2">
      <c r="D369" s="28"/>
      <c r="E369" s="2"/>
      <c r="F369" s="2"/>
    </row>
    <row r="370" spans="4:6" x14ac:dyDescent="0.2">
      <c r="D370" s="28"/>
      <c r="E370" s="2"/>
      <c r="F370" s="2"/>
    </row>
    <row r="371" spans="4:6" x14ac:dyDescent="0.2">
      <c r="D371" s="28"/>
      <c r="E371" s="2"/>
      <c r="F371" s="2"/>
    </row>
    <row r="372" spans="4:6" x14ac:dyDescent="0.2">
      <c r="D372" s="28"/>
      <c r="E372" s="2"/>
      <c r="F372" s="2"/>
    </row>
    <row r="373" spans="4:6" x14ac:dyDescent="0.2">
      <c r="D373" s="28"/>
      <c r="E373" s="2"/>
      <c r="F373" s="2"/>
    </row>
    <row r="374" spans="4:6" x14ac:dyDescent="0.2">
      <c r="D374" s="28"/>
      <c r="E374" s="2"/>
      <c r="F374" s="2"/>
    </row>
    <row r="375" spans="4:6" x14ac:dyDescent="0.2">
      <c r="D375" s="28"/>
      <c r="E375" s="2"/>
      <c r="F375" s="2"/>
    </row>
    <row r="376" spans="4:6" x14ac:dyDescent="0.2">
      <c r="D376" s="28"/>
      <c r="E376" s="2"/>
      <c r="F376" s="2"/>
    </row>
    <row r="377" spans="4:6" x14ac:dyDescent="0.2">
      <c r="D377" s="28"/>
      <c r="E377" s="2"/>
      <c r="F377" s="2"/>
    </row>
    <row r="378" spans="4:6" x14ac:dyDescent="0.2">
      <c r="D378" s="28"/>
      <c r="E378" s="2"/>
      <c r="F378" s="2"/>
    </row>
    <row r="379" spans="4:6" x14ac:dyDescent="0.2">
      <c r="D379" s="28"/>
      <c r="E379" s="2"/>
      <c r="F379" s="2"/>
    </row>
    <row r="380" spans="4:6" x14ac:dyDescent="0.2">
      <c r="D380" s="28"/>
      <c r="E380" s="2"/>
      <c r="F380" s="2"/>
    </row>
    <row r="381" spans="4:6" x14ac:dyDescent="0.2">
      <c r="D381" s="28"/>
      <c r="E381" s="2"/>
      <c r="F381" s="2"/>
    </row>
    <row r="382" spans="4:6" x14ac:dyDescent="0.2">
      <c r="D382" s="28"/>
      <c r="E382" s="2"/>
      <c r="F382" s="2"/>
    </row>
    <row r="383" spans="4:6" x14ac:dyDescent="0.2">
      <c r="D383" s="28"/>
      <c r="E383" s="2"/>
      <c r="F383" s="2"/>
    </row>
    <row r="384" spans="4:6" x14ac:dyDescent="0.2">
      <c r="D384" s="28"/>
      <c r="E384" s="2"/>
      <c r="F384" s="2"/>
    </row>
    <row r="385" spans="4:6" x14ac:dyDescent="0.2">
      <c r="D385" s="28"/>
      <c r="E385" s="2"/>
      <c r="F385" s="2"/>
    </row>
    <row r="386" spans="4:6" x14ac:dyDescent="0.2">
      <c r="D386" s="28"/>
      <c r="E386" s="2"/>
      <c r="F386" s="2"/>
    </row>
    <row r="387" spans="4:6" x14ac:dyDescent="0.2">
      <c r="D387" s="28"/>
      <c r="E387" s="2"/>
      <c r="F387" s="2"/>
    </row>
    <row r="388" spans="4:6" x14ac:dyDescent="0.2">
      <c r="D388" s="28"/>
      <c r="E388" s="2"/>
      <c r="F388" s="2"/>
    </row>
    <row r="389" spans="4:6" x14ac:dyDescent="0.2">
      <c r="D389" s="28"/>
      <c r="E389" s="2"/>
      <c r="F389" s="2"/>
    </row>
    <row r="390" spans="4:6" x14ac:dyDescent="0.2">
      <c r="D390" s="28"/>
      <c r="E390" s="2"/>
      <c r="F390" s="2"/>
    </row>
    <row r="391" spans="4:6" x14ac:dyDescent="0.2">
      <c r="D391" s="28"/>
      <c r="E391" s="2"/>
      <c r="F391" s="2"/>
    </row>
    <row r="392" spans="4:6" x14ac:dyDescent="0.2">
      <c r="D392" s="28"/>
      <c r="E392" s="2"/>
      <c r="F392" s="2"/>
    </row>
    <row r="393" spans="4:6" x14ac:dyDescent="0.2">
      <c r="D393" s="28"/>
      <c r="E393" s="2"/>
      <c r="F393" s="2"/>
    </row>
    <row r="394" spans="4:6" x14ac:dyDescent="0.2">
      <c r="D394" s="28"/>
      <c r="E394" s="2"/>
      <c r="F394" s="2"/>
    </row>
    <row r="395" spans="4:6" x14ac:dyDescent="0.2">
      <c r="D395" s="28"/>
      <c r="E395" s="2"/>
      <c r="F395" s="2"/>
    </row>
    <row r="396" spans="4:6" x14ac:dyDescent="0.2">
      <c r="D396" s="28"/>
      <c r="E396" s="2"/>
      <c r="F396" s="2"/>
    </row>
    <row r="397" spans="4:6" x14ac:dyDescent="0.2">
      <c r="D397" s="28"/>
      <c r="E397" s="2"/>
      <c r="F397" s="2"/>
    </row>
    <row r="398" spans="4:6" x14ac:dyDescent="0.2">
      <c r="D398" s="28"/>
      <c r="E398" s="2"/>
      <c r="F398" s="2"/>
    </row>
    <row r="399" spans="4:6" x14ac:dyDescent="0.2">
      <c r="D399" s="28"/>
      <c r="E399" s="2"/>
      <c r="F399" s="2"/>
    </row>
    <row r="400" spans="4:6" x14ac:dyDescent="0.2">
      <c r="D400" s="28"/>
      <c r="E400" s="2"/>
      <c r="F400" s="2"/>
    </row>
    <row r="401" spans="4:6" x14ac:dyDescent="0.2">
      <c r="D401" s="28"/>
      <c r="E401" s="2"/>
      <c r="F401" s="2"/>
    </row>
    <row r="402" spans="4:6" x14ac:dyDescent="0.2">
      <c r="D402" s="28"/>
      <c r="E402" s="2"/>
      <c r="F402" s="2"/>
    </row>
    <row r="403" spans="4:6" x14ac:dyDescent="0.2">
      <c r="D403" s="28"/>
      <c r="E403" s="2"/>
      <c r="F403" s="2"/>
    </row>
    <row r="404" spans="4:6" x14ac:dyDescent="0.2">
      <c r="D404" s="28"/>
      <c r="E404" s="2"/>
      <c r="F404" s="2"/>
    </row>
    <row r="405" spans="4:6" x14ac:dyDescent="0.2">
      <c r="D405" s="28"/>
      <c r="E405" s="2"/>
      <c r="F405" s="2"/>
    </row>
    <row r="406" spans="4:6" x14ac:dyDescent="0.2">
      <c r="D406" s="28"/>
      <c r="E406" s="2"/>
      <c r="F406" s="2"/>
    </row>
    <row r="407" spans="4:6" x14ac:dyDescent="0.2">
      <c r="D407" s="28"/>
      <c r="E407" s="2"/>
      <c r="F407" s="2"/>
    </row>
    <row r="408" spans="4:6" x14ac:dyDescent="0.2">
      <c r="D408" s="28"/>
      <c r="E408" s="2"/>
      <c r="F408" s="2"/>
    </row>
    <row r="409" spans="4:6" x14ac:dyDescent="0.2">
      <c r="D409" s="28"/>
      <c r="E409" s="2"/>
      <c r="F409" s="2"/>
    </row>
    <row r="410" spans="4:6" x14ac:dyDescent="0.2">
      <c r="D410" s="28"/>
      <c r="E410" s="2"/>
      <c r="F410" s="2"/>
    </row>
    <row r="411" spans="4:6" x14ac:dyDescent="0.2">
      <c r="D411" s="28"/>
      <c r="E411" s="2"/>
      <c r="F411" s="2"/>
    </row>
    <row r="412" spans="4:6" x14ac:dyDescent="0.2">
      <c r="D412" s="28"/>
      <c r="E412" s="2"/>
      <c r="F412" s="2"/>
    </row>
    <row r="413" spans="4:6" x14ac:dyDescent="0.2">
      <c r="D413" s="28"/>
      <c r="E413" s="2"/>
      <c r="F413" s="2"/>
    </row>
    <row r="414" spans="4:6" x14ac:dyDescent="0.2">
      <c r="D414" s="28"/>
      <c r="E414" s="2"/>
      <c r="F414" s="2"/>
    </row>
    <row r="415" spans="4:6" x14ac:dyDescent="0.2">
      <c r="D415" s="28"/>
      <c r="E415" s="2"/>
      <c r="F415" s="2"/>
    </row>
    <row r="416" spans="4:6" x14ac:dyDescent="0.2">
      <c r="D416" s="28"/>
      <c r="E416" s="2"/>
      <c r="F416" s="2"/>
    </row>
    <row r="417" spans="4:6" x14ac:dyDescent="0.2">
      <c r="D417" s="28"/>
      <c r="E417" s="2"/>
      <c r="F417" s="2"/>
    </row>
    <row r="418" spans="4:6" x14ac:dyDescent="0.2">
      <c r="D418" s="28"/>
      <c r="E418" s="2"/>
      <c r="F418" s="2"/>
    </row>
    <row r="419" spans="4:6" x14ac:dyDescent="0.2">
      <c r="D419" s="28"/>
      <c r="E419" s="2"/>
      <c r="F419" s="2"/>
    </row>
    <row r="420" spans="4:6" x14ac:dyDescent="0.2">
      <c r="D420" s="28"/>
      <c r="E420" s="2"/>
      <c r="F420" s="2"/>
    </row>
    <row r="421" spans="4:6" x14ac:dyDescent="0.2">
      <c r="D421" s="28"/>
      <c r="E421" s="2"/>
      <c r="F421" s="2"/>
    </row>
    <row r="422" spans="4:6" x14ac:dyDescent="0.2">
      <c r="D422" s="28"/>
      <c r="E422" s="2"/>
      <c r="F422" s="2"/>
    </row>
    <row r="423" spans="4:6" x14ac:dyDescent="0.2">
      <c r="D423" s="28"/>
      <c r="E423" s="2"/>
      <c r="F423" s="2"/>
    </row>
    <row r="424" spans="4:6" x14ac:dyDescent="0.2">
      <c r="D424" s="28"/>
      <c r="E424" s="2"/>
      <c r="F424" s="2"/>
    </row>
    <row r="425" spans="4:6" x14ac:dyDescent="0.2">
      <c r="D425" s="28"/>
      <c r="E425" s="2"/>
      <c r="F425" s="2"/>
    </row>
    <row r="426" spans="4:6" x14ac:dyDescent="0.2">
      <c r="D426" s="28"/>
      <c r="E426" s="2"/>
      <c r="F426" s="2"/>
    </row>
    <row r="427" spans="4:6" x14ac:dyDescent="0.2">
      <c r="D427" s="28"/>
      <c r="E427" s="2"/>
      <c r="F427" s="2"/>
    </row>
    <row r="428" spans="4:6" x14ac:dyDescent="0.2">
      <c r="D428" s="28"/>
      <c r="E428" s="2"/>
      <c r="F428" s="2"/>
    </row>
    <row r="429" spans="4:6" x14ac:dyDescent="0.2">
      <c r="D429" s="28"/>
      <c r="E429" s="2"/>
      <c r="F429" s="2"/>
    </row>
    <row r="430" spans="4:6" x14ac:dyDescent="0.2">
      <c r="D430" s="28"/>
      <c r="E430" s="2"/>
      <c r="F430" s="2"/>
    </row>
    <row r="431" spans="4:6" x14ac:dyDescent="0.2">
      <c r="D431" s="28"/>
      <c r="E431" s="2"/>
      <c r="F431" s="2"/>
    </row>
    <row r="432" spans="4:6" x14ac:dyDescent="0.2">
      <c r="D432" s="28"/>
      <c r="E432" s="2"/>
      <c r="F432" s="2"/>
    </row>
    <row r="433" spans="4:6" x14ac:dyDescent="0.2">
      <c r="D433" s="28"/>
      <c r="E433" s="2"/>
      <c r="F433" s="2"/>
    </row>
    <row r="434" spans="4:6" x14ac:dyDescent="0.2">
      <c r="D434" s="28"/>
      <c r="E434" s="2"/>
      <c r="F434" s="2"/>
    </row>
    <row r="435" spans="4:6" x14ac:dyDescent="0.2">
      <c r="D435" s="28"/>
      <c r="E435" s="2"/>
      <c r="F435" s="2"/>
    </row>
    <row r="436" spans="4:6" x14ac:dyDescent="0.2">
      <c r="D436" s="28"/>
      <c r="E436" s="2"/>
      <c r="F436" s="2"/>
    </row>
    <row r="437" spans="4:6" x14ac:dyDescent="0.2">
      <c r="D437" s="28"/>
      <c r="E437" s="2"/>
      <c r="F437" s="2"/>
    </row>
    <row r="438" spans="4:6" x14ac:dyDescent="0.2">
      <c r="D438" s="28"/>
      <c r="E438" s="2"/>
      <c r="F438" s="2"/>
    </row>
    <row r="439" spans="4:6" x14ac:dyDescent="0.2">
      <c r="D439" s="28"/>
      <c r="E439" s="2"/>
      <c r="F439" s="2"/>
    </row>
    <row r="440" spans="4:6" x14ac:dyDescent="0.2">
      <c r="D440" s="28"/>
      <c r="E440" s="2"/>
      <c r="F440" s="2"/>
    </row>
    <row r="441" spans="4:6" x14ac:dyDescent="0.2">
      <c r="D441" s="28"/>
      <c r="E441" s="2"/>
      <c r="F441" s="2"/>
    </row>
    <row r="442" spans="4:6" x14ac:dyDescent="0.2">
      <c r="D442" s="28"/>
      <c r="E442" s="2"/>
      <c r="F442" s="2"/>
    </row>
    <row r="443" spans="4:6" x14ac:dyDescent="0.2">
      <c r="D443" s="28"/>
      <c r="E443" s="2"/>
      <c r="F443" s="2"/>
    </row>
    <row r="444" spans="4:6" x14ac:dyDescent="0.2">
      <c r="D444" s="28"/>
      <c r="E444" s="2"/>
      <c r="F444" s="2"/>
    </row>
    <row r="445" spans="4:6" x14ac:dyDescent="0.2">
      <c r="D445" s="28"/>
      <c r="E445" s="2"/>
      <c r="F445" s="2"/>
    </row>
    <row r="446" spans="4:6" x14ac:dyDescent="0.2">
      <c r="D446" s="28"/>
      <c r="E446" s="2"/>
      <c r="F446" s="2"/>
    </row>
    <row r="447" spans="4:6" x14ac:dyDescent="0.2">
      <c r="D447" s="28"/>
      <c r="E447" s="2"/>
      <c r="F447" s="2"/>
    </row>
    <row r="448" spans="4:6" x14ac:dyDescent="0.2">
      <c r="D448" s="28"/>
      <c r="E448" s="2"/>
      <c r="F448" s="2"/>
    </row>
    <row r="449" spans="4:6" x14ac:dyDescent="0.2">
      <c r="D449" s="28"/>
      <c r="E449" s="2"/>
      <c r="F449" s="2"/>
    </row>
    <row r="450" spans="4:6" x14ac:dyDescent="0.2">
      <c r="D450" s="28"/>
      <c r="E450" s="2"/>
      <c r="F450" s="2"/>
    </row>
    <row r="451" spans="4:6" x14ac:dyDescent="0.2">
      <c r="D451" s="28"/>
      <c r="E451" s="2"/>
      <c r="F451" s="2"/>
    </row>
    <row r="452" spans="4:6" x14ac:dyDescent="0.2">
      <c r="D452" s="28"/>
      <c r="E452" s="2"/>
      <c r="F452" s="2"/>
    </row>
    <row r="453" spans="4:6" x14ac:dyDescent="0.2">
      <c r="D453" s="28"/>
      <c r="E453" s="2"/>
      <c r="F453" s="2"/>
    </row>
    <row r="454" spans="4:6" x14ac:dyDescent="0.2">
      <c r="D454" s="28"/>
      <c r="E454" s="2"/>
      <c r="F454" s="2"/>
    </row>
    <row r="455" spans="4:6" x14ac:dyDescent="0.2">
      <c r="D455" s="28"/>
      <c r="E455" s="2"/>
      <c r="F455" s="2"/>
    </row>
    <row r="456" spans="4:6" x14ac:dyDescent="0.2">
      <c r="D456" s="28"/>
      <c r="E456" s="2"/>
      <c r="F456" s="2"/>
    </row>
    <row r="457" spans="4:6" x14ac:dyDescent="0.2">
      <c r="D457" s="28"/>
      <c r="E457" s="2"/>
      <c r="F457" s="2"/>
    </row>
    <row r="458" spans="4:6" x14ac:dyDescent="0.2">
      <c r="D458" s="28"/>
      <c r="E458" s="2"/>
      <c r="F458" s="2"/>
    </row>
    <row r="459" spans="4:6" x14ac:dyDescent="0.2">
      <c r="D459" s="28"/>
      <c r="E459" s="2"/>
      <c r="F459" s="2"/>
    </row>
    <row r="460" spans="4:6" x14ac:dyDescent="0.2">
      <c r="D460" s="28"/>
      <c r="E460" s="2"/>
      <c r="F460" s="2"/>
    </row>
    <row r="461" spans="4:6" x14ac:dyDescent="0.2">
      <c r="D461" s="28"/>
      <c r="E461" s="2"/>
      <c r="F461" s="2"/>
    </row>
    <row r="462" spans="4:6" x14ac:dyDescent="0.2">
      <c r="D462" s="28"/>
      <c r="E462" s="2"/>
      <c r="F462" s="2"/>
    </row>
    <row r="463" spans="4:6" x14ac:dyDescent="0.2">
      <c r="D463" s="28"/>
      <c r="E463" s="2"/>
      <c r="F463" s="2"/>
    </row>
    <row r="464" spans="4:6" x14ac:dyDescent="0.2">
      <c r="D464" s="28"/>
      <c r="E464" s="2"/>
      <c r="F464" s="2"/>
    </row>
    <row r="465" spans="4:6" x14ac:dyDescent="0.2">
      <c r="D465" s="28"/>
      <c r="E465" s="2"/>
      <c r="F465" s="2"/>
    </row>
    <row r="466" spans="4:6" x14ac:dyDescent="0.2">
      <c r="D466" s="28"/>
      <c r="E466" s="2"/>
      <c r="F466" s="2"/>
    </row>
    <row r="467" spans="4:6" x14ac:dyDescent="0.2">
      <c r="D467" s="28"/>
      <c r="E467" s="2"/>
      <c r="F467" s="2"/>
    </row>
    <row r="468" spans="4:6" x14ac:dyDescent="0.2">
      <c r="D468" s="28"/>
      <c r="E468" s="2"/>
      <c r="F468" s="2"/>
    </row>
    <row r="469" spans="4:6" x14ac:dyDescent="0.2">
      <c r="D469" s="28"/>
      <c r="E469" s="2"/>
      <c r="F469" s="2"/>
    </row>
    <row r="470" spans="4:6" x14ac:dyDescent="0.2">
      <c r="D470" s="28"/>
      <c r="E470" s="2"/>
      <c r="F470" s="2"/>
    </row>
    <row r="471" spans="4:6" x14ac:dyDescent="0.2">
      <c r="D471" s="28"/>
      <c r="E471" s="2"/>
      <c r="F471" s="2"/>
    </row>
    <row r="472" spans="4:6" x14ac:dyDescent="0.2">
      <c r="D472" s="28"/>
      <c r="E472" s="2"/>
      <c r="F472" s="2"/>
    </row>
    <row r="473" spans="4:6" x14ac:dyDescent="0.2">
      <c r="D473" s="28"/>
      <c r="E473" s="2"/>
      <c r="F473" s="2"/>
    </row>
    <row r="474" spans="4:6" x14ac:dyDescent="0.2">
      <c r="D474" s="28"/>
      <c r="E474" s="2"/>
      <c r="F474" s="2"/>
    </row>
    <row r="475" spans="4:6" x14ac:dyDescent="0.2">
      <c r="D475" s="28"/>
      <c r="E475" s="2"/>
      <c r="F475" s="2"/>
    </row>
    <row r="476" spans="4:6" x14ac:dyDescent="0.2">
      <c r="D476" s="28"/>
      <c r="E476" s="2"/>
      <c r="F476" s="2"/>
    </row>
    <row r="477" spans="4:6" x14ac:dyDescent="0.2">
      <c r="D477" s="28"/>
      <c r="E477" s="2"/>
      <c r="F477" s="2"/>
    </row>
    <row r="478" spans="4:6" x14ac:dyDescent="0.2">
      <c r="D478" s="28"/>
      <c r="E478" s="2"/>
      <c r="F478" s="2"/>
    </row>
    <row r="479" spans="4:6" x14ac:dyDescent="0.2">
      <c r="D479" s="28"/>
      <c r="E479" s="2"/>
      <c r="F479" s="2"/>
    </row>
    <row r="480" spans="4:6" x14ac:dyDescent="0.2">
      <c r="D480" s="28"/>
      <c r="E480" s="2"/>
      <c r="F480" s="2"/>
    </row>
    <row r="481" spans="4:6" x14ac:dyDescent="0.2">
      <c r="D481" s="28"/>
      <c r="E481" s="2"/>
      <c r="F481" s="2"/>
    </row>
    <row r="482" spans="4:6" x14ac:dyDescent="0.2">
      <c r="D482" s="28"/>
      <c r="E482" s="2"/>
      <c r="F482" s="2"/>
    </row>
    <row r="483" spans="4:6" x14ac:dyDescent="0.2">
      <c r="D483" s="28"/>
      <c r="E483" s="2"/>
      <c r="F483" s="2"/>
    </row>
    <row r="484" spans="4:6" x14ac:dyDescent="0.2">
      <c r="D484" s="28"/>
      <c r="E484" s="2"/>
      <c r="F484" s="2"/>
    </row>
    <row r="485" spans="4:6" x14ac:dyDescent="0.2">
      <c r="D485" s="28"/>
      <c r="E485" s="2"/>
      <c r="F485" s="2"/>
    </row>
    <row r="486" spans="4:6" x14ac:dyDescent="0.2">
      <c r="D486" s="28"/>
      <c r="E486" s="2"/>
      <c r="F486" s="2"/>
    </row>
    <row r="487" spans="4:6" x14ac:dyDescent="0.2">
      <c r="D487" s="28"/>
      <c r="E487" s="2"/>
      <c r="F487" s="2"/>
    </row>
    <row r="488" spans="4:6" x14ac:dyDescent="0.2">
      <c r="D488" s="28"/>
      <c r="E488" s="2"/>
      <c r="F488" s="2"/>
    </row>
    <row r="489" spans="4:6" x14ac:dyDescent="0.2">
      <c r="D489" s="28"/>
      <c r="E489" s="2"/>
      <c r="F489" s="2"/>
    </row>
    <row r="490" spans="4:6" x14ac:dyDescent="0.2">
      <c r="D490" s="28"/>
      <c r="E490" s="2"/>
      <c r="F490" s="2"/>
    </row>
    <row r="491" spans="4:6" x14ac:dyDescent="0.2">
      <c r="D491" s="28"/>
      <c r="E491" s="2"/>
      <c r="F491" s="2"/>
    </row>
    <row r="492" spans="4:6" x14ac:dyDescent="0.2">
      <c r="D492" s="28"/>
      <c r="E492" s="2"/>
      <c r="F492" s="2"/>
    </row>
    <row r="493" spans="4:6" x14ac:dyDescent="0.2">
      <c r="D493" s="28"/>
      <c r="E493" s="2"/>
      <c r="F493" s="2"/>
    </row>
    <row r="494" spans="4:6" x14ac:dyDescent="0.2">
      <c r="D494" s="28"/>
      <c r="E494" s="2"/>
      <c r="F494" s="2"/>
    </row>
    <row r="495" spans="4:6" x14ac:dyDescent="0.2">
      <c r="D495" s="28"/>
      <c r="E495" s="2"/>
      <c r="F495" s="2"/>
    </row>
    <row r="496" spans="4:6" x14ac:dyDescent="0.2">
      <c r="D496" s="28"/>
      <c r="E496" s="2"/>
      <c r="F496" s="2"/>
    </row>
    <row r="497" spans="4:6" x14ac:dyDescent="0.2">
      <c r="D497" s="28"/>
      <c r="E497" s="2"/>
      <c r="F497" s="2"/>
    </row>
    <row r="498" spans="4:6" x14ac:dyDescent="0.2">
      <c r="D498" s="28"/>
      <c r="E498" s="2"/>
      <c r="F498" s="2"/>
    </row>
    <row r="499" spans="4:6" x14ac:dyDescent="0.2">
      <c r="D499" s="28"/>
      <c r="E499" s="2"/>
      <c r="F499" s="2"/>
    </row>
    <row r="500" spans="4:6" x14ac:dyDescent="0.2">
      <c r="D500" s="28"/>
      <c r="E500" s="2"/>
      <c r="F500" s="2"/>
    </row>
    <row r="501" spans="4:6" x14ac:dyDescent="0.2">
      <c r="D501" s="28"/>
      <c r="E501" s="2"/>
      <c r="F501" s="2"/>
    </row>
    <row r="502" spans="4:6" x14ac:dyDescent="0.2">
      <c r="D502" s="28"/>
      <c r="E502" s="2"/>
      <c r="F502" s="2"/>
    </row>
    <row r="503" spans="4:6" x14ac:dyDescent="0.2">
      <c r="D503" s="28"/>
      <c r="E503" s="2"/>
      <c r="F503" s="2"/>
    </row>
    <row r="504" spans="4:6" x14ac:dyDescent="0.2">
      <c r="D504" s="28"/>
      <c r="E504" s="2"/>
      <c r="F504" s="2"/>
    </row>
    <row r="505" spans="4:6" x14ac:dyDescent="0.2">
      <c r="D505" s="28"/>
      <c r="E505" s="2"/>
      <c r="F505" s="2"/>
    </row>
    <row r="506" spans="4:6" x14ac:dyDescent="0.2">
      <c r="D506" s="28"/>
      <c r="E506" s="2"/>
      <c r="F506" s="2"/>
    </row>
    <row r="507" spans="4:6" x14ac:dyDescent="0.2">
      <c r="D507" s="28"/>
      <c r="E507" s="2"/>
      <c r="F507" s="2"/>
    </row>
    <row r="508" spans="4:6" x14ac:dyDescent="0.2">
      <c r="D508" s="28"/>
      <c r="E508" s="2"/>
      <c r="F508" s="2"/>
    </row>
    <row r="509" spans="4:6" x14ac:dyDescent="0.2">
      <c r="D509" s="28"/>
      <c r="E509" s="2"/>
      <c r="F509" s="2"/>
    </row>
    <row r="510" spans="4:6" x14ac:dyDescent="0.2">
      <c r="D510" s="28"/>
      <c r="E510" s="2"/>
      <c r="F510" s="2"/>
    </row>
    <row r="511" spans="4:6" x14ac:dyDescent="0.2">
      <c r="D511" s="28"/>
      <c r="E511" s="2"/>
      <c r="F511" s="2"/>
    </row>
    <row r="512" spans="4:6" x14ac:dyDescent="0.2">
      <c r="D512" s="28"/>
      <c r="E512" s="2"/>
      <c r="F512" s="2"/>
    </row>
    <row r="513" spans="4:6" x14ac:dyDescent="0.2">
      <c r="D513" s="28"/>
      <c r="E513" s="2"/>
      <c r="F513" s="2"/>
    </row>
    <row r="514" spans="4:6" x14ac:dyDescent="0.2">
      <c r="D514" s="28"/>
      <c r="E514" s="2"/>
      <c r="F514" s="2"/>
    </row>
    <row r="515" spans="4:6" x14ac:dyDescent="0.2">
      <c r="D515" s="28"/>
      <c r="E515" s="2"/>
      <c r="F515" s="2"/>
    </row>
    <row r="516" spans="4:6" x14ac:dyDescent="0.2">
      <c r="D516" s="28"/>
      <c r="E516" s="2"/>
      <c r="F516" s="2"/>
    </row>
    <row r="517" spans="4:6" x14ac:dyDescent="0.2">
      <c r="D517" s="28"/>
      <c r="E517" s="2"/>
      <c r="F517" s="2"/>
    </row>
    <row r="518" spans="4:6" x14ac:dyDescent="0.2">
      <c r="D518" s="28"/>
      <c r="E518" s="2"/>
      <c r="F518" s="2"/>
    </row>
    <row r="519" spans="4:6" x14ac:dyDescent="0.2">
      <c r="D519" s="28"/>
      <c r="E519" s="2"/>
      <c r="F519" s="2"/>
    </row>
    <row r="520" spans="4:6" x14ac:dyDescent="0.2">
      <c r="D520" s="28"/>
      <c r="E520" s="2"/>
      <c r="F520" s="2"/>
    </row>
    <row r="521" spans="4:6" x14ac:dyDescent="0.2">
      <c r="D521" s="28"/>
      <c r="E521" s="2"/>
      <c r="F521" s="2"/>
    </row>
    <row r="522" spans="4:6" x14ac:dyDescent="0.2">
      <c r="D522" s="28"/>
      <c r="E522" s="2"/>
      <c r="F522" s="2"/>
    </row>
    <row r="523" spans="4:6" x14ac:dyDescent="0.2">
      <c r="D523" s="28"/>
      <c r="E523" s="2"/>
      <c r="F523" s="2"/>
    </row>
    <row r="524" spans="4:6" x14ac:dyDescent="0.2">
      <c r="D524" s="28"/>
      <c r="E524" s="2"/>
      <c r="F524" s="2"/>
    </row>
    <row r="525" spans="4:6" x14ac:dyDescent="0.2">
      <c r="D525" s="28"/>
      <c r="E525" s="2"/>
      <c r="F525" s="2"/>
    </row>
    <row r="526" spans="4:6" x14ac:dyDescent="0.2">
      <c r="D526" s="28"/>
      <c r="E526" s="2"/>
      <c r="F526" s="2"/>
    </row>
    <row r="527" spans="4:6" x14ac:dyDescent="0.2">
      <c r="D527" s="28"/>
      <c r="E527" s="2"/>
      <c r="F527" s="2"/>
    </row>
    <row r="528" spans="4:6" x14ac:dyDescent="0.2">
      <c r="D528" s="28"/>
      <c r="E528" s="2"/>
      <c r="F528" s="2"/>
    </row>
    <row r="529" spans="4:6" x14ac:dyDescent="0.2">
      <c r="D529" s="28"/>
      <c r="E529" s="2"/>
      <c r="F529" s="2"/>
    </row>
    <row r="530" spans="4:6" x14ac:dyDescent="0.2">
      <c r="D530" s="28"/>
      <c r="E530" s="2"/>
      <c r="F530" s="2"/>
    </row>
    <row r="531" spans="4:6" x14ac:dyDescent="0.2">
      <c r="D531" s="28"/>
      <c r="E531" s="2"/>
      <c r="F531" s="2"/>
    </row>
    <row r="532" spans="4:6" x14ac:dyDescent="0.2">
      <c r="D532" s="28"/>
      <c r="E532" s="2"/>
      <c r="F532" s="2"/>
    </row>
    <row r="533" spans="4:6" x14ac:dyDescent="0.2">
      <c r="D533" s="28"/>
      <c r="E533" s="2"/>
      <c r="F533" s="2"/>
    </row>
    <row r="534" spans="4:6" x14ac:dyDescent="0.2">
      <c r="D534" s="28"/>
      <c r="E534" s="2"/>
      <c r="F534" s="2"/>
    </row>
    <row r="535" spans="4:6" x14ac:dyDescent="0.2">
      <c r="D535" s="28"/>
      <c r="E535" s="2"/>
      <c r="F535" s="2"/>
    </row>
    <row r="536" spans="4:6" x14ac:dyDescent="0.2">
      <c r="D536" s="28"/>
      <c r="E536" s="2"/>
      <c r="F536" s="2"/>
    </row>
    <row r="537" spans="4:6" x14ac:dyDescent="0.2">
      <c r="D537" s="28"/>
      <c r="E537" s="2"/>
      <c r="F537" s="2"/>
    </row>
    <row r="538" spans="4:6" x14ac:dyDescent="0.2">
      <c r="D538" s="28"/>
      <c r="E538" s="2"/>
      <c r="F538" s="2"/>
    </row>
    <row r="539" spans="4:6" x14ac:dyDescent="0.2">
      <c r="D539" s="28"/>
      <c r="E539" s="2"/>
      <c r="F539" s="2"/>
    </row>
    <row r="540" spans="4:6" x14ac:dyDescent="0.2">
      <c r="D540" s="28"/>
      <c r="E540" s="2"/>
      <c r="F540" s="2"/>
    </row>
    <row r="541" spans="4:6" x14ac:dyDescent="0.2">
      <c r="D541" s="28"/>
      <c r="E541" s="2"/>
      <c r="F541" s="2"/>
    </row>
    <row r="542" spans="4:6" x14ac:dyDescent="0.2">
      <c r="D542" s="28"/>
      <c r="E542" s="2"/>
      <c r="F542" s="2"/>
    </row>
    <row r="543" spans="4:6" x14ac:dyDescent="0.2">
      <c r="D543" s="28"/>
      <c r="E543" s="2"/>
      <c r="F543" s="2"/>
    </row>
    <row r="544" spans="4:6" x14ac:dyDescent="0.2">
      <c r="D544" s="28"/>
      <c r="E544" s="2"/>
      <c r="F544" s="2"/>
    </row>
    <row r="545" spans="4:6" x14ac:dyDescent="0.2">
      <c r="D545" s="28"/>
      <c r="E545" s="2"/>
      <c r="F545" s="2"/>
    </row>
    <row r="546" spans="4:6" x14ac:dyDescent="0.2">
      <c r="D546" s="28"/>
      <c r="E546" s="2"/>
      <c r="F546" s="2"/>
    </row>
    <row r="547" spans="4:6" x14ac:dyDescent="0.2">
      <c r="D547" s="28"/>
      <c r="E547" s="2"/>
      <c r="F547" s="2"/>
    </row>
    <row r="548" spans="4:6" x14ac:dyDescent="0.2">
      <c r="D548" s="28"/>
      <c r="E548" s="2"/>
      <c r="F548" s="2"/>
    </row>
    <row r="549" spans="4:6" x14ac:dyDescent="0.2">
      <c r="D549" s="28"/>
      <c r="E549" s="2"/>
      <c r="F549" s="2"/>
    </row>
    <row r="550" spans="4:6" x14ac:dyDescent="0.2">
      <c r="D550" s="28"/>
      <c r="E550" s="2"/>
      <c r="F550" s="2"/>
    </row>
    <row r="551" spans="4:6" x14ac:dyDescent="0.2">
      <c r="D551" s="28"/>
      <c r="E551" s="2"/>
      <c r="F551" s="2"/>
    </row>
    <row r="552" spans="4:6" x14ac:dyDescent="0.2">
      <c r="D552" s="28"/>
      <c r="E552" s="2"/>
      <c r="F552" s="2"/>
    </row>
    <row r="553" spans="4:6" x14ac:dyDescent="0.2">
      <c r="D553" s="28"/>
      <c r="E553" s="2"/>
      <c r="F553" s="2"/>
    </row>
    <row r="554" spans="4:6" x14ac:dyDescent="0.2">
      <c r="D554" s="28"/>
      <c r="E554" s="2"/>
      <c r="F554" s="2"/>
    </row>
    <row r="555" spans="4:6" x14ac:dyDescent="0.2">
      <c r="D555" s="28"/>
      <c r="E555" s="2"/>
      <c r="F555" s="2"/>
    </row>
    <row r="556" spans="4:6" x14ac:dyDescent="0.2">
      <c r="D556" s="28"/>
      <c r="E556" s="2"/>
      <c r="F556" s="2"/>
    </row>
    <row r="557" spans="4:6" x14ac:dyDescent="0.2">
      <c r="D557" s="28"/>
      <c r="E557" s="2"/>
      <c r="F557" s="2"/>
    </row>
    <row r="558" spans="4:6" x14ac:dyDescent="0.2">
      <c r="D558" s="28"/>
      <c r="E558" s="2"/>
      <c r="F558" s="2"/>
    </row>
    <row r="559" spans="4:6" x14ac:dyDescent="0.2">
      <c r="D559" s="28"/>
      <c r="E559" s="2"/>
      <c r="F559" s="2"/>
    </row>
    <row r="560" spans="4:6" x14ac:dyDescent="0.2">
      <c r="D560" s="28"/>
      <c r="E560" s="2"/>
      <c r="F560" s="2"/>
    </row>
    <row r="561" spans="4:6" x14ac:dyDescent="0.2">
      <c r="D561" s="28"/>
      <c r="E561" s="2"/>
      <c r="F561" s="2"/>
    </row>
    <row r="562" spans="4:6" x14ac:dyDescent="0.2">
      <c r="D562" s="28"/>
      <c r="E562" s="2"/>
      <c r="F562" s="2"/>
    </row>
    <row r="563" spans="4:6" x14ac:dyDescent="0.2">
      <c r="D563" s="28"/>
      <c r="E563" s="2"/>
      <c r="F563" s="2"/>
    </row>
    <row r="564" spans="4:6" x14ac:dyDescent="0.2">
      <c r="D564" s="28"/>
      <c r="E564" s="2"/>
      <c r="F564" s="2"/>
    </row>
    <row r="565" spans="4:6" x14ac:dyDescent="0.2">
      <c r="D565" s="28"/>
      <c r="E565" s="2"/>
      <c r="F565" s="2"/>
    </row>
    <row r="566" spans="4:6" x14ac:dyDescent="0.2">
      <c r="D566" s="28"/>
      <c r="E566" s="2"/>
      <c r="F566" s="2"/>
    </row>
    <row r="567" spans="4:6" x14ac:dyDescent="0.2">
      <c r="D567" s="28"/>
      <c r="E567" s="2"/>
      <c r="F567" s="2"/>
    </row>
    <row r="568" spans="4:6" x14ac:dyDescent="0.2">
      <c r="D568" s="28"/>
      <c r="E568" s="2"/>
      <c r="F568" s="2"/>
    </row>
    <row r="569" spans="4:6" x14ac:dyDescent="0.2">
      <c r="D569" s="28"/>
      <c r="E569" s="2"/>
      <c r="F569" s="2"/>
    </row>
    <row r="570" spans="4:6" x14ac:dyDescent="0.2">
      <c r="D570" s="28"/>
      <c r="E570" s="2"/>
      <c r="F570" s="2"/>
    </row>
    <row r="571" spans="4:6" x14ac:dyDescent="0.2">
      <c r="D571" s="28"/>
      <c r="E571" s="2"/>
      <c r="F571" s="2"/>
    </row>
    <row r="572" spans="4:6" x14ac:dyDescent="0.2">
      <c r="D572" s="28"/>
      <c r="E572" s="2"/>
      <c r="F572" s="2"/>
    </row>
    <row r="573" spans="4:6" x14ac:dyDescent="0.2">
      <c r="D573" s="28"/>
      <c r="E573" s="2"/>
      <c r="F573" s="2"/>
    </row>
    <row r="574" spans="4:6" x14ac:dyDescent="0.2">
      <c r="D574" s="28"/>
      <c r="E574" s="2"/>
      <c r="F574" s="2"/>
    </row>
    <row r="575" spans="4:6" x14ac:dyDescent="0.2">
      <c r="D575" s="28"/>
      <c r="E575" s="2"/>
      <c r="F575" s="2"/>
    </row>
    <row r="576" spans="4:6" x14ac:dyDescent="0.2">
      <c r="D576" s="28"/>
      <c r="E576" s="2"/>
      <c r="F576" s="2"/>
    </row>
    <row r="577" spans="4:6" x14ac:dyDescent="0.2">
      <c r="D577" s="28"/>
      <c r="E577" s="2"/>
      <c r="F577" s="2"/>
    </row>
    <row r="578" spans="4:6" x14ac:dyDescent="0.2">
      <c r="D578" s="28"/>
      <c r="E578" s="2"/>
      <c r="F578" s="2"/>
    </row>
    <row r="579" spans="4:6" x14ac:dyDescent="0.2">
      <c r="D579" s="28"/>
      <c r="E579" s="2"/>
      <c r="F579" s="2"/>
    </row>
    <row r="580" spans="4:6" x14ac:dyDescent="0.2">
      <c r="D580" s="28"/>
      <c r="E580" s="2"/>
      <c r="F580" s="2"/>
    </row>
    <row r="581" spans="4:6" x14ac:dyDescent="0.2">
      <c r="D581" s="28"/>
      <c r="E581" s="2"/>
      <c r="F581" s="2"/>
    </row>
    <row r="582" spans="4:6" x14ac:dyDescent="0.2">
      <c r="D582" s="28"/>
      <c r="E582" s="2"/>
      <c r="F582" s="2"/>
    </row>
    <row r="583" spans="4:6" x14ac:dyDescent="0.2">
      <c r="D583" s="28"/>
      <c r="E583" s="2"/>
      <c r="F583" s="2"/>
    </row>
    <row r="584" spans="4:6" x14ac:dyDescent="0.2">
      <c r="D584" s="28"/>
      <c r="E584" s="2"/>
      <c r="F584" s="2"/>
    </row>
    <row r="585" spans="4:6" x14ac:dyDescent="0.2">
      <c r="D585" s="28"/>
      <c r="E585" s="2"/>
      <c r="F585" s="2"/>
    </row>
    <row r="586" spans="4:6" x14ac:dyDescent="0.2">
      <c r="D586" s="28"/>
      <c r="E586" s="2"/>
      <c r="F586" s="2"/>
    </row>
    <row r="587" spans="4:6" x14ac:dyDescent="0.2">
      <c r="D587" s="28"/>
      <c r="E587" s="2"/>
      <c r="F587" s="2"/>
    </row>
    <row r="588" spans="4:6" x14ac:dyDescent="0.2">
      <c r="D588" s="28"/>
      <c r="E588" s="2"/>
      <c r="F588" s="2"/>
    </row>
    <row r="589" spans="4:6" x14ac:dyDescent="0.2">
      <c r="D589" s="28"/>
      <c r="E589" s="2"/>
      <c r="F589" s="2"/>
    </row>
    <row r="590" spans="4:6" x14ac:dyDescent="0.2">
      <c r="D590" s="28"/>
      <c r="E590" s="2"/>
      <c r="F590" s="2"/>
    </row>
    <row r="591" spans="4:6" x14ac:dyDescent="0.2">
      <c r="D591" s="28"/>
      <c r="E591" s="2"/>
      <c r="F591" s="2"/>
    </row>
    <row r="592" spans="4:6" x14ac:dyDescent="0.2">
      <c r="D592" s="28"/>
      <c r="E592" s="2"/>
      <c r="F592" s="2"/>
    </row>
    <row r="593" spans="4:6" x14ac:dyDescent="0.2">
      <c r="D593" s="28"/>
      <c r="E593" s="2"/>
      <c r="F593" s="2"/>
    </row>
    <row r="594" spans="4:6" x14ac:dyDescent="0.2">
      <c r="D594" s="28"/>
      <c r="E594" s="2"/>
      <c r="F594" s="2"/>
    </row>
    <row r="595" spans="4:6" x14ac:dyDescent="0.2">
      <c r="D595" s="28"/>
      <c r="E595" s="2"/>
      <c r="F595" s="2"/>
    </row>
    <row r="596" spans="4:6" x14ac:dyDescent="0.2">
      <c r="D596" s="28"/>
      <c r="E596" s="2"/>
      <c r="F596" s="2"/>
    </row>
    <row r="597" spans="4:6" x14ac:dyDescent="0.2">
      <c r="D597" s="28"/>
      <c r="E597" s="2"/>
      <c r="F597" s="2"/>
    </row>
    <row r="598" spans="4:6" x14ac:dyDescent="0.2">
      <c r="D598" s="28"/>
      <c r="E598" s="2"/>
      <c r="F598" s="2"/>
    </row>
    <row r="599" spans="4:6" x14ac:dyDescent="0.2">
      <c r="D599" s="28"/>
      <c r="E599" s="2"/>
      <c r="F599" s="2"/>
    </row>
    <row r="600" spans="4:6" x14ac:dyDescent="0.2">
      <c r="D600" s="28"/>
      <c r="E600" s="2"/>
      <c r="F600" s="2"/>
    </row>
    <row r="601" spans="4:6" x14ac:dyDescent="0.2">
      <c r="D601" s="28"/>
      <c r="E601" s="2"/>
      <c r="F601" s="2"/>
    </row>
    <row r="602" spans="4:6" x14ac:dyDescent="0.2">
      <c r="D602" s="28"/>
      <c r="E602" s="2"/>
      <c r="F602" s="2"/>
    </row>
    <row r="603" spans="4:6" x14ac:dyDescent="0.2">
      <c r="D603" s="28"/>
      <c r="E603" s="2"/>
      <c r="F603" s="2"/>
    </row>
    <row r="604" spans="4:6" x14ac:dyDescent="0.2">
      <c r="D604" s="28"/>
      <c r="E604" s="2"/>
      <c r="F604" s="2"/>
    </row>
    <row r="605" spans="4:6" x14ac:dyDescent="0.2">
      <c r="D605" s="28"/>
      <c r="E605" s="2"/>
      <c r="F605" s="2"/>
    </row>
    <row r="606" spans="4:6" x14ac:dyDescent="0.2">
      <c r="D606" s="28"/>
      <c r="E606" s="2"/>
      <c r="F606" s="2"/>
    </row>
    <row r="607" spans="4:6" x14ac:dyDescent="0.2">
      <c r="D607" s="28"/>
      <c r="E607" s="2"/>
      <c r="F607" s="2"/>
    </row>
    <row r="608" spans="4:6" x14ac:dyDescent="0.2">
      <c r="D608" s="28"/>
      <c r="E608" s="2"/>
      <c r="F608" s="2"/>
    </row>
    <row r="609" spans="4:6" x14ac:dyDescent="0.2">
      <c r="D609" s="28"/>
      <c r="E609" s="2"/>
      <c r="F609" s="2"/>
    </row>
    <row r="610" spans="4:6" x14ac:dyDescent="0.2">
      <c r="D610" s="28"/>
      <c r="E610" s="2"/>
      <c r="F610" s="2"/>
    </row>
    <row r="611" spans="4:6" x14ac:dyDescent="0.2">
      <c r="D611" s="28"/>
      <c r="E611" s="2"/>
      <c r="F611" s="2"/>
    </row>
    <row r="612" spans="4:6" x14ac:dyDescent="0.2">
      <c r="D612" s="28"/>
      <c r="E612" s="2"/>
      <c r="F612" s="2"/>
    </row>
    <row r="613" spans="4:6" x14ac:dyDescent="0.2">
      <c r="D613" s="28"/>
      <c r="E613" s="2"/>
      <c r="F613" s="2"/>
    </row>
    <row r="614" spans="4:6" x14ac:dyDescent="0.2">
      <c r="D614" s="28"/>
      <c r="E614" s="2"/>
      <c r="F614" s="2"/>
    </row>
    <row r="615" spans="4:6" x14ac:dyDescent="0.2">
      <c r="D615" s="28"/>
      <c r="E615" s="2"/>
      <c r="F615" s="2"/>
    </row>
    <row r="616" spans="4:6" x14ac:dyDescent="0.2">
      <c r="D616" s="28"/>
      <c r="E616" s="2"/>
      <c r="F616" s="2"/>
    </row>
    <row r="617" spans="4:6" x14ac:dyDescent="0.2">
      <c r="D617" s="28"/>
      <c r="E617" s="2"/>
      <c r="F617" s="2"/>
    </row>
    <row r="618" spans="4:6" x14ac:dyDescent="0.2">
      <c r="D618" s="28"/>
      <c r="E618" s="2"/>
      <c r="F618" s="2"/>
    </row>
    <row r="619" spans="4:6" x14ac:dyDescent="0.2">
      <c r="D619" s="28"/>
      <c r="E619" s="2"/>
      <c r="F619" s="2"/>
    </row>
    <row r="620" spans="4:6" x14ac:dyDescent="0.2">
      <c r="D620" s="28"/>
      <c r="E620" s="2"/>
      <c r="F620" s="2"/>
    </row>
    <row r="621" spans="4:6" x14ac:dyDescent="0.2">
      <c r="D621" s="28"/>
      <c r="E621" s="2"/>
      <c r="F621" s="2"/>
    </row>
    <row r="622" spans="4:6" x14ac:dyDescent="0.2">
      <c r="D622" s="28"/>
      <c r="E622" s="2"/>
      <c r="F622" s="2"/>
    </row>
    <row r="623" spans="4:6" x14ac:dyDescent="0.2">
      <c r="D623" s="28"/>
      <c r="E623" s="2"/>
      <c r="F623" s="2"/>
    </row>
    <row r="624" spans="4:6" x14ac:dyDescent="0.2">
      <c r="D624" s="28"/>
      <c r="E624" s="2"/>
      <c r="F624" s="2"/>
    </row>
    <row r="625" spans="4:6" x14ac:dyDescent="0.2">
      <c r="D625" s="28"/>
      <c r="E625" s="2"/>
      <c r="F625" s="2"/>
    </row>
    <row r="626" spans="4:6" x14ac:dyDescent="0.2">
      <c r="D626" s="28"/>
      <c r="E626" s="2"/>
      <c r="F626" s="2"/>
    </row>
    <row r="627" spans="4:6" x14ac:dyDescent="0.2">
      <c r="D627" s="28"/>
      <c r="E627" s="2"/>
      <c r="F627" s="2"/>
    </row>
    <row r="628" spans="4:6" x14ac:dyDescent="0.2">
      <c r="D628" s="28"/>
      <c r="E628" s="2"/>
      <c r="F628" s="2"/>
    </row>
    <row r="629" spans="4:6" x14ac:dyDescent="0.2">
      <c r="D629" s="28"/>
      <c r="E629" s="2"/>
      <c r="F629" s="2"/>
    </row>
    <row r="630" spans="4:6" x14ac:dyDescent="0.2">
      <c r="D630" s="28"/>
      <c r="E630" s="2"/>
      <c r="F630" s="2"/>
    </row>
    <row r="631" spans="4:6" x14ac:dyDescent="0.2">
      <c r="D631" s="28"/>
      <c r="E631" s="2"/>
      <c r="F631" s="2"/>
    </row>
    <row r="632" spans="4:6" x14ac:dyDescent="0.2">
      <c r="D632" s="28"/>
      <c r="E632" s="2"/>
      <c r="F632" s="2"/>
    </row>
    <row r="633" spans="4:6" x14ac:dyDescent="0.2">
      <c r="D633" s="28"/>
      <c r="E633" s="2"/>
      <c r="F633" s="2"/>
    </row>
    <row r="634" spans="4:6" x14ac:dyDescent="0.2">
      <c r="D634" s="28"/>
      <c r="E634" s="2"/>
      <c r="F634" s="2"/>
    </row>
    <row r="635" spans="4:6" x14ac:dyDescent="0.2">
      <c r="D635" s="28"/>
      <c r="E635" s="2"/>
      <c r="F635" s="2"/>
    </row>
    <row r="636" spans="4:6" x14ac:dyDescent="0.2">
      <c r="D636" s="28"/>
      <c r="E636" s="2"/>
      <c r="F636" s="2"/>
    </row>
    <row r="637" spans="4:6" x14ac:dyDescent="0.2">
      <c r="D637" s="28"/>
      <c r="E637" s="2"/>
      <c r="F637" s="2"/>
    </row>
    <row r="638" spans="4:6" x14ac:dyDescent="0.2">
      <c r="D638" s="28"/>
      <c r="E638" s="2"/>
      <c r="F638" s="2"/>
    </row>
    <row r="639" spans="4:6" x14ac:dyDescent="0.2">
      <c r="D639" s="28"/>
      <c r="E639" s="2"/>
      <c r="F639" s="2"/>
    </row>
    <row r="640" spans="4:6" x14ac:dyDescent="0.2">
      <c r="D640" s="28"/>
      <c r="E640" s="2"/>
      <c r="F640" s="2"/>
    </row>
    <row r="641" spans="4:6" x14ac:dyDescent="0.2">
      <c r="D641" s="28"/>
      <c r="E641" s="2"/>
      <c r="F641" s="2"/>
    </row>
    <row r="642" spans="4:6" x14ac:dyDescent="0.2">
      <c r="D642" s="28"/>
      <c r="E642" s="2"/>
      <c r="F642" s="2"/>
    </row>
    <row r="643" spans="4:6" x14ac:dyDescent="0.2">
      <c r="D643" s="28"/>
      <c r="E643" s="2"/>
      <c r="F643" s="2"/>
    </row>
    <row r="644" spans="4:6" x14ac:dyDescent="0.2">
      <c r="D644" s="28"/>
      <c r="E644" s="2"/>
      <c r="F644" s="2"/>
    </row>
    <row r="645" spans="4:6" x14ac:dyDescent="0.2">
      <c r="D645" s="28"/>
      <c r="E645" s="2"/>
      <c r="F645" s="2"/>
    </row>
    <row r="646" spans="4:6" x14ac:dyDescent="0.2">
      <c r="D646" s="28"/>
      <c r="E646" s="2"/>
      <c r="F646" s="2"/>
    </row>
    <row r="647" spans="4:6" x14ac:dyDescent="0.2">
      <c r="D647" s="28"/>
      <c r="E647" s="2"/>
      <c r="F647" s="2"/>
    </row>
    <row r="648" spans="4:6" x14ac:dyDescent="0.2">
      <c r="D648" s="28"/>
      <c r="E648" s="2"/>
      <c r="F648" s="2"/>
    </row>
    <row r="649" spans="4:6" x14ac:dyDescent="0.2">
      <c r="D649" s="28"/>
      <c r="E649" s="2"/>
      <c r="F649" s="2"/>
    </row>
    <row r="650" spans="4:6" x14ac:dyDescent="0.2">
      <c r="D650" s="28"/>
      <c r="E650" s="2"/>
      <c r="F650" s="2"/>
    </row>
    <row r="651" spans="4:6" x14ac:dyDescent="0.2">
      <c r="D651" s="28"/>
      <c r="E651" s="2"/>
      <c r="F651" s="2"/>
    </row>
    <row r="652" spans="4:6" x14ac:dyDescent="0.2">
      <c r="D652" s="28"/>
      <c r="E652" s="2"/>
      <c r="F652" s="2"/>
    </row>
    <row r="653" spans="4:6" x14ac:dyDescent="0.2">
      <c r="D653" s="28"/>
      <c r="E653" s="2"/>
      <c r="F653" s="2"/>
    </row>
    <row r="654" spans="4:6" x14ac:dyDescent="0.2">
      <c r="D654" s="28"/>
      <c r="E654" s="2"/>
      <c r="F654" s="2"/>
    </row>
    <row r="655" spans="4:6" x14ac:dyDescent="0.2">
      <c r="D655" s="28"/>
      <c r="E655" s="2"/>
      <c r="F655" s="2"/>
    </row>
    <row r="656" spans="4:6" x14ac:dyDescent="0.2">
      <c r="D656" s="28"/>
      <c r="E656" s="2"/>
      <c r="F656" s="2"/>
    </row>
    <row r="657" spans="4:6" x14ac:dyDescent="0.2">
      <c r="D657" s="28"/>
      <c r="E657" s="2"/>
      <c r="F657" s="2"/>
    </row>
    <row r="658" spans="4:6" x14ac:dyDescent="0.2">
      <c r="D658" s="28"/>
      <c r="E658" s="2"/>
      <c r="F658" s="2"/>
    </row>
    <row r="659" spans="4:6" x14ac:dyDescent="0.2">
      <c r="D659" s="28"/>
      <c r="E659" s="2"/>
      <c r="F659" s="2"/>
    </row>
    <row r="660" spans="4:6" x14ac:dyDescent="0.2">
      <c r="D660" s="28"/>
      <c r="E660" s="2"/>
      <c r="F660" s="2"/>
    </row>
    <row r="661" spans="4:6" x14ac:dyDescent="0.2">
      <c r="D661" s="28"/>
      <c r="E661" s="2"/>
      <c r="F661" s="2"/>
    </row>
    <row r="662" spans="4:6" x14ac:dyDescent="0.2">
      <c r="D662" s="28"/>
      <c r="E662" s="2"/>
      <c r="F662" s="2"/>
    </row>
    <row r="663" spans="4:6" x14ac:dyDescent="0.2">
      <c r="D663" s="28"/>
      <c r="E663" s="2"/>
      <c r="F663" s="2"/>
    </row>
    <row r="664" spans="4:6" x14ac:dyDescent="0.2">
      <c r="D664" s="28"/>
      <c r="E664" s="2"/>
      <c r="F664" s="2"/>
    </row>
    <row r="665" spans="4:6" x14ac:dyDescent="0.2">
      <c r="D665" s="28"/>
      <c r="E665" s="2"/>
      <c r="F665" s="2"/>
    </row>
    <row r="666" spans="4:6" x14ac:dyDescent="0.2">
      <c r="D666" s="28"/>
      <c r="E666" s="2"/>
      <c r="F666" s="2"/>
    </row>
    <row r="667" spans="4:6" x14ac:dyDescent="0.2">
      <c r="D667" s="28"/>
      <c r="E667" s="2"/>
      <c r="F667" s="2"/>
    </row>
    <row r="668" spans="4:6" x14ac:dyDescent="0.2">
      <c r="D668" s="28"/>
      <c r="E668" s="2"/>
      <c r="F668" s="2"/>
    </row>
    <row r="669" spans="4:6" x14ac:dyDescent="0.2">
      <c r="D669" s="28"/>
      <c r="E669" s="2"/>
      <c r="F669" s="2"/>
    </row>
    <row r="670" spans="4:6" x14ac:dyDescent="0.2">
      <c r="D670" s="28"/>
      <c r="E670" s="2"/>
      <c r="F670" s="2"/>
    </row>
    <row r="671" spans="4:6" x14ac:dyDescent="0.2">
      <c r="D671" s="28"/>
      <c r="E671" s="2"/>
      <c r="F671" s="2"/>
    </row>
    <row r="672" spans="4:6" x14ac:dyDescent="0.2">
      <c r="D672" s="28"/>
      <c r="E672" s="2"/>
      <c r="F672" s="2"/>
    </row>
    <row r="673" spans="4:6" x14ac:dyDescent="0.2">
      <c r="D673" s="28"/>
      <c r="E673" s="2"/>
      <c r="F673" s="2"/>
    </row>
    <row r="674" spans="4:6" x14ac:dyDescent="0.2">
      <c r="D674" s="28"/>
      <c r="E674" s="2"/>
      <c r="F674" s="2"/>
    </row>
    <row r="675" spans="4:6" x14ac:dyDescent="0.2">
      <c r="D675" s="28"/>
      <c r="E675" s="2"/>
      <c r="F675" s="2"/>
    </row>
    <row r="676" spans="4:6" x14ac:dyDescent="0.2">
      <c r="D676" s="28"/>
      <c r="E676" s="2"/>
      <c r="F676" s="2"/>
    </row>
    <row r="677" spans="4:6" x14ac:dyDescent="0.2">
      <c r="D677" s="28"/>
      <c r="E677" s="2"/>
      <c r="F677" s="2"/>
    </row>
    <row r="678" spans="4:6" x14ac:dyDescent="0.2">
      <c r="D678" s="28"/>
      <c r="E678" s="2"/>
      <c r="F678" s="2"/>
    </row>
    <row r="679" spans="4:6" x14ac:dyDescent="0.2">
      <c r="D679" s="28"/>
      <c r="E679" s="2"/>
      <c r="F679" s="2"/>
    </row>
    <row r="680" spans="4:6" x14ac:dyDescent="0.2">
      <c r="D680" s="28"/>
      <c r="E680" s="2"/>
      <c r="F680" s="2"/>
    </row>
    <row r="681" spans="4:6" x14ac:dyDescent="0.2">
      <c r="D681" s="28"/>
      <c r="E681" s="2"/>
      <c r="F681" s="2"/>
    </row>
    <row r="682" spans="4:6" x14ac:dyDescent="0.2">
      <c r="D682" s="28"/>
      <c r="E682" s="2"/>
      <c r="F682" s="2"/>
    </row>
    <row r="683" spans="4:6" x14ac:dyDescent="0.2">
      <c r="D683" s="28"/>
      <c r="E683" s="2"/>
      <c r="F683" s="2"/>
    </row>
    <row r="684" spans="4:6" x14ac:dyDescent="0.2">
      <c r="D684" s="28"/>
      <c r="E684" s="2"/>
      <c r="F684" s="2"/>
    </row>
    <row r="685" spans="4:6" x14ac:dyDescent="0.2">
      <c r="D685" s="28"/>
      <c r="E685" s="2"/>
      <c r="F685" s="2"/>
    </row>
    <row r="686" spans="4:6" x14ac:dyDescent="0.2">
      <c r="D686" s="28"/>
      <c r="E686" s="2"/>
      <c r="F686" s="2"/>
    </row>
    <row r="687" spans="4:6" x14ac:dyDescent="0.2">
      <c r="D687" s="28"/>
      <c r="E687" s="2"/>
      <c r="F687" s="2"/>
    </row>
    <row r="688" spans="4:6" x14ac:dyDescent="0.2">
      <c r="D688" s="28"/>
      <c r="E688" s="2"/>
      <c r="F688" s="2"/>
    </row>
    <row r="689" spans="4:6" x14ac:dyDescent="0.2">
      <c r="D689" s="28"/>
      <c r="E689" s="2"/>
      <c r="F689" s="2"/>
    </row>
    <row r="690" spans="4:6" x14ac:dyDescent="0.2">
      <c r="D690" s="28"/>
      <c r="E690" s="2"/>
      <c r="F690" s="2"/>
    </row>
    <row r="691" spans="4:6" x14ac:dyDescent="0.2">
      <c r="D691" s="28"/>
      <c r="E691" s="2"/>
      <c r="F691" s="2"/>
    </row>
    <row r="692" spans="4:6" x14ac:dyDescent="0.2">
      <c r="D692" s="28"/>
      <c r="E692" s="2"/>
      <c r="F692" s="2"/>
    </row>
    <row r="693" spans="4:6" x14ac:dyDescent="0.2">
      <c r="D693" s="28"/>
      <c r="E693" s="2"/>
      <c r="F693" s="2"/>
    </row>
    <row r="694" spans="4:6" x14ac:dyDescent="0.2">
      <c r="D694" s="28"/>
      <c r="E694" s="2"/>
      <c r="F694" s="2"/>
    </row>
    <row r="695" spans="4:6" x14ac:dyDescent="0.2">
      <c r="D695" s="28"/>
      <c r="E695" s="2"/>
      <c r="F695" s="2"/>
    </row>
    <row r="696" spans="4:6" x14ac:dyDescent="0.2">
      <c r="D696" s="28"/>
      <c r="E696" s="2"/>
      <c r="F696" s="2"/>
    </row>
    <row r="697" spans="4:6" x14ac:dyDescent="0.2">
      <c r="D697" s="28"/>
      <c r="E697" s="2"/>
      <c r="F697" s="2"/>
    </row>
    <row r="698" spans="4:6" x14ac:dyDescent="0.2">
      <c r="D698" s="28"/>
      <c r="E698" s="2"/>
      <c r="F698" s="2"/>
    </row>
    <row r="699" spans="4:6" x14ac:dyDescent="0.2">
      <c r="D699" s="28"/>
      <c r="E699" s="2"/>
      <c r="F699" s="2"/>
    </row>
    <row r="700" spans="4:6" x14ac:dyDescent="0.2">
      <c r="D700" s="28"/>
      <c r="E700" s="2"/>
      <c r="F700" s="2"/>
    </row>
    <row r="701" spans="4:6" x14ac:dyDescent="0.2">
      <c r="D701" s="28"/>
      <c r="E701" s="2"/>
      <c r="F701" s="2"/>
    </row>
    <row r="702" spans="4:6" x14ac:dyDescent="0.2">
      <c r="D702" s="28"/>
      <c r="E702" s="2"/>
      <c r="F702" s="2"/>
    </row>
    <row r="703" spans="4:6" x14ac:dyDescent="0.2">
      <c r="D703" s="28"/>
      <c r="E703" s="2"/>
      <c r="F703" s="2"/>
    </row>
    <row r="704" spans="4:6" x14ac:dyDescent="0.2">
      <c r="D704" s="28"/>
      <c r="E704" s="2"/>
      <c r="F704" s="2"/>
    </row>
    <row r="705" spans="4:6" x14ac:dyDescent="0.2">
      <c r="D705" s="28"/>
      <c r="E705" s="2"/>
      <c r="F705" s="2"/>
    </row>
    <row r="706" spans="4:6" x14ac:dyDescent="0.2">
      <c r="D706" s="28"/>
      <c r="E706" s="2"/>
      <c r="F706" s="2"/>
    </row>
    <row r="707" spans="4:6" x14ac:dyDescent="0.2">
      <c r="D707" s="28"/>
      <c r="E707" s="2"/>
      <c r="F707" s="2"/>
    </row>
    <row r="708" spans="4:6" x14ac:dyDescent="0.2">
      <c r="D708" s="28"/>
      <c r="E708" s="2"/>
      <c r="F708" s="2"/>
    </row>
    <row r="709" spans="4:6" x14ac:dyDescent="0.2">
      <c r="D709" s="28"/>
      <c r="E709" s="2"/>
      <c r="F709" s="2"/>
    </row>
    <row r="710" spans="4:6" x14ac:dyDescent="0.2">
      <c r="D710" s="28"/>
      <c r="E710" s="2"/>
      <c r="F710" s="2"/>
    </row>
    <row r="711" spans="4:6" x14ac:dyDescent="0.2">
      <c r="D711" s="28"/>
      <c r="E711" s="2"/>
      <c r="F711" s="2"/>
    </row>
    <row r="712" spans="4:6" x14ac:dyDescent="0.2">
      <c r="D712" s="28"/>
      <c r="E712" s="2"/>
      <c r="F712" s="2"/>
    </row>
    <row r="713" spans="4:6" x14ac:dyDescent="0.2">
      <c r="D713" s="28"/>
      <c r="E713" s="2"/>
      <c r="F713" s="2"/>
    </row>
    <row r="714" spans="4:6" x14ac:dyDescent="0.2">
      <c r="D714" s="28"/>
      <c r="E714" s="2"/>
      <c r="F714" s="2"/>
    </row>
    <row r="715" spans="4:6" x14ac:dyDescent="0.2">
      <c r="D715" s="28"/>
      <c r="E715" s="2"/>
      <c r="F715" s="2"/>
    </row>
    <row r="716" spans="4:6" x14ac:dyDescent="0.2">
      <c r="D716" s="28"/>
      <c r="E716" s="2"/>
      <c r="F716" s="2"/>
    </row>
    <row r="717" spans="4:6" x14ac:dyDescent="0.2">
      <c r="D717" s="28"/>
      <c r="E717" s="2"/>
      <c r="F717" s="2"/>
    </row>
    <row r="718" spans="4:6" x14ac:dyDescent="0.2">
      <c r="D718" s="28"/>
      <c r="E718" s="2"/>
      <c r="F718" s="2"/>
    </row>
    <row r="719" spans="4:6" x14ac:dyDescent="0.2">
      <c r="D719" s="28"/>
      <c r="E719" s="2"/>
      <c r="F719" s="2"/>
    </row>
    <row r="720" spans="4:6" x14ac:dyDescent="0.2">
      <c r="D720" s="28"/>
      <c r="E720" s="2"/>
      <c r="F720" s="2"/>
    </row>
    <row r="721" spans="4:6" x14ac:dyDescent="0.2">
      <c r="D721" s="28"/>
      <c r="E721" s="2"/>
      <c r="F721" s="2"/>
    </row>
    <row r="722" spans="4:6" x14ac:dyDescent="0.2">
      <c r="D722" s="28"/>
      <c r="E722" s="2"/>
      <c r="F722" s="2"/>
    </row>
    <row r="723" spans="4:6" x14ac:dyDescent="0.2">
      <c r="D723" s="28"/>
      <c r="E723" s="2"/>
      <c r="F723" s="2"/>
    </row>
    <row r="724" spans="4:6" x14ac:dyDescent="0.2">
      <c r="D724" s="28"/>
      <c r="E724" s="2"/>
      <c r="F724" s="2"/>
    </row>
    <row r="725" spans="4:6" x14ac:dyDescent="0.2">
      <c r="D725" s="28"/>
      <c r="E725" s="2"/>
      <c r="F725" s="2"/>
    </row>
    <row r="726" spans="4:6" x14ac:dyDescent="0.2">
      <c r="D726" s="28"/>
      <c r="E726" s="2"/>
      <c r="F726" s="2"/>
    </row>
    <row r="727" spans="4:6" x14ac:dyDescent="0.2">
      <c r="D727" s="28"/>
      <c r="E727" s="2"/>
      <c r="F727" s="2"/>
    </row>
    <row r="728" spans="4:6" x14ac:dyDescent="0.2">
      <c r="D728" s="28"/>
      <c r="E728" s="2"/>
      <c r="F728" s="2"/>
    </row>
    <row r="729" spans="4:6" x14ac:dyDescent="0.2">
      <c r="D729" s="28"/>
      <c r="E729" s="2"/>
      <c r="F729" s="2"/>
    </row>
    <row r="730" spans="4:6" x14ac:dyDescent="0.2">
      <c r="D730" s="28"/>
      <c r="E730" s="2"/>
      <c r="F730" s="2"/>
    </row>
    <row r="731" spans="4:6" x14ac:dyDescent="0.2">
      <c r="D731" s="28"/>
      <c r="E731" s="2"/>
      <c r="F731" s="2"/>
    </row>
    <row r="732" spans="4:6" x14ac:dyDescent="0.2">
      <c r="D732" s="28"/>
      <c r="E732" s="2"/>
      <c r="F732" s="2"/>
    </row>
    <row r="733" spans="4:6" x14ac:dyDescent="0.2">
      <c r="D733" s="28"/>
      <c r="E733" s="2"/>
      <c r="F733" s="2"/>
    </row>
    <row r="734" spans="4:6" x14ac:dyDescent="0.2">
      <c r="D734" s="28"/>
      <c r="E734" s="2"/>
      <c r="F734" s="2"/>
    </row>
    <row r="735" spans="4:6" x14ac:dyDescent="0.2">
      <c r="D735" s="28"/>
      <c r="E735" s="2"/>
      <c r="F735" s="2"/>
    </row>
    <row r="736" spans="4:6" x14ac:dyDescent="0.2">
      <c r="D736" s="28"/>
      <c r="E736" s="2"/>
      <c r="F736" s="2"/>
    </row>
    <row r="737" spans="4:6" x14ac:dyDescent="0.2">
      <c r="D737" s="28"/>
      <c r="E737" s="2"/>
      <c r="F737" s="2"/>
    </row>
    <row r="738" spans="4:6" x14ac:dyDescent="0.2">
      <c r="D738" s="28"/>
      <c r="E738" s="2"/>
      <c r="F738" s="2"/>
    </row>
    <row r="739" spans="4:6" x14ac:dyDescent="0.2">
      <c r="D739" s="28"/>
      <c r="E739" s="2"/>
      <c r="F739" s="2"/>
    </row>
    <row r="740" spans="4:6" x14ac:dyDescent="0.2">
      <c r="D740" s="28"/>
      <c r="E740" s="2"/>
      <c r="F740" s="2"/>
    </row>
    <row r="741" spans="4:6" x14ac:dyDescent="0.2">
      <c r="D741" s="28"/>
      <c r="E741" s="2"/>
      <c r="F741" s="2"/>
    </row>
    <row r="742" spans="4:6" x14ac:dyDescent="0.2">
      <c r="D742" s="28"/>
      <c r="E742" s="2"/>
      <c r="F742" s="2"/>
    </row>
    <row r="743" spans="4:6" x14ac:dyDescent="0.2">
      <c r="D743" s="28"/>
      <c r="E743" s="2"/>
      <c r="F743" s="2"/>
    </row>
    <row r="744" spans="4:6" x14ac:dyDescent="0.2">
      <c r="D744" s="28"/>
      <c r="E744" s="2"/>
      <c r="F744" s="2"/>
    </row>
    <row r="745" spans="4:6" x14ac:dyDescent="0.2">
      <c r="D745" s="28"/>
      <c r="E745" s="2"/>
      <c r="F745" s="2"/>
    </row>
    <row r="746" spans="4:6" x14ac:dyDescent="0.2">
      <c r="D746" s="28"/>
      <c r="E746" s="2"/>
      <c r="F746" s="2"/>
    </row>
    <row r="747" spans="4:6" x14ac:dyDescent="0.2">
      <c r="D747" s="28"/>
      <c r="E747" s="2"/>
      <c r="F747" s="2"/>
    </row>
    <row r="748" spans="4:6" x14ac:dyDescent="0.2">
      <c r="D748" s="28"/>
      <c r="E748" s="2"/>
      <c r="F748" s="2"/>
    </row>
    <row r="749" spans="4:6" x14ac:dyDescent="0.2">
      <c r="D749" s="28"/>
      <c r="E749" s="2"/>
      <c r="F749" s="2"/>
    </row>
    <row r="750" spans="4:6" x14ac:dyDescent="0.2">
      <c r="D750" s="28"/>
      <c r="E750" s="2"/>
      <c r="F750" s="2"/>
    </row>
    <row r="751" spans="4:6" x14ac:dyDescent="0.2">
      <c r="D751" s="28"/>
      <c r="E751" s="2"/>
      <c r="F751" s="2"/>
    </row>
    <row r="752" spans="4:6" x14ac:dyDescent="0.2">
      <c r="D752" s="28"/>
      <c r="E752" s="2"/>
      <c r="F752" s="2"/>
    </row>
    <row r="753" spans="4:6" x14ac:dyDescent="0.2">
      <c r="D753" s="28"/>
      <c r="E753" s="2"/>
      <c r="F753" s="2"/>
    </row>
    <row r="754" spans="4:6" x14ac:dyDescent="0.2">
      <c r="D754" s="28"/>
      <c r="E754" s="2"/>
      <c r="F754" s="2"/>
    </row>
    <row r="755" spans="4:6" x14ac:dyDescent="0.2">
      <c r="D755" s="28"/>
      <c r="E755" s="2"/>
      <c r="F755" s="2"/>
    </row>
    <row r="756" spans="4:6" x14ac:dyDescent="0.2">
      <c r="D756" s="28"/>
      <c r="E756" s="2"/>
      <c r="F756" s="2"/>
    </row>
    <row r="757" spans="4:6" x14ac:dyDescent="0.2">
      <c r="D757" s="28"/>
      <c r="E757" s="2"/>
      <c r="F757" s="2"/>
    </row>
    <row r="758" spans="4:6" x14ac:dyDescent="0.2">
      <c r="D758" s="28"/>
      <c r="E758" s="2"/>
      <c r="F758" s="2"/>
    </row>
    <row r="759" spans="4:6" x14ac:dyDescent="0.2">
      <c r="D759" s="28"/>
      <c r="E759" s="2"/>
      <c r="F759" s="2"/>
    </row>
    <row r="760" spans="4:6" x14ac:dyDescent="0.2">
      <c r="D760" s="28"/>
      <c r="E760" s="2"/>
      <c r="F760" s="2"/>
    </row>
    <row r="761" spans="4:6" x14ac:dyDescent="0.2">
      <c r="D761" s="28"/>
      <c r="E761" s="2"/>
      <c r="F761" s="2"/>
    </row>
    <row r="762" spans="4:6" x14ac:dyDescent="0.2">
      <c r="D762" s="28"/>
      <c r="E762" s="2"/>
      <c r="F762" s="2"/>
    </row>
    <row r="763" spans="4:6" x14ac:dyDescent="0.2">
      <c r="D763" s="28"/>
      <c r="E763" s="2"/>
      <c r="F763" s="2"/>
    </row>
    <row r="764" spans="4:6" x14ac:dyDescent="0.2">
      <c r="D764" s="28"/>
      <c r="E764" s="2"/>
      <c r="F764" s="2"/>
    </row>
    <row r="765" spans="4:6" x14ac:dyDescent="0.2">
      <c r="D765" s="28"/>
      <c r="E765" s="2"/>
      <c r="F765" s="2"/>
    </row>
    <row r="766" spans="4:6" x14ac:dyDescent="0.2">
      <c r="D766" s="28"/>
      <c r="E766" s="2"/>
      <c r="F766" s="2"/>
    </row>
    <row r="767" spans="4:6" x14ac:dyDescent="0.2">
      <c r="D767" s="28"/>
      <c r="E767" s="2"/>
      <c r="F767" s="2"/>
    </row>
    <row r="768" spans="4:6" x14ac:dyDescent="0.2">
      <c r="D768" s="28"/>
      <c r="E768" s="2"/>
      <c r="F768" s="2"/>
    </row>
    <row r="769" spans="4:6" x14ac:dyDescent="0.2">
      <c r="D769" s="28"/>
      <c r="E769" s="2"/>
      <c r="F769" s="2"/>
    </row>
    <row r="770" spans="4:6" x14ac:dyDescent="0.2">
      <c r="D770" s="28"/>
      <c r="E770" s="2"/>
      <c r="F770" s="2"/>
    </row>
    <row r="771" spans="4:6" x14ac:dyDescent="0.2">
      <c r="D771" s="28"/>
      <c r="E771" s="2"/>
      <c r="F771" s="2"/>
    </row>
    <row r="772" spans="4:6" x14ac:dyDescent="0.2">
      <c r="D772" s="28"/>
      <c r="E772" s="2"/>
      <c r="F772" s="2"/>
    </row>
    <row r="773" spans="4:6" x14ac:dyDescent="0.2">
      <c r="D773" s="28"/>
      <c r="E773" s="2"/>
      <c r="F773" s="2"/>
    </row>
    <row r="774" spans="4:6" x14ac:dyDescent="0.2">
      <c r="D774" s="28"/>
      <c r="E774" s="2"/>
      <c r="F774" s="2"/>
    </row>
    <row r="775" spans="4:6" x14ac:dyDescent="0.2">
      <c r="D775" s="28"/>
      <c r="E775" s="2"/>
      <c r="F775" s="2"/>
    </row>
    <row r="776" spans="4:6" x14ac:dyDescent="0.2">
      <c r="D776" s="28"/>
      <c r="E776" s="2"/>
      <c r="F776" s="2"/>
    </row>
    <row r="777" spans="4:6" x14ac:dyDescent="0.2">
      <c r="D777" s="28"/>
      <c r="E777" s="2"/>
      <c r="F777" s="2"/>
    </row>
    <row r="778" spans="4:6" x14ac:dyDescent="0.2">
      <c r="D778" s="28"/>
      <c r="E778" s="2"/>
      <c r="F778" s="2"/>
    </row>
    <row r="779" spans="4:6" x14ac:dyDescent="0.2">
      <c r="D779" s="28"/>
      <c r="E779" s="2"/>
      <c r="F779" s="2"/>
    </row>
    <row r="780" spans="4:6" x14ac:dyDescent="0.2">
      <c r="D780" s="28"/>
      <c r="E780" s="2"/>
      <c r="F780" s="2"/>
    </row>
    <row r="781" spans="4:6" x14ac:dyDescent="0.2">
      <c r="D781" s="28"/>
      <c r="E781" s="2"/>
      <c r="F781" s="2"/>
    </row>
    <row r="782" spans="4:6" x14ac:dyDescent="0.2">
      <c r="D782" s="28"/>
      <c r="E782" s="2"/>
      <c r="F782" s="2"/>
    </row>
    <row r="783" spans="4:6" x14ac:dyDescent="0.2">
      <c r="D783" s="28"/>
      <c r="E783" s="2"/>
      <c r="F783" s="2"/>
    </row>
    <row r="784" spans="4:6" x14ac:dyDescent="0.2">
      <c r="D784" s="28"/>
      <c r="E784" s="2"/>
      <c r="F784" s="2"/>
    </row>
    <row r="785" spans="4:6" x14ac:dyDescent="0.2">
      <c r="D785" s="28"/>
      <c r="E785" s="2"/>
      <c r="F785" s="2"/>
    </row>
    <row r="786" spans="4:6" x14ac:dyDescent="0.2">
      <c r="D786" s="28"/>
      <c r="E786" s="2"/>
      <c r="F786" s="2"/>
    </row>
    <row r="787" spans="4:6" x14ac:dyDescent="0.2">
      <c r="D787" s="28"/>
      <c r="E787" s="2"/>
      <c r="F787" s="2"/>
    </row>
    <row r="788" spans="4:6" x14ac:dyDescent="0.2">
      <c r="D788" s="28"/>
      <c r="E788" s="2"/>
      <c r="F788" s="2"/>
    </row>
    <row r="789" spans="4:6" x14ac:dyDescent="0.2">
      <c r="D789" s="28"/>
      <c r="E789" s="2"/>
      <c r="F789" s="2"/>
    </row>
    <row r="790" spans="4:6" x14ac:dyDescent="0.2">
      <c r="D790" s="28"/>
      <c r="E790" s="2"/>
      <c r="F790" s="2"/>
    </row>
    <row r="791" spans="4:6" x14ac:dyDescent="0.2">
      <c r="D791" s="28"/>
      <c r="E791" s="2"/>
      <c r="F791" s="2"/>
    </row>
    <row r="792" spans="4:6" x14ac:dyDescent="0.2">
      <c r="D792" s="28"/>
      <c r="E792" s="2"/>
      <c r="F792" s="2"/>
    </row>
    <row r="793" spans="4:6" x14ac:dyDescent="0.2">
      <c r="D793" s="28"/>
      <c r="E793" s="2"/>
      <c r="F793" s="2"/>
    </row>
    <row r="794" spans="4:6" x14ac:dyDescent="0.2">
      <c r="D794" s="28"/>
      <c r="E794" s="2"/>
      <c r="F794" s="2"/>
    </row>
    <row r="795" spans="4:6" x14ac:dyDescent="0.2">
      <c r="D795" s="28"/>
      <c r="E795" s="2"/>
      <c r="F795" s="2"/>
    </row>
    <row r="796" spans="4:6" x14ac:dyDescent="0.2">
      <c r="D796" s="28"/>
      <c r="E796" s="2"/>
      <c r="F796" s="2"/>
    </row>
    <row r="797" spans="4:6" x14ac:dyDescent="0.2">
      <c r="D797" s="28"/>
      <c r="E797" s="2"/>
      <c r="F797" s="2"/>
    </row>
    <row r="798" spans="4:6" x14ac:dyDescent="0.2">
      <c r="D798" s="28"/>
      <c r="E798" s="2"/>
      <c r="F798" s="2"/>
    </row>
    <row r="799" spans="4:6" x14ac:dyDescent="0.2">
      <c r="D799" s="28"/>
      <c r="E799" s="2"/>
      <c r="F799" s="2"/>
    </row>
    <row r="800" spans="4:6" x14ac:dyDescent="0.2">
      <c r="D800" s="28"/>
      <c r="E800" s="2"/>
      <c r="F800" s="2"/>
    </row>
    <row r="801" spans="4:6" x14ac:dyDescent="0.2">
      <c r="D801" s="28"/>
      <c r="E801" s="2"/>
      <c r="F801" s="2"/>
    </row>
    <row r="802" spans="4:6" x14ac:dyDescent="0.2">
      <c r="D802" s="28"/>
      <c r="E802" s="2"/>
      <c r="F802" s="2"/>
    </row>
    <row r="803" spans="4:6" x14ac:dyDescent="0.2">
      <c r="D803" s="28"/>
      <c r="E803" s="2"/>
      <c r="F803" s="2"/>
    </row>
    <row r="804" spans="4:6" x14ac:dyDescent="0.2">
      <c r="D804" s="28"/>
      <c r="E804" s="2"/>
      <c r="F804" s="2"/>
    </row>
    <row r="805" spans="4:6" x14ac:dyDescent="0.2">
      <c r="D805" s="28"/>
      <c r="E805" s="2"/>
      <c r="F805" s="2"/>
    </row>
    <row r="806" spans="4:6" x14ac:dyDescent="0.2">
      <c r="D806" s="28"/>
      <c r="E806" s="2"/>
      <c r="F806" s="2"/>
    </row>
    <row r="807" spans="4:6" x14ac:dyDescent="0.2">
      <c r="D807" s="28"/>
      <c r="E807" s="2"/>
      <c r="F807" s="2"/>
    </row>
    <row r="808" spans="4:6" x14ac:dyDescent="0.2">
      <c r="D808" s="28"/>
      <c r="E808" s="2"/>
      <c r="F808" s="2"/>
    </row>
    <row r="809" spans="4:6" x14ac:dyDescent="0.2">
      <c r="D809" s="28"/>
      <c r="E809" s="2"/>
      <c r="F809" s="2"/>
    </row>
    <row r="810" spans="4:6" x14ac:dyDescent="0.2">
      <c r="D810" s="28"/>
      <c r="E810" s="2"/>
      <c r="F810" s="2"/>
    </row>
    <row r="811" spans="4:6" x14ac:dyDescent="0.2">
      <c r="D811" s="28"/>
      <c r="E811" s="2"/>
      <c r="F811" s="2"/>
    </row>
    <row r="812" spans="4:6" x14ac:dyDescent="0.2">
      <c r="D812" s="28"/>
      <c r="E812" s="2"/>
      <c r="F812" s="2"/>
    </row>
    <row r="813" spans="4:6" x14ac:dyDescent="0.2">
      <c r="D813" s="28"/>
      <c r="E813" s="2"/>
      <c r="F813" s="2"/>
    </row>
    <row r="814" spans="4:6" x14ac:dyDescent="0.2">
      <c r="D814" s="28"/>
      <c r="E814" s="2"/>
      <c r="F814" s="2"/>
    </row>
    <row r="815" spans="4:6" x14ac:dyDescent="0.2">
      <c r="D815" s="28"/>
      <c r="E815" s="2"/>
      <c r="F815" s="2"/>
    </row>
    <row r="816" spans="4:6" x14ac:dyDescent="0.2">
      <c r="D816" s="28"/>
      <c r="E816" s="2"/>
      <c r="F816" s="2"/>
    </row>
    <row r="817" spans="4:6" x14ac:dyDescent="0.2">
      <c r="D817" s="28"/>
      <c r="E817" s="2"/>
      <c r="F817" s="2"/>
    </row>
    <row r="818" spans="4:6" x14ac:dyDescent="0.2">
      <c r="D818" s="28"/>
      <c r="E818" s="2"/>
      <c r="F818" s="2"/>
    </row>
    <row r="819" spans="4:6" x14ac:dyDescent="0.2">
      <c r="D819" s="28"/>
      <c r="E819" s="2"/>
      <c r="F819" s="2"/>
    </row>
    <row r="820" spans="4:6" x14ac:dyDescent="0.2">
      <c r="D820" s="28"/>
      <c r="E820" s="2"/>
      <c r="F820" s="2"/>
    </row>
    <row r="821" spans="4:6" x14ac:dyDescent="0.2">
      <c r="D821" s="28"/>
      <c r="E821" s="2"/>
      <c r="F821" s="2"/>
    </row>
    <row r="822" spans="4:6" x14ac:dyDescent="0.2">
      <c r="D822" s="28"/>
      <c r="E822" s="2"/>
      <c r="F822" s="2"/>
    </row>
    <row r="823" spans="4:6" x14ac:dyDescent="0.2">
      <c r="D823" s="28"/>
      <c r="E823" s="2"/>
      <c r="F823" s="2"/>
    </row>
    <row r="824" spans="4:6" x14ac:dyDescent="0.2">
      <c r="D824" s="28"/>
      <c r="E824" s="2"/>
      <c r="F824" s="2"/>
    </row>
    <row r="825" spans="4:6" x14ac:dyDescent="0.2">
      <c r="D825" s="28"/>
      <c r="E825" s="2"/>
      <c r="F825" s="2"/>
    </row>
    <row r="826" spans="4:6" x14ac:dyDescent="0.2">
      <c r="D826" s="28"/>
      <c r="E826" s="2"/>
      <c r="F826" s="2"/>
    </row>
    <row r="827" spans="4:6" x14ac:dyDescent="0.2">
      <c r="D827" s="28"/>
      <c r="E827" s="2"/>
      <c r="F827" s="2"/>
    </row>
    <row r="828" spans="4:6" x14ac:dyDescent="0.2">
      <c r="D828" s="28"/>
      <c r="E828" s="2"/>
      <c r="F828" s="2"/>
    </row>
    <row r="829" spans="4:6" x14ac:dyDescent="0.2">
      <c r="D829" s="28"/>
      <c r="E829" s="2"/>
      <c r="F829" s="2"/>
    </row>
    <row r="830" spans="4:6" x14ac:dyDescent="0.2">
      <c r="D830" s="28"/>
      <c r="E830" s="2"/>
      <c r="F830" s="2"/>
    </row>
    <row r="831" spans="4:6" x14ac:dyDescent="0.2">
      <c r="D831" s="28"/>
      <c r="E831" s="2"/>
      <c r="F831" s="2"/>
    </row>
    <row r="832" spans="4:6" x14ac:dyDescent="0.2">
      <c r="D832" s="28"/>
      <c r="E832" s="2"/>
      <c r="F832" s="2"/>
    </row>
    <row r="833" spans="4:6" x14ac:dyDescent="0.2">
      <c r="D833" s="28"/>
      <c r="E833" s="2"/>
      <c r="F833" s="2"/>
    </row>
    <row r="834" spans="4:6" x14ac:dyDescent="0.2">
      <c r="D834" s="28"/>
      <c r="E834" s="2"/>
      <c r="F834" s="2"/>
    </row>
    <row r="835" spans="4:6" x14ac:dyDescent="0.2">
      <c r="D835" s="28"/>
      <c r="E835" s="2"/>
      <c r="F835" s="2"/>
    </row>
    <row r="836" spans="4:6" x14ac:dyDescent="0.2">
      <c r="D836" s="28"/>
      <c r="E836" s="2"/>
      <c r="F836" s="2"/>
    </row>
    <row r="837" spans="4:6" x14ac:dyDescent="0.2">
      <c r="D837" s="28"/>
      <c r="E837" s="2"/>
      <c r="F837" s="2"/>
    </row>
    <row r="838" spans="4:6" x14ac:dyDescent="0.2">
      <c r="D838" s="28"/>
      <c r="E838" s="2"/>
      <c r="F838" s="2"/>
    </row>
    <row r="839" spans="4:6" x14ac:dyDescent="0.2">
      <c r="D839" s="28"/>
      <c r="E839" s="2"/>
      <c r="F839" s="2"/>
    </row>
    <row r="840" spans="4:6" x14ac:dyDescent="0.2">
      <c r="D840" s="28"/>
      <c r="E840" s="2"/>
      <c r="F840" s="2"/>
    </row>
    <row r="841" spans="4:6" x14ac:dyDescent="0.2">
      <c r="D841" s="28"/>
      <c r="E841" s="2"/>
      <c r="F841" s="2"/>
    </row>
    <row r="842" spans="4:6" x14ac:dyDescent="0.2">
      <c r="D842" s="28"/>
      <c r="E842" s="2"/>
      <c r="F842" s="2"/>
    </row>
    <row r="843" spans="4:6" x14ac:dyDescent="0.2">
      <c r="D843" s="28"/>
      <c r="E843" s="2"/>
      <c r="F843" s="2"/>
    </row>
    <row r="844" spans="4:6" x14ac:dyDescent="0.2">
      <c r="D844" s="28"/>
      <c r="E844" s="2"/>
      <c r="F844" s="2"/>
    </row>
    <row r="845" spans="4:6" x14ac:dyDescent="0.2">
      <c r="D845" s="28"/>
      <c r="E845" s="2"/>
      <c r="F845" s="2"/>
    </row>
    <row r="846" spans="4:6" x14ac:dyDescent="0.2">
      <c r="D846" s="28"/>
      <c r="E846" s="2"/>
      <c r="F846" s="2"/>
    </row>
    <row r="847" spans="4:6" x14ac:dyDescent="0.2">
      <c r="D847" s="28"/>
      <c r="E847" s="2"/>
      <c r="F847" s="2"/>
    </row>
    <row r="848" spans="4:6" x14ac:dyDescent="0.2">
      <c r="D848" s="28"/>
      <c r="E848" s="2"/>
      <c r="F848" s="2"/>
    </row>
    <row r="849" spans="4:6" x14ac:dyDescent="0.2">
      <c r="D849" s="28"/>
      <c r="E849" s="2"/>
      <c r="F849" s="2"/>
    </row>
    <row r="850" spans="4:6" x14ac:dyDescent="0.2">
      <c r="D850" s="28"/>
      <c r="E850" s="2"/>
      <c r="F850" s="2"/>
    </row>
    <row r="851" spans="4:6" x14ac:dyDescent="0.2">
      <c r="D851" s="28"/>
      <c r="E851" s="2"/>
      <c r="F851" s="2"/>
    </row>
    <row r="852" spans="4:6" x14ac:dyDescent="0.2">
      <c r="D852" s="28"/>
      <c r="E852" s="2"/>
      <c r="F852" s="2"/>
    </row>
    <row r="853" spans="4:6" x14ac:dyDescent="0.2">
      <c r="D853" s="28"/>
      <c r="E853" s="2"/>
      <c r="F853" s="2"/>
    </row>
    <row r="854" spans="4:6" x14ac:dyDescent="0.2">
      <c r="D854" s="28"/>
      <c r="E854" s="2"/>
      <c r="F854" s="2"/>
    </row>
    <row r="855" spans="4:6" x14ac:dyDescent="0.2">
      <c r="D855" s="28"/>
      <c r="E855" s="2"/>
      <c r="F855" s="2"/>
    </row>
    <row r="856" spans="4:6" x14ac:dyDescent="0.2">
      <c r="D856" s="28"/>
      <c r="E856" s="2"/>
      <c r="F856" s="2"/>
    </row>
    <row r="857" spans="4:6" x14ac:dyDescent="0.2">
      <c r="D857" s="28"/>
      <c r="E857" s="2"/>
      <c r="F857" s="2"/>
    </row>
    <row r="858" spans="4:6" x14ac:dyDescent="0.2">
      <c r="D858" s="28"/>
      <c r="E858" s="2"/>
      <c r="F858" s="2"/>
    </row>
    <row r="859" spans="4:6" x14ac:dyDescent="0.2">
      <c r="D859" s="28"/>
      <c r="E859" s="2"/>
      <c r="F859" s="2"/>
    </row>
    <row r="860" spans="4:6" x14ac:dyDescent="0.2">
      <c r="D860" s="28"/>
      <c r="E860" s="2"/>
      <c r="F860" s="2"/>
    </row>
    <row r="861" spans="4:6" x14ac:dyDescent="0.2">
      <c r="D861" s="28"/>
      <c r="E861" s="2"/>
      <c r="F861" s="2"/>
    </row>
    <row r="862" spans="4:6" x14ac:dyDescent="0.2">
      <c r="D862" s="28"/>
      <c r="E862" s="2"/>
      <c r="F862" s="2"/>
    </row>
    <row r="863" spans="4:6" x14ac:dyDescent="0.2">
      <c r="D863" s="28"/>
      <c r="E863" s="2"/>
      <c r="F863" s="2"/>
    </row>
    <row r="864" spans="4:6" x14ac:dyDescent="0.2">
      <c r="D864" s="28"/>
      <c r="E864" s="2"/>
      <c r="F864" s="2"/>
    </row>
    <row r="865" spans="4:6" x14ac:dyDescent="0.2">
      <c r="D865" s="28"/>
      <c r="E865" s="2"/>
      <c r="F865" s="2"/>
    </row>
    <row r="866" spans="4:6" x14ac:dyDescent="0.2">
      <c r="D866" s="28"/>
      <c r="E866" s="2"/>
      <c r="F866" s="2"/>
    </row>
    <row r="867" spans="4:6" x14ac:dyDescent="0.2">
      <c r="D867" s="28"/>
      <c r="E867" s="2"/>
      <c r="F867" s="2"/>
    </row>
    <row r="868" spans="4:6" x14ac:dyDescent="0.2">
      <c r="D868" s="28"/>
      <c r="E868" s="2"/>
      <c r="F868" s="2"/>
    </row>
    <row r="869" spans="4:6" x14ac:dyDescent="0.2">
      <c r="D869" s="28"/>
      <c r="E869" s="2"/>
      <c r="F869" s="2"/>
    </row>
    <row r="870" spans="4:6" x14ac:dyDescent="0.2">
      <c r="D870" s="28"/>
      <c r="E870" s="2"/>
      <c r="F870" s="2"/>
    </row>
    <row r="871" spans="4:6" x14ac:dyDescent="0.2">
      <c r="D871" s="28"/>
      <c r="E871" s="2"/>
      <c r="F871" s="2"/>
    </row>
    <row r="872" spans="4:6" x14ac:dyDescent="0.2">
      <c r="D872" s="28"/>
      <c r="E872" s="2"/>
      <c r="F872" s="2"/>
    </row>
    <row r="873" spans="4:6" x14ac:dyDescent="0.2">
      <c r="D873" s="28"/>
      <c r="E873" s="2"/>
      <c r="F873" s="2"/>
    </row>
    <row r="874" spans="4:6" x14ac:dyDescent="0.2">
      <c r="D874" s="28"/>
      <c r="E874" s="2"/>
      <c r="F874" s="2"/>
    </row>
    <row r="875" spans="4:6" x14ac:dyDescent="0.2">
      <c r="D875" s="28"/>
      <c r="E875" s="2"/>
      <c r="F875" s="2"/>
    </row>
    <row r="876" spans="4:6" x14ac:dyDescent="0.2">
      <c r="D876" s="28"/>
      <c r="E876" s="2"/>
      <c r="F876" s="2"/>
    </row>
    <row r="877" spans="4:6" x14ac:dyDescent="0.2">
      <c r="D877" s="28"/>
      <c r="E877" s="2"/>
      <c r="F877" s="2"/>
    </row>
    <row r="878" spans="4:6" x14ac:dyDescent="0.2">
      <c r="D878" s="28"/>
      <c r="E878" s="2"/>
      <c r="F878" s="2"/>
    </row>
    <row r="879" spans="4:6" x14ac:dyDescent="0.2">
      <c r="D879" s="28"/>
      <c r="E879" s="2"/>
      <c r="F879" s="2"/>
    </row>
    <row r="880" spans="4:6" x14ac:dyDescent="0.2">
      <c r="D880" s="28"/>
      <c r="E880" s="2"/>
      <c r="F880" s="2"/>
    </row>
    <row r="881" spans="4:6" x14ac:dyDescent="0.2">
      <c r="D881" s="28"/>
      <c r="E881" s="2"/>
      <c r="F881" s="2"/>
    </row>
    <row r="882" spans="4:6" x14ac:dyDescent="0.2">
      <c r="D882" s="28"/>
      <c r="E882" s="2"/>
      <c r="F882" s="2"/>
    </row>
    <row r="883" spans="4:6" x14ac:dyDescent="0.2">
      <c r="D883" s="28"/>
      <c r="E883" s="2"/>
      <c r="F883" s="2"/>
    </row>
    <row r="884" spans="4:6" x14ac:dyDescent="0.2">
      <c r="D884" s="28"/>
      <c r="E884" s="2"/>
      <c r="F884" s="2"/>
    </row>
    <row r="885" spans="4:6" x14ac:dyDescent="0.2">
      <c r="D885" s="28"/>
      <c r="E885" s="2"/>
      <c r="F885" s="2"/>
    </row>
    <row r="886" spans="4:6" x14ac:dyDescent="0.2">
      <c r="D886" s="28"/>
      <c r="E886" s="2"/>
      <c r="F886" s="2"/>
    </row>
    <row r="887" spans="4:6" x14ac:dyDescent="0.2">
      <c r="D887" s="28"/>
      <c r="E887" s="2"/>
      <c r="F887" s="2"/>
    </row>
    <row r="888" spans="4:6" x14ac:dyDescent="0.2">
      <c r="D888" s="28"/>
      <c r="E888" s="2"/>
      <c r="F888" s="2"/>
    </row>
    <row r="889" spans="4:6" x14ac:dyDescent="0.2">
      <c r="D889" s="28"/>
      <c r="E889" s="2"/>
      <c r="F889" s="2"/>
    </row>
    <row r="890" spans="4:6" x14ac:dyDescent="0.2">
      <c r="D890" s="28"/>
      <c r="E890" s="2"/>
      <c r="F890" s="2"/>
    </row>
    <row r="891" spans="4:6" x14ac:dyDescent="0.2">
      <c r="D891" s="28"/>
      <c r="E891" s="2"/>
      <c r="F891" s="2"/>
    </row>
    <row r="892" spans="4:6" x14ac:dyDescent="0.2">
      <c r="D892" s="28"/>
      <c r="E892" s="2"/>
      <c r="F892" s="2"/>
    </row>
    <row r="893" spans="4:6" x14ac:dyDescent="0.2">
      <c r="D893" s="28"/>
      <c r="E893" s="2"/>
      <c r="F893" s="2"/>
    </row>
    <row r="894" spans="4:6" x14ac:dyDescent="0.2">
      <c r="D894" s="28"/>
      <c r="E894" s="2"/>
      <c r="F894" s="2"/>
    </row>
    <row r="895" spans="4:6" x14ac:dyDescent="0.2">
      <c r="D895" s="28"/>
      <c r="E895" s="2"/>
      <c r="F895" s="2"/>
    </row>
    <row r="896" spans="4:6" x14ac:dyDescent="0.2">
      <c r="D896" s="28"/>
      <c r="E896" s="2"/>
      <c r="F896" s="2"/>
    </row>
    <row r="897" spans="4:6" x14ac:dyDescent="0.2">
      <c r="D897" s="28"/>
      <c r="E897" s="2"/>
      <c r="F897" s="2"/>
    </row>
    <row r="898" spans="4:6" x14ac:dyDescent="0.2">
      <c r="D898" s="28"/>
      <c r="E898" s="2"/>
      <c r="F898" s="2"/>
    </row>
    <row r="899" spans="4:6" x14ac:dyDescent="0.2">
      <c r="D899" s="28"/>
      <c r="E899" s="2"/>
      <c r="F899" s="2"/>
    </row>
    <row r="900" spans="4:6" x14ac:dyDescent="0.2">
      <c r="D900" s="28"/>
      <c r="E900" s="2"/>
      <c r="F900" s="2"/>
    </row>
    <row r="901" spans="4:6" x14ac:dyDescent="0.2">
      <c r="D901" s="28"/>
      <c r="E901" s="2"/>
      <c r="F901" s="2"/>
    </row>
    <row r="902" spans="4:6" x14ac:dyDescent="0.2">
      <c r="D902" s="28"/>
      <c r="E902" s="2"/>
      <c r="F902" s="2"/>
    </row>
    <row r="903" spans="4:6" x14ac:dyDescent="0.2">
      <c r="D903" s="28"/>
      <c r="E903" s="2"/>
      <c r="F903" s="2"/>
    </row>
    <row r="904" spans="4:6" x14ac:dyDescent="0.2">
      <c r="D904" s="28"/>
      <c r="E904" s="2"/>
      <c r="F904" s="2"/>
    </row>
    <row r="905" spans="4:6" x14ac:dyDescent="0.2">
      <c r="D905" s="28"/>
      <c r="E905" s="2"/>
      <c r="F905" s="2"/>
    </row>
    <row r="906" spans="4:6" x14ac:dyDescent="0.2">
      <c r="D906" s="28"/>
      <c r="E906" s="2"/>
      <c r="F906" s="2"/>
    </row>
    <row r="907" spans="4:6" x14ac:dyDescent="0.2">
      <c r="D907" s="28"/>
      <c r="E907" s="2"/>
      <c r="F907" s="2"/>
    </row>
    <row r="908" spans="4:6" x14ac:dyDescent="0.2">
      <c r="D908" s="28"/>
      <c r="E908" s="2"/>
      <c r="F908" s="2"/>
    </row>
    <row r="909" spans="4:6" x14ac:dyDescent="0.2">
      <c r="D909" s="28"/>
      <c r="E909" s="2"/>
      <c r="F909" s="2"/>
    </row>
    <row r="910" spans="4:6" x14ac:dyDescent="0.2">
      <c r="D910" s="28"/>
      <c r="E910" s="2"/>
      <c r="F910" s="2"/>
    </row>
    <row r="911" spans="4:6" x14ac:dyDescent="0.2">
      <c r="D911" s="28"/>
      <c r="E911" s="2"/>
      <c r="F911" s="2"/>
    </row>
    <row r="912" spans="4:6" x14ac:dyDescent="0.2">
      <c r="D912" s="28"/>
      <c r="E912" s="2"/>
      <c r="F912" s="2"/>
    </row>
    <row r="913" spans="4:6" x14ac:dyDescent="0.2">
      <c r="D913" s="28"/>
      <c r="E913" s="2"/>
      <c r="F913" s="2"/>
    </row>
    <row r="914" spans="4:6" x14ac:dyDescent="0.2">
      <c r="D914" s="28"/>
      <c r="E914" s="2"/>
      <c r="F914" s="2"/>
    </row>
    <row r="915" spans="4:6" x14ac:dyDescent="0.2">
      <c r="D915" s="28"/>
      <c r="E915" s="2"/>
      <c r="F915" s="2"/>
    </row>
    <row r="916" spans="4:6" x14ac:dyDescent="0.2">
      <c r="D916" s="28"/>
      <c r="E916" s="2"/>
      <c r="F916" s="2"/>
    </row>
    <row r="917" spans="4:6" x14ac:dyDescent="0.2">
      <c r="D917" s="28"/>
      <c r="E917" s="2"/>
      <c r="F917" s="2"/>
    </row>
    <row r="918" spans="4:6" x14ac:dyDescent="0.2">
      <c r="D918" s="28"/>
      <c r="E918" s="2"/>
      <c r="F918" s="2"/>
    </row>
    <row r="919" spans="4:6" x14ac:dyDescent="0.2">
      <c r="D919" s="28"/>
      <c r="E919" s="2"/>
      <c r="F919" s="2"/>
    </row>
    <row r="920" spans="4:6" x14ac:dyDescent="0.2">
      <c r="D920" s="28"/>
      <c r="E920" s="2"/>
      <c r="F920" s="2"/>
    </row>
    <row r="921" spans="4:6" x14ac:dyDescent="0.2">
      <c r="D921" s="28"/>
      <c r="E921" s="2"/>
      <c r="F921" s="2"/>
    </row>
    <row r="922" spans="4:6" x14ac:dyDescent="0.2">
      <c r="D922" s="28"/>
      <c r="E922" s="2"/>
      <c r="F922" s="2"/>
    </row>
    <row r="923" spans="4:6" x14ac:dyDescent="0.2">
      <c r="D923" s="28"/>
      <c r="E923" s="2"/>
      <c r="F923" s="2"/>
    </row>
    <row r="924" spans="4:6" x14ac:dyDescent="0.2">
      <c r="D924" s="28"/>
      <c r="E924" s="2"/>
      <c r="F924" s="2"/>
    </row>
    <row r="925" spans="4:6" x14ac:dyDescent="0.2">
      <c r="D925" s="28"/>
      <c r="E925" s="2"/>
      <c r="F925" s="2"/>
    </row>
    <row r="926" spans="4:6" x14ac:dyDescent="0.2">
      <c r="D926" s="28"/>
      <c r="E926" s="2"/>
      <c r="F926" s="2"/>
    </row>
    <row r="927" spans="4:6" x14ac:dyDescent="0.2">
      <c r="D927" s="28"/>
      <c r="E927" s="2"/>
      <c r="F927" s="2"/>
    </row>
    <row r="928" spans="4:6" x14ac:dyDescent="0.2">
      <c r="D928" s="28"/>
      <c r="E928" s="2"/>
      <c r="F928" s="2"/>
    </row>
    <row r="929" spans="4:6" x14ac:dyDescent="0.2">
      <c r="D929" s="28"/>
      <c r="E929" s="2"/>
      <c r="F929" s="2"/>
    </row>
    <row r="930" spans="4:6" x14ac:dyDescent="0.2">
      <c r="D930" s="28"/>
      <c r="E930" s="2"/>
      <c r="F930" s="2"/>
    </row>
    <row r="931" spans="4:6" x14ac:dyDescent="0.2">
      <c r="D931" s="28"/>
      <c r="E931" s="2"/>
      <c r="F931" s="2"/>
    </row>
    <row r="932" spans="4:6" x14ac:dyDescent="0.2">
      <c r="D932" s="28"/>
      <c r="E932" s="2"/>
      <c r="F932" s="2"/>
    </row>
    <row r="933" spans="4:6" x14ac:dyDescent="0.2">
      <c r="D933" s="28"/>
      <c r="E933" s="2"/>
      <c r="F933" s="2"/>
    </row>
    <row r="934" spans="4:6" x14ac:dyDescent="0.2">
      <c r="D934" s="28"/>
      <c r="E934" s="2"/>
      <c r="F934" s="2"/>
    </row>
    <row r="935" spans="4:6" x14ac:dyDescent="0.2">
      <c r="D935" s="28"/>
      <c r="E935" s="2"/>
      <c r="F935" s="2"/>
    </row>
    <row r="936" spans="4:6" x14ac:dyDescent="0.2">
      <c r="D936" s="28"/>
      <c r="E936" s="2"/>
      <c r="F936" s="2"/>
    </row>
    <row r="937" spans="4:6" x14ac:dyDescent="0.2">
      <c r="D937" s="28"/>
      <c r="E937" s="2"/>
      <c r="F937" s="2"/>
    </row>
    <row r="938" spans="4:6" x14ac:dyDescent="0.2">
      <c r="D938" s="28"/>
      <c r="E938" s="2"/>
      <c r="F938" s="2"/>
    </row>
    <row r="939" spans="4:6" x14ac:dyDescent="0.2">
      <c r="D939" s="28"/>
      <c r="E939" s="2"/>
      <c r="F939" s="2"/>
    </row>
    <row r="940" spans="4:6" x14ac:dyDescent="0.2">
      <c r="D940" s="28"/>
      <c r="E940" s="2"/>
      <c r="F940" s="2"/>
    </row>
    <row r="941" spans="4:6" x14ac:dyDescent="0.2">
      <c r="D941" s="28"/>
      <c r="E941" s="2"/>
      <c r="F941" s="2"/>
    </row>
    <row r="942" spans="4:6" x14ac:dyDescent="0.2">
      <c r="D942" s="28"/>
      <c r="E942" s="2"/>
      <c r="F942" s="2"/>
    </row>
    <row r="943" spans="4:6" x14ac:dyDescent="0.2">
      <c r="D943" s="28"/>
      <c r="E943" s="2"/>
      <c r="F943" s="2"/>
    </row>
    <row r="944" spans="4:6" x14ac:dyDescent="0.2">
      <c r="D944" s="28"/>
      <c r="E944" s="2"/>
      <c r="F944" s="2"/>
    </row>
    <row r="945" spans="4:6" x14ac:dyDescent="0.2">
      <c r="D945" s="28"/>
      <c r="E945" s="2"/>
      <c r="F945" s="2"/>
    </row>
    <row r="946" spans="4:6" x14ac:dyDescent="0.2">
      <c r="D946" s="28"/>
      <c r="E946" s="2"/>
      <c r="F946" s="2"/>
    </row>
    <row r="947" spans="4:6" x14ac:dyDescent="0.2">
      <c r="D947" s="28"/>
      <c r="E947" s="2"/>
      <c r="F947" s="2"/>
    </row>
    <row r="948" spans="4:6" x14ac:dyDescent="0.2">
      <c r="D948" s="28"/>
      <c r="E948" s="2"/>
      <c r="F948" s="2"/>
    </row>
    <row r="949" spans="4:6" x14ac:dyDescent="0.2">
      <c r="D949" s="28"/>
      <c r="E949" s="2"/>
      <c r="F949" s="2"/>
    </row>
    <row r="950" spans="4:6" x14ac:dyDescent="0.2">
      <c r="D950" s="28"/>
      <c r="E950" s="2"/>
      <c r="F950" s="2"/>
    </row>
    <row r="951" spans="4:6" x14ac:dyDescent="0.2">
      <c r="D951" s="28"/>
      <c r="E951" s="2"/>
      <c r="F951" s="2"/>
    </row>
    <row r="952" spans="4:6" x14ac:dyDescent="0.2">
      <c r="D952" s="28"/>
      <c r="E952" s="2"/>
      <c r="F952" s="2"/>
    </row>
    <row r="953" spans="4:6" x14ac:dyDescent="0.2">
      <c r="D953" s="28"/>
      <c r="E953" s="2"/>
      <c r="F953" s="2"/>
    </row>
    <row r="954" spans="4:6" x14ac:dyDescent="0.2">
      <c r="D954" s="28"/>
      <c r="E954" s="2"/>
      <c r="F954" s="2"/>
    </row>
    <row r="955" spans="4:6" x14ac:dyDescent="0.2">
      <c r="D955" s="28"/>
      <c r="E955" s="2"/>
      <c r="F955" s="2"/>
    </row>
    <row r="956" spans="4:6" x14ac:dyDescent="0.2">
      <c r="D956" s="28"/>
      <c r="E956" s="2"/>
      <c r="F956" s="2"/>
    </row>
    <row r="957" spans="4:6" x14ac:dyDescent="0.2">
      <c r="D957" s="28"/>
      <c r="E957" s="2"/>
      <c r="F957" s="2"/>
    </row>
    <row r="958" spans="4:6" x14ac:dyDescent="0.2">
      <c r="D958" s="28"/>
      <c r="E958" s="2"/>
      <c r="F958" s="2"/>
    </row>
    <row r="959" spans="4:6" x14ac:dyDescent="0.2">
      <c r="D959" s="28"/>
      <c r="E959" s="2"/>
      <c r="F959" s="2"/>
    </row>
    <row r="960" spans="4:6" x14ac:dyDescent="0.2">
      <c r="D960" s="28"/>
      <c r="E960" s="2"/>
      <c r="F960" s="2"/>
    </row>
    <row r="961" spans="4:6" x14ac:dyDescent="0.2">
      <c r="D961" s="28"/>
      <c r="E961" s="2"/>
      <c r="F961" s="2"/>
    </row>
    <row r="962" spans="4:6" x14ac:dyDescent="0.2">
      <c r="D962" s="28"/>
      <c r="E962" s="2"/>
      <c r="F962" s="2"/>
    </row>
    <row r="963" spans="4:6" x14ac:dyDescent="0.2">
      <c r="D963" s="28"/>
      <c r="E963" s="2"/>
      <c r="F963" s="2"/>
    </row>
    <row r="964" spans="4:6" x14ac:dyDescent="0.2">
      <c r="D964" s="28"/>
      <c r="E964" s="2"/>
      <c r="F964" s="2"/>
    </row>
    <row r="965" spans="4:6" x14ac:dyDescent="0.2">
      <c r="D965" s="28"/>
      <c r="E965" s="2"/>
      <c r="F965" s="2"/>
    </row>
    <row r="966" spans="4:6" x14ac:dyDescent="0.2">
      <c r="D966" s="28"/>
      <c r="E966" s="2"/>
      <c r="F966" s="2"/>
    </row>
    <row r="967" spans="4:6" x14ac:dyDescent="0.2">
      <c r="D967" s="28"/>
      <c r="E967" s="2"/>
      <c r="F967" s="2"/>
    </row>
    <row r="968" spans="4:6" x14ac:dyDescent="0.2">
      <c r="D968" s="28"/>
      <c r="E968" s="2"/>
      <c r="F968" s="2"/>
    </row>
    <row r="969" spans="4:6" x14ac:dyDescent="0.2">
      <c r="D969" s="28"/>
      <c r="E969" s="2"/>
      <c r="F969" s="2"/>
    </row>
    <row r="970" spans="4:6" x14ac:dyDescent="0.2">
      <c r="D970" s="28"/>
      <c r="E970" s="2"/>
      <c r="F970" s="2"/>
    </row>
    <row r="971" spans="4:6" x14ac:dyDescent="0.2">
      <c r="D971" s="28"/>
      <c r="E971" s="2"/>
      <c r="F971" s="2"/>
    </row>
    <row r="972" spans="4:6" x14ac:dyDescent="0.2">
      <c r="D972" s="28"/>
      <c r="E972" s="2"/>
      <c r="F972" s="2"/>
    </row>
    <row r="973" spans="4:6" x14ac:dyDescent="0.2">
      <c r="D973" s="28"/>
      <c r="E973" s="2"/>
      <c r="F973" s="2"/>
    </row>
    <row r="974" spans="4:6" x14ac:dyDescent="0.2">
      <c r="D974" s="28"/>
      <c r="E974" s="2"/>
      <c r="F974" s="2"/>
    </row>
    <row r="975" spans="4:6" x14ac:dyDescent="0.2">
      <c r="D975" s="28"/>
      <c r="E975" s="2"/>
      <c r="F975" s="2"/>
    </row>
    <row r="976" spans="4:6" x14ac:dyDescent="0.2">
      <c r="D976" s="28"/>
      <c r="E976" s="2"/>
      <c r="F976" s="2"/>
    </row>
    <row r="977" spans="4:6" x14ac:dyDescent="0.2">
      <c r="D977" s="28"/>
      <c r="E977" s="2"/>
      <c r="F977" s="2"/>
    </row>
    <row r="978" spans="4:6" x14ac:dyDescent="0.2">
      <c r="D978" s="28"/>
      <c r="E978" s="2"/>
      <c r="F978" s="2"/>
    </row>
    <row r="979" spans="4:6" x14ac:dyDescent="0.2">
      <c r="D979" s="28"/>
      <c r="E979" s="2"/>
      <c r="F979" s="2"/>
    </row>
    <row r="980" spans="4:6" x14ac:dyDescent="0.2">
      <c r="D980" s="28"/>
      <c r="E980" s="2"/>
      <c r="F980" s="2"/>
    </row>
    <row r="981" spans="4:6" x14ac:dyDescent="0.2">
      <c r="D981" s="28"/>
      <c r="E981" s="2"/>
      <c r="F981" s="2"/>
    </row>
    <row r="982" spans="4:6" x14ac:dyDescent="0.2">
      <c r="D982" s="28"/>
      <c r="E982" s="2"/>
      <c r="F982" s="2"/>
    </row>
    <row r="983" spans="4:6" x14ac:dyDescent="0.2">
      <c r="D983" s="28"/>
      <c r="E983" s="2"/>
      <c r="F983" s="2"/>
    </row>
    <row r="984" spans="4:6" x14ac:dyDescent="0.2">
      <c r="D984" s="28"/>
      <c r="E984" s="2"/>
      <c r="F984" s="2"/>
    </row>
    <row r="985" spans="4:6" x14ac:dyDescent="0.2">
      <c r="D985" s="28"/>
      <c r="E985" s="2"/>
      <c r="F985" s="2"/>
    </row>
    <row r="986" spans="4:6" x14ac:dyDescent="0.2">
      <c r="D986" s="28"/>
      <c r="E986" s="2"/>
      <c r="F986" s="2"/>
    </row>
    <row r="987" spans="4:6" x14ac:dyDescent="0.2">
      <c r="D987" s="28"/>
      <c r="E987" s="2"/>
      <c r="F987" s="2"/>
    </row>
    <row r="988" spans="4:6" x14ac:dyDescent="0.2">
      <c r="D988" s="28"/>
      <c r="E988" s="2"/>
      <c r="F988" s="2"/>
    </row>
    <row r="989" spans="4:6" x14ac:dyDescent="0.2">
      <c r="D989" s="28"/>
      <c r="E989" s="2"/>
      <c r="F989" s="2"/>
    </row>
    <row r="990" spans="4:6" x14ac:dyDescent="0.2">
      <c r="D990" s="28"/>
      <c r="E990" s="2"/>
      <c r="F990" s="2"/>
    </row>
    <row r="991" spans="4:6" x14ac:dyDescent="0.2">
      <c r="D991" s="28"/>
      <c r="E991" s="2"/>
      <c r="F991" s="2"/>
    </row>
    <row r="992" spans="4:6" x14ac:dyDescent="0.2">
      <c r="D992" s="28"/>
      <c r="E992" s="2"/>
      <c r="F992" s="2"/>
    </row>
    <row r="993" spans="4:6" x14ac:dyDescent="0.2">
      <c r="D993" s="28"/>
      <c r="E993" s="2"/>
      <c r="F993" s="2"/>
    </row>
    <row r="994" spans="4:6" x14ac:dyDescent="0.2">
      <c r="D994" s="28"/>
      <c r="E994" s="2"/>
      <c r="F994" s="2"/>
    </row>
    <row r="995" spans="4:6" x14ac:dyDescent="0.2">
      <c r="D995" s="28"/>
      <c r="E995" s="2"/>
      <c r="F995" s="2"/>
    </row>
    <row r="996" spans="4:6" x14ac:dyDescent="0.2">
      <c r="D996" s="28"/>
      <c r="E996" s="2"/>
      <c r="F996" s="2"/>
    </row>
    <row r="997" spans="4:6" x14ac:dyDescent="0.2">
      <c r="D997" s="28"/>
      <c r="E997" s="2"/>
      <c r="F997" s="2"/>
    </row>
    <row r="998" spans="4:6" x14ac:dyDescent="0.2">
      <c r="D998" s="28"/>
      <c r="E998" s="2"/>
      <c r="F998" s="2"/>
    </row>
    <row r="999" spans="4:6" x14ac:dyDescent="0.2">
      <c r="D999" s="28"/>
      <c r="E999" s="2"/>
      <c r="F99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D2D32-39DE-4B5F-8CAB-E11F97421606}">
  <sheetPr codeName="Sheet3"/>
  <dimension ref="A1:Y41"/>
  <sheetViews>
    <sheetView workbookViewId="0">
      <selection activeCell="B10" sqref="B10"/>
    </sheetView>
  </sheetViews>
  <sheetFormatPr defaultRowHeight="14.25" x14ac:dyDescent="0.2"/>
  <cols>
    <col min="1" max="1" width="11.42578125" style="3" bestFit="1" customWidth="1"/>
    <col min="2" max="2" width="41.85546875" style="3" bestFit="1" customWidth="1"/>
    <col min="3" max="3" width="31.5703125" style="3" bestFit="1" customWidth="1"/>
    <col min="4" max="4" width="11.28515625" style="3" bestFit="1" customWidth="1"/>
    <col min="5" max="5" width="17.85546875" style="33" bestFit="1" customWidth="1"/>
    <col min="6" max="6" width="17.42578125" style="33" bestFit="1" customWidth="1"/>
    <col min="7" max="7" width="17.42578125" style="35" bestFit="1" customWidth="1"/>
    <col min="8" max="8" width="11.28515625" style="34" bestFit="1" customWidth="1"/>
    <col min="9" max="9" width="11.42578125" style="35" bestFit="1" customWidth="1"/>
    <col min="10" max="10" width="3.85546875" style="34" bestFit="1" customWidth="1"/>
    <col min="11" max="11" width="13.140625" style="3" bestFit="1" customWidth="1"/>
    <col min="12" max="12" width="12.42578125" style="29" bestFit="1" customWidth="1"/>
    <col min="13" max="13" width="14.140625" style="3" bestFit="1" customWidth="1"/>
    <col min="14" max="14" width="10.28515625" style="36" bestFit="1" customWidth="1"/>
    <col min="15" max="15" width="14.7109375" style="3" bestFit="1" customWidth="1"/>
    <col min="16" max="16" width="22.7109375" style="3" bestFit="1" customWidth="1"/>
    <col min="17" max="17" width="25.7109375" style="3" bestFit="1" customWidth="1"/>
    <col min="18" max="18" width="15.85546875" style="29" bestFit="1" customWidth="1"/>
    <col min="19" max="19" width="13.42578125" style="3" customWidth="1"/>
    <col min="20" max="20" width="11.28515625" style="3" bestFit="1" customWidth="1"/>
    <col min="21" max="21" width="15.7109375" style="3" bestFit="1" customWidth="1"/>
    <col min="22" max="22" width="3.85546875" style="38" bestFit="1" customWidth="1"/>
    <col min="23" max="23" width="13" style="3" bestFit="1" customWidth="1"/>
    <col min="24" max="24" width="11.140625" style="3" customWidth="1"/>
    <col min="25" max="25" width="11.140625" style="34" bestFit="1" customWidth="1"/>
    <col min="26" max="16384" width="9.140625" style="3"/>
  </cols>
  <sheetData>
    <row r="1" spans="1:25" x14ac:dyDescent="0.2">
      <c r="A1" s="3" t="s">
        <v>193</v>
      </c>
      <c r="B1" s="3" t="s">
        <v>24</v>
      </c>
      <c r="C1" s="3" t="s">
        <v>26</v>
      </c>
      <c r="D1" s="33" t="s">
        <v>25</v>
      </c>
      <c r="E1" s="34" t="s">
        <v>180</v>
      </c>
      <c r="F1" s="34" t="s">
        <v>181</v>
      </c>
      <c r="G1" s="35" t="s">
        <v>185</v>
      </c>
      <c r="H1" s="34" t="s">
        <v>186</v>
      </c>
      <c r="I1" s="35" t="s">
        <v>187</v>
      </c>
      <c r="J1" s="3" t="s">
        <v>183</v>
      </c>
      <c r="K1" s="29" t="s">
        <v>177</v>
      </c>
      <c r="L1" s="34" t="s">
        <v>29</v>
      </c>
      <c r="M1" s="36" t="s">
        <v>176</v>
      </c>
      <c r="N1" s="3" t="s">
        <v>27</v>
      </c>
      <c r="O1" s="3" t="s">
        <v>28</v>
      </c>
      <c r="P1" s="3" t="s">
        <v>184</v>
      </c>
      <c r="Q1" s="3" t="s">
        <v>188</v>
      </c>
      <c r="R1" s="29" t="s">
        <v>178</v>
      </c>
      <c r="T1" s="36">
        <f ca="1">TODAY()</f>
        <v>45385</v>
      </c>
      <c r="V1" s="3"/>
      <c r="Y1" s="3"/>
    </row>
    <row r="2" spans="1:25" x14ac:dyDescent="0.2">
      <c r="B2" s="71" t="s">
        <v>134</v>
      </c>
      <c r="C2" s="71" t="s">
        <v>3</v>
      </c>
      <c r="D2" s="33">
        <v>8.4399999999999906E-2</v>
      </c>
      <c r="E2" s="34">
        <v>0.99343000000000004</v>
      </c>
      <c r="F2" s="34">
        <f>aktuelleAnleihen[[#This Row],[Aktueller Kurs]]-aktuelleAnleihen[[#This Row],[Kaufkurs]]</f>
        <v>0.21243000000000101</v>
      </c>
      <c r="G2" s="35">
        <f ca="1">(aktuelleAnleihen[[#This Row],[Stückelung]]*aktuelleAnleihen[[#This Row],[Aktueller Kurs]]+aktuelleAnleihen[[#This Row],[Stückzinsen]])*aktuelleAnleihen[[#This Row],[Anteile]]</f>
        <v>1995.6468493150687</v>
      </c>
      <c r="H2" s="34">
        <f ca="1">aktuelleAnleihen[[#This Row],[Gewinn]]/aktuelleAnleihen[[#This Row],[Kaufpreis]]</f>
        <v>0.27309966030219929</v>
      </c>
      <c r="I2" s="35">
        <f ca="1">aktuelleAnleihen[[#This Row],[Verkaufspreis]]-aktuelleAnleihen[[#This Row],[Kaufpreis]]+aktuelleAnleihen[[#This Row],[Anzahl Zinszahlungen]]*aktuelleAnleihen[[#This Row],[Coupon]]*aktuelleAnleihen[[#This Row],[Stückelung]]</f>
        <v>428.09726027397483</v>
      </c>
      <c r="J2" s="71" t="s">
        <v>182</v>
      </c>
      <c r="K2" s="29">
        <v>1567.5495890410939</v>
      </c>
      <c r="L2" s="34">
        <v>0.78099999999999903</v>
      </c>
      <c r="M2" s="37">
        <v>45378</v>
      </c>
      <c r="N2" s="71">
        <v>2</v>
      </c>
      <c r="O2" s="71">
        <v>1000</v>
      </c>
      <c r="P2" s="36">
        <v>45366</v>
      </c>
      <c r="Q2" s="71" t="s">
        <v>189</v>
      </c>
      <c r="R2" s="29">
        <f ca="1">aktuelleAnleihen[[#This Row],[Stückelung]]*aktuelleAnleihen[[#This Row],[Coupon]]*($T$1-aktuelleAnleihen[[#This Row],[Letzte Zinszahlung]])/365</f>
        <v>4.3934246575342417</v>
      </c>
      <c r="V2" s="3"/>
      <c r="Y2" s="3"/>
    </row>
    <row r="3" spans="1:25" x14ac:dyDescent="0.2">
      <c r="B3" s="71" t="s">
        <v>95</v>
      </c>
      <c r="C3" s="71" t="s">
        <v>2</v>
      </c>
      <c r="D3" s="33">
        <v>9.6509999999999999E-2</v>
      </c>
      <c r="E3" s="34">
        <v>0.66802000000000006</v>
      </c>
      <c r="F3" s="34">
        <f>aktuelleAnleihen[[#This Row],[Aktueller Kurs]]-aktuelleAnleihen[[#This Row],[Kaufkurs]]</f>
        <v>5.9020000000000072E-2</v>
      </c>
      <c r="G3" s="35">
        <f ca="1">(aktuelleAnleihen[[#This Row],[Stückelung]]*aktuelleAnleihen[[#This Row],[Aktueller Kurs]]+aktuelleAnleihen[[#This Row],[Stückzinsen]])*aktuelleAnleihen[[#This Row],[Anteile]]</f>
        <v>1361.4234520547948</v>
      </c>
      <c r="H3" s="34">
        <f ca="1">aktuelleAnleihen[[#This Row],[Gewinn]]/aktuelleAnleihen[[#This Row],[Kaufpreis]]</f>
        <v>9.8204041859441801E-2</v>
      </c>
      <c r="I3" s="35">
        <f ca="1">aktuelleAnleihen[[#This Row],[Verkaufspreis]]-aktuelleAnleihen[[#This Row],[Kaufpreis]]+aktuelleAnleihen[[#This Row],[Anzahl Zinszahlungen]]*aktuelleAnleihen[[#This Row],[Coupon]]*aktuelleAnleihen[[#This Row],[Stückelung]]</f>
        <v>121.74175342465787</v>
      </c>
      <c r="J3" s="71" t="s">
        <v>182</v>
      </c>
      <c r="K3" s="29">
        <v>1239.6816986301369</v>
      </c>
      <c r="L3" s="34">
        <v>0.60899999999999999</v>
      </c>
      <c r="M3" s="37">
        <v>45378</v>
      </c>
      <c r="N3" s="71">
        <v>2</v>
      </c>
      <c r="O3" s="71">
        <v>1000</v>
      </c>
      <c r="P3" s="36">
        <v>45337</v>
      </c>
      <c r="Q3" s="71" t="s">
        <v>189</v>
      </c>
      <c r="R3" s="29">
        <f ca="1">aktuelleAnleihen[[#This Row],[Stückelung]]*aktuelleAnleihen[[#This Row],[Coupon]]*($T$1-aktuelleAnleihen[[#This Row],[Letzte Zinszahlung]])/365</f>
        <v>12.691726027397262</v>
      </c>
      <c r="V3" s="3"/>
      <c r="Y3" s="3"/>
    </row>
    <row r="4" spans="1:25" x14ac:dyDescent="0.2">
      <c r="B4" s="71" t="s">
        <v>152</v>
      </c>
      <c r="C4" s="71" t="s">
        <v>12</v>
      </c>
      <c r="D4" s="33">
        <v>9.9419999999999994E-2</v>
      </c>
      <c r="E4" s="34">
        <v>1.0128999999999999</v>
      </c>
      <c r="F4" s="34">
        <f>aktuelleAnleihen[[#This Row],[Aktueller Kurs]]-aktuelleAnleihen[[#This Row],[Kaufkurs]]</f>
        <v>7.8699999999999881E-2</v>
      </c>
      <c r="G4" s="35">
        <f ca="1">(aktuelleAnleihen[[#This Row],[Stückelung]]*aktuelleAnleihen[[#This Row],[Aktueller Kurs]]+aktuelleAnleihen[[#This Row],[Stückzinsen]])*aktuelleAnleihen[[#This Row],[Anteile]]</f>
        <v>2068.8366027397255</v>
      </c>
      <c r="H4" s="34">
        <f ca="1">aktuelleAnleihen[[#This Row],[Gewinn]]/aktuelleAnleihen[[#This Row],[Kaufpreis]]</f>
        <v>8.4510068384888587E-2</v>
      </c>
      <c r="I4" s="35">
        <f ca="1">aktuelleAnleihen[[#This Row],[Verkaufspreis]]-aktuelleAnleihen[[#This Row],[Kaufpreis]]+aktuelleAnleihen[[#This Row],[Anzahl Zinszahlungen]]*aktuelleAnleihen[[#This Row],[Coupon]]*aktuelleAnleihen[[#This Row],[Stückelung]]</f>
        <v>161.21336986301321</v>
      </c>
      <c r="J4" s="71" t="s">
        <v>182</v>
      </c>
      <c r="K4" s="29">
        <v>1907.6232328767123</v>
      </c>
      <c r="L4" s="34">
        <v>0.93420000000000003</v>
      </c>
      <c r="M4" s="37">
        <v>45378</v>
      </c>
      <c r="N4" s="71">
        <v>2</v>
      </c>
      <c r="O4" s="71">
        <v>1000</v>
      </c>
      <c r="P4" s="36">
        <v>45306</v>
      </c>
      <c r="Q4" s="71" t="s">
        <v>189</v>
      </c>
      <c r="R4" s="29">
        <f ca="1">aktuelleAnleihen[[#This Row],[Stückelung]]*aktuelleAnleihen[[#This Row],[Coupon]]*($T$1-aktuelleAnleihen[[#This Row],[Letzte Zinszahlung]])/365</f>
        <v>21.518301369863011</v>
      </c>
      <c r="Y4" s="3"/>
    </row>
    <row r="5" spans="1:25" x14ac:dyDescent="0.2">
      <c r="B5" s="71" t="s">
        <v>127</v>
      </c>
      <c r="C5" s="71" t="s">
        <v>2</v>
      </c>
      <c r="D5" s="33">
        <v>0.12386</v>
      </c>
      <c r="E5" s="34">
        <v>1.0666</v>
      </c>
      <c r="F5" s="34">
        <f>aktuelleAnleihen[[#This Row],[Aktueller Kurs]]-aktuelleAnleihen[[#This Row],[Kaufkurs]]</f>
        <v>1.9200000000010098E-2</v>
      </c>
      <c r="G5" s="35">
        <f ca="1">(aktuelleAnleihen[[#This Row],[Stückelung]]*aktuelleAnleihen[[#This Row],[Aktueller Kurs]]+aktuelleAnleihen[[#This Row],[Stückzinsen]])*aktuelleAnleihen[[#This Row],[Anteile]]</f>
        <v>2135.9147397260272</v>
      </c>
      <c r="H5" s="34">
        <f ca="1">aktuelleAnleihen[[#This Row],[Gewinn]]/aktuelleAnleihen[[#This Row],[Kaufpreis]]</f>
        <v>4.8850907378908598E-2</v>
      </c>
      <c r="I5" s="35">
        <f ca="1">aktuelleAnleihen[[#This Row],[Verkaufspreis]]-aktuelleAnleihen[[#This Row],[Kaufpreis]]+aktuelleAnleihen[[#This Row],[Anzahl Zinszahlungen]]*aktuelleAnleihen[[#This Row],[Coupon]]*aktuelleAnleihen[[#This Row],[Stückelung]]</f>
        <v>105.25046575344491</v>
      </c>
      <c r="J5" s="71" t="s">
        <v>182</v>
      </c>
      <c r="K5" s="29">
        <v>2154.5242739725823</v>
      </c>
      <c r="L5" s="34">
        <v>1.0473999999999899</v>
      </c>
      <c r="M5" s="37">
        <v>45378</v>
      </c>
      <c r="N5" s="71">
        <v>2</v>
      </c>
      <c r="O5" s="71">
        <v>1000</v>
      </c>
      <c r="P5" s="36">
        <v>45381</v>
      </c>
      <c r="Q5" s="71" t="s">
        <v>312</v>
      </c>
      <c r="R5" s="29">
        <f ca="1">aktuelleAnleihen[[#This Row],[Stückelung]]*aktuelleAnleihen[[#This Row],[Coupon]]*($T$1-aktuelleAnleihen[[#This Row],[Letzte Zinszahlung]])/365</f>
        <v>1.3573698630136986</v>
      </c>
      <c r="Y5" s="3"/>
    </row>
    <row r="6" spans="1:25" x14ac:dyDescent="0.2">
      <c r="B6" s="71" t="s">
        <v>92</v>
      </c>
      <c r="C6" s="71" t="s">
        <v>10</v>
      </c>
      <c r="D6" s="33">
        <v>0.105</v>
      </c>
      <c r="E6" s="34">
        <v>0.96450000000000002</v>
      </c>
      <c r="F6" s="34">
        <f>aktuelleAnleihen[[#This Row],[Aktueller Kurs]]-aktuelleAnleihen[[#This Row],[Kaufkurs]]</f>
        <v>4.2000000000000037E-2</v>
      </c>
      <c r="G6" s="35">
        <f ca="1">(aktuelleAnleihen[[#This Row],[Stückelung]]*aktuelleAnleihen[[#This Row],[Aktueller Kurs]]+aktuelleAnleihen[[#This Row],[Stückzinsen]])*aktuelleAnleihen[[#This Row],[Anteile]]</f>
        <v>1960.6438356164383</v>
      </c>
      <c r="H6" s="34">
        <f ca="1">aktuelleAnleihen[[#This Row],[Gewinn]]/aktuelleAnleihen[[#This Row],[Kaufpreis]]</f>
        <v>4.7007702942919248E-2</v>
      </c>
      <c r="I6" s="35">
        <f ca="1">aktuelleAnleihen[[#This Row],[Verkaufspreis]]-aktuelleAnleihen[[#This Row],[Kaufpreis]]+aktuelleAnleihen[[#This Row],[Anzahl Zinszahlungen]]*aktuelleAnleihen[[#This Row],[Coupon]]*aktuelleAnleihen[[#This Row],[Stückelung]]</f>
        <v>88.027397260274029</v>
      </c>
      <c r="J6" s="71" t="s">
        <v>182</v>
      </c>
      <c r="K6" s="29">
        <v>1872.6164383561643</v>
      </c>
      <c r="L6" s="34">
        <v>0.92249999999999999</v>
      </c>
      <c r="M6" s="37">
        <v>45378</v>
      </c>
      <c r="N6" s="71">
        <v>2</v>
      </c>
      <c r="O6" s="71">
        <v>1000</v>
      </c>
      <c r="P6" s="36">
        <v>45330</v>
      </c>
      <c r="Q6" s="71" t="s">
        <v>189</v>
      </c>
      <c r="R6" s="29">
        <f ca="1">aktuelleAnleihen[[#This Row],[Stückelung]]*aktuelleAnleihen[[#This Row],[Coupon]]*($T$1-aktuelleAnleihen[[#This Row],[Letzte Zinszahlung]])/365</f>
        <v>15.821917808219178</v>
      </c>
      <c r="Y6" s="3"/>
    </row>
    <row r="7" spans="1:25" x14ac:dyDescent="0.2">
      <c r="B7" s="71" t="s">
        <v>52</v>
      </c>
      <c r="C7" s="71" t="s">
        <v>10</v>
      </c>
      <c r="D7" s="33">
        <v>0.10643</v>
      </c>
      <c r="E7" s="34">
        <v>0.98985999999999996</v>
      </c>
      <c r="F7" s="34">
        <f>aktuelleAnleihen[[#This Row],[Aktueller Kurs]]-aktuelleAnleihen[[#This Row],[Kaufkurs]]</f>
        <v>1.2660000000000005E-2</v>
      </c>
      <c r="G7" s="35">
        <f ca="1">(aktuelleAnleihen[[#This Row],[Stückelung]]*aktuelleAnleihen[[#This Row],[Aktueller Kurs]]+aktuelleAnleihen[[#This Row],[Stückzinsen]])*aktuelleAnleihen[[#This Row],[Anteile]]</f>
        <v>1980.3031780821918</v>
      </c>
      <c r="H7" s="34">
        <f ca="1">aktuelleAnleihen[[#This Row],[Gewinn]]/aktuelleAnleihen[[#This Row],[Kaufpreis]]</f>
        <v>4.1299538136009839E-2</v>
      </c>
      <c r="I7" s="35">
        <f ca="1">aktuelleAnleihen[[#This Row],[Verkaufspreis]]-aktuelleAnleihen[[#This Row],[Kaufpreis]]+aktuelleAnleihen[[#This Row],[Anzahl Zinszahlungen]]*aktuelleAnleihen[[#This Row],[Coupon]]*aktuelleAnleihen[[#This Row],[Stückelung]]</f>
        <v>82.763041095890614</v>
      </c>
      <c r="J7" s="71" t="s">
        <v>182</v>
      </c>
      <c r="K7" s="29">
        <v>2003.9701369863012</v>
      </c>
      <c r="L7" s="34">
        <v>0.97719999999999996</v>
      </c>
      <c r="M7" s="37">
        <v>45378</v>
      </c>
      <c r="N7" s="71">
        <v>2</v>
      </c>
      <c r="O7" s="71">
        <v>1000</v>
      </c>
      <c r="P7" s="36">
        <v>45384</v>
      </c>
      <c r="Q7" s="71" t="s">
        <v>312</v>
      </c>
      <c r="R7" s="29">
        <f ca="1">aktuelleAnleihen[[#This Row],[Stückelung]]*aktuelleAnleihen[[#This Row],[Coupon]]*($T$1-aktuelleAnleihen[[#This Row],[Letzte Zinszahlung]])/365</f>
        <v>0.2915890410958904</v>
      </c>
      <c r="Y7" s="3"/>
    </row>
    <row r="8" spans="1:25" x14ac:dyDescent="0.2">
      <c r="B8" s="71" t="s">
        <v>102</v>
      </c>
      <c r="C8" s="71" t="s">
        <v>2</v>
      </c>
      <c r="D8" s="33">
        <v>9.2499999999999999E-2</v>
      </c>
      <c r="E8" s="34">
        <v>0.63075999999999999</v>
      </c>
      <c r="F8" s="34">
        <f>aktuelleAnleihen[[#This Row],[Aktueller Kurs]]-aktuelleAnleihen[[#This Row],[Kaufkurs]]</f>
        <v>2.295999999999998E-2</v>
      </c>
      <c r="G8" s="35">
        <f ca="1">(aktuelleAnleihen[[#This Row],[Stückelung]]*aktuelleAnleihen[[#This Row],[Aktueller Kurs]]+aktuelleAnleihen[[#This Row],[Stückzinsen]])*aktuelleAnleihen[[#This Row],[Anteile]]</f>
        <v>1271.1501369863013</v>
      </c>
      <c r="H8" s="34">
        <f ca="1">aktuelleAnleihen[[#This Row],[Gewinn]]/aktuelleAnleihen[[#This Row],[Kaufpreis]]</f>
        <v>4.0491664311952578E-2</v>
      </c>
      <c r="I8" s="35">
        <f ca="1">aktuelleAnleihen[[#This Row],[Verkaufspreis]]-aktuelleAnleihen[[#This Row],[Kaufpreis]]+aktuelleAnleihen[[#This Row],[Anzahl Zinszahlungen]]*aktuelleAnleihen[[#This Row],[Coupon]]*aktuelleAnleihen[[#This Row],[Stückelung]]</f>
        <v>49.467945205479509</v>
      </c>
      <c r="J8" s="71" t="s">
        <v>182</v>
      </c>
      <c r="K8" s="29">
        <v>1221.6821917808218</v>
      </c>
      <c r="L8" s="34">
        <v>0.60780000000000001</v>
      </c>
      <c r="M8" s="37">
        <v>45378</v>
      </c>
      <c r="N8" s="71">
        <v>2</v>
      </c>
      <c r="O8" s="71">
        <v>1000</v>
      </c>
      <c r="P8" s="36">
        <v>45366</v>
      </c>
      <c r="Q8" s="71" t="s">
        <v>189</v>
      </c>
      <c r="R8" s="29">
        <f ca="1">aktuelleAnleihen[[#This Row],[Stückelung]]*aktuelleAnleihen[[#This Row],[Coupon]]*($T$1-aktuelleAnleihen[[#This Row],[Letzte Zinszahlung]])/365</f>
        <v>4.8150684931506849</v>
      </c>
      <c r="Y8" s="3"/>
    </row>
    <row r="9" spans="1:25" x14ac:dyDescent="0.2">
      <c r="B9" s="71" t="s">
        <v>158</v>
      </c>
      <c r="C9" s="71" t="s">
        <v>3</v>
      </c>
      <c r="D9" s="33">
        <v>0.12325</v>
      </c>
      <c r="E9" s="34">
        <v>1.02</v>
      </c>
      <c r="F9" s="34">
        <f>aktuelleAnleihen[[#This Row],[Aktueller Kurs]]-aktuelleAnleihen[[#This Row],[Kaufkurs]]</f>
        <v>0</v>
      </c>
      <c r="G9" s="35">
        <f ca="1">(aktuelleAnleihen[[#This Row],[Stückelung]]*aktuelleAnleihen[[#This Row],[Aktueller Kurs]]+aktuelleAnleihen[[#This Row],[Stückzinsen]])*aktuelleAnleihen[[#This Row],[Anteile]]</f>
        <v>2043.3767123287671</v>
      </c>
      <c r="H9" s="34">
        <f ca="1">aktuelleAnleihen[[#This Row],[Gewinn]]/aktuelleAnleihen[[#This Row],[Kaufpreis]]</f>
        <v>3.1675186569233058E-2</v>
      </c>
      <c r="I9" s="35">
        <f ca="1">aktuelleAnleihen[[#This Row],[Verkaufspreis]]-aktuelleAnleihen[[#This Row],[Kaufpreis]]+aktuelleAnleihen[[#This Row],[Anzahl Zinszahlungen]]*aktuelleAnleihen[[#This Row],[Coupon]]*aktuelleAnleihen[[#This Row],[Stückelung]]</f>
        <v>66.521232876712475</v>
      </c>
      <c r="J9" s="71" t="s">
        <v>182</v>
      </c>
      <c r="K9" s="29">
        <v>2100.1054794520546</v>
      </c>
      <c r="L9" s="34">
        <v>1.02</v>
      </c>
      <c r="M9" s="37">
        <v>45378</v>
      </c>
      <c r="N9" s="71">
        <v>2</v>
      </c>
      <c r="O9" s="71">
        <v>1000</v>
      </c>
      <c r="P9" s="36">
        <v>45380</v>
      </c>
      <c r="Q9" s="71" t="s">
        <v>312</v>
      </c>
      <c r="R9" s="29">
        <f ca="1">aktuelleAnleihen[[#This Row],[Stückelung]]*aktuelleAnleihen[[#This Row],[Coupon]]*($T$1-aktuelleAnleihen[[#This Row],[Letzte Zinszahlung]])/365</f>
        <v>1.6883561643835616</v>
      </c>
      <c r="Y9" s="3"/>
    </row>
    <row r="10" spans="1:25" x14ac:dyDescent="0.2">
      <c r="B10" s="71" t="s">
        <v>155</v>
      </c>
      <c r="C10" s="71" t="s">
        <v>3</v>
      </c>
      <c r="D10" s="33">
        <v>0.12</v>
      </c>
      <c r="E10" s="34">
        <v>1.0654999999999999</v>
      </c>
      <c r="F10" s="34">
        <f>aktuelleAnleihen[[#This Row],[Aktueller Kurs]]-aktuelleAnleihen[[#This Row],[Kaufkurs]]</f>
        <v>3.0499999999999972E-2</v>
      </c>
      <c r="G10" s="35">
        <f ca="1">(aktuelleAnleihen[[#This Row],[Stückelung]]*aktuelleAnleihen[[#This Row],[Aktueller Kurs]]+aktuelleAnleihen[[#This Row],[Stückzinsen]])*aktuelleAnleihen[[#This Row],[Anteile]]</f>
        <v>2145.4657534246576</v>
      </c>
      <c r="H10" s="34">
        <f ca="1">aktuelleAnleihen[[#This Row],[Gewinn]]/aktuelleAnleihen[[#This Row],[Kaufpreis]]</f>
        <v>3.1541856023183983E-2</v>
      </c>
      <c r="I10" s="35">
        <f ca="1">aktuelleAnleihen[[#This Row],[Verkaufspreis]]-aktuelleAnleihen[[#This Row],[Kaufpreis]]+aktuelleAnleihen[[#This Row],[Anzahl Zinszahlungen]]*aktuelleAnleihen[[#This Row],[Coupon]]*aktuelleAnleihen[[#This Row],[Stückelung]]</f>
        <v>65.602739726027721</v>
      </c>
      <c r="J10" s="71" t="s">
        <v>182</v>
      </c>
      <c r="K10" s="29">
        <v>2079.8630136986299</v>
      </c>
      <c r="L10" s="34">
        <v>1.0349999999999999</v>
      </c>
      <c r="M10" s="37">
        <v>45378</v>
      </c>
      <c r="N10" s="71">
        <v>2000</v>
      </c>
      <c r="O10" s="71">
        <v>1</v>
      </c>
      <c r="P10" s="36">
        <v>45363</v>
      </c>
      <c r="Q10" s="71" t="s">
        <v>189</v>
      </c>
      <c r="R10" s="29">
        <f ca="1">aktuelleAnleihen[[#This Row],[Stückelung]]*aktuelleAnleihen[[#This Row],[Coupon]]*($T$1-aktuelleAnleihen[[#This Row],[Letzte Zinszahlung]])/365</f>
        <v>7.2328767123287663E-3</v>
      </c>
      <c r="Y10" s="3"/>
    </row>
    <row r="11" spans="1:25" x14ac:dyDescent="0.2">
      <c r="B11" s="71" t="s">
        <v>40</v>
      </c>
      <c r="C11" s="71" t="s">
        <v>11</v>
      </c>
      <c r="D11" s="33">
        <v>0.11430999999999999</v>
      </c>
      <c r="E11" s="34">
        <v>1.01</v>
      </c>
      <c r="F11" s="34">
        <f>aktuelleAnleihen[[#This Row],[Aktueller Kurs]]-aktuelleAnleihen[[#This Row],[Kaufkurs]]</f>
        <v>0</v>
      </c>
      <c r="G11" s="35">
        <f ca="1">(aktuelleAnleihen[[#This Row],[Stückelung]]*aktuelleAnleihen[[#This Row],[Aktueller Kurs]]+aktuelleAnleihen[[#This Row],[Stückzinsen]])*aktuelleAnleihen[[#This Row],[Anteile]]</f>
        <v>2022.5054246575341</v>
      </c>
      <c r="H11" s="34">
        <f ca="1">aktuelleAnleihen[[#This Row],[Gewinn]]/aktuelleAnleihen[[#This Row],[Kaufpreis]]</f>
        <v>2.9731341677182967E-2</v>
      </c>
      <c r="I11" s="35">
        <f ca="1">aktuelleAnleihen[[#This Row],[Verkaufspreis]]-aktuelleAnleihen[[#This Row],[Kaufpreis]]+aktuelleAnleihen[[#This Row],[Anzahl Zinszahlungen]]*aktuelleAnleihen[[#This Row],[Coupon]]*aktuelleAnleihen[[#This Row],[Stückelung]]</f>
        <v>61.696082191780576</v>
      </c>
      <c r="J11" s="71" t="s">
        <v>182</v>
      </c>
      <c r="K11" s="29">
        <v>2075.1193424657536</v>
      </c>
      <c r="L11" s="34">
        <v>1.01</v>
      </c>
      <c r="M11" s="37">
        <v>45378</v>
      </c>
      <c r="N11" s="71">
        <v>2</v>
      </c>
      <c r="O11" s="71">
        <v>1000</v>
      </c>
      <c r="P11" s="36">
        <v>45381</v>
      </c>
      <c r="Q11" s="71" t="s">
        <v>312</v>
      </c>
      <c r="R11" s="29">
        <f ca="1">aktuelleAnleihen[[#This Row],[Stückelung]]*aktuelleAnleihen[[#This Row],[Coupon]]*($T$1-aktuelleAnleihen[[#This Row],[Letzte Zinszahlung]])/365</f>
        <v>1.2527123287671231</v>
      </c>
      <c r="Y11" s="3"/>
    </row>
    <row r="12" spans="1:25" x14ac:dyDescent="0.2">
      <c r="B12" s="71" t="s">
        <v>113</v>
      </c>
      <c r="C12" s="71" t="s">
        <v>8</v>
      </c>
      <c r="D12" s="33">
        <v>0.13422000000000001</v>
      </c>
      <c r="E12" s="34">
        <v>1.0225</v>
      </c>
      <c r="F12" s="34">
        <f>aktuelleAnleihen[[#This Row],[Aktueller Kurs]]-aktuelleAnleihen[[#This Row],[Kaufkurs]]</f>
        <v>2.6499999999999968E-2</v>
      </c>
      <c r="G12" s="35">
        <f ca="1">(aktuelleAnleihen[[#This Row],[Stückelung]]*aktuelleAnleihen[[#This Row],[Aktueller Kurs]]+aktuelleAnleihen[[#This Row],[Stückzinsen]])*aktuelleAnleihen[[#This Row],[Anteile]]</f>
        <v>2108.2488767123286</v>
      </c>
      <c r="H12" s="34">
        <f ca="1">aktuelleAnleihen[[#This Row],[Gewinn]]/aktuelleAnleihen[[#This Row],[Kaufpreis]]</f>
        <v>2.8363564791658084E-2</v>
      </c>
      <c r="I12" s="35">
        <f ca="1">aktuelleAnleihen[[#This Row],[Verkaufspreis]]-aktuelleAnleihen[[#This Row],[Kaufpreis]]+aktuelleAnleihen[[#This Row],[Anzahl Zinszahlungen]]*aktuelleAnleihen[[#This Row],[Coupon]]*aktuelleAnleihen[[#This Row],[Stückelung]]</f>
        <v>58.14816438356138</v>
      </c>
      <c r="J12" s="71" t="s">
        <v>182</v>
      </c>
      <c r="K12" s="29">
        <v>2050.1007123287673</v>
      </c>
      <c r="L12" s="34">
        <v>0.996</v>
      </c>
      <c r="M12" s="37">
        <v>45378</v>
      </c>
      <c r="N12" s="71">
        <v>2</v>
      </c>
      <c r="O12" s="71">
        <v>1000</v>
      </c>
      <c r="P12" s="36">
        <v>45299</v>
      </c>
      <c r="Q12" s="71" t="s">
        <v>189</v>
      </c>
      <c r="R12" s="29">
        <f ca="1">aktuelleAnleihen[[#This Row],[Stückelung]]*aktuelleAnleihen[[#This Row],[Coupon]]*($T$1-aktuelleAnleihen[[#This Row],[Letzte Zinszahlung]])/365</f>
        <v>31.624438356164383</v>
      </c>
      <c r="Y12" s="3"/>
    </row>
    <row r="13" spans="1:25" x14ac:dyDescent="0.2">
      <c r="B13" s="71" t="s">
        <v>110</v>
      </c>
      <c r="C13" s="71" t="s">
        <v>2</v>
      </c>
      <c r="D13" s="33">
        <v>0.11</v>
      </c>
      <c r="E13" s="34">
        <v>0.93149999999999999</v>
      </c>
      <c r="F13" s="34">
        <f>aktuelleAnleihen[[#This Row],[Aktueller Kurs]]-aktuelleAnleihen[[#This Row],[Kaufkurs]]</f>
        <v>2.1399999999999975E-2</v>
      </c>
      <c r="G13" s="35">
        <f ca="1">(aktuelleAnleihen[[#This Row],[Stückelung]]*aktuelleAnleihen[[#This Row],[Aktueller Kurs]]+aktuelleAnleihen[[#This Row],[Stückzinsen]])*aktuelleAnleihen[[#This Row],[Anteile]]</f>
        <v>1971.4931506849316</v>
      </c>
      <c r="H13" s="34">
        <f ca="1">aktuelleAnleihen[[#This Row],[Gewinn]]/aktuelleAnleihen[[#This Row],[Kaufpreis]]</f>
        <v>2.4432223429138408E-2</v>
      </c>
      <c r="I13" s="35">
        <f ca="1">aktuelleAnleihen[[#This Row],[Verkaufspreis]]-aktuelleAnleihen[[#This Row],[Kaufpreis]]+aktuelleAnleihen[[#This Row],[Anzahl Zinszahlungen]]*aktuelleAnleihen[[#This Row],[Coupon]]*aktuelleAnleihen[[#This Row],[Stückelung]]</f>
        <v>47.019178082191729</v>
      </c>
      <c r="J13" s="71" t="s">
        <v>182</v>
      </c>
      <c r="K13" s="29">
        <v>1924.4739726027399</v>
      </c>
      <c r="L13" s="34">
        <v>0.91010000000000002</v>
      </c>
      <c r="M13" s="37">
        <v>45378</v>
      </c>
      <c r="N13" s="71">
        <v>20</v>
      </c>
      <c r="O13" s="71">
        <v>100</v>
      </c>
      <c r="P13" s="36">
        <v>45205</v>
      </c>
      <c r="Q13" s="71" t="s">
        <v>189</v>
      </c>
      <c r="R13" s="29">
        <f ca="1">aktuelleAnleihen[[#This Row],[Stückelung]]*aktuelleAnleihen[[#This Row],[Coupon]]*($T$1-aktuelleAnleihen[[#This Row],[Letzte Zinszahlung]])/365</f>
        <v>5.4246575342465757</v>
      </c>
      <c r="Y13" s="3"/>
    </row>
    <row r="14" spans="1:25" x14ac:dyDescent="0.2">
      <c r="B14" s="71" t="s">
        <v>36</v>
      </c>
      <c r="C14" s="71" t="s">
        <v>2</v>
      </c>
      <c r="D14" s="33">
        <v>0.1125</v>
      </c>
      <c r="E14" s="34">
        <v>1.02</v>
      </c>
      <c r="F14" s="34">
        <f>aktuelleAnleihen[[#This Row],[Aktueller Kurs]]-aktuelleAnleihen[[#This Row],[Kaufkurs]]</f>
        <v>1.0000000000000009E-2</v>
      </c>
      <c r="G14" s="35">
        <f ca="1">(aktuelleAnleihen[[#This Row],[Stückelung]]*aktuelleAnleihen[[#This Row],[Aktueller Kurs]]+aktuelleAnleihen[[#This Row],[Stückzinsen]])*aktuelleAnleihen[[#This Row],[Anteile]]</f>
        <v>2064.6575342465753</v>
      </c>
      <c r="H14" s="34">
        <f ca="1">aktuelleAnleihen[[#This Row],[Gewinn]]/aktuelleAnleihen[[#This Row],[Kaufpreis]]</f>
        <v>1.1917150626070008E-2</v>
      </c>
      <c r="I14" s="35">
        <f ca="1">aktuelleAnleihen[[#This Row],[Verkaufspreis]]-aktuelleAnleihen[[#This Row],[Kaufpreis]]+aktuelleAnleihen[[#This Row],[Anzahl Zinszahlungen]]*aktuelleAnleihen[[#This Row],[Coupon]]*aktuelleAnleihen[[#This Row],[Stückelung]]</f>
        <v>24.315068493150648</v>
      </c>
      <c r="J14" s="71" t="s">
        <v>182</v>
      </c>
      <c r="K14" s="29">
        <v>2040.3424657534247</v>
      </c>
      <c r="L14" s="34">
        <v>1.01</v>
      </c>
      <c r="M14" s="37">
        <v>45378</v>
      </c>
      <c r="N14" s="71">
        <v>2</v>
      </c>
      <c r="O14" s="71">
        <v>1000</v>
      </c>
      <c r="P14" s="36">
        <v>45345</v>
      </c>
      <c r="Q14" s="71" t="s">
        <v>189</v>
      </c>
      <c r="R14" s="29">
        <f ca="1">aktuelleAnleihen[[#This Row],[Stückelung]]*aktuelleAnleihen[[#This Row],[Coupon]]*($T$1-aktuelleAnleihen[[#This Row],[Letzte Zinszahlung]])/365</f>
        <v>12.328767123287671</v>
      </c>
      <c r="Y14" s="3"/>
    </row>
    <row r="15" spans="1:25" x14ac:dyDescent="0.2">
      <c r="B15" s="71" t="s">
        <v>146</v>
      </c>
      <c r="C15" s="71" t="s">
        <v>5</v>
      </c>
      <c r="D15" s="33">
        <v>0.11428000000000001</v>
      </c>
      <c r="E15" s="34">
        <v>1.0374399999999999</v>
      </c>
      <c r="F15" s="34">
        <f>aktuelleAnleihen[[#This Row],[Aktueller Kurs]]-aktuelleAnleihen[[#This Row],[Kaufkurs]]</f>
        <v>5.1399999999999224E-3</v>
      </c>
      <c r="G15" s="35">
        <f ca="1">(aktuelleAnleihen[[#This Row],[Stückelung]]*aktuelleAnleihen[[#This Row],[Aktueller Kurs]]+aktuelleAnleihen[[#This Row],[Stückzinsen]])*aktuelleAnleihen[[#This Row],[Anteile]]</f>
        <v>2084.2728767123285</v>
      </c>
      <c r="H15" s="34">
        <f ca="1">aktuelleAnleihen[[#This Row],[Gewinn]]/aktuelleAnleihen[[#This Row],[Kaufpreis]]</f>
        <v>7.0850767853132763E-3</v>
      </c>
      <c r="I15" s="35">
        <f ca="1">aktuelleAnleihen[[#This Row],[Verkaufspreis]]-aktuelleAnleihen[[#This Row],[Kaufpreis]]+aktuelleAnleihen[[#This Row],[Anzahl Zinszahlungen]]*aktuelleAnleihen[[#This Row],[Coupon]]*aktuelleAnleihen[[#This Row],[Stückelung]]</f>
        <v>14.663342465753431</v>
      </c>
      <c r="J15" s="71" t="s">
        <v>182</v>
      </c>
      <c r="K15" s="29">
        <v>2069.6095342465751</v>
      </c>
      <c r="L15" s="34">
        <v>1.0323</v>
      </c>
      <c r="M15" s="37">
        <v>45378</v>
      </c>
      <c r="N15" s="71">
        <v>2</v>
      </c>
      <c r="O15" s="71">
        <v>1000</v>
      </c>
      <c r="P15" s="36">
        <v>45370</v>
      </c>
      <c r="Q15" s="71" t="s">
        <v>189</v>
      </c>
      <c r="R15" s="29">
        <f ca="1">aktuelleAnleihen[[#This Row],[Stückelung]]*aktuelleAnleihen[[#This Row],[Coupon]]*($T$1-aktuelleAnleihen[[#This Row],[Letzte Zinszahlung]])/365</f>
        <v>4.6964383561643839</v>
      </c>
      <c r="Y15" s="3"/>
    </row>
    <row r="16" spans="1:25" x14ac:dyDescent="0.2">
      <c r="B16" s="71" t="s">
        <v>49</v>
      </c>
      <c r="C16" s="71" t="s">
        <v>2</v>
      </c>
      <c r="D16" s="33">
        <v>8.8969999999999994E-2</v>
      </c>
      <c r="E16" s="34">
        <v>0.56030000000000002</v>
      </c>
      <c r="F16" s="34">
        <f>aktuelleAnleihen[[#This Row],[Aktueller Kurs]]-aktuelleAnleihen[[#This Row],[Kaufkurs]]</f>
        <v>2.9999999999996696E-4</v>
      </c>
      <c r="G16" s="35">
        <f ca="1">(aktuelleAnleihen[[#This Row],[Stückelung]]*aktuelleAnleihen[[#This Row],[Aktueller Kurs]]+aktuelleAnleihen[[#This Row],[Stückzinsen]])*aktuelleAnleihen[[#This Row],[Anteile]]</f>
        <v>1151.8004383561645</v>
      </c>
      <c r="H16" s="34">
        <f ca="1">aktuelleAnleihen[[#This Row],[Gewinn]]/aktuelleAnleihen[[#This Row],[Kaufpreis]]</f>
        <v>3.4958967407897352E-3</v>
      </c>
      <c r="I16" s="35">
        <f ca="1">aktuelleAnleihen[[#This Row],[Verkaufspreis]]-aktuelleAnleihen[[#This Row],[Kaufpreis]]+aktuelleAnleihen[[#This Row],[Anzahl Zinszahlungen]]*aktuelleAnleihen[[#This Row],[Coupon]]*aktuelleAnleihen[[#This Row],[Stückelung]]</f>
        <v>4.012547945205597</v>
      </c>
      <c r="J16" s="71" t="s">
        <v>182</v>
      </c>
      <c r="K16" s="29">
        <v>1147.7878904109589</v>
      </c>
      <c r="L16" s="34">
        <v>0.56000000000000005</v>
      </c>
      <c r="M16" s="37">
        <v>45378</v>
      </c>
      <c r="N16" s="71">
        <v>2</v>
      </c>
      <c r="O16" s="71">
        <v>1000</v>
      </c>
      <c r="P16" s="36">
        <v>45321</v>
      </c>
      <c r="Q16" s="71" t="s">
        <v>189</v>
      </c>
      <c r="R16" s="29">
        <f ca="1">aktuelleAnleihen[[#This Row],[Stückelung]]*aktuelleAnleihen[[#This Row],[Coupon]]*($T$1-aktuelleAnleihen[[#This Row],[Letzte Zinszahlung]])/365</f>
        <v>15.600219178082192</v>
      </c>
      <c r="Y16" s="3"/>
    </row>
    <row r="17" spans="2:25" x14ac:dyDescent="0.2">
      <c r="B17" s="71" t="s">
        <v>99</v>
      </c>
      <c r="C17" s="71" t="s">
        <v>11</v>
      </c>
      <c r="D17" s="33">
        <v>0.11148</v>
      </c>
      <c r="E17" s="34">
        <v>0.7</v>
      </c>
      <c r="F17" s="34">
        <f>aktuelleAnleihen[[#This Row],[Aktueller Kurs]]-aktuelleAnleihen[[#This Row],[Kaufkurs]]</f>
        <v>0</v>
      </c>
      <c r="G17" s="35">
        <f ca="1">(aktuelleAnleihen[[#This Row],[Stückelung]]*aktuelleAnleihen[[#This Row],[Aktueller Kurs]]+aktuelleAnleihen[[#This Row],[Stückzinsen]])*aktuelleAnleihen[[#This Row],[Anteile]]</f>
        <v>1431.7641643835616</v>
      </c>
      <c r="H17" s="34">
        <f ca="1">aktuelleAnleihen[[#This Row],[Gewinn]]/aktuelleAnleihen[[#This Row],[Kaufpreis]]</f>
        <v>2.9954329205893566E-3</v>
      </c>
      <c r="I17" s="35">
        <f ca="1">aktuelleAnleihen[[#This Row],[Verkaufspreis]]-aktuelleAnleihen[[#This Row],[Kaufpreis]]+aktuelleAnleihen[[#This Row],[Anzahl Zinszahlungen]]*aktuelleAnleihen[[#This Row],[Coupon]]*aktuelleAnleihen[[#This Row],[Stückelung]]</f>
        <v>4.275945205479502</v>
      </c>
      <c r="J17" s="71" t="s">
        <v>182</v>
      </c>
      <c r="K17" s="29">
        <v>1427.4882191780821</v>
      </c>
      <c r="L17" s="34">
        <v>0.7</v>
      </c>
      <c r="M17" s="37">
        <v>45378</v>
      </c>
      <c r="N17" s="71">
        <v>200000</v>
      </c>
      <c r="O17" s="71">
        <v>0.01</v>
      </c>
      <c r="P17" s="36">
        <v>45333</v>
      </c>
      <c r="Q17" s="71" t="s">
        <v>189</v>
      </c>
      <c r="R17" s="29">
        <f ca="1">aktuelleAnleihen[[#This Row],[Stückelung]]*aktuelleAnleihen[[#This Row],[Coupon]]*($T$1-aktuelleAnleihen[[#This Row],[Letzte Zinszahlung]])/365</f>
        <v>1.588208219178082E-4</v>
      </c>
      <c r="Y17" s="3"/>
    </row>
    <row r="18" spans="2:25" x14ac:dyDescent="0.2">
      <c r="B18" s="71" t="s">
        <v>123</v>
      </c>
      <c r="C18" s="71" t="s">
        <v>2</v>
      </c>
      <c r="D18" s="33">
        <v>0.12875</v>
      </c>
      <c r="E18" s="34">
        <v>0.93925000000000003</v>
      </c>
      <c r="F18" s="34">
        <f>aktuelleAnleihen[[#This Row],[Aktueller Kurs]]-aktuelleAnleihen[[#This Row],[Kaufkurs]]</f>
        <v>-4.9999999999994493E-5</v>
      </c>
      <c r="G18" s="35">
        <f ca="1">(aktuelleAnleihen[[#This Row],[Stückelung]]*aktuelleAnleihen[[#This Row],[Aktueller Kurs]]+aktuelleAnleihen[[#This Row],[Stückzinsen]])*aktuelleAnleihen[[#This Row],[Anteile]]</f>
        <v>1901.7808219178082</v>
      </c>
      <c r="H18" s="34">
        <f ca="1">aktuelleAnleihen[[#This Row],[Gewinn]]/aktuelleAnleihen[[#This Row],[Kaufpreis]]</f>
        <v>2.5506077552340111E-3</v>
      </c>
      <c r="I18" s="35">
        <f ca="1">aktuelleAnleihen[[#This Row],[Verkaufspreis]]-aktuelleAnleihen[[#This Row],[Kaufpreis]]+aktuelleAnleihen[[#This Row],[Anzahl Zinszahlungen]]*aktuelleAnleihen[[#This Row],[Coupon]]*aktuelleAnleihen[[#This Row],[Stückelung]]</f>
        <v>4.8383561643834128</v>
      </c>
      <c r="J18" s="71" t="s">
        <v>182</v>
      </c>
      <c r="K18" s="29">
        <v>1896.9424657534248</v>
      </c>
      <c r="L18" s="34">
        <v>0.93930000000000002</v>
      </c>
      <c r="M18" s="37">
        <v>45378</v>
      </c>
      <c r="N18" s="71">
        <v>2</v>
      </c>
      <c r="O18" s="71">
        <v>1000</v>
      </c>
      <c r="P18" s="36">
        <v>45352</v>
      </c>
      <c r="Q18" s="71" t="s">
        <v>189</v>
      </c>
      <c r="R18" s="29">
        <f ca="1">aktuelleAnleihen[[#This Row],[Stückelung]]*aktuelleAnleihen[[#This Row],[Coupon]]*($T$1-aktuelleAnleihen[[#This Row],[Letzte Zinszahlung]])/365</f>
        <v>11.640410958904109</v>
      </c>
      <c r="Y18" s="3"/>
    </row>
    <row r="19" spans="2:25" x14ac:dyDescent="0.2">
      <c r="B19" s="71" t="s">
        <v>106</v>
      </c>
      <c r="C19" s="71" t="s">
        <v>2</v>
      </c>
      <c r="D19" s="33">
        <v>0.10502</v>
      </c>
      <c r="E19" s="34">
        <v>0.8478</v>
      </c>
      <c r="F19" s="34">
        <f>aktuelleAnleihen[[#This Row],[Aktueller Kurs]]-aktuelleAnleihen[[#This Row],[Kaufkurs]]</f>
        <v>0</v>
      </c>
      <c r="G19" s="35">
        <f ca="1">(aktuelleAnleihen[[#This Row],[Stückelung]]*aktuelleAnleihen[[#This Row],[Aktueller Kurs]]+aktuelleAnleihen[[#This Row],[Stückzinsen]])*aktuelleAnleihen[[#This Row],[Anteile]]</f>
        <v>1723.2216986301369</v>
      </c>
      <c r="H19" s="34">
        <f ca="1">aktuelleAnleihen[[#This Row],[Gewinn]]/aktuelleAnleihen[[#This Row],[Kaufpreis]]</f>
        <v>2.3430546377240951E-3</v>
      </c>
      <c r="I19" s="35">
        <f ca="1">aktuelleAnleihen[[#This Row],[Verkaufspreis]]-aktuelleAnleihen[[#This Row],[Kaufpreis]]+aktuelleAnleihen[[#This Row],[Anzahl Zinszahlungen]]*aktuelleAnleihen[[#This Row],[Coupon]]*aktuelleAnleihen[[#This Row],[Stückelung]]</f>
        <v>4.028164383561716</v>
      </c>
      <c r="J19" s="71" t="s">
        <v>182</v>
      </c>
      <c r="K19" s="29">
        <v>1719.1935342465752</v>
      </c>
      <c r="L19" s="34">
        <v>0.8478</v>
      </c>
      <c r="M19" s="37">
        <v>45378</v>
      </c>
      <c r="N19" s="71">
        <v>2</v>
      </c>
      <c r="O19" s="71">
        <v>1000</v>
      </c>
      <c r="P19" s="36">
        <v>45337</v>
      </c>
      <c r="Q19" s="71" t="s">
        <v>189</v>
      </c>
      <c r="R19" s="29">
        <f ca="1">aktuelleAnleihen[[#This Row],[Stückelung]]*aktuelleAnleihen[[#This Row],[Coupon]]*($T$1-aktuelleAnleihen[[#This Row],[Letzte Zinszahlung]])/365</f>
        <v>13.810849315068493</v>
      </c>
      <c r="Y19" s="3"/>
    </row>
    <row r="20" spans="2:25" x14ac:dyDescent="0.2">
      <c r="B20" s="71" t="s">
        <v>167</v>
      </c>
      <c r="C20" s="71" t="s">
        <v>5</v>
      </c>
      <c r="D20" s="33">
        <v>9.2499999999999999E-2</v>
      </c>
      <c r="E20" s="34">
        <v>0.68</v>
      </c>
      <c r="F20" s="34">
        <f>aktuelleAnleihen[[#This Row],[Aktueller Kurs]]-aktuelleAnleihen[[#This Row],[Kaufkurs]]</f>
        <v>0</v>
      </c>
      <c r="G20" s="35">
        <f ca="1">(aktuelleAnleihen[[#This Row],[Stückelung]]*aktuelleAnleihen[[#This Row],[Aktueller Kurs]]+aktuelleAnleihen[[#This Row],[Stückzinsen]])*aktuelleAnleihen[[#This Row],[Anteile]]</f>
        <v>1519.6575342465753</v>
      </c>
      <c r="H20" s="34">
        <f ca="1">aktuelleAnleihen[[#This Row],[Gewinn]]/aktuelleAnleihen[[#This Row],[Kaufpreis]]</f>
        <v>2.3401640825472447E-3</v>
      </c>
      <c r="I20" s="35">
        <f ca="1">aktuelleAnleihen[[#This Row],[Verkaufspreis]]-aktuelleAnleihen[[#This Row],[Kaufpreis]]+aktuelleAnleihen[[#This Row],[Anzahl Zinszahlungen]]*aktuelleAnleihen[[#This Row],[Coupon]]*aktuelleAnleihen[[#This Row],[Stückelung]]</f>
        <v>3.5479452054794365</v>
      </c>
      <c r="J20" s="71" t="s">
        <v>182</v>
      </c>
      <c r="K20" s="29">
        <v>1516.1095890410959</v>
      </c>
      <c r="L20" s="34">
        <v>0.68</v>
      </c>
      <c r="M20" s="37">
        <v>45378</v>
      </c>
      <c r="N20" s="71">
        <v>2</v>
      </c>
      <c r="O20" s="71">
        <v>1000</v>
      </c>
      <c r="P20" s="36">
        <v>45070</v>
      </c>
      <c r="Q20" s="71" t="s">
        <v>189</v>
      </c>
      <c r="R20" s="29">
        <f ca="1">aktuelleAnleihen[[#This Row],[Stückelung]]*aktuelleAnleihen[[#This Row],[Coupon]]*($T$1-aktuelleAnleihen[[#This Row],[Letzte Zinszahlung]])/365</f>
        <v>79.828767123287676</v>
      </c>
      <c r="Y20" s="3"/>
    </row>
    <row r="21" spans="2:25" x14ac:dyDescent="0.2">
      <c r="B21" s="71" t="s">
        <v>62</v>
      </c>
      <c r="C21" s="71" t="s">
        <v>10</v>
      </c>
      <c r="D21" s="33">
        <v>0.115</v>
      </c>
      <c r="E21" s="34">
        <v>0.99550000000000005</v>
      </c>
      <c r="F21" s="34">
        <f>aktuelleAnleihen[[#This Row],[Aktueller Kurs]]-aktuelleAnleihen[[#This Row],[Kaufkurs]]</f>
        <v>9.9920072216264089E-16</v>
      </c>
      <c r="G21" s="35">
        <f ca="1">(aktuelleAnleihen[[#This Row],[Stückelung]]*aktuelleAnleihen[[#This Row],[Aktueller Kurs]]+aktuelleAnleihen[[#This Row],[Stückzinsen]])*aktuelleAnleihen[[#This Row],[Anteile]]</f>
        <v>2069.7671232876714</v>
      </c>
      <c r="H21" s="34">
        <f ca="1">aktuelleAnleihen[[#This Row],[Gewinn]]/aktuelleAnleihen[[#This Row],[Kaufpreis]]</f>
        <v>2.1356892240560936E-3</v>
      </c>
      <c r="I21" s="35">
        <f ca="1">aktuelleAnleihen[[#This Row],[Verkaufspreis]]-aktuelleAnleihen[[#This Row],[Kaufpreis]]+aktuelleAnleihen[[#This Row],[Anzahl Zinszahlungen]]*aktuelleAnleihen[[#This Row],[Coupon]]*aktuelleAnleihen[[#This Row],[Stückelung]]</f>
        <v>4.4109589041117943</v>
      </c>
      <c r="J21" s="71" t="s">
        <v>182</v>
      </c>
      <c r="K21" s="29">
        <v>2065.3561643835596</v>
      </c>
      <c r="L21" s="34">
        <v>0.99549999999999905</v>
      </c>
      <c r="M21" s="37">
        <v>45378</v>
      </c>
      <c r="N21" s="71">
        <v>2</v>
      </c>
      <c r="O21" s="71">
        <v>1000</v>
      </c>
      <c r="P21" s="36">
        <v>45260</v>
      </c>
      <c r="Q21" s="71" t="s">
        <v>189</v>
      </c>
      <c r="R21" s="29">
        <f ca="1">aktuelleAnleihen[[#This Row],[Stückelung]]*aktuelleAnleihen[[#This Row],[Coupon]]*($T$1-aktuelleAnleihen[[#This Row],[Letzte Zinszahlung]])/365</f>
        <v>39.38356164383562</v>
      </c>
      <c r="Y21" s="3"/>
    </row>
    <row r="22" spans="2:25" x14ac:dyDescent="0.2">
      <c r="B22" s="71" t="s">
        <v>84</v>
      </c>
      <c r="C22" s="71" t="s">
        <v>10</v>
      </c>
      <c r="D22" s="33">
        <v>0.11178</v>
      </c>
      <c r="E22" s="34">
        <v>1.0075000000000001</v>
      </c>
      <c r="F22" s="34">
        <f>aktuelleAnleihen[[#This Row],[Aktueller Kurs]]-aktuelleAnleihen[[#This Row],[Kaufkurs]]</f>
        <v>0</v>
      </c>
      <c r="G22" s="35">
        <f ca="1">(aktuelleAnleihen[[#This Row],[Stückelung]]*aktuelleAnleihen[[#This Row],[Aktueller Kurs]]+aktuelleAnleihen[[#This Row],[Stückzinsen]])*aktuelleAnleihen[[#This Row],[Anteile]]</f>
        <v>2530.9998630136988</v>
      </c>
      <c r="H22" s="34">
        <f ca="1">aktuelleAnleihen[[#This Row],[Gewinn]]/aktuelleAnleihen[[#This Row],[Kaufpreis]]</f>
        <v>2.1219627127278605E-3</v>
      </c>
      <c r="I22" s="35">
        <f ca="1">aktuelleAnleihen[[#This Row],[Verkaufspreis]]-aktuelleAnleihen[[#This Row],[Kaufpreis]]+aktuelleAnleihen[[#This Row],[Anzahl Zinszahlungen]]*aktuelleAnleihen[[#This Row],[Coupon]]*aktuelleAnleihen[[#This Row],[Stückelung]]</f>
        <v>5.359315068493288</v>
      </c>
      <c r="J22" s="71" t="s">
        <v>182</v>
      </c>
      <c r="K22" s="29">
        <v>2525.6405479452055</v>
      </c>
      <c r="L22" s="34">
        <v>1.0075000000000001</v>
      </c>
      <c r="M22" s="37">
        <v>45378</v>
      </c>
      <c r="N22" s="71">
        <v>1</v>
      </c>
      <c r="O22" s="71">
        <v>2500</v>
      </c>
      <c r="P22" s="36">
        <v>45369</v>
      </c>
      <c r="Q22" s="71" t="s">
        <v>189</v>
      </c>
      <c r="R22" s="29">
        <f ca="1">aktuelleAnleihen[[#This Row],[Stückelung]]*aktuelleAnleihen[[#This Row],[Coupon]]*($T$1-aktuelleAnleihen[[#This Row],[Letzte Zinszahlung]])/365</f>
        <v>12.249863013698629</v>
      </c>
      <c r="Y22" s="3"/>
    </row>
    <row r="23" spans="2:25" x14ac:dyDescent="0.2">
      <c r="B23" s="71" t="s">
        <v>76</v>
      </c>
      <c r="C23" s="71" t="s">
        <v>6</v>
      </c>
      <c r="D23" s="33">
        <v>0.1075</v>
      </c>
      <c r="E23" s="34">
        <v>1.0388999999999999</v>
      </c>
      <c r="F23" s="34">
        <f>aktuelleAnleihen[[#This Row],[Aktueller Kurs]]-aktuelleAnleihen[[#This Row],[Kaufkurs]]</f>
        <v>0</v>
      </c>
      <c r="G23" s="35">
        <f ca="1">(aktuelleAnleihen[[#This Row],[Stückelung]]*aktuelleAnleihen[[#This Row],[Aktueller Kurs]]+aktuelleAnleihen[[#This Row],[Stückzinsen]])*aktuelleAnleihen[[#This Row],[Anteile]]</f>
        <v>2117.8547945205478</v>
      </c>
      <c r="H23" s="34">
        <f ca="1">aktuelleAnleihen[[#This Row],[Gewinn]]/aktuelleAnleihen[[#This Row],[Kaufpreis]]</f>
        <v>1.9507149597154797E-3</v>
      </c>
      <c r="I23" s="35">
        <f ca="1">aktuelleAnleihen[[#This Row],[Verkaufspreis]]-aktuelleAnleihen[[#This Row],[Kaufpreis]]+aktuelleAnleihen[[#This Row],[Anzahl Zinszahlungen]]*aktuelleAnleihen[[#This Row],[Coupon]]*aktuelleAnleihen[[#This Row],[Stückelung]]</f>
        <v>4.1232876712329016</v>
      </c>
      <c r="J23" s="71" t="s">
        <v>182</v>
      </c>
      <c r="K23" s="29">
        <v>2113.7315068493149</v>
      </c>
      <c r="L23" s="34">
        <v>1.0388999999999999</v>
      </c>
      <c r="M23" s="37">
        <v>45378</v>
      </c>
      <c r="N23" s="71">
        <v>2</v>
      </c>
      <c r="O23" s="71">
        <v>1000</v>
      </c>
      <c r="P23" s="36">
        <v>45317</v>
      </c>
      <c r="Q23" s="71" t="s">
        <v>189</v>
      </c>
      <c r="R23" s="29">
        <f ca="1">aktuelleAnleihen[[#This Row],[Stückelung]]*aktuelleAnleihen[[#This Row],[Coupon]]*($T$1-aktuelleAnleihen[[#This Row],[Letzte Zinszahlung]])/365</f>
        <v>20.027397260273972</v>
      </c>
      <c r="Y23" s="3"/>
    </row>
    <row r="24" spans="2:25" x14ac:dyDescent="0.2">
      <c r="B24" s="71" t="s">
        <v>57</v>
      </c>
      <c r="C24" s="71" t="s">
        <v>6</v>
      </c>
      <c r="D24" s="33">
        <v>0.09</v>
      </c>
      <c r="E24" s="34">
        <v>0.88</v>
      </c>
      <c r="F24" s="34">
        <f>aktuelleAnleihen[[#This Row],[Aktueller Kurs]]-aktuelleAnleihen[[#This Row],[Kaufkurs]]</f>
        <v>0</v>
      </c>
      <c r="G24" s="35">
        <f ca="1">(aktuelleAnleihen[[#This Row],[Stückelung]]*aktuelleAnleihen[[#This Row],[Aktueller Kurs]]+aktuelleAnleihen[[#This Row],[Stückzinsen]])*aktuelleAnleihen[[#This Row],[Anteile]]</f>
        <v>1778.7397260273972</v>
      </c>
      <c r="H24" s="34">
        <f ca="1">aktuelleAnleihen[[#This Row],[Gewinn]]/aktuelleAnleihen[[#This Row],[Kaufpreis]]</f>
        <v>1.9445044600142067E-3</v>
      </c>
      <c r="I24" s="35">
        <f ca="1">aktuelleAnleihen[[#This Row],[Verkaufspreis]]-aktuelleAnleihen[[#This Row],[Kaufpreis]]+aktuelleAnleihen[[#This Row],[Anzahl Zinszahlungen]]*aktuelleAnleihen[[#This Row],[Coupon]]*aktuelleAnleihen[[#This Row],[Stückelung]]</f>
        <v>3.4520547945205635</v>
      </c>
      <c r="J24" s="71" t="s">
        <v>182</v>
      </c>
      <c r="K24" s="29">
        <v>1775.2876712328766</v>
      </c>
      <c r="L24" s="34">
        <v>0.88</v>
      </c>
      <c r="M24" s="37">
        <v>45378</v>
      </c>
      <c r="N24" s="71">
        <v>2</v>
      </c>
      <c r="O24" s="71">
        <v>1000</v>
      </c>
      <c r="P24" s="36">
        <v>45347</v>
      </c>
      <c r="Q24" s="71" t="s">
        <v>189</v>
      </c>
      <c r="R24" s="29">
        <f ca="1">aktuelleAnleihen[[#This Row],[Stückelung]]*aktuelleAnleihen[[#This Row],[Coupon]]*($T$1-aktuelleAnleihen[[#This Row],[Letzte Zinszahlung]])/365</f>
        <v>9.3698630136986303</v>
      </c>
      <c r="Y24" s="3"/>
    </row>
    <row r="25" spans="2:25" x14ac:dyDescent="0.2">
      <c r="B25" s="71" t="s">
        <v>149</v>
      </c>
      <c r="C25" s="71" t="s">
        <v>6</v>
      </c>
      <c r="D25" s="33">
        <v>0.12</v>
      </c>
      <c r="E25" s="34">
        <v>1.056</v>
      </c>
      <c r="F25" s="34">
        <f>aktuelleAnleihen[[#This Row],[Aktueller Kurs]]-aktuelleAnleihen[[#This Row],[Kaufkurs]]</f>
        <v>-1.9999999999997797E-4</v>
      </c>
      <c r="G25" s="35">
        <f ca="1">(aktuelleAnleihen[[#This Row],[Stückelung]]*aktuelleAnleihen[[#This Row],[Aktueller Kurs]]+aktuelleAnleihen[[#This Row],[Stückzinsen]])*aktuelleAnleihen[[#This Row],[Anteile]]</f>
        <v>2174.4657534246576</v>
      </c>
      <c r="H25" s="34">
        <f ca="1">aktuelleAnleihen[[#This Row],[Gewinn]]/aktuelleAnleihen[[#This Row],[Kaufpreis]]</f>
        <v>1.9365117036504872E-3</v>
      </c>
      <c r="I25" s="35">
        <f ca="1">aktuelleAnleihen[[#This Row],[Verkaufspreis]]-aktuelleAnleihen[[#This Row],[Kaufpreis]]+aktuelleAnleihen[[#This Row],[Anzahl Zinszahlungen]]*aktuelleAnleihen[[#This Row],[Coupon]]*aktuelleAnleihen[[#This Row],[Stückelung]]</f>
        <v>4.2027397260271755</v>
      </c>
      <c r="J25" s="71" t="s">
        <v>182</v>
      </c>
      <c r="K25" s="29">
        <v>2170.2630136986304</v>
      </c>
      <c r="L25" s="34">
        <v>1.0562</v>
      </c>
      <c r="M25" s="37">
        <v>45378</v>
      </c>
      <c r="N25" s="71">
        <v>2</v>
      </c>
      <c r="O25" s="71">
        <v>1000</v>
      </c>
      <c r="P25" s="36">
        <v>45290</v>
      </c>
      <c r="Q25" s="71" t="s">
        <v>189</v>
      </c>
      <c r="R25" s="29">
        <f ca="1">aktuelleAnleihen[[#This Row],[Stückelung]]*aktuelleAnleihen[[#This Row],[Coupon]]*($T$1-aktuelleAnleihen[[#This Row],[Letzte Zinszahlung]])/365</f>
        <v>31.232876712328768</v>
      </c>
      <c r="Y25" s="3"/>
    </row>
    <row r="26" spans="2:25" x14ac:dyDescent="0.2">
      <c r="B26" s="71" t="s">
        <v>173</v>
      </c>
      <c r="C26" s="71" t="s">
        <v>3</v>
      </c>
      <c r="D26" s="33">
        <v>0.13428999999999999</v>
      </c>
      <c r="E26" s="34">
        <v>1.0242899999999999</v>
      </c>
      <c r="F26" s="34">
        <f>aktuelleAnleihen[[#This Row],[Aktueller Kurs]]-aktuelleAnleihen[[#This Row],[Kaufkurs]]</f>
        <v>-3.3100000000001462E-3</v>
      </c>
      <c r="G26" s="35">
        <f ca="1">(aktuelleAnleihen[[#This Row],[Stückelung]]*aktuelleAnleihen[[#This Row],[Aktueller Kurs]]+aktuelleAnleihen[[#This Row],[Stückzinsen]])*aktuelleAnleihen[[#This Row],[Anteile]]</f>
        <v>2065.5042191780822</v>
      </c>
      <c r="H26" s="34">
        <f ca="1">aktuelleAnleihen[[#This Row],[Gewinn]]/aktuelleAnleihen[[#This Row],[Kaufpreis]]</f>
        <v>-7.1077388144051676E-4</v>
      </c>
      <c r="I26" s="35">
        <f ca="1">aktuelleAnleihen[[#This Row],[Verkaufspreis]]-aktuelleAnleihen[[#This Row],[Kaufpreis]]+aktuelleAnleihen[[#This Row],[Anzahl Zinszahlungen]]*aktuelleAnleihen[[#This Row],[Coupon]]*aktuelleAnleihen[[#This Row],[Stückelung]]</f>
        <v>-1.4691506849317193</v>
      </c>
      <c r="J26" s="71" t="s">
        <v>182</v>
      </c>
      <c r="K26" s="29">
        <v>2066.9733698630139</v>
      </c>
      <c r="L26" s="34">
        <v>1.0276000000000001</v>
      </c>
      <c r="M26" s="37">
        <v>45378</v>
      </c>
      <c r="N26" s="71">
        <v>2000</v>
      </c>
      <c r="O26" s="71">
        <v>1</v>
      </c>
      <c r="P26" s="36">
        <v>45362</v>
      </c>
      <c r="Q26" s="71" t="s">
        <v>189</v>
      </c>
      <c r="R26" s="29">
        <f ca="1">aktuelleAnleihen[[#This Row],[Stückelung]]*aktuelleAnleihen[[#This Row],[Coupon]]*($T$1-aktuelleAnleihen[[#This Row],[Letzte Zinszahlung]])/365</f>
        <v>8.4621095890410961E-3</v>
      </c>
      <c r="Y26" s="3"/>
    </row>
    <row r="27" spans="2:25" x14ac:dyDescent="0.2">
      <c r="B27" s="71" t="s">
        <v>120</v>
      </c>
      <c r="C27" s="71" t="s">
        <v>11</v>
      </c>
      <c r="D27" s="33">
        <v>0.11432</v>
      </c>
      <c r="E27" s="34">
        <v>0.93284999999999996</v>
      </c>
      <c r="F27" s="34">
        <f>aktuelleAnleihen[[#This Row],[Aktueller Kurs]]-aktuelleAnleihen[[#This Row],[Kaufkurs]]</f>
        <v>-3.149999999999098E-3</v>
      </c>
      <c r="G27" s="35">
        <f ca="1">(aktuelleAnleihen[[#This Row],[Stückelung]]*aktuelleAnleihen[[#This Row],[Aktueller Kurs]]+aktuelleAnleihen[[#This Row],[Stückzinsen]])*aktuelleAnleihen[[#This Row],[Anteile]]</f>
        <v>1885.7451506849313</v>
      </c>
      <c r="H27" s="34">
        <f ca="1">aktuelleAnleihen[[#This Row],[Gewinn]]/aktuelleAnleihen[[#This Row],[Kaufpreis]]</f>
        <v>-1.0145487056519621E-3</v>
      </c>
      <c r="I27" s="35">
        <f ca="1">aktuelleAnleihen[[#This Row],[Verkaufspreis]]-aktuelleAnleihen[[#This Row],[Kaufpreis]]+aktuelleAnleihen[[#This Row],[Anzahl Zinszahlungen]]*aktuelleAnleihen[[#This Row],[Coupon]]*aktuelleAnleihen[[#This Row],[Stückelung]]</f>
        <v>-1.9151232876695303</v>
      </c>
      <c r="J27" s="71" t="s">
        <v>182</v>
      </c>
      <c r="K27" s="29">
        <v>1887.6602739726009</v>
      </c>
      <c r="L27" s="34">
        <v>0.93599999999999905</v>
      </c>
      <c r="M27" s="37">
        <v>45378</v>
      </c>
      <c r="N27" s="71">
        <v>2</v>
      </c>
      <c r="O27" s="71">
        <v>1000</v>
      </c>
      <c r="P27" s="36">
        <v>45353</v>
      </c>
      <c r="Q27" s="71" t="s">
        <v>189</v>
      </c>
      <c r="R27" s="29">
        <f ca="1">aktuelleAnleihen[[#This Row],[Stückelung]]*aktuelleAnleihen[[#This Row],[Coupon]]*($T$1-aktuelleAnleihen[[#This Row],[Letzte Zinszahlung]])/365</f>
        <v>10.022575342465753</v>
      </c>
      <c r="Y27" s="3"/>
    </row>
    <row r="28" spans="2:25" x14ac:dyDescent="0.2">
      <c r="B28" s="71" t="s">
        <v>89</v>
      </c>
      <c r="C28" s="71" t="s">
        <v>2</v>
      </c>
      <c r="D28" s="33">
        <v>0.10147</v>
      </c>
      <c r="E28" s="34">
        <v>0.68291999999999997</v>
      </c>
      <c r="F28" s="34">
        <f>aktuelleAnleihen[[#This Row],[Aktueller Kurs]]-aktuelleAnleihen[[#This Row],[Kaufkurs]]</f>
        <v>-2.6800000000000157E-3</v>
      </c>
      <c r="G28" s="35">
        <f ca="1">(aktuelleAnleihen[[#This Row],[Stückelung]]*aktuelleAnleihen[[#This Row],[Aktueller Kurs]]+aktuelleAnleihen[[#This Row],[Stückzinsen]])*aktuelleAnleihen[[#This Row],[Anteile]]</f>
        <v>1400.3119999999999</v>
      </c>
      <c r="H28" s="34">
        <f ca="1">aktuelleAnleihen[[#This Row],[Gewinn]]/aktuelleAnleihen[[#This Row],[Kaufpreis]]</f>
        <v>-1.0472399377934303E-3</v>
      </c>
      <c r="I28" s="35">
        <f ca="1">aktuelleAnleihen[[#This Row],[Verkaufspreis]]-aktuelleAnleihen[[#This Row],[Kaufpreis]]+aktuelleAnleihen[[#This Row],[Anzahl Zinszahlungen]]*aktuelleAnleihen[[#This Row],[Coupon]]*aktuelleAnleihen[[#This Row],[Stückelung]]</f>
        <v>-1.4680000000000746</v>
      </c>
      <c r="J28" s="71" t="s">
        <v>182</v>
      </c>
      <c r="K28" s="29">
        <v>1401.78</v>
      </c>
      <c r="L28" s="34">
        <v>0.68559999999999999</v>
      </c>
      <c r="M28" s="37">
        <v>45378</v>
      </c>
      <c r="N28" s="71">
        <v>2</v>
      </c>
      <c r="O28" s="71">
        <v>1000</v>
      </c>
      <c r="P28" s="36">
        <v>45323</v>
      </c>
      <c r="Q28" s="71" t="s">
        <v>189</v>
      </c>
      <c r="R28" s="29">
        <f ca="1">aktuelleAnleihen[[#This Row],[Stückelung]]*aktuelleAnleihen[[#This Row],[Coupon]]*($T$1-aktuelleAnleihen[[#This Row],[Letzte Zinszahlung]])/365</f>
        <v>17.236000000000001</v>
      </c>
      <c r="Y28" s="3"/>
    </row>
    <row r="29" spans="2:25" x14ac:dyDescent="0.2">
      <c r="B29" s="71" t="s">
        <v>44</v>
      </c>
      <c r="C29" s="71" t="s">
        <v>7</v>
      </c>
      <c r="D29" s="33">
        <v>0.105</v>
      </c>
      <c r="E29" s="34">
        <v>0.97350000000000003</v>
      </c>
      <c r="F29" s="34">
        <f>aktuelleAnleihen[[#This Row],[Aktueller Kurs]]-aktuelleAnleihen[[#This Row],[Kaufkurs]]</f>
        <v>-4.1999999999999815E-3</v>
      </c>
      <c r="G29" s="35">
        <f ca="1">(aktuelleAnleihen[[#This Row],[Stückelung]]*aktuelleAnleihen[[#This Row],[Aktueller Kurs]]+aktuelleAnleihen[[#This Row],[Stückzinsen]])*aktuelleAnleihen[[#This Row],[Anteile]]</f>
        <v>1949.3013698630136</v>
      </c>
      <c r="H29" s="34">
        <f ca="1">aktuelleAnleihen[[#This Row],[Gewinn]]/aktuelleAnleihen[[#This Row],[Kaufpreis]]</f>
        <v>-1.9845310397427025E-3</v>
      </c>
      <c r="I29" s="35">
        <f ca="1">aktuelleAnleihen[[#This Row],[Verkaufspreis]]-aktuelleAnleihen[[#This Row],[Kaufpreis]]+aktuelleAnleihen[[#This Row],[Anzahl Zinszahlungen]]*aktuelleAnleihen[[#This Row],[Coupon]]*aktuelleAnleihen[[#This Row],[Stückelung]]</f>
        <v>-4.0849315068496708</v>
      </c>
      <c r="J29" s="71" t="s">
        <v>182</v>
      </c>
      <c r="K29" s="29">
        <v>2058.3863013698633</v>
      </c>
      <c r="L29" s="34">
        <v>0.97770000000000001</v>
      </c>
      <c r="M29" s="37">
        <v>45378</v>
      </c>
      <c r="N29" s="71">
        <v>2</v>
      </c>
      <c r="O29" s="71">
        <v>1000</v>
      </c>
      <c r="P29" s="36">
        <v>45381</v>
      </c>
      <c r="Q29" s="71" t="s">
        <v>312</v>
      </c>
      <c r="R29" s="29">
        <f ca="1">aktuelleAnleihen[[#This Row],[Stückelung]]*aktuelleAnleihen[[#This Row],[Coupon]]*($T$1-aktuelleAnleihen[[#This Row],[Letzte Zinszahlung]])/365</f>
        <v>1.1506849315068493</v>
      </c>
      <c r="Y29" s="3"/>
    </row>
    <row r="30" spans="2:25" x14ac:dyDescent="0.2">
      <c r="B30" s="71" t="s">
        <v>70</v>
      </c>
      <c r="C30" s="71" t="s">
        <v>2</v>
      </c>
      <c r="D30" s="33">
        <v>0.125</v>
      </c>
      <c r="E30" s="34">
        <v>0.98</v>
      </c>
      <c r="F30" s="34">
        <f>aktuelleAnleihen[[#This Row],[Aktueller Kurs]]-aktuelleAnleihen[[#This Row],[Kaufkurs]]</f>
        <v>-1.0000000000000009E-2</v>
      </c>
      <c r="G30" s="35">
        <f ca="1">(aktuelleAnleihen[[#This Row],[Stückelung]]*aktuelleAnleihen[[#This Row],[Aktueller Kurs]]+aktuelleAnleihen[[#This Row],[Stückzinsen]])*aktuelleAnleihen[[#This Row],[Anteile]]</f>
        <v>1989.4520547945206</v>
      </c>
      <c r="H30" s="34">
        <f ca="1">aktuelleAnleihen[[#This Row],[Gewinn]]/aktuelleAnleihen[[#This Row],[Kaufpreis]]</f>
        <v>-7.5850758507584907E-3</v>
      </c>
      <c r="I30" s="35">
        <f ca="1">aktuelleAnleihen[[#This Row],[Verkaufspreis]]-aktuelleAnleihen[[#This Row],[Kaufpreis]]+aktuelleAnleihen[[#This Row],[Anzahl Zinszahlungen]]*aktuelleAnleihen[[#This Row],[Coupon]]*aktuelleAnleihen[[#This Row],[Stückelung]]</f>
        <v>-15.20547945205476</v>
      </c>
      <c r="J30" s="71" t="s">
        <v>182</v>
      </c>
      <c r="K30" s="29">
        <v>2004.6575342465753</v>
      </c>
      <c r="L30" s="34">
        <v>0.99</v>
      </c>
      <c r="M30" s="37">
        <v>45378</v>
      </c>
      <c r="N30" s="71">
        <v>2</v>
      </c>
      <c r="O30" s="71">
        <v>1000</v>
      </c>
      <c r="P30" s="36">
        <v>45342</v>
      </c>
      <c r="Q30" s="71" t="s">
        <v>189</v>
      </c>
      <c r="R30" s="29">
        <f ca="1">aktuelleAnleihen[[#This Row],[Stückelung]]*aktuelleAnleihen[[#This Row],[Coupon]]*($T$1-aktuelleAnleihen[[#This Row],[Letzte Zinszahlung]])/365</f>
        <v>14.726027397260275</v>
      </c>
      <c r="Y30" s="3"/>
    </row>
    <row r="31" spans="2:25" x14ac:dyDescent="0.2">
      <c r="B31" s="71" t="s">
        <v>140</v>
      </c>
      <c r="C31" s="71" t="s">
        <v>6</v>
      </c>
      <c r="D31" s="33">
        <v>0.12</v>
      </c>
      <c r="E31" s="34">
        <v>0.98499999999999999</v>
      </c>
      <c r="F31" s="34">
        <f>aktuelleAnleihen[[#This Row],[Aktueller Kurs]]-aktuelleAnleihen[[#This Row],[Kaufkurs]]</f>
        <v>-1.4000000000000012E-2</v>
      </c>
      <c r="G31" s="35">
        <f ca="1">(aktuelleAnleihen[[#This Row],[Stückelung]]*aktuelleAnleihen[[#This Row],[Aktueller Kurs]]+aktuelleAnleihen[[#This Row],[Stückzinsen]])*aktuelleAnleihen[[#This Row],[Anteile]]</f>
        <v>1971.3150684931506</v>
      </c>
      <c r="H31" s="34">
        <f ca="1">aktuelleAnleihen[[#This Row],[Gewinn]]/aktuelleAnleihen[[#This Row],[Kaufpreis]]</f>
        <v>-1.121776188810731E-2</v>
      </c>
      <c r="I31" s="35">
        <f ca="1">aktuelleAnleihen[[#This Row],[Verkaufspreis]]-aktuelleAnleihen[[#This Row],[Kaufpreis]]+aktuelleAnleihen[[#This Row],[Anzahl Zinszahlungen]]*aktuelleAnleihen[[#This Row],[Coupon]]*aktuelleAnleihen[[#This Row],[Stückelung]]</f>
        <v>-23.726027397260168</v>
      </c>
      <c r="J31" s="71" t="s">
        <v>182</v>
      </c>
      <c r="K31" s="29">
        <v>2115.0410958904108</v>
      </c>
      <c r="L31" s="34">
        <v>0.999</v>
      </c>
      <c r="M31" s="37">
        <v>45378</v>
      </c>
      <c r="N31" s="71">
        <v>2</v>
      </c>
      <c r="O31" s="71">
        <v>1000</v>
      </c>
      <c r="P31" s="36">
        <v>45383</v>
      </c>
      <c r="Q31" s="71" t="s">
        <v>312</v>
      </c>
      <c r="R31" s="29">
        <f ca="1">aktuelleAnleihen[[#This Row],[Stückelung]]*aktuelleAnleihen[[#This Row],[Coupon]]*($T$1-aktuelleAnleihen[[#This Row],[Letzte Zinszahlung]])/365</f>
        <v>0.65753424657534243</v>
      </c>
      <c r="Y31" s="3"/>
    </row>
    <row r="32" spans="2:25" x14ac:dyDescent="0.2">
      <c r="B32" s="71" t="s">
        <v>73</v>
      </c>
      <c r="C32" s="71" t="s">
        <v>2</v>
      </c>
      <c r="D32" s="33">
        <v>0.13</v>
      </c>
      <c r="E32" s="34">
        <v>1.01</v>
      </c>
      <c r="F32" s="34">
        <f>aktuelleAnleihen[[#This Row],[Aktueller Kurs]]-aktuelleAnleihen[[#This Row],[Kaufkurs]]</f>
        <v>-1.4999999999999902E-2</v>
      </c>
      <c r="G32" s="35">
        <f ca="1">(aktuelleAnleihen[[#This Row],[Stückelung]]*aktuelleAnleihen[[#This Row],[Aktueller Kurs]]+aktuelleAnleihen[[#This Row],[Stückzinsen]])*aktuelleAnleihen[[#This Row],[Anteile]]</f>
        <v>2065.5890410958905</v>
      </c>
      <c r="H32" s="34">
        <f ca="1">aktuelleAnleihen[[#This Row],[Gewinn]]/aktuelleAnleihen[[#This Row],[Kaufpreis]]</f>
        <v>-1.1964826293786845E-2</v>
      </c>
      <c r="I32" s="35">
        <f ca="1">aktuelleAnleihen[[#This Row],[Verkaufspreis]]-aktuelleAnleihen[[#This Row],[Kaufpreis]]+aktuelleAnleihen[[#This Row],[Anzahl Zinszahlungen]]*aktuelleAnleihen[[#This Row],[Coupon]]*aktuelleAnleihen[[#This Row],[Stückelung]]</f>
        <v>-25.013698630136787</v>
      </c>
      <c r="J32" s="71" t="s">
        <v>182</v>
      </c>
      <c r="K32" s="29">
        <v>2090.6027397260273</v>
      </c>
      <c r="L32" s="34">
        <v>1.0249999999999999</v>
      </c>
      <c r="M32" s="37">
        <v>45378</v>
      </c>
      <c r="N32" s="71">
        <v>20</v>
      </c>
      <c r="O32" s="71">
        <v>100</v>
      </c>
      <c r="P32" s="36">
        <v>45321</v>
      </c>
      <c r="Q32" s="71" t="s">
        <v>189</v>
      </c>
      <c r="R32" s="29">
        <f ca="1">aktuelleAnleihen[[#This Row],[Stückelung]]*aktuelleAnleihen[[#This Row],[Coupon]]*($T$1-aktuelleAnleihen[[#This Row],[Letzte Zinszahlung]])/365</f>
        <v>2.2794520547945205</v>
      </c>
      <c r="Y32" s="3"/>
    </row>
    <row r="33" spans="2:25" x14ac:dyDescent="0.2">
      <c r="B33" s="71" t="s">
        <v>143</v>
      </c>
      <c r="C33" s="71" t="s">
        <v>4</v>
      </c>
      <c r="D33" s="33">
        <v>8.6919999999999997E-2</v>
      </c>
      <c r="E33" s="34">
        <v>0.72519999999999996</v>
      </c>
      <c r="F33" s="34">
        <f>aktuelleAnleihen[[#This Row],[Aktueller Kurs]]-aktuelleAnleihen[[#This Row],[Kaufkurs]]</f>
        <v>-3.3599999999999075E-2</v>
      </c>
      <c r="G33" s="35">
        <f ca="1">(aktuelleAnleihen[[#This Row],[Stückelung]]*aktuelleAnleihen[[#This Row],[Aktueller Kurs]]+aktuelleAnleihen[[#This Row],[Stückzinsen]])*aktuelleAnleihen[[#This Row],[Anteile]]</f>
        <v>1488.0256438356164</v>
      </c>
      <c r="H33" s="34">
        <f ca="1">aktuelleAnleihen[[#This Row],[Gewinn]]/aktuelleAnleihen[[#This Row],[Kaufpreis]]</f>
        <v>-4.1153697207514842E-2</v>
      </c>
      <c r="I33" s="35">
        <f ca="1">aktuelleAnleihen[[#This Row],[Verkaufspreis]]-aktuelleAnleihen[[#This Row],[Kaufpreis]]+aktuelleAnleihen[[#This Row],[Anzahl Zinszahlungen]]*aktuelleAnleihen[[#This Row],[Coupon]]*aktuelleAnleihen[[#This Row],[Stückelung]]</f>
        <v>-63.866082191779014</v>
      </c>
      <c r="J33" s="71" t="s">
        <v>182</v>
      </c>
      <c r="K33" s="29">
        <v>1551.8917260273954</v>
      </c>
      <c r="L33" s="34">
        <v>0.75879999999999903</v>
      </c>
      <c r="M33" s="37">
        <v>45378</v>
      </c>
      <c r="N33" s="71">
        <v>2</v>
      </c>
      <c r="O33" s="71">
        <v>1000</v>
      </c>
      <c r="P33" s="36">
        <v>45306</v>
      </c>
      <c r="Q33" s="71" t="s">
        <v>189</v>
      </c>
      <c r="R33" s="29">
        <f ca="1">aktuelleAnleihen[[#This Row],[Stückelung]]*aktuelleAnleihen[[#This Row],[Coupon]]*($T$1-aktuelleAnleihen[[#This Row],[Letzte Zinszahlung]])/365</f>
        <v>18.812821917808218</v>
      </c>
      <c r="Y33" s="3"/>
    </row>
    <row r="34" spans="2:25" x14ac:dyDescent="0.2">
      <c r="B34" s="71" t="s">
        <v>66</v>
      </c>
      <c r="C34" s="71" t="s">
        <v>7</v>
      </c>
      <c r="D34" s="33">
        <v>0.12425</v>
      </c>
      <c r="E34" s="34">
        <v>0.6</v>
      </c>
      <c r="F34" s="34">
        <f>aktuelleAnleihen[[#This Row],[Aktueller Kurs]]-aktuelleAnleihen[[#This Row],[Kaufkurs]]</f>
        <v>0</v>
      </c>
      <c r="G34" s="35">
        <f ca="1">(aktuelleAnleihen[[#This Row],[Stückelung]]*aktuelleAnleihen[[#This Row],[Aktueller Kurs]]+aktuelleAnleihen[[#This Row],[Stückzinsen]])*aktuelleAnleihen[[#This Row],[Anteile]]</f>
        <v>1203.4041095890411</v>
      </c>
      <c r="H34" s="34">
        <f ca="1">aktuelleAnleihen[[#This Row],[Gewinn]]/aktuelleAnleihen[[#This Row],[Kaufpreis]]</f>
        <v>-4.5268206530302633E-2</v>
      </c>
      <c r="I34" s="35">
        <f ca="1">aktuelleAnleihen[[#This Row],[Verkaufspreis]]-aktuelleAnleihen[[#This Row],[Kaufpreis]]+aktuelleAnleihen[[#This Row],[Anzahl Zinszahlungen]]*aktuelleAnleihen[[#This Row],[Coupon]]*aktuelleAnleihen[[#This Row],[Stückelung]]</f>
        <v>-57.064791095890385</v>
      </c>
      <c r="J34" s="71" t="s">
        <v>182</v>
      </c>
      <c r="K34" s="29">
        <v>1260.5931506849315</v>
      </c>
      <c r="L34" s="34">
        <v>0.6</v>
      </c>
      <c r="M34" s="37">
        <v>45378</v>
      </c>
      <c r="N34" s="71">
        <v>2000</v>
      </c>
      <c r="O34" s="71">
        <v>1</v>
      </c>
      <c r="P34" s="36">
        <v>45380</v>
      </c>
      <c r="Q34" s="71" t="s">
        <v>312</v>
      </c>
      <c r="R34" s="29">
        <f ca="1">aktuelleAnleihen[[#This Row],[Stückelung]]*aktuelleAnleihen[[#This Row],[Coupon]]*($T$1-aktuelleAnleihen[[#This Row],[Letzte Zinszahlung]])/365</f>
        <v>1.7020547945205478E-3</v>
      </c>
      <c r="Y34" s="3"/>
    </row>
    <row r="35" spans="2:25" x14ac:dyDescent="0.2">
      <c r="B35" s="71" t="s">
        <v>170</v>
      </c>
      <c r="C35" s="71" t="s">
        <v>5</v>
      </c>
      <c r="D35" s="33">
        <v>0.08</v>
      </c>
      <c r="E35" s="34">
        <v>0.60499999999999998</v>
      </c>
      <c r="F35" s="34">
        <f>aktuelleAnleihen[[#This Row],[Aktueller Kurs]]-aktuelleAnleihen[[#This Row],[Kaufkurs]]</f>
        <v>-4.500000000000004E-2</v>
      </c>
      <c r="G35" s="35">
        <f ca="1">(aktuelleAnleihen[[#This Row],[Stückelung]]*aktuelleAnleihen[[#This Row],[Aktueller Kurs]]+aktuelleAnleihen[[#This Row],[Stückzinsen]])*aktuelleAnleihen[[#This Row],[Anteile]]</f>
        <v>1229.7260273972602</v>
      </c>
      <c r="H35" s="34">
        <f ca="1">aktuelleAnleihen[[#This Row],[Gewinn]]/aktuelleAnleihen[[#This Row],[Kaufpreis]]</f>
        <v>-6.6024387198801521E-2</v>
      </c>
      <c r="I35" s="35">
        <f ca="1">aktuelleAnleihen[[#This Row],[Verkaufspreis]]-aktuelleAnleihen[[#This Row],[Kaufpreis]]+aktuelleAnleihen[[#This Row],[Anzahl Zinszahlungen]]*aktuelleAnleihen[[#This Row],[Coupon]]*aktuelleAnleihen[[#This Row],[Stückelung]]</f>
        <v>-86.931506849315156</v>
      </c>
      <c r="J35" s="71" t="s">
        <v>182</v>
      </c>
      <c r="K35" s="29">
        <v>1316.6575342465753</v>
      </c>
      <c r="L35" s="34">
        <v>0.65</v>
      </c>
      <c r="M35" s="37">
        <v>45378</v>
      </c>
      <c r="N35" s="71">
        <v>2</v>
      </c>
      <c r="O35" s="71">
        <v>1000</v>
      </c>
      <c r="P35" s="36">
        <v>45340</v>
      </c>
      <c r="Q35" s="71" t="s">
        <v>189</v>
      </c>
      <c r="R35" s="29">
        <f ca="1">aktuelleAnleihen[[#This Row],[Stückelung]]*aktuelleAnleihen[[#This Row],[Coupon]]*($T$1-aktuelleAnleihen[[#This Row],[Letzte Zinszahlung]])/365</f>
        <v>9.8630136986301373</v>
      </c>
      <c r="Y35" s="3"/>
    </row>
    <row r="36" spans="2:25" x14ac:dyDescent="0.2">
      <c r="B36" s="71" t="s">
        <v>137</v>
      </c>
      <c r="C36" s="71" t="s">
        <v>2</v>
      </c>
      <c r="D36" s="33">
        <v>0.12</v>
      </c>
      <c r="E36" s="34"/>
      <c r="F36" s="34">
        <f>aktuelleAnleihen[[#This Row],[Aktueller Kurs]]-aktuelleAnleihen[[#This Row],[Kaufkurs]]</f>
        <v>-0.99</v>
      </c>
      <c r="G36" s="35">
        <f ca="1">(aktuelleAnleihen[[#This Row],[Stückelung]]*aktuelleAnleihen[[#This Row],[Aktueller Kurs]]+aktuelleAnleihen[[#This Row],[Stückzinsen]])*aktuelleAnleihen[[#This Row],[Anteile]]</f>
        <v>2.6301369863013697</v>
      </c>
      <c r="H36" s="34">
        <f ca="1">aktuelleAnleihen[[#This Row],[Gewinn]]/aktuelleAnleihen[[#This Row],[Kaufpreis]]</f>
        <v>-0.99865047995482792</v>
      </c>
      <c r="I36" s="35">
        <f ca="1">aktuelleAnleihen[[#This Row],[Verkaufspreis]]-aktuelleAnleihen[[#This Row],[Kaufpreis]]+aktuelleAnleihen[[#This Row],[Anzahl Zinszahlungen]]*aktuelleAnleihen[[#This Row],[Coupon]]*aktuelleAnleihen[[#This Row],[Stückelung]]</f>
        <v>-2035.1128767123289</v>
      </c>
      <c r="J36" s="71" t="s">
        <v>182</v>
      </c>
      <c r="K36" s="29">
        <v>2037.8630136986301</v>
      </c>
      <c r="L36" s="34">
        <v>0.99</v>
      </c>
      <c r="M36" s="37">
        <v>45378</v>
      </c>
      <c r="N36" s="71">
        <v>2000</v>
      </c>
      <c r="O36" s="71">
        <v>1</v>
      </c>
      <c r="P36" s="36">
        <v>45381</v>
      </c>
      <c r="Q36" s="71" t="s">
        <v>312</v>
      </c>
      <c r="R36" s="29">
        <f ca="1">aktuelleAnleihen[[#This Row],[Stückelung]]*aktuelleAnleihen[[#This Row],[Coupon]]*($T$1-aktuelleAnleihen[[#This Row],[Letzte Zinszahlung]])/365</f>
        <v>1.315068493150685E-3</v>
      </c>
      <c r="Y36" s="3"/>
    </row>
    <row r="37" spans="2:25" x14ac:dyDescent="0.2">
      <c r="Y37" s="3"/>
    </row>
    <row r="38" spans="2:25" x14ac:dyDescent="0.2">
      <c r="Y38" s="3"/>
    </row>
    <row r="39" spans="2:25" x14ac:dyDescent="0.2">
      <c r="Y39" s="3"/>
    </row>
    <row r="40" spans="2:25" x14ac:dyDescent="0.2">
      <c r="Y40" s="3"/>
    </row>
    <row r="41" spans="2:25" x14ac:dyDescent="0.2">
      <c r="Y41" s="3"/>
    </row>
  </sheetData>
  <phoneticPr fontId="8"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ummaryRight="0"/>
  </sheetPr>
  <dimension ref="A1:R969"/>
  <sheetViews>
    <sheetView topLeftCell="E1" workbookViewId="0">
      <pane ySplit="1" topLeftCell="A18" activePane="bottomLeft" state="frozen"/>
      <selection pane="bottomLeft" activeCell="O42" sqref="O42"/>
    </sheetView>
  </sheetViews>
  <sheetFormatPr defaultColWidth="12.5703125" defaultRowHeight="15.75" customHeight="1" x14ac:dyDescent="0.2"/>
  <cols>
    <col min="1" max="1" width="13.28515625" style="59" customWidth="1"/>
    <col min="2" max="2" width="41.85546875" style="60" bestFit="1" customWidth="1"/>
    <col min="3" max="3" width="28.42578125" style="60" customWidth="1"/>
    <col min="4" max="4" width="13.42578125" style="61" customWidth="1"/>
    <col min="5" max="5" width="9.28515625" style="60" customWidth="1"/>
    <col min="6" max="6" width="13.42578125" style="60" customWidth="1"/>
    <col min="7" max="7" width="11.42578125" style="60" customWidth="1"/>
    <col min="8" max="8" width="16" style="61" customWidth="1"/>
    <col min="9" max="9" width="12.5703125" style="60"/>
    <col min="10" max="10" width="24.7109375" style="60" customWidth="1"/>
    <col min="11" max="11" width="19.85546875" style="60" customWidth="1"/>
    <col min="12" max="12" width="12.7109375" style="60" bestFit="1" customWidth="1"/>
    <col min="13" max="13" width="13.140625" style="60" customWidth="1"/>
    <col min="14" max="14" width="17" style="60" bestFit="1" customWidth="1"/>
    <col min="15" max="15" width="102.5703125" style="60" customWidth="1"/>
    <col min="16" max="16" width="12.5703125" style="60"/>
  </cols>
  <sheetData>
    <row r="1" spans="1:16" ht="14.25" x14ac:dyDescent="0.2">
      <c r="A1" s="42" t="s">
        <v>176</v>
      </c>
      <c r="B1" s="25" t="s">
        <v>24</v>
      </c>
      <c r="C1" s="4" t="s">
        <v>26</v>
      </c>
      <c r="D1" s="41" t="s">
        <v>177</v>
      </c>
      <c r="E1" s="19" t="s">
        <v>27</v>
      </c>
      <c r="F1" s="20" t="s">
        <v>28</v>
      </c>
      <c r="G1" s="5" t="s">
        <v>29</v>
      </c>
      <c r="H1" s="41" t="s">
        <v>178</v>
      </c>
      <c r="I1" s="5" t="s">
        <v>25</v>
      </c>
      <c r="J1" s="21" t="s">
        <v>30</v>
      </c>
      <c r="K1" s="4" t="s">
        <v>31</v>
      </c>
      <c r="L1" s="4" t="s">
        <v>32</v>
      </c>
      <c r="M1" s="4" t="s">
        <v>33</v>
      </c>
      <c r="N1" s="4" t="s">
        <v>34</v>
      </c>
      <c r="O1" s="4" t="s">
        <v>35</v>
      </c>
      <c r="P1" s="27" t="s">
        <v>191</v>
      </c>
    </row>
    <row r="2" spans="1:16" ht="14.25" x14ac:dyDescent="0.2">
      <c r="A2" s="43">
        <v>45378</v>
      </c>
      <c r="B2" s="44" t="s">
        <v>36</v>
      </c>
      <c r="C2" s="44" t="s">
        <v>2</v>
      </c>
      <c r="D2" s="45">
        <f>(F2*G2+H2)*E2</f>
        <v>2040.3424657534247</v>
      </c>
      <c r="E2" s="46">
        <v>2</v>
      </c>
      <c r="F2" s="47">
        <v>1000</v>
      </c>
      <c r="G2" s="48">
        <v>1.01</v>
      </c>
      <c r="H2" s="45">
        <f>(F2*I2*(A2-K2)/365)</f>
        <v>10.171232876712329</v>
      </c>
      <c r="I2" s="48">
        <v>0.1125</v>
      </c>
      <c r="J2" s="47">
        <v>4</v>
      </c>
      <c r="K2" s="49">
        <v>45345</v>
      </c>
      <c r="L2" s="44" t="s">
        <v>37</v>
      </c>
      <c r="M2" s="44" t="s">
        <v>41</v>
      </c>
      <c r="N2" s="44" t="s">
        <v>38</v>
      </c>
      <c r="O2" s="50" t="s">
        <v>39</v>
      </c>
      <c r="P2" s="44" t="b">
        <v>1</v>
      </c>
    </row>
    <row r="3" spans="1:16" ht="14.25" x14ac:dyDescent="0.2">
      <c r="A3" s="43">
        <v>45378</v>
      </c>
      <c r="B3" s="44" t="s">
        <v>40</v>
      </c>
      <c r="C3" s="44" t="s">
        <v>11</v>
      </c>
      <c r="D3" s="45">
        <f t="shared" ref="D3:D41" si="0">(F3*G3+H3)*E3</f>
        <v>2075.1193424657536</v>
      </c>
      <c r="E3" s="46">
        <v>2</v>
      </c>
      <c r="F3" s="47">
        <v>1000</v>
      </c>
      <c r="G3" s="48">
        <v>1.01</v>
      </c>
      <c r="H3" s="45">
        <f>(F3*I3*(A3-K3)/365)</f>
        <v>27.55967123287671</v>
      </c>
      <c r="I3" s="48">
        <v>0.11430999999999999</v>
      </c>
      <c r="J3" s="47">
        <v>4</v>
      </c>
      <c r="K3" s="51">
        <v>45290</v>
      </c>
      <c r="L3" s="44" t="s">
        <v>37</v>
      </c>
      <c r="M3" s="44" t="s">
        <v>41</v>
      </c>
      <c r="N3" s="44" t="s">
        <v>42</v>
      </c>
      <c r="O3" s="50" t="s">
        <v>43</v>
      </c>
      <c r="P3" s="44" t="b">
        <v>1</v>
      </c>
    </row>
    <row r="4" spans="1:16" ht="14.25" x14ac:dyDescent="0.2">
      <c r="A4" s="43">
        <v>45378</v>
      </c>
      <c r="B4" s="52" t="s">
        <v>44</v>
      </c>
      <c r="C4" s="44" t="s">
        <v>7</v>
      </c>
      <c r="D4" s="45">
        <f>(F4*G4+H4)*E4</f>
        <v>2058.3863013698633</v>
      </c>
      <c r="E4" s="46">
        <v>2</v>
      </c>
      <c r="F4" s="53">
        <v>1000</v>
      </c>
      <c r="G4" s="54">
        <v>0.97770000000000001</v>
      </c>
      <c r="H4" s="45">
        <f>(F4*I4*(A4-K4)/365)</f>
        <v>51.493150684931507</v>
      </c>
      <c r="I4" s="54">
        <v>0.105</v>
      </c>
      <c r="J4" s="53">
        <v>2</v>
      </c>
      <c r="K4" s="55">
        <v>45199</v>
      </c>
      <c r="L4" s="56" t="s">
        <v>45</v>
      </c>
      <c r="M4" s="52" t="s">
        <v>46</v>
      </c>
      <c r="N4" s="57" t="s">
        <v>47</v>
      </c>
      <c r="O4" s="50" t="s">
        <v>48</v>
      </c>
      <c r="P4" s="44" t="b">
        <v>1</v>
      </c>
    </row>
    <row r="5" spans="1:16" ht="14.25" x14ac:dyDescent="0.2">
      <c r="A5" s="43">
        <v>45378</v>
      </c>
      <c r="B5" s="52" t="s">
        <v>49</v>
      </c>
      <c r="C5" s="44" t="s">
        <v>2</v>
      </c>
      <c r="D5" s="45">
        <f t="shared" si="0"/>
        <v>1147.7878904109589</v>
      </c>
      <c r="E5" s="46">
        <v>2</v>
      </c>
      <c r="F5" s="53">
        <v>1000</v>
      </c>
      <c r="G5" s="54">
        <v>0.56000000000000005</v>
      </c>
      <c r="H5" s="45">
        <f t="shared" ref="H5:H41" si="1">(F5*I5*(A5-K5)/365)</f>
        <v>13.893945205479453</v>
      </c>
      <c r="I5" s="54">
        <v>8.8969999999999994E-2</v>
      </c>
      <c r="J5" s="53">
        <v>4</v>
      </c>
      <c r="K5" s="55">
        <v>45321</v>
      </c>
      <c r="L5" s="56" t="s">
        <v>37</v>
      </c>
      <c r="M5" s="52" t="s">
        <v>41</v>
      </c>
      <c r="N5" s="57" t="s">
        <v>50</v>
      </c>
      <c r="O5" s="50" t="s">
        <v>51</v>
      </c>
      <c r="P5" s="44" t="b">
        <v>1</v>
      </c>
    </row>
    <row r="6" spans="1:16" ht="14.25" x14ac:dyDescent="0.2">
      <c r="A6" s="43">
        <v>45378</v>
      </c>
      <c r="B6" s="44" t="s">
        <v>52</v>
      </c>
      <c r="C6" s="44" t="s">
        <v>10</v>
      </c>
      <c r="D6" s="45">
        <f t="shared" si="0"/>
        <v>2003.9701369863012</v>
      </c>
      <c r="E6" s="46">
        <v>2</v>
      </c>
      <c r="F6" s="47">
        <v>1000</v>
      </c>
      <c r="G6" s="48">
        <v>0.97719999999999996</v>
      </c>
      <c r="H6" s="45">
        <f t="shared" si="1"/>
        <v>24.785068493150682</v>
      </c>
      <c r="I6" s="48">
        <v>0.10643</v>
      </c>
      <c r="J6" s="47">
        <v>4</v>
      </c>
      <c r="K6" s="49">
        <v>45293</v>
      </c>
      <c r="L6" s="44" t="s">
        <v>53</v>
      </c>
      <c r="M6" s="44" t="s">
        <v>54</v>
      </c>
      <c r="N6" s="44" t="s">
        <v>55</v>
      </c>
      <c r="O6" s="50" t="s">
        <v>56</v>
      </c>
      <c r="P6" s="44" t="b">
        <v>1</v>
      </c>
    </row>
    <row r="7" spans="1:16" ht="14.25" x14ac:dyDescent="0.2">
      <c r="A7" s="43">
        <v>45378</v>
      </c>
      <c r="B7" s="52" t="s">
        <v>57</v>
      </c>
      <c r="C7" s="44" t="s">
        <v>6</v>
      </c>
      <c r="D7" s="45">
        <f t="shared" si="0"/>
        <v>1775.2876712328766</v>
      </c>
      <c r="E7" s="46">
        <v>2</v>
      </c>
      <c r="F7" s="53">
        <v>1000</v>
      </c>
      <c r="G7" s="54">
        <v>0.88</v>
      </c>
      <c r="H7" s="45">
        <f t="shared" si="1"/>
        <v>7.6438356164383565</v>
      </c>
      <c r="I7" s="54">
        <v>0.09</v>
      </c>
      <c r="J7" s="53">
        <v>2</v>
      </c>
      <c r="K7" s="55">
        <v>45347</v>
      </c>
      <c r="L7" s="56" t="s">
        <v>58</v>
      </c>
      <c r="M7" s="52" t="s">
        <v>59</v>
      </c>
      <c r="N7" s="57" t="s">
        <v>60</v>
      </c>
      <c r="O7" s="50" t="s">
        <v>61</v>
      </c>
      <c r="P7" s="44" t="b">
        <v>1</v>
      </c>
    </row>
    <row r="8" spans="1:16" ht="14.25" x14ac:dyDescent="0.2">
      <c r="A8" s="43">
        <v>45378</v>
      </c>
      <c r="B8" s="44" t="s">
        <v>62</v>
      </c>
      <c r="C8" s="44" t="s">
        <v>10</v>
      </c>
      <c r="D8" s="45">
        <f t="shared" si="0"/>
        <v>2065.3561643835596</v>
      </c>
      <c r="E8" s="46">
        <v>2</v>
      </c>
      <c r="F8" s="47">
        <v>1000</v>
      </c>
      <c r="G8" s="48">
        <v>0.99549999999999905</v>
      </c>
      <c r="H8" s="45">
        <f t="shared" si="1"/>
        <v>37.178082191780824</v>
      </c>
      <c r="I8" s="48">
        <v>0.115</v>
      </c>
      <c r="J8" s="47">
        <v>2</v>
      </c>
      <c r="K8" s="51">
        <v>45260</v>
      </c>
      <c r="L8" s="44" t="s">
        <v>58</v>
      </c>
      <c r="M8" s="44" t="s">
        <v>63</v>
      </c>
      <c r="N8" s="44" t="s">
        <v>64</v>
      </c>
      <c r="O8" s="50" t="s">
        <v>65</v>
      </c>
      <c r="P8" s="44" t="b">
        <v>1</v>
      </c>
    </row>
    <row r="9" spans="1:16" ht="14.25" x14ac:dyDescent="0.2">
      <c r="A9" s="43">
        <v>45378</v>
      </c>
      <c r="B9" s="44" t="s">
        <v>66</v>
      </c>
      <c r="C9" s="44" t="s">
        <v>7</v>
      </c>
      <c r="D9" s="45">
        <f t="shared" si="0"/>
        <v>1260.5931506849315</v>
      </c>
      <c r="E9" s="46">
        <v>2000</v>
      </c>
      <c r="F9" s="44">
        <v>1</v>
      </c>
      <c r="G9" s="48">
        <v>0.6</v>
      </c>
      <c r="H9" s="45">
        <f t="shared" si="1"/>
        <v>3.0296575342465753E-2</v>
      </c>
      <c r="I9" s="48">
        <v>0.12425</v>
      </c>
      <c r="J9" s="44">
        <v>4</v>
      </c>
      <c r="K9" s="51">
        <v>45289</v>
      </c>
      <c r="L9" s="44" t="s">
        <v>67</v>
      </c>
      <c r="M9" s="44" t="s">
        <v>41</v>
      </c>
      <c r="N9" s="44" t="s">
        <v>68</v>
      </c>
      <c r="O9" s="50" t="s">
        <v>69</v>
      </c>
      <c r="P9" s="44" t="b">
        <v>1</v>
      </c>
    </row>
    <row r="10" spans="1:16" ht="14.25" x14ac:dyDescent="0.2">
      <c r="A10" s="43">
        <v>45378</v>
      </c>
      <c r="B10" s="44" t="s">
        <v>70</v>
      </c>
      <c r="C10" s="44" t="s">
        <v>2</v>
      </c>
      <c r="D10" s="45">
        <f t="shared" si="0"/>
        <v>2004.6575342465753</v>
      </c>
      <c r="E10" s="46">
        <v>2</v>
      </c>
      <c r="F10" s="47">
        <v>1000</v>
      </c>
      <c r="G10" s="48">
        <v>0.99</v>
      </c>
      <c r="H10" s="45">
        <f t="shared" si="1"/>
        <v>12.328767123287671</v>
      </c>
      <c r="I10" s="48">
        <v>0.125</v>
      </c>
      <c r="J10" s="47">
        <v>2</v>
      </c>
      <c r="K10" s="49">
        <v>45342</v>
      </c>
      <c r="L10" s="44" t="s">
        <v>37</v>
      </c>
      <c r="M10" s="44" t="s">
        <v>41</v>
      </c>
      <c r="N10" s="44" t="s">
        <v>71</v>
      </c>
      <c r="O10" s="50" t="s">
        <v>72</v>
      </c>
      <c r="P10" s="44" t="b">
        <v>1</v>
      </c>
    </row>
    <row r="11" spans="1:16" ht="14.25" x14ac:dyDescent="0.2">
      <c r="A11" s="43">
        <v>45378</v>
      </c>
      <c r="B11" s="44" t="s">
        <v>73</v>
      </c>
      <c r="C11" s="44" t="s">
        <v>2</v>
      </c>
      <c r="D11" s="45">
        <f t="shared" si="0"/>
        <v>2090.6027397260273</v>
      </c>
      <c r="E11" s="46">
        <v>20</v>
      </c>
      <c r="F11" s="47">
        <v>100</v>
      </c>
      <c r="G11" s="48">
        <v>1.0249999999999999</v>
      </c>
      <c r="H11" s="45">
        <f t="shared" si="1"/>
        <v>2.0301369863013701</v>
      </c>
      <c r="I11" s="48">
        <v>0.13</v>
      </c>
      <c r="J11" s="47">
        <v>4</v>
      </c>
      <c r="K11" s="49">
        <v>45321</v>
      </c>
      <c r="L11" s="44" t="s">
        <v>37</v>
      </c>
      <c r="M11" s="44" t="s">
        <v>54</v>
      </c>
      <c r="N11" s="44" t="s">
        <v>74</v>
      </c>
      <c r="O11" s="50" t="s">
        <v>75</v>
      </c>
      <c r="P11" s="44" t="b">
        <v>1</v>
      </c>
    </row>
    <row r="12" spans="1:16" ht="14.25" x14ac:dyDescent="0.2">
      <c r="A12" s="43">
        <v>45378</v>
      </c>
      <c r="B12" s="52" t="s">
        <v>76</v>
      </c>
      <c r="C12" s="44" t="s">
        <v>6</v>
      </c>
      <c r="D12" s="45">
        <f t="shared" si="0"/>
        <v>2113.7315068493149</v>
      </c>
      <c r="E12" s="46">
        <v>2</v>
      </c>
      <c r="F12" s="53">
        <v>1000</v>
      </c>
      <c r="G12" s="54">
        <v>1.0388999999999999</v>
      </c>
      <c r="H12" s="45">
        <f t="shared" si="1"/>
        <v>17.965753424657535</v>
      </c>
      <c r="I12" s="54">
        <v>0.1075</v>
      </c>
      <c r="J12" s="53">
        <v>1</v>
      </c>
      <c r="K12" s="49">
        <v>45317</v>
      </c>
      <c r="L12" s="56" t="s">
        <v>77</v>
      </c>
      <c r="M12" s="52" t="s">
        <v>41</v>
      </c>
      <c r="N12" s="57" t="s">
        <v>78</v>
      </c>
      <c r="O12" s="50" t="s">
        <v>79</v>
      </c>
      <c r="P12" s="44" t="b">
        <v>1</v>
      </c>
    </row>
    <row r="13" spans="1:16" ht="14.25" x14ac:dyDescent="0.2">
      <c r="A13" s="43">
        <v>45378</v>
      </c>
      <c r="B13" s="44" t="s">
        <v>80</v>
      </c>
      <c r="C13" s="44" t="s">
        <v>4</v>
      </c>
      <c r="D13" s="45">
        <f t="shared" si="0"/>
        <v>2008.5454246575343</v>
      </c>
      <c r="E13" s="46">
        <v>2</v>
      </c>
      <c r="F13" s="47">
        <v>1000</v>
      </c>
      <c r="G13" s="48">
        <v>1.0024999999999999</v>
      </c>
      <c r="H13" s="45">
        <f t="shared" si="1"/>
        <v>1.7727123287671231</v>
      </c>
      <c r="I13" s="48">
        <v>0.10784000000000001</v>
      </c>
      <c r="J13" s="47">
        <v>4</v>
      </c>
      <c r="K13" s="49">
        <v>45372</v>
      </c>
      <c r="L13" s="44" t="s">
        <v>81</v>
      </c>
      <c r="M13" s="44" t="s">
        <v>41</v>
      </c>
      <c r="N13" s="44" t="s">
        <v>82</v>
      </c>
      <c r="O13" s="50" t="s">
        <v>83</v>
      </c>
      <c r="P13" s="44" t="b">
        <v>0</v>
      </c>
    </row>
    <row r="14" spans="1:16" ht="14.25" x14ac:dyDescent="0.2">
      <c r="A14" s="43">
        <v>45378</v>
      </c>
      <c r="B14" s="44" t="s">
        <v>84</v>
      </c>
      <c r="C14" s="44" t="s">
        <v>10</v>
      </c>
      <c r="D14" s="45">
        <f t="shared" si="0"/>
        <v>2525.6405479452055</v>
      </c>
      <c r="E14" s="46">
        <v>1</v>
      </c>
      <c r="F14" s="47">
        <v>2500</v>
      </c>
      <c r="G14" s="48">
        <v>1.0075000000000001</v>
      </c>
      <c r="H14" s="45">
        <f t="shared" si="1"/>
        <v>6.890547945205479</v>
      </c>
      <c r="I14" s="48">
        <v>0.11178</v>
      </c>
      <c r="J14" s="47">
        <v>4</v>
      </c>
      <c r="K14" s="49">
        <v>45369</v>
      </c>
      <c r="L14" s="44" t="s">
        <v>85</v>
      </c>
      <c r="M14" s="44" t="s">
        <v>86</v>
      </c>
      <c r="N14" s="44" t="s">
        <v>87</v>
      </c>
      <c r="O14" s="50" t="s">
        <v>88</v>
      </c>
      <c r="P14" s="44" t="b">
        <v>1</v>
      </c>
    </row>
    <row r="15" spans="1:16" ht="14.25" x14ac:dyDescent="0.2">
      <c r="A15" s="43">
        <v>45378</v>
      </c>
      <c r="B15" s="52" t="s">
        <v>89</v>
      </c>
      <c r="C15" s="44" t="s">
        <v>2</v>
      </c>
      <c r="D15" s="45">
        <f t="shared" si="0"/>
        <v>1401.78</v>
      </c>
      <c r="E15" s="46">
        <v>2</v>
      </c>
      <c r="F15" s="53">
        <v>1000</v>
      </c>
      <c r="G15" s="54">
        <v>0.68559999999999999</v>
      </c>
      <c r="H15" s="45">
        <f t="shared" si="1"/>
        <v>15.290000000000001</v>
      </c>
      <c r="I15" s="54">
        <v>0.10147</v>
      </c>
      <c r="J15" s="53">
        <v>4</v>
      </c>
      <c r="K15" s="55">
        <v>45323</v>
      </c>
      <c r="L15" s="56" t="s">
        <v>37</v>
      </c>
      <c r="M15" s="52" t="s">
        <v>54</v>
      </c>
      <c r="N15" s="57" t="s">
        <v>90</v>
      </c>
      <c r="O15" s="50" t="s">
        <v>91</v>
      </c>
      <c r="P15" s="44" t="b">
        <v>1</v>
      </c>
    </row>
    <row r="16" spans="1:16" ht="14.25" x14ac:dyDescent="0.2">
      <c r="A16" s="43">
        <v>45378</v>
      </c>
      <c r="B16" s="44" t="s">
        <v>92</v>
      </c>
      <c r="C16" s="44" t="s">
        <v>10</v>
      </c>
      <c r="D16" s="45">
        <f t="shared" si="0"/>
        <v>1872.6164383561643</v>
      </c>
      <c r="E16" s="46">
        <v>2</v>
      </c>
      <c r="F16" s="47">
        <v>1000</v>
      </c>
      <c r="G16" s="48">
        <v>0.92249999999999999</v>
      </c>
      <c r="H16" s="45">
        <f t="shared" si="1"/>
        <v>13.808219178082192</v>
      </c>
      <c r="I16" s="48">
        <v>0.105</v>
      </c>
      <c r="J16" s="47">
        <v>4</v>
      </c>
      <c r="K16" s="49">
        <v>45330</v>
      </c>
      <c r="L16" s="44" t="s">
        <v>58</v>
      </c>
      <c r="M16" s="44" t="s">
        <v>54</v>
      </c>
      <c r="N16" s="44" t="s">
        <v>93</v>
      </c>
      <c r="O16" s="50" t="s">
        <v>94</v>
      </c>
      <c r="P16" s="44" t="b">
        <v>1</v>
      </c>
    </row>
    <row r="17" spans="1:16" ht="14.25" x14ac:dyDescent="0.2">
      <c r="A17" s="43">
        <v>45378</v>
      </c>
      <c r="B17" s="52" t="s">
        <v>95</v>
      </c>
      <c r="C17" s="48" t="s">
        <v>2</v>
      </c>
      <c r="D17" s="45">
        <f t="shared" si="0"/>
        <v>1239.6816986301369</v>
      </c>
      <c r="E17" s="46">
        <v>2</v>
      </c>
      <c r="F17" s="53">
        <v>1000</v>
      </c>
      <c r="G17" s="54">
        <v>0.60899999999999999</v>
      </c>
      <c r="H17" s="45">
        <f t="shared" si="1"/>
        <v>10.840849315068494</v>
      </c>
      <c r="I17" s="54">
        <v>9.6509999999999999E-2</v>
      </c>
      <c r="J17" s="53">
        <v>4</v>
      </c>
      <c r="K17" s="55">
        <v>45337</v>
      </c>
      <c r="L17" s="56" t="s">
        <v>37</v>
      </c>
      <c r="M17" s="52" t="s">
        <v>96</v>
      </c>
      <c r="N17" s="57" t="s">
        <v>97</v>
      </c>
      <c r="O17" s="50" t="s">
        <v>98</v>
      </c>
      <c r="P17" s="44" t="b">
        <v>1</v>
      </c>
    </row>
    <row r="18" spans="1:16" ht="14.25" x14ac:dyDescent="0.2">
      <c r="A18" s="43">
        <v>45378</v>
      </c>
      <c r="B18" s="52" t="s">
        <v>99</v>
      </c>
      <c r="C18" s="44" t="s">
        <v>11</v>
      </c>
      <c r="D18" s="45">
        <f t="shared" si="0"/>
        <v>1427.4882191780821</v>
      </c>
      <c r="E18" s="46">
        <v>200000</v>
      </c>
      <c r="F18" s="58">
        <v>0.01</v>
      </c>
      <c r="G18" s="54">
        <v>0.7</v>
      </c>
      <c r="H18" s="45">
        <f t="shared" si="1"/>
        <v>1.3744109589041096E-4</v>
      </c>
      <c r="I18" s="54">
        <v>0.11148</v>
      </c>
      <c r="J18" s="53">
        <v>4</v>
      </c>
      <c r="K18" s="55">
        <v>45333</v>
      </c>
      <c r="L18" s="56" t="s">
        <v>77</v>
      </c>
      <c r="M18" s="52" t="s">
        <v>41</v>
      </c>
      <c r="N18" s="57" t="s">
        <v>100</v>
      </c>
      <c r="O18" s="50" t="s">
        <v>101</v>
      </c>
      <c r="P18" s="44" t="b">
        <v>1</v>
      </c>
    </row>
    <row r="19" spans="1:16" ht="14.25" x14ac:dyDescent="0.2">
      <c r="A19" s="43">
        <v>45378</v>
      </c>
      <c r="B19" s="52" t="s">
        <v>102</v>
      </c>
      <c r="C19" s="44" t="s">
        <v>2</v>
      </c>
      <c r="D19" s="45">
        <f t="shared" si="0"/>
        <v>1221.6821917808218</v>
      </c>
      <c r="E19" s="46">
        <v>2</v>
      </c>
      <c r="F19" s="53">
        <v>1000</v>
      </c>
      <c r="G19" s="54">
        <v>0.60780000000000001</v>
      </c>
      <c r="H19" s="45">
        <f t="shared" si="1"/>
        <v>3.0410958904109591</v>
      </c>
      <c r="I19" s="54">
        <v>9.2499999999999999E-2</v>
      </c>
      <c r="J19" s="53">
        <v>2</v>
      </c>
      <c r="K19" s="55">
        <v>45366</v>
      </c>
      <c r="L19" s="56" t="s">
        <v>103</v>
      </c>
      <c r="M19" s="52" t="s">
        <v>54</v>
      </c>
      <c r="N19" s="57" t="s">
        <v>104</v>
      </c>
      <c r="O19" s="50" t="s">
        <v>105</v>
      </c>
      <c r="P19" s="44" t="b">
        <v>1</v>
      </c>
    </row>
    <row r="20" spans="1:16" ht="14.25" x14ac:dyDescent="0.2">
      <c r="A20" s="43">
        <v>45378</v>
      </c>
      <c r="B20" s="44" t="s">
        <v>106</v>
      </c>
      <c r="C20" s="44" t="s">
        <v>2</v>
      </c>
      <c r="D20" s="45">
        <f t="shared" si="0"/>
        <v>1719.1935342465752</v>
      </c>
      <c r="E20" s="46">
        <v>2</v>
      </c>
      <c r="F20" s="47">
        <v>1000</v>
      </c>
      <c r="G20" s="48">
        <v>0.8478</v>
      </c>
      <c r="H20" s="45">
        <f t="shared" si="1"/>
        <v>11.796767123287671</v>
      </c>
      <c r="I20" s="48">
        <v>0.10502</v>
      </c>
      <c r="J20" s="47">
        <v>4</v>
      </c>
      <c r="K20" s="49">
        <v>45337</v>
      </c>
      <c r="L20" s="44" t="s">
        <v>107</v>
      </c>
      <c r="M20" s="44" t="s">
        <v>59</v>
      </c>
      <c r="N20" s="44" t="s">
        <v>108</v>
      </c>
      <c r="O20" s="50" t="s">
        <v>109</v>
      </c>
      <c r="P20" s="44" t="b">
        <v>1</v>
      </c>
    </row>
    <row r="21" spans="1:16" ht="14.25" x14ac:dyDescent="0.2">
      <c r="A21" s="43">
        <v>45378</v>
      </c>
      <c r="B21" s="44" t="s">
        <v>110</v>
      </c>
      <c r="C21" s="44" t="s">
        <v>2</v>
      </c>
      <c r="D21" s="45">
        <f t="shared" si="0"/>
        <v>1924.4739726027399</v>
      </c>
      <c r="E21" s="46">
        <v>20</v>
      </c>
      <c r="F21" s="47">
        <v>100</v>
      </c>
      <c r="G21" s="48">
        <v>0.91010000000000002</v>
      </c>
      <c r="H21" s="45">
        <f t="shared" si="1"/>
        <v>5.2136986301369861</v>
      </c>
      <c r="I21" s="48">
        <v>0.11</v>
      </c>
      <c r="J21" s="47">
        <v>2</v>
      </c>
      <c r="K21" s="49">
        <v>45205</v>
      </c>
      <c r="L21" s="44" t="s">
        <v>37</v>
      </c>
      <c r="M21" s="44" t="s">
        <v>54</v>
      </c>
      <c r="N21" s="44" t="s">
        <v>111</v>
      </c>
      <c r="O21" s="50" t="s">
        <v>112</v>
      </c>
      <c r="P21" s="44" t="b">
        <v>1</v>
      </c>
    </row>
    <row r="22" spans="1:16" ht="14.25" x14ac:dyDescent="0.2">
      <c r="A22" s="43">
        <v>45378</v>
      </c>
      <c r="B22" s="44" t="s">
        <v>113</v>
      </c>
      <c r="C22" s="44" t="s">
        <v>8</v>
      </c>
      <c r="D22" s="45">
        <f t="shared" si="0"/>
        <v>2050.1007123287673</v>
      </c>
      <c r="E22" s="46">
        <v>2</v>
      </c>
      <c r="F22" s="47">
        <v>1000</v>
      </c>
      <c r="G22" s="48">
        <v>0.996</v>
      </c>
      <c r="H22" s="45">
        <f t="shared" si="1"/>
        <v>29.050356164383558</v>
      </c>
      <c r="I22" s="48">
        <v>0.13422000000000001</v>
      </c>
      <c r="J22" s="47">
        <v>4</v>
      </c>
      <c r="K22" s="49">
        <v>45299</v>
      </c>
      <c r="L22" s="44" t="s">
        <v>58</v>
      </c>
      <c r="M22" s="44" t="s">
        <v>114</v>
      </c>
      <c r="N22" s="44" t="s">
        <v>115</v>
      </c>
      <c r="O22" s="50" t="s">
        <v>116</v>
      </c>
      <c r="P22" s="44" t="b">
        <v>1</v>
      </c>
    </row>
    <row r="23" spans="1:16" ht="14.25" x14ac:dyDescent="0.2">
      <c r="A23" s="43">
        <v>45378</v>
      </c>
      <c r="B23" s="44" t="s">
        <v>117</v>
      </c>
      <c r="C23" s="44" t="s">
        <v>2</v>
      </c>
      <c r="D23" s="45">
        <f t="shared" si="0"/>
        <v>1918.6142465753423</v>
      </c>
      <c r="E23" s="46">
        <v>2</v>
      </c>
      <c r="F23" s="47">
        <v>1000</v>
      </c>
      <c r="G23" s="48">
        <v>0.95009999999999994</v>
      </c>
      <c r="H23" s="45">
        <f t="shared" si="1"/>
        <v>9.2071232876712319</v>
      </c>
      <c r="I23" s="48">
        <v>0.11201999999999999</v>
      </c>
      <c r="J23" s="47">
        <v>4</v>
      </c>
      <c r="K23" s="49">
        <v>45348</v>
      </c>
      <c r="L23" s="44" t="s">
        <v>58</v>
      </c>
      <c r="M23" s="44" t="s">
        <v>46</v>
      </c>
      <c r="N23" s="44" t="s">
        <v>118</v>
      </c>
      <c r="O23" s="50" t="s">
        <v>119</v>
      </c>
      <c r="P23" s="44" t="b">
        <v>0</v>
      </c>
    </row>
    <row r="24" spans="1:16" ht="14.25" x14ac:dyDescent="0.2">
      <c r="A24" s="43">
        <v>45378</v>
      </c>
      <c r="B24" s="44" t="s">
        <v>120</v>
      </c>
      <c r="C24" s="44" t="s">
        <v>11</v>
      </c>
      <c r="D24" s="45">
        <f t="shared" si="0"/>
        <v>1887.6602739726009</v>
      </c>
      <c r="E24" s="46">
        <v>2</v>
      </c>
      <c r="F24" s="47">
        <v>1000</v>
      </c>
      <c r="G24" s="48">
        <v>0.93599999999999905</v>
      </c>
      <c r="H24" s="45">
        <f t="shared" si="1"/>
        <v>7.8301369863013699</v>
      </c>
      <c r="I24" s="48">
        <v>0.11432</v>
      </c>
      <c r="J24" s="47">
        <v>4</v>
      </c>
      <c r="K24" s="49">
        <v>45353</v>
      </c>
      <c r="L24" s="44" t="s">
        <v>58</v>
      </c>
      <c r="M24" s="44" t="s">
        <v>54</v>
      </c>
      <c r="N24" s="44" t="s">
        <v>121</v>
      </c>
      <c r="O24" s="50" t="s">
        <v>122</v>
      </c>
      <c r="P24" s="44" t="b">
        <v>1</v>
      </c>
    </row>
    <row r="25" spans="1:16" ht="14.25" x14ac:dyDescent="0.2">
      <c r="A25" s="43">
        <v>45378</v>
      </c>
      <c r="B25" s="44" t="s">
        <v>123</v>
      </c>
      <c r="C25" s="44" t="s">
        <v>2</v>
      </c>
      <c r="D25" s="45">
        <f t="shared" si="0"/>
        <v>1896.9424657534248</v>
      </c>
      <c r="E25" s="46">
        <v>2</v>
      </c>
      <c r="F25" s="47">
        <v>1000</v>
      </c>
      <c r="G25" s="48">
        <v>0.93930000000000002</v>
      </c>
      <c r="H25" s="45">
        <f t="shared" si="1"/>
        <v>9.1712328767123292</v>
      </c>
      <c r="I25" s="48">
        <v>0.12875</v>
      </c>
      <c r="J25" s="47">
        <v>4</v>
      </c>
      <c r="K25" s="49">
        <v>45352</v>
      </c>
      <c r="L25" s="44" t="s">
        <v>124</v>
      </c>
      <c r="M25" s="44" t="s">
        <v>63</v>
      </c>
      <c r="N25" s="44" t="s">
        <v>125</v>
      </c>
      <c r="O25" s="50" t="s">
        <v>126</v>
      </c>
      <c r="P25" s="44" t="b">
        <v>1</v>
      </c>
    </row>
    <row r="26" spans="1:16" ht="14.25" x14ac:dyDescent="0.2">
      <c r="A26" s="43">
        <v>45378</v>
      </c>
      <c r="B26" s="44" t="s">
        <v>127</v>
      </c>
      <c r="C26" s="44" t="s">
        <v>2</v>
      </c>
      <c r="D26" s="45">
        <f t="shared" si="0"/>
        <v>2154.5242739725823</v>
      </c>
      <c r="E26" s="46">
        <v>2</v>
      </c>
      <c r="F26" s="47">
        <v>1000</v>
      </c>
      <c r="G26" s="48">
        <v>1.0473999999999899</v>
      </c>
      <c r="H26" s="45">
        <f t="shared" si="1"/>
        <v>29.862136986301369</v>
      </c>
      <c r="I26" s="48">
        <v>0.12386</v>
      </c>
      <c r="J26" s="47">
        <v>4</v>
      </c>
      <c r="K26" s="51">
        <v>45290</v>
      </c>
      <c r="L26" s="44" t="s">
        <v>58</v>
      </c>
      <c r="M26" s="44" t="s">
        <v>46</v>
      </c>
      <c r="N26" s="44" t="s">
        <v>128</v>
      </c>
      <c r="O26" s="50" t="s">
        <v>129</v>
      </c>
      <c r="P26" s="44" t="b">
        <v>1</v>
      </c>
    </row>
    <row r="27" spans="1:16" ht="14.25" x14ac:dyDescent="0.2">
      <c r="A27" s="43">
        <v>45378</v>
      </c>
      <c r="B27" s="44" t="s">
        <v>130</v>
      </c>
      <c r="C27" s="44" t="s">
        <v>3</v>
      </c>
      <c r="D27" s="45">
        <f t="shared" si="0"/>
        <v>1518.3118356164384</v>
      </c>
      <c r="E27" s="46">
        <v>2</v>
      </c>
      <c r="F27" s="47">
        <v>1000</v>
      </c>
      <c r="G27" s="48">
        <v>0.75</v>
      </c>
      <c r="H27" s="45">
        <f t="shared" si="1"/>
        <v>9.1559178082191792</v>
      </c>
      <c r="I27" s="48">
        <v>8.1509999999999999E-2</v>
      </c>
      <c r="J27" s="47">
        <v>4</v>
      </c>
      <c r="K27" s="49">
        <v>45337</v>
      </c>
      <c r="L27" s="44" t="s">
        <v>131</v>
      </c>
      <c r="M27" s="44" t="s">
        <v>41</v>
      </c>
      <c r="N27" s="44" t="s">
        <v>132</v>
      </c>
      <c r="O27" s="50" t="s">
        <v>133</v>
      </c>
      <c r="P27" s="44" t="b">
        <v>0</v>
      </c>
    </row>
    <row r="28" spans="1:16" ht="14.25" x14ac:dyDescent="0.2">
      <c r="A28" s="43">
        <v>45378</v>
      </c>
      <c r="B28" s="44" t="s">
        <v>134</v>
      </c>
      <c r="C28" s="44" t="s">
        <v>3</v>
      </c>
      <c r="D28" s="45">
        <f t="shared" si="0"/>
        <v>1567.5495890410939</v>
      </c>
      <c r="E28" s="46">
        <v>2</v>
      </c>
      <c r="F28" s="47">
        <v>1000</v>
      </c>
      <c r="G28" s="48">
        <v>0.78099999999999903</v>
      </c>
      <c r="H28" s="45">
        <f t="shared" si="1"/>
        <v>2.7747945205479421</v>
      </c>
      <c r="I28" s="48">
        <v>8.4399999999999906E-2</v>
      </c>
      <c r="J28" s="47">
        <v>4</v>
      </c>
      <c r="K28" s="49">
        <v>45366</v>
      </c>
      <c r="L28" s="44" t="s">
        <v>107</v>
      </c>
      <c r="M28" s="44" t="s">
        <v>96</v>
      </c>
      <c r="N28" s="44" t="s">
        <v>135</v>
      </c>
      <c r="O28" s="50" t="s">
        <v>136</v>
      </c>
      <c r="P28" s="44" t="b">
        <v>1</v>
      </c>
    </row>
    <row r="29" spans="1:16" ht="14.25" x14ac:dyDescent="0.2">
      <c r="A29" s="43">
        <v>45378</v>
      </c>
      <c r="B29" s="44" t="s">
        <v>137</v>
      </c>
      <c r="C29" s="44" t="s">
        <v>2</v>
      </c>
      <c r="D29" s="45">
        <f t="shared" si="0"/>
        <v>2037.8630136986301</v>
      </c>
      <c r="E29" s="46">
        <v>2000</v>
      </c>
      <c r="F29" s="47">
        <v>1</v>
      </c>
      <c r="G29" s="48">
        <v>0.99</v>
      </c>
      <c r="H29" s="45">
        <f t="shared" si="1"/>
        <v>2.8931506849315065E-2</v>
      </c>
      <c r="I29" s="48">
        <v>0.12</v>
      </c>
      <c r="J29" s="47">
        <v>4</v>
      </c>
      <c r="K29" s="51">
        <v>45290</v>
      </c>
      <c r="L29" s="44" t="s">
        <v>67</v>
      </c>
      <c r="M29" s="44" t="s">
        <v>41</v>
      </c>
      <c r="N29" s="44" t="s">
        <v>138</v>
      </c>
      <c r="O29" s="50" t="s">
        <v>139</v>
      </c>
      <c r="P29" s="44" t="b">
        <v>1</v>
      </c>
    </row>
    <row r="30" spans="1:16" ht="14.25" x14ac:dyDescent="0.2">
      <c r="A30" s="43">
        <v>45378</v>
      </c>
      <c r="B30" s="44" t="s">
        <v>140</v>
      </c>
      <c r="C30" s="44" t="s">
        <v>6</v>
      </c>
      <c r="D30" s="45">
        <f t="shared" si="0"/>
        <v>2115.0410958904108</v>
      </c>
      <c r="E30" s="46">
        <v>2</v>
      </c>
      <c r="F30" s="47">
        <v>1000</v>
      </c>
      <c r="G30" s="48">
        <v>0.999</v>
      </c>
      <c r="H30" s="45">
        <f t="shared" si="1"/>
        <v>58.520547945205479</v>
      </c>
      <c r="I30" s="48">
        <v>0.12</v>
      </c>
      <c r="J30" s="47">
        <v>2</v>
      </c>
      <c r="K30" s="49">
        <v>45200</v>
      </c>
      <c r="L30" s="44" t="s">
        <v>58</v>
      </c>
      <c r="M30" s="44" t="s">
        <v>41</v>
      </c>
      <c r="N30" s="44" t="s">
        <v>141</v>
      </c>
      <c r="O30" s="50" t="s">
        <v>142</v>
      </c>
      <c r="P30" s="44" t="b">
        <v>1</v>
      </c>
    </row>
    <row r="31" spans="1:16" ht="14.25" x14ac:dyDescent="0.2">
      <c r="A31" s="43">
        <v>45378</v>
      </c>
      <c r="B31" s="44" t="s">
        <v>143</v>
      </c>
      <c r="C31" s="44" t="s">
        <v>4</v>
      </c>
      <c r="D31" s="45">
        <f t="shared" si="0"/>
        <v>1551.8917260273954</v>
      </c>
      <c r="E31" s="46">
        <v>2</v>
      </c>
      <c r="F31" s="47">
        <v>1000</v>
      </c>
      <c r="G31" s="48">
        <v>0.75879999999999903</v>
      </c>
      <c r="H31" s="45">
        <f t="shared" si="1"/>
        <v>17.14586301369863</v>
      </c>
      <c r="I31" s="48">
        <v>8.6919999999999997E-2</v>
      </c>
      <c r="J31" s="47">
        <v>4</v>
      </c>
      <c r="K31" s="49">
        <v>45306</v>
      </c>
      <c r="L31" s="44" t="s">
        <v>58</v>
      </c>
      <c r="M31" s="44" t="s">
        <v>54</v>
      </c>
      <c r="N31" s="44" t="s">
        <v>144</v>
      </c>
      <c r="O31" s="50" t="s">
        <v>145</v>
      </c>
      <c r="P31" s="44" t="b">
        <v>1</v>
      </c>
    </row>
    <row r="32" spans="1:16" ht="14.25" x14ac:dyDescent="0.2">
      <c r="A32" s="43">
        <v>45378</v>
      </c>
      <c r="B32" s="44" t="s">
        <v>146</v>
      </c>
      <c r="C32" s="44" t="s">
        <v>5</v>
      </c>
      <c r="D32" s="45">
        <f t="shared" si="0"/>
        <v>2069.6095342465751</v>
      </c>
      <c r="E32" s="46">
        <v>2</v>
      </c>
      <c r="F32" s="47">
        <v>1000</v>
      </c>
      <c r="G32" s="48">
        <v>1.0323</v>
      </c>
      <c r="H32" s="45">
        <f t="shared" si="1"/>
        <v>2.5047671232876714</v>
      </c>
      <c r="I32" s="48">
        <v>0.11428000000000001</v>
      </c>
      <c r="J32" s="47">
        <v>4</v>
      </c>
      <c r="K32" s="49">
        <v>45370</v>
      </c>
      <c r="L32" s="44" t="s">
        <v>124</v>
      </c>
      <c r="M32" s="44" t="s">
        <v>54</v>
      </c>
      <c r="N32" s="44" t="s">
        <v>147</v>
      </c>
      <c r="O32" s="50" t="s">
        <v>148</v>
      </c>
      <c r="P32" s="44" t="b">
        <v>1</v>
      </c>
    </row>
    <row r="33" spans="1:18" ht="14.25" x14ac:dyDescent="0.2">
      <c r="A33" s="43">
        <v>45378</v>
      </c>
      <c r="B33" s="44" t="s">
        <v>149</v>
      </c>
      <c r="C33" s="44" t="s">
        <v>6</v>
      </c>
      <c r="D33" s="45">
        <f t="shared" si="0"/>
        <v>2170.2630136986304</v>
      </c>
      <c r="E33" s="46">
        <v>2</v>
      </c>
      <c r="F33" s="47">
        <v>1000</v>
      </c>
      <c r="G33" s="48">
        <v>1.0562</v>
      </c>
      <c r="H33" s="45">
        <f t="shared" si="1"/>
        <v>28.931506849315067</v>
      </c>
      <c r="I33" s="48">
        <v>0.12</v>
      </c>
      <c r="J33" s="47">
        <v>2</v>
      </c>
      <c r="K33" s="51">
        <v>45290</v>
      </c>
      <c r="L33" s="44" t="s">
        <v>103</v>
      </c>
      <c r="M33" s="44" t="s">
        <v>41</v>
      </c>
      <c r="N33" s="44" t="s">
        <v>150</v>
      </c>
      <c r="O33" s="50" t="s">
        <v>151</v>
      </c>
      <c r="P33" s="44" t="b">
        <v>1</v>
      </c>
    </row>
    <row r="34" spans="1:18" ht="14.25" x14ac:dyDescent="0.2">
      <c r="A34" s="43">
        <v>45378</v>
      </c>
      <c r="B34" s="52" t="s">
        <v>152</v>
      </c>
      <c r="C34" s="44" t="s">
        <v>12</v>
      </c>
      <c r="D34" s="45">
        <f t="shared" si="0"/>
        <v>1907.6232328767123</v>
      </c>
      <c r="E34" s="46">
        <v>2</v>
      </c>
      <c r="F34" s="53">
        <v>1000</v>
      </c>
      <c r="G34" s="54">
        <v>0.93420000000000003</v>
      </c>
      <c r="H34" s="45">
        <f t="shared" si="1"/>
        <v>19.611616438356162</v>
      </c>
      <c r="I34" s="54">
        <v>9.9419999999999994E-2</v>
      </c>
      <c r="J34" s="53">
        <v>4</v>
      </c>
      <c r="K34" s="55">
        <v>45306</v>
      </c>
      <c r="L34" s="56" t="s">
        <v>58</v>
      </c>
      <c r="M34" s="52" t="s">
        <v>96</v>
      </c>
      <c r="N34" s="57" t="s">
        <v>153</v>
      </c>
      <c r="O34" s="50" t="s">
        <v>154</v>
      </c>
      <c r="P34" s="44" t="b">
        <v>1</v>
      </c>
    </row>
    <row r="35" spans="1:18" ht="14.25" x14ac:dyDescent="0.2">
      <c r="A35" s="43">
        <v>45378</v>
      </c>
      <c r="B35" s="44" t="s">
        <v>155</v>
      </c>
      <c r="C35" s="44" t="s">
        <v>3</v>
      </c>
      <c r="D35" s="45">
        <f t="shared" si="0"/>
        <v>2079.8630136986299</v>
      </c>
      <c r="E35" s="46">
        <v>2000</v>
      </c>
      <c r="F35" s="47">
        <v>1</v>
      </c>
      <c r="G35" s="48">
        <v>1.0349999999999999</v>
      </c>
      <c r="H35" s="45">
        <f t="shared" si="1"/>
        <v>4.9315068493150684E-3</v>
      </c>
      <c r="I35" s="48">
        <v>0.12</v>
      </c>
      <c r="J35" s="47">
        <v>4</v>
      </c>
      <c r="K35" s="49">
        <v>45363</v>
      </c>
      <c r="L35" s="44" t="s">
        <v>53</v>
      </c>
      <c r="M35" s="44" t="s">
        <v>41</v>
      </c>
      <c r="N35" s="44" t="s">
        <v>156</v>
      </c>
      <c r="O35" s="50" t="s">
        <v>157</v>
      </c>
      <c r="P35" s="44" t="b">
        <v>1</v>
      </c>
    </row>
    <row r="36" spans="1:18" ht="14.25" x14ac:dyDescent="0.2">
      <c r="A36" s="43">
        <v>45378</v>
      </c>
      <c r="B36" s="44" t="s">
        <v>158</v>
      </c>
      <c r="C36" s="44" t="s">
        <v>3</v>
      </c>
      <c r="D36" s="45">
        <f t="shared" si="0"/>
        <v>2100.1054794520546</v>
      </c>
      <c r="E36" s="46">
        <v>2</v>
      </c>
      <c r="F36" s="47">
        <v>1000</v>
      </c>
      <c r="G36" s="48">
        <v>1.02</v>
      </c>
      <c r="H36" s="45">
        <f t="shared" si="1"/>
        <v>30.052739726027397</v>
      </c>
      <c r="I36" s="48">
        <v>0.12325</v>
      </c>
      <c r="J36" s="47">
        <v>4</v>
      </c>
      <c r="K36" s="51">
        <v>45289</v>
      </c>
      <c r="L36" s="44" t="s">
        <v>58</v>
      </c>
      <c r="M36" s="44" t="s">
        <v>59</v>
      </c>
      <c r="N36" s="44" t="s">
        <v>159</v>
      </c>
      <c r="O36" s="50" t="s">
        <v>160</v>
      </c>
      <c r="P36" s="44" t="b">
        <v>1</v>
      </c>
    </row>
    <row r="37" spans="1:18" ht="14.25" x14ac:dyDescent="0.2">
      <c r="A37" s="43">
        <v>45378</v>
      </c>
      <c r="B37" s="44" t="s">
        <v>161</v>
      </c>
      <c r="C37" s="44" t="s">
        <v>11</v>
      </c>
      <c r="D37" s="45">
        <f t="shared" si="0"/>
        <v>2015.4328767123291</v>
      </c>
      <c r="E37" s="46">
        <v>2000</v>
      </c>
      <c r="F37" s="47">
        <v>1</v>
      </c>
      <c r="G37" s="48">
        <v>1.0011000000000001</v>
      </c>
      <c r="H37" s="45">
        <f t="shared" si="1"/>
        <v>6.6164383561643832E-3</v>
      </c>
      <c r="I37" s="48">
        <v>0.115</v>
      </c>
      <c r="J37" s="47">
        <v>4</v>
      </c>
      <c r="K37" s="49">
        <v>45357</v>
      </c>
      <c r="L37" s="44" t="s">
        <v>77</v>
      </c>
      <c r="M37" s="44" t="s">
        <v>41</v>
      </c>
      <c r="N37" s="44" t="s">
        <v>162</v>
      </c>
      <c r="O37" s="50" t="s">
        <v>163</v>
      </c>
      <c r="P37" s="44" t="b">
        <v>0</v>
      </c>
    </row>
    <row r="38" spans="1:18" ht="14.25" x14ac:dyDescent="0.2">
      <c r="A38" s="43">
        <v>45378</v>
      </c>
      <c r="B38" s="52" t="s">
        <v>164</v>
      </c>
      <c r="C38" s="44" t="s">
        <v>10</v>
      </c>
      <c r="D38" s="45">
        <f t="shared" si="0"/>
        <v>1447.1835616438354</v>
      </c>
      <c r="E38" s="46">
        <v>2000</v>
      </c>
      <c r="F38" s="53">
        <v>1</v>
      </c>
      <c r="G38" s="54">
        <v>0.72</v>
      </c>
      <c r="H38" s="45">
        <f t="shared" si="1"/>
        <v>3.5917808219178083E-3</v>
      </c>
      <c r="I38" s="54">
        <v>0.10925</v>
      </c>
      <c r="J38" s="53">
        <v>4</v>
      </c>
      <c r="K38" s="55">
        <v>45366</v>
      </c>
      <c r="L38" s="56" t="s">
        <v>107</v>
      </c>
      <c r="M38" s="52" t="s">
        <v>41</v>
      </c>
      <c r="N38" s="57" t="s">
        <v>165</v>
      </c>
      <c r="O38" s="50" t="s">
        <v>166</v>
      </c>
      <c r="P38" s="44" t="b">
        <v>0</v>
      </c>
    </row>
    <row r="39" spans="1:18" ht="14.25" x14ac:dyDescent="0.2">
      <c r="A39" s="43">
        <v>45378</v>
      </c>
      <c r="B39" s="44" t="s">
        <v>167</v>
      </c>
      <c r="C39" s="44" t="s">
        <v>5</v>
      </c>
      <c r="D39" s="45">
        <f t="shared" si="0"/>
        <v>1516.1095890410959</v>
      </c>
      <c r="E39" s="46">
        <v>2</v>
      </c>
      <c r="F39" s="47">
        <v>1000</v>
      </c>
      <c r="G39" s="48">
        <v>0.68</v>
      </c>
      <c r="H39" s="45">
        <f t="shared" si="1"/>
        <v>78.054794520547944</v>
      </c>
      <c r="I39" s="48">
        <v>9.2499999999999999E-2</v>
      </c>
      <c r="J39" s="47">
        <v>1</v>
      </c>
      <c r="K39" s="49">
        <v>45070</v>
      </c>
      <c r="L39" s="44" t="s">
        <v>58</v>
      </c>
      <c r="M39" s="44" t="s">
        <v>41</v>
      </c>
      <c r="N39" s="44" t="s">
        <v>168</v>
      </c>
      <c r="O39" s="50" t="s">
        <v>169</v>
      </c>
      <c r="P39" s="44" t="b">
        <v>1</v>
      </c>
    </row>
    <row r="40" spans="1:18" ht="14.25" x14ac:dyDescent="0.2">
      <c r="A40" s="43">
        <v>45378</v>
      </c>
      <c r="B40" s="52" t="s">
        <v>170</v>
      </c>
      <c r="C40" s="44" t="s">
        <v>5</v>
      </c>
      <c r="D40" s="45">
        <f t="shared" si="0"/>
        <v>1316.6575342465753</v>
      </c>
      <c r="E40" s="46">
        <v>2</v>
      </c>
      <c r="F40" s="53">
        <v>1000</v>
      </c>
      <c r="G40" s="54">
        <v>0.65</v>
      </c>
      <c r="H40" s="45">
        <f t="shared" si="1"/>
        <v>8.3287671232876708</v>
      </c>
      <c r="I40" s="54">
        <v>0.08</v>
      </c>
      <c r="J40" s="53">
        <v>2</v>
      </c>
      <c r="K40" s="55">
        <v>45340</v>
      </c>
      <c r="L40" s="56" t="s">
        <v>58</v>
      </c>
      <c r="M40" s="52" t="s">
        <v>41</v>
      </c>
      <c r="N40" s="57" t="s">
        <v>171</v>
      </c>
      <c r="O40" s="50" t="s">
        <v>172</v>
      </c>
      <c r="P40" s="44" t="b">
        <v>1</v>
      </c>
    </row>
    <row r="41" spans="1:18" ht="14.25" x14ac:dyDescent="0.2">
      <c r="A41" s="43">
        <v>45378</v>
      </c>
      <c r="B41" s="44" t="s">
        <v>173</v>
      </c>
      <c r="C41" s="44" t="s">
        <v>3</v>
      </c>
      <c r="D41" s="45">
        <f t="shared" si="0"/>
        <v>2066.9733698630139</v>
      </c>
      <c r="E41" s="46">
        <v>2000</v>
      </c>
      <c r="F41" s="47">
        <v>1</v>
      </c>
      <c r="G41" s="48">
        <v>1.0276000000000001</v>
      </c>
      <c r="H41" s="45">
        <f t="shared" si="1"/>
        <v>5.8866849315068488E-3</v>
      </c>
      <c r="I41" s="48">
        <v>0.13428999999999999</v>
      </c>
      <c r="J41" s="47">
        <v>4</v>
      </c>
      <c r="K41" s="49">
        <v>45362</v>
      </c>
      <c r="L41" s="44" t="s">
        <v>77</v>
      </c>
      <c r="M41" s="44" t="s">
        <v>54</v>
      </c>
      <c r="N41" s="44" t="s">
        <v>174</v>
      </c>
      <c r="O41" s="50" t="s">
        <v>175</v>
      </c>
      <c r="P41" s="44" t="b">
        <v>1</v>
      </c>
    </row>
    <row r="42" spans="1:18" s="3" customFormat="1" ht="14.25" x14ac:dyDescent="0.2">
      <c r="A42" s="36"/>
      <c r="D42" s="32"/>
      <c r="G42" s="33"/>
      <c r="H42" s="31"/>
      <c r="I42" s="33"/>
      <c r="K42" s="36"/>
      <c r="R42" s="40"/>
    </row>
    <row r="43" spans="1:18" ht="12.75" x14ac:dyDescent="0.2">
      <c r="E43" s="62"/>
      <c r="F43" s="63"/>
      <c r="G43" s="64"/>
      <c r="I43" s="64"/>
      <c r="J43" s="63"/>
      <c r="L43" s="65"/>
      <c r="N43" s="66"/>
    </row>
    <row r="44" spans="1:18" ht="12.75" x14ac:dyDescent="0.2">
      <c r="E44" s="62"/>
      <c r="F44" s="63"/>
      <c r="G44" s="64"/>
      <c r="I44" s="64"/>
      <c r="J44" s="63"/>
      <c r="L44" s="65"/>
      <c r="N44" s="66"/>
    </row>
    <row r="45" spans="1:18" ht="12.75" x14ac:dyDescent="0.2">
      <c r="E45" s="62"/>
      <c r="F45" s="63"/>
      <c r="G45" s="64"/>
      <c r="I45" s="64"/>
      <c r="J45" s="63"/>
      <c r="L45" s="65"/>
      <c r="N45" s="66"/>
    </row>
    <row r="46" spans="1:18" ht="12.75" x14ac:dyDescent="0.2">
      <c r="E46" s="62"/>
      <c r="F46" s="63"/>
      <c r="G46" s="64"/>
      <c r="I46" s="64"/>
      <c r="J46" s="63"/>
      <c r="L46" s="65"/>
      <c r="N46" s="66"/>
    </row>
    <row r="47" spans="1:18" ht="12.75" x14ac:dyDescent="0.2">
      <c r="E47" s="62"/>
      <c r="F47" s="63"/>
      <c r="G47" s="64"/>
      <c r="I47" s="64"/>
      <c r="J47" s="63"/>
      <c r="L47" s="65"/>
      <c r="N47" s="66"/>
    </row>
    <row r="48" spans="1:18" ht="12.75" x14ac:dyDescent="0.2">
      <c r="E48" s="62"/>
      <c r="F48" s="63"/>
      <c r="G48" s="64"/>
      <c r="I48" s="64"/>
      <c r="J48" s="63"/>
      <c r="L48" s="65"/>
      <c r="N48" s="66"/>
    </row>
    <row r="49" spans="5:14" ht="12.75" x14ac:dyDescent="0.2">
      <c r="E49" s="62"/>
      <c r="F49" s="63"/>
      <c r="G49" s="64"/>
      <c r="I49" s="64"/>
      <c r="J49" s="63"/>
      <c r="L49" s="65"/>
      <c r="N49" s="66"/>
    </row>
    <row r="50" spans="5:14" ht="12.75" x14ac:dyDescent="0.2">
      <c r="E50" s="62"/>
      <c r="F50" s="63"/>
      <c r="G50" s="64"/>
      <c r="I50" s="64"/>
      <c r="J50" s="63"/>
      <c r="L50" s="65"/>
      <c r="N50" s="66"/>
    </row>
    <row r="51" spans="5:14" ht="12.75" x14ac:dyDescent="0.2">
      <c r="E51" s="62"/>
      <c r="F51" s="63"/>
      <c r="G51" s="64"/>
      <c r="I51" s="64"/>
      <c r="J51" s="63"/>
      <c r="L51" s="65"/>
      <c r="N51" s="66"/>
    </row>
    <row r="52" spans="5:14" ht="12.75" x14ac:dyDescent="0.2">
      <c r="E52" s="62"/>
      <c r="F52" s="63"/>
      <c r="G52" s="64"/>
      <c r="I52" s="64"/>
      <c r="J52" s="63"/>
      <c r="L52" s="65"/>
      <c r="N52" s="66"/>
    </row>
    <row r="53" spans="5:14" ht="12.75" x14ac:dyDescent="0.2">
      <c r="E53" s="62"/>
      <c r="F53" s="63"/>
      <c r="G53" s="64"/>
      <c r="I53" s="64"/>
      <c r="J53" s="63"/>
      <c r="L53" s="65"/>
      <c r="N53" s="66"/>
    </row>
    <row r="54" spans="5:14" ht="12.75" x14ac:dyDescent="0.2">
      <c r="E54" s="62"/>
      <c r="F54" s="63"/>
      <c r="G54" s="64"/>
      <c r="I54" s="64"/>
      <c r="J54" s="63"/>
      <c r="L54" s="65"/>
      <c r="N54" s="66"/>
    </row>
    <row r="55" spans="5:14" ht="12.75" x14ac:dyDescent="0.2">
      <c r="E55" s="62"/>
      <c r="F55" s="63"/>
      <c r="G55" s="64"/>
      <c r="I55" s="64"/>
      <c r="J55" s="63"/>
      <c r="L55" s="65"/>
      <c r="N55" s="66"/>
    </row>
    <row r="56" spans="5:14" ht="12.75" x14ac:dyDescent="0.2">
      <c r="E56" s="62"/>
      <c r="F56" s="63"/>
      <c r="G56" s="64"/>
      <c r="I56" s="64"/>
      <c r="J56" s="63"/>
      <c r="L56" s="65"/>
      <c r="N56" s="66"/>
    </row>
    <row r="57" spans="5:14" ht="12.75" x14ac:dyDescent="0.2">
      <c r="E57" s="62"/>
      <c r="F57" s="63"/>
      <c r="G57" s="64"/>
      <c r="I57" s="64"/>
      <c r="J57" s="63"/>
      <c r="L57" s="65"/>
      <c r="N57" s="66"/>
    </row>
    <row r="58" spans="5:14" ht="12.75" x14ac:dyDescent="0.2">
      <c r="E58" s="62"/>
      <c r="F58" s="63"/>
      <c r="G58" s="64"/>
      <c r="I58" s="64"/>
      <c r="J58" s="63"/>
      <c r="L58" s="65"/>
      <c r="N58" s="66"/>
    </row>
    <row r="59" spans="5:14" ht="12.75" x14ac:dyDescent="0.2">
      <c r="E59" s="62"/>
      <c r="F59" s="63"/>
      <c r="G59" s="64"/>
      <c r="I59" s="64"/>
      <c r="J59" s="63"/>
      <c r="L59" s="65"/>
      <c r="N59" s="66"/>
    </row>
    <row r="60" spans="5:14" ht="12.75" x14ac:dyDescent="0.2">
      <c r="E60" s="62"/>
      <c r="F60" s="63"/>
      <c r="G60" s="64"/>
      <c r="I60" s="64"/>
      <c r="J60" s="63"/>
      <c r="L60" s="65"/>
      <c r="N60" s="66"/>
    </row>
    <row r="61" spans="5:14" ht="12.75" x14ac:dyDescent="0.2">
      <c r="E61" s="62"/>
      <c r="F61" s="63"/>
      <c r="G61" s="64"/>
      <c r="I61" s="64"/>
      <c r="J61" s="63"/>
      <c r="L61" s="65"/>
      <c r="N61" s="66"/>
    </row>
    <row r="62" spans="5:14" ht="12.75" x14ac:dyDescent="0.2">
      <c r="E62" s="62"/>
      <c r="F62" s="63"/>
      <c r="G62" s="64"/>
      <c r="I62" s="64"/>
      <c r="J62" s="63"/>
      <c r="L62" s="65"/>
      <c r="N62" s="66"/>
    </row>
    <row r="63" spans="5:14" ht="12.75" x14ac:dyDescent="0.2">
      <c r="E63" s="62"/>
      <c r="F63" s="63"/>
      <c r="G63" s="64"/>
      <c r="I63" s="64"/>
      <c r="J63" s="63"/>
      <c r="L63" s="65"/>
      <c r="N63" s="66"/>
    </row>
    <row r="64" spans="5:14" ht="12.75" x14ac:dyDescent="0.2">
      <c r="E64" s="62"/>
      <c r="F64" s="63"/>
      <c r="G64" s="64"/>
      <c r="I64" s="64"/>
      <c r="J64" s="63"/>
      <c r="L64" s="65"/>
      <c r="N64" s="66"/>
    </row>
    <row r="65" spans="5:14" ht="12.75" x14ac:dyDescent="0.2">
      <c r="E65" s="62"/>
      <c r="F65" s="63"/>
      <c r="G65" s="64"/>
      <c r="I65" s="64"/>
      <c r="J65" s="63"/>
      <c r="L65" s="65"/>
      <c r="N65" s="66"/>
    </row>
    <row r="66" spans="5:14" ht="12.75" x14ac:dyDescent="0.2">
      <c r="E66" s="62"/>
      <c r="F66" s="63"/>
      <c r="G66" s="64"/>
      <c r="I66" s="64"/>
      <c r="J66" s="63"/>
      <c r="L66" s="65"/>
      <c r="N66" s="66"/>
    </row>
    <row r="67" spans="5:14" ht="12.75" x14ac:dyDescent="0.2">
      <c r="E67" s="62"/>
      <c r="F67" s="63"/>
      <c r="G67" s="64"/>
      <c r="I67" s="64"/>
      <c r="J67" s="63"/>
      <c r="L67" s="65"/>
      <c r="N67" s="66"/>
    </row>
    <row r="68" spans="5:14" ht="12.75" x14ac:dyDescent="0.2">
      <c r="E68" s="62"/>
      <c r="F68" s="63"/>
      <c r="G68" s="64"/>
      <c r="I68" s="64"/>
      <c r="J68" s="63"/>
      <c r="L68" s="65"/>
      <c r="N68" s="66"/>
    </row>
    <row r="69" spans="5:14" ht="12.75" x14ac:dyDescent="0.2">
      <c r="E69" s="62"/>
      <c r="F69" s="63"/>
      <c r="G69" s="64"/>
      <c r="I69" s="64"/>
      <c r="J69" s="63"/>
      <c r="L69" s="65"/>
      <c r="N69" s="66"/>
    </row>
    <row r="70" spans="5:14" ht="12.75" x14ac:dyDescent="0.2">
      <c r="E70" s="62"/>
      <c r="F70" s="63"/>
      <c r="G70" s="64"/>
      <c r="I70" s="64"/>
      <c r="J70" s="63"/>
      <c r="L70" s="65"/>
      <c r="N70" s="66"/>
    </row>
    <row r="71" spans="5:14" ht="12.75" x14ac:dyDescent="0.2">
      <c r="E71" s="62"/>
      <c r="F71" s="63"/>
      <c r="G71" s="64"/>
      <c r="I71" s="64"/>
      <c r="J71" s="63"/>
      <c r="L71" s="65"/>
      <c r="N71" s="66"/>
    </row>
    <row r="72" spans="5:14" ht="12.75" x14ac:dyDescent="0.2">
      <c r="E72" s="62"/>
      <c r="F72" s="63"/>
      <c r="G72" s="64"/>
      <c r="I72" s="64"/>
      <c r="J72" s="63"/>
      <c r="L72" s="65"/>
      <c r="N72" s="66"/>
    </row>
    <row r="73" spans="5:14" ht="12.75" x14ac:dyDescent="0.2">
      <c r="E73" s="62"/>
      <c r="F73" s="63"/>
      <c r="G73" s="64"/>
      <c r="I73" s="64"/>
      <c r="J73" s="63"/>
      <c r="L73" s="65"/>
      <c r="N73" s="66"/>
    </row>
    <row r="74" spans="5:14" ht="12.75" x14ac:dyDescent="0.2">
      <c r="E74" s="62"/>
      <c r="F74" s="63"/>
      <c r="G74" s="64"/>
      <c r="I74" s="64"/>
      <c r="J74" s="63"/>
      <c r="L74" s="65"/>
      <c r="N74" s="66"/>
    </row>
    <row r="75" spans="5:14" ht="12.75" x14ac:dyDescent="0.2">
      <c r="E75" s="62"/>
      <c r="F75" s="63"/>
      <c r="G75" s="64"/>
      <c r="I75" s="64"/>
      <c r="J75" s="63"/>
      <c r="L75" s="65"/>
      <c r="N75" s="66"/>
    </row>
    <row r="76" spans="5:14" ht="12.75" x14ac:dyDescent="0.2">
      <c r="E76" s="62"/>
      <c r="F76" s="63"/>
      <c r="G76" s="64"/>
      <c r="I76" s="64"/>
      <c r="J76" s="63"/>
      <c r="L76" s="65"/>
      <c r="N76" s="66"/>
    </row>
    <row r="77" spans="5:14" ht="12.75" x14ac:dyDescent="0.2">
      <c r="E77" s="62"/>
      <c r="F77" s="63"/>
      <c r="G77" s="64"/>
      <c r="I77" s="64"/>
      <c r="J77" s="63"/>
      <c r="L77" s="65"/>
      <c r="N77" s="66"/>
    </row>
    <row r="78" spans="5:14" ht="12.75" x14ac:dyDescent="0.2">
      <c r="E78" s="62"/>
      <c r="F78" s="63"/>
      <c r="G78" s="64"/>
      <c r="I78" s="64"/>
      <c r="J78" s="63"/>
      <c r="L78" s="65"/>
      <c r="N78" s="66"/>
    </row>
    <row r="79" spans="5:14" ht="12.75" x14ac:dyDescent="0.2">
      <c r="E79" s="62"/>
      <c r="F79" s="63"/>
      <c r="G79" s="64"/>
      <c r="I79" s="64"/>
      <c r="J79" s="63"/>
      <c r="L79" s="65"/>
      <c r="N79" s="66"/>
    </row>
    <row r="80" spans="5:14" ht="12.75" x14ac:dyDescent="0.2">
      <c r="E80" s="62"/>
      <c r="F80" s="63"/>
      <c r="G80" s="64"/>
      <c r="I80" s="64"/>
      <c r="J80" s="63"/>
      <c r="L80" s="65"/>
      <c r="N80" s="66"/>
    </row>
    <row r="81" spans="5:14" ht="12.75" x14ac:dyDescent="0.2">
      <c r="E81" s="62"/>
      <c r="F81" s="63"/>
      <c r="G81" s="64"/>
      <c r="I81" s="64"/>
      <c r="J81" s="63"/>
      <c r="L81" s="65"/>
      <c r="N81" s="66"/>
    </row>
    <row r="82" spans="5:14" ht="12.75" x14ac:dyDescent="0.2">
      <c r="E82" s="62"/>
      <c r="F82" s="63"/>
      <c r="G82" s="64"/>
      <c r="I82" s="64"/>
      <c r="J82" s="63"/>
      <c r="L82" s="65"/>
      <c r="N82" s="66"/>
    </row>
    <row r="83" spans="5:14" ht="12.75" x14ac:dyDescent="0.2">
      <c r="E83" s="62"/>
      <c r="F83" s="63"/>
      <c r="G83" s="64"/>
      <c r="I83" s="64"/>
      <c r="J83" s="63"/>
      <c r="L83" s="65"/>
      <c r="N83" s="66"/>
    </row>
    <row r="84" spans="5:14" ht="12.75" x14ac:dyDescent="0.2">
      <c r="E84" s="62"/>
      <c r="F84" s="63"/>
      <c r="G84" s="64"/>
      <c r="I84" s="64"/>
      <c r="J84" s="63"/>
      <c r="L84" s="65"/>
      <c r="N84" s="66"/>
    </row>
    <row r="85" spans="5:14" ht="12.75" x14ac:dyDescent="0.2">
      <c r="E85" s="62"/>
      <c r="F85" s="63"/>
      <c r="G85" s="64"/>
      <c r="I85" s="64"/>
      <c r="J85" s="63"/>
      <c r="L85" s="65"/>
      <c r="N85" s="66"/>
    </row>
    <row r="86" spans="5:14" ht="12.75" x14ac:dyDescent="0.2">
      <c r="E86" s="62"/>
      <c r="F86" s="63"/>
      <c r="G86" s="64"/>
      <c r="I86" s="64"/>
      <c r="J86" s="63"/>
      <c r="L86" s="65"/>
      <c r="N86" s="66"/>
    </row>
    <row r="87" spans="5:14" ht="12.75" x14ac:dyDescent="0.2">
      <c r="E87" s="62"/>
      <c r="F87" s="63"/>
      <c r="G87" s="64"/>
      <c r="I87" s="64"/>
      <c r="J87" s="63"/>
      <c r="L87" s="65"/>
      <c r="N87" s="66"/>
    </row>
    <row r="88" spans="5:14" ht="12.75" x14ac:dyDescent="0.2">
      <c r="E88" s="62"/>
      <c r="F88" s="63"/>
      <c r="G88" s="64"/>
      <c r="I88" s="64"/>
      <c r="J88" s="63"/>
      <c r="L88" s="65"/>
      <c r="N88" s="66"/>
    </row>
    <row r="89" spans="5:14" ht="12.75" x14ac:dyDescent="0.2">
      <c r="E89" s="62"/>
      <c r="F89" s="63"/>
      <c r="G89" s="64"/>
      <c r="I89" s="64"/>
      <c r="J89" s="63"/>
      <c r="L89" s="65"/>
      <c r="N89" s="66"/>
    </row>
    <row r="90" spans="5:14" ht="12.75" x14ac:dyDescent="0.2">
      <c r="E90" s="62"/>
      <c r="F90" s="63"/>
      <c r="G90" s="64"/>
      <c r="I90" s="64"/>
      <c r="J90" s="63"/>
      <c r="L90" s="65"/>
      <c r="N90" s="66"/>
    </row>
    <row r="91" spans="5:14" ht="12.75" x14ac:dyDescent="0.2">
      <c r="E91" s="62"/>
      <c r="F91" s="63"/>
      <c r="G91" s="64"/>
      <c r="I91" s="64"/>
      <c r="J91" s="63"/>
      <c r="L91" s="65"/>
      <c r="N91" s="66"/>
    </row>
    <row r="92" spans="5:14" ht="12.75" x14ac:dyDescent="0.2">
      <c r="E92" s="62"/>
      <c r="F92" s="63"/>
      <c r="G92" s="64"/>
      <c r="I92" s="64"/>
      <c r="J92" s="63"/>
      <c r="L92" s="65"/>
      <c r="N92" s="66"/>
    </row>
    <row r="93" spans="5:14" ht="12.75" x14ac:dyDescent="0.2">
      <c r="E93" s="62"/>
      <c r="F93" s="63"/>
      <c r="G93" s="64"/>
      <c r="I93" s="64"/>
      <c r="J93" s="63"/>
      <c r="L93" s="65"/>
      <c r="N93" s="66"/>
    </row>
    <row r="94" spans="5:14" ht="12.75" x14ac:dyDescent="0.2">
      <c r="E94" s="62"/>
      <c r="F94" s="63"/>
      <c r="G94" s="64"/>
      <c r="I94" s="64"/>
      <c r="J94" s="63"/>
      <c r="L94" s="65"/>
      <c r="N94" s="66"/>
    </row>
    <row r="95" spans="5:14" ht="12.75" x14ac:dyDescent="0.2">
      <c r="E95" s="62"/>
      <c r="F95" s="63"/>
      <c r="G95" s="64"/>
      <c r="I95" s="64"/>
      <c r="J95" s="63"/>
      <c r="L95" s="65"/>
      <c r="N95" s="66"/>
    </row>
    <row r="96" spans="5:14" ht="12.75" x14ac:dyDescent="0.2">
      <c r="E96" s="62"/>
      <c r="F96" s="63"/>
      <c r="G96" s="64"/>
      <c r="I96" s="64"/>
      <c r="J96" s="63"/>
      <c r="L96" s="65"/>
      <c r="N96" s="66"/>
    </row>
    <row r="97" spans="5:14" ht="12.75" x14ac:dyDescent="0.2">
      <c r="E97" s="62"/>
      <c r="F97" s="63"/>
      <c r="G97" s="64"/>
      <c r="I97" s="64"/>
      <c r="J97" s="63"/>
      <c r="L97" s="65"/>
      <c r="N97" s="66"/>
    </row>
    <row r="98" spans="5:14" ht="12.75" x14ac:dyDescent="0.2">
      <c r="E98" s="62"/>
      <c r="F98" s="63"/>
      <c r="G98" s="64"/>
      <c r="I98" s="64"/>
      <c r="J98" s="63"/>
      <c r="L98" s="65"/>
      <c r="N98" s="66"/>
    </row>
    <row r="99" spans="5:14" ht="12.75" x14ac:dyDescent="0.2">
      <c r="E99" s="62"/>
      <c r="F99" s="63"/>
      <c r="G99" s="64"/>
      <c r="I99" s="64"/>
      <c r="J99" s="63"/>
      <c r="L99" s="65"/>
      <c r="N99" s="66"/>
    </row>
    <row r="100" spans="5:14" ht="12.75" x14ac:dyDescent="0.2">
      <c r="E100" s="62"/>
      <c r="F100" s="63"/>
      <c r="G100" s="64"/>
      <c r="I100" s="64"/>
      <c r="J100" s="63"/>
      <c r="L100" s="65"/>
      <c r="N100" s="66"/>
    </row>
    <row r="101" spans="5:14" ht="12.75" x14ac:dyDescent="0.2">
      <c r="E101" s="62"/>
      <c r="F101" s="63"/>
      <c r="G101" s="64"/>
      <c r="I101" s="64"/>
      <c r="J101" s="63"/>
      <c r="L101" s="65"/>
      <c r="N101" s="66"/>
    </row>
    <row r="102" spans="5:14" ht="12.75" x14ac:dyDescent="0.2">
      <c r="E102" s="62"/>
      <c r="F102" s="63"/>
      <c r="G102" s="64"/>
      <c r="I102" s="64"/>
      <c r="J102" s="63"/>
      <c r="L102" s="65"/>
      <c r="N102" s="66"/>
    </row>
    <row r="103" spans="5:14" ht="12.75" x14ac:dyDescent="0.2">
      <c r="E103" s="62"/>
      <c r="F103" s="63"/>
      <c r="G103" s="64"/>
      <c r="I103" s="64"/>
      <c r="J103" s="63"/>
      <c r="L103" s="65"/>
      <c r="N103" s="66"/>
    </row>
    <row r="104" spans="5:14" ht="12.75" x14ac:dyDescent="0.2">
      <c r="E104" s="62"/>
      <c r="F104" s="63"/>
      <c r="G104" s="64"/>
      <c r="I104" s="64"/>
      <c r="J104" s="63"/>
      <c r="L104" s="65"/>
      <c r="N104" s="66"/>
    </row>
    <row r="105" spans="5:14" ht="12.75" x14ac:dyDescent="0.2">
      <c r="E105" s="62"/>
      <c r="F105" s="63"/>
      <c r="G105" s="64"/>
      <c r="I105" s="64"/>
      <c r="J105" s="63"/>
      <c r="L105" s="65"/>
      <c r="N105" s="66"/>
    </row>
    <row r="106" spans="5:14" ht="12.75" x14ac:dyDescent="0.2">
      <c r="E106" s="62"/>
      <c r="F106" s="63"/>
      <c r="G106" s="64"/>
      <c r="I106" s="64"/>
      <c r="J106" s="63"/>
      <c r="L106" s="65"/>
      <c r="N106" s="66"/>
    </row>
    <row r="107" spans="5:14" ht="12.75" x14ac:dyDescent="0.2">
      <c r="E107" s="62"/>
      <c r="F107" s="63"/>
      <c r="G107" s="64"/>
      <c r="I107" s="64"/>
      <c r="J107" s="63"/>
      <c r="L107" s="65"/>
      <c r="N107" s="66"/>
    </row>
    <row r="108" spans="5:14" ht="12.75" x14ac:dyDescent="0.2">
      <c r="E108" s="62"/>
      <c r="F108" s="63"/>
      <c r="G108" s="64"/>
      <c r="I108" s="64"/>
      <c r="J108" s="63"/>
      <c r="L108" s="65"/>
      <c r="N108" s="66"/>
    </row>
    <row r="109" spans="5:14" ht="12.75" x14ac:dyDescent="0.2">
      <c r="E109" s="62"/>
      <c r="F109" s="63"/>
      <c r="G109" s="64"/>
      <c r="I109" s="64"/>
      <c r="J109" s="63"/>
      <c r="L109" s="65"/>
      <c r="N109" s="66"/>
    </row>
    <row r="110" spans="5:14" ht="12.75" x14ac:dyDescent="0.2">
      <c r="E110" s="62"/>
      <c r="F110" s="63"/>
      <c r="G110" s="64"/>
      <c r="I110" s="64"/>
      <c r="J110" s="63"/>
      <c r="L110" s="65"/>
      <c r="N110" s="66"/>
    </row>
    <row r="111" spans="5:14" ht="12.75" x14ac:dyDescent="0.2">
      <c r="E111" s="62"/>
      <c r="F111" s="63"/>
      <c r="G111" s="64"/>
      <c r="I111" s="64"/>
      <c r="J111" s="63"/>
      <c r="L111" s="65"/>
      <c r="N111" s="66"/>
    </row>
    <row r="112" spans="5:14" ht="12.75" x14ac:dyDescent="0.2">
      <c r="E112" s="62"/>
      <c r="F112" s="63"/>
      <c r="G112" s="64"/>
      <c r="I112" s="64"/>
      <c r="J112" s="63"/>
      <c r="L112" s="65"/>
      <c r="N112" s="66"/>
    </row>
    <row r="113" spans="5:14" ht="12.75" x14ac:dyDescent="0.2">
      <c r="E113" s="62"/>
      <c r="F113" s="63"/>
      <c r="G113" s="64"/>
      <c r="I113" s="64"/>
      <c r="J113" s="63"/>
      <c r="L113" s="65"/>
      <c r="N113" s="66"/>
    </row>
    <row r="114" spans="5:14" ht="12.75" x14ac:dyDescent="0.2">
      <c r="E114" s="62"/>
      <c r="F114" s="63"/>
      <c r="G114" s="64"/>
      <c r="I114" s="64"/>
      <c r="J114" s="63"/>
      <c r="L114" s="65"/>
      <c r="N114" s="66"/>
    </row>
    <row r="115" spans="5:14" ht="12.75" x14ac:dyDescent="0.2">
      <c r="E115" s="62"/>
      <c r="F115" s="63"/>
      <c r="G115" s="64"/>
      <c r="I115" s="64"/>
      <c r="J115" s="63"/>
      <c r="L115" s="65"/>
      <c r="N115" s="66"/>
    </row>
    <row r="116" spans="5:14" ht="12.75" x14ac:dyDescent="0.2">
      <c r="E116" s="62"/>
      <c r="F116" s="63"/>
      <c r="G116" s="64"/>
      <c r="I116" s="64"/>
      <c r="J116" s="63"/>
      <c r="L116" s="65"/>
      <c r="N116" s="66"/>
    </row>
    <row r="117" spans="5:14" ht="12.75" x14ac:dyDescent="0.2">
      <c r="E117" s="62"/>
      <c r="F117" s="63"/>
      <c r="G117" s="64"/>
      <c r="I117" s="64"/>
      <c r="J117" s="63"/>
      <c r="L117" s="65"/>
      <c r="N117" s="66"/>
    </row>
    <row r="118" spans="5:14" ht="12.75" x14ac:dyDescent="0.2">
      <c r="E118" s="62"/>
      <c r="F118" s="63"/>
      <c r="G118" s="64"/>
      <c r="I118" s="64"/>
      <c r="J118" s="63"/>
      <c r="L118" s="65"/>
      <c r="N118" s="66"/>
    </row>
    <row r="119" spans="5:14" ht="12.75" x14ac:dyDescent="0.2">
      <c r="E119" s="62"/>
      <c r="F119" s="63"/>
      <c r="G119" s="64"/>
      <c r="I119" s="64"/>
      <c r="J119" s="63"/>
      <c r="L119" s="65"/>
      <c r="N119" s="66"/>
    </row>
    <row r="120" spans="5:14" ht="12.75" x14ac:dyDescent="0.2">
      <c r="E120" s="62"/>
      <c r="F120" s="63"/>
      <c r="G120" s="64"/>
      <c r="I120" s="64"/>
      <c r="J120" s="63"/>
      <c r="L120" s="65"/>
      <c r="N120" s="66"/>
    </row>
    <row r="121" spans="5:14" ht="12.75" x14ac:dyDescent="0.2">
      <c r="E121" s="62"/>
      <c r="F121" s="63"/>
      <c r="G121" s="64"/>
      <c r="I121" s="64"/>
      <c r="J121" s="63"/>
      <c r="L121" s="65"/>
      <c r="N121" s="66"/>
    </row>
    <row r="122" spans="5:14" ht="12.75" x14ac:dyDescent="0.2">
      <c r="E122" s="62"/>
      <c r="F122" s="63"/>
      <c r="G122" s="64"/>
      <c r="I122" s="64"/>
      <c r="J122" s="63"/>
      <c r="L122" s="65"/>
      <c r="N122" s="66"/>
    </row>
    <row r="123" spans="5:14" ht="12.75" x14ac:dyDescent="0.2">
      <c r="E123" s="62"/>
      <c r="F123" s="63"/>
      <c r="G123" s="64"/>
      <c r="I123" s="64"/>
      <c r="J123" s="63"/>
      <c r="L123" s="65"/>
      <c r="N123" s="66"/>
    </row>
    <row r="124" spans="5:14" ht="12.75" x14ac:dyDescent="0.2">
      <c r="E124" s="62"/>
      <c r="F124" s="63"/>
      <c r="G124" s="64"/>
      <c r="I124" s="64"/>
      <c r="J124" s="63"/>
      <c r="L124" s="65"/>
      <c r="N124" s="66"/>
    </row>
    <row r="125" spans="5:14" ht="12.75" x14ac:dyDescent="0.2">
      <c r="E125" s="62"/>
      <c r="F125" s="63"/>
      <c r="G125" s="64"/>
      <c r="I125" s="64"/>
      <c r="J125" s="63"/>
      <c r="L125" s="65"/>
      <c r="N125" s="66"/>
    </row>
    <row r="126" spans="5:14" ht="12.75" x14ac:dyDescent="0.2">
      <c r="E126" s="62"/>
      <c r="F126" s="63"/>
      <c r="G126" s="64"/>
      <c r="I126" s="64"/>
      <c r="J126" s="63"/>
      <c r="L126" s="65"/>
      <c r="N126" s="66"/>
    </row>
    <row r="127" spans="5:14" ht="12.75" x14ac:dyDescent="0.2">
      <c r="E127" s="62"/>
      <c r="F127" s="63"/>
      <c r="G127" s="64"/>
      <c r="I127" s="64"/>
      <c r="J127" s="63"/>
      <c r="L127" s="65"/>
      <c r="N127" s="66"/>
    </row>
    <row r="128" spans="5:14" ht="12.75" x14ac:dyDescent="0.2">
      <c r="E128" s="62"/>
      <c r="F128" s="63"/>
      <c r="G128" s="64"/>
      <c r="I128" s="64"/>
      <c r="J128" s="63"/>
      <c r="L128" s="65"/>
      <c r="N128" s="66"/>
    </row>
    <row r="129" spans="5:14" ht="12.75" x14ac:dyDescent="0.2">
      <c r="E129" s="62"/>
      <c r="F129" s="63"/>
      <c r="G129" s="64"/>
      <c r="I129" s="64"/>
      <c r="J129" s="63"/>
      <c r="L129" s="65"/>
      <c r="N129" s="66"/>
    </row>
    <row r="130" spans="5:14" ht="12.75" x14ac:dyDescent="0.2">
      <c r="E130" s="62"/>
      <c r="F130" s="63"/>
      <c r="G130" s="64"/>
      <c r="I130" s="64"/>
      <c r="J130" s="63"/>
      <c r="L130" s="65"/>
      <c r="N130" s="66"/>
    </row>
    <row r="131" spans="5:14" ht="12.75" x14ac:dyDescent="0.2">
      <c r="E131" s="62"/>
      <c r="F131" s="63"/>
      <c r="G131" s="64"/>
      <c r="I131" s="64"/>
      <c r="J131" s="63"/>
      <c r="L131" s="65"/>
      <c r="N131" s="66"/>
    </row>
    <row r="132" spans="5:14" ht="12.75" x14ac:dyDescent="0.2">
      <c r="E132" s="62"/>
      <c r="F132" s="63"/>
      <c r="G132" s="64"/>
      <c r="I132" s="64"/>
      <c r="J132" s="63"/>
      <c r="L132" s="65"/>
      <c r="N132" s="66"/>
    </row>
    <row r="133" spans="5:14" ht="12.75" x14ac:dyDescent="0.2">
      <c r="E133" s="62"/>
      <c r="F133" s="63"/>
      <c r="G133" s="64"/>
      <c r="I133" s="64"/>
      <c r="J133" s="63"/>
      <c r="L133" s="65"/>
      <c r="N133" s="66"/>
    </row>
    <row r="134" spans="5:14" ht="12.75" x14ac:dyDescent="0.2">
      <c r="E134" s="62"/>
      <c r="F134" s="63"/>
      <c r="G134" s="64"/>
      <c r="I134" s="64"/>
      <c r="J134" s="63"/>
      <c r="L134" s="65"/>
      <c r="N134" s="66"/>
    </row>
    <row r="135" spans="5:14" ht="12.75" x14ac:dyDescent="0.2">
      <c r="E135" s="62"/>
      <c r="F135" s="63"/>
      <c r="G135" s="64"/>
      <c r="I135" s="64"/>
      <c r="J135" s="63"/>
      <c r="L135" s="65"/>
      <c r="N135" s="66"/>
    </row>
    <row r="136" spans="5:14" ht="12.75" x14ac:dyDescent="0.2">
      <c r="E136" s="62"/>
      <c r="F136" s="63"/>
      <c r="G136" s="64"/>
      <c r="I136" s="64"/>
      <c r="J136" s="63"/>
      <c r="L136" s="65"/>
      <c r="N136" s="66"/>
    </row>
    <row r="137" spans="5:14" ht="12.75" x14ac:dyDescent="0.2">
      <c r="E137" s="62"/>
      <c r="F137" s="63"/>
      <c r="G137" s="64"/>
      <c r="I137" s="64"/>
      <c r="J137" s="63"/>
      <c r="L137" s="65"/>
      <c r="N137" s="66"/>
    </row>
    <row r="138" spans="5:14" ht="12.75" x14ac:dyDescent="0.2">
      <c r="E138" s="62"/>
      <c r="F138" s="63"/>
      <c r="G138" s="64"/>
      <c r="I138" s="64"/>
      <c r="J138" s="63"/>
      <c r="L138" s="65"/>
      <c r="N138" s="66"/>
    </row>
    <row r="139" spans="5:14" ht="12.75" x14ac:dyDescent="0.2">
      <c r="E139" s="62"/>
      <c r="F139" s="63"/>
      <c r="G139" s="64"/>
      <c r="I139" s="64"/>
      <c r="J139" s="63"/>
      <c r="L139" s="65"/>
      <c r="N139" s="66"/>
    </row>
    <row r="140" spans="5:14" ht="12.75" x14ac:dyDescent="0.2">
      <c r="E140" s="62"/>
      <c r="F140" s="63"/>
      <c r="G140" s="64"/>
      <c r="I140" s="64"/>
      <c r="J140" s="63"/>
      <c r="L140" s="65"/>
      <c r="N140" s="66"/>
    </row>
    <row r="141" spans="5:14" ht="12.75" x14ac:dyDescent="0.2">
      <c r="E141" s="62"/>
      <c r="F141" s="63"/>
      <c r="G141" s="64"/>
      <c r="I141" s="64"/>
      <c r="J141" s="63"/>
      <c r="L141" s="65"/>
      <c r="N141" s="66"/>
    </row>
    <row r="142" spans="5:14" ht="12.75" x14ac:dyDescent="0.2">
      <c r="E142" s="62"/>
      <c r="F142" s="63"/>
      <c r="G142" s="64"/>
      <c r="I142" s="64"/>
      <c r="J142" s="63"/>
      <c r="L142" s="65"/>
      <c r="N142" s="66"/>
    </row>
    <row r="143" spans="5:14" ht="12.75" x14ac:dyDescent="0.2">
      <c r="E143" s="62"/>
      <c r="F143" s="63"/>
      <c r="G143" s="64"/>
      <c r="I143" s="64"/>
      <c r="J143" s="63"/>
      <c r="L143" s="65"/>
      <c r="N143" s="66"/>
    </row>
    <row r="144" spans="5:14" ht="12.75" x14ac:dyDescent="0.2">
      <c r="E144" s="62"/>
      <c r="F144" s="63"/>
      <c r="G144" s="64"/>
      <c r="I144" s="64"/>
      <c r="J144" s="63"/>
      <c r="L144" s="65"/>
      <c r="N144" s="66"/>
    </row>
    <row r="145" spans="5:14" ht="12.75" x14ac:dyDescent="0.2">
      <c r="E145" s="62"/>
      <c r="F145" s="63"/>
      <c r="G145" s="64"/>
      <c r="I145" s="64"/>
      <c r="J145" s="63"/>
      <c r="L145" s="65"/>
      <c r="N145" s="66"/>
    </row>
    <row r="146" spans="5:14" ht="12.75" x14ac:dyDescent="0.2">
      <c r="E146" s="62"/>
      <c r="F146" s="63"/>
      <c r="G146" s="64"/>
      <c r="I146" s="64"/>
      <c r="J146" s="63"/>
      <c r="L146" s="65"/>
      <c r="N146" s="66"/>
    </row>
    <row r="147" spans="5:14" ht="12.75" x14ac:dyDescent="0.2">
      <c r="E147" s="62"/>
      <c r="F147" s="63"/>
      <c r="G147" s="64"/>
      <c r="I147" s="64"/>
      <c r="J147" s="63"/>
      <c r="L147" s="65"/>
      <c r="N147" s="66"/>
    </row>
    <row r="148" spans="5:14" ht="12.75" x14ac:dyDescent="0.2">
      <c r="E148" s="62"/>
      <c r="F148" s="63"/>
      <c r="G148" s="64"/>
      <c r="I148" s="64"/>
      <c r="J148" s="63"/>
      <c r="L148" s="65"/>
      <c r="N148" s="66"/>
    </row>
    <row r="149" spans="5:14" ht="12.75" x14ac:dyDescent="0.2">
      <c r="E149" s="62"/>
      <c r="F149" s="63"/>
      <c r="G149" s="64"/>
      <c r="I149" s="64"/>
      <c r="J149" s="63"/>
      <c r="L149" s="65"/>
      <c r="N149" s="66"/>
    </row>
    <row r="150" spans="5:14" ht="12.75" x14ac:dyDescent="0.2">
      <c r="E150" s="62"/>
      <c r="F150" s="63"/>
      <c r="G150" s="64"/>
      <c r="I150" s="64"/>
      <c r="J150" s="63"/>
      <c r="L150" s="65"/>
      <c r="N150" s="66"/>
    </row>
    <row r="151" spans="5:14" ht="12.75" x14ac:dyDescent="0.2">
      <c r="E151" s="62"/>
      <c r="F151" s="63"/>
      <c r="G151" s="64"/>
      <c r="I151" s="64"/>
      <c r="J151" s="63"/>
      <c r="L151" s="65"/>
      <c r="N151" s="66"/>
    </row>
    <row r="152" spans="5:14" ht="12.75" x14ac:dyDescent="0.2">
      <c r="E152" s="62"/>
      <c r="F152" s="63"/>
      <c r="G152" s="64"/>
      <c r="I152" s="64"/>
      <c r="J152" s="63"/>
      <c r="L152" s="65"/>
      <c r="N152" s="66"/>
    </row>
    <row r="153" spans="5:14" ht="12.75" x14ac:dyDescent="0.2">
      <c r="E153" s="62"/>
      <c r="F153" s="63"/>
      <c r="G153" s="64"/>
      <c r="I153" s="64"/>
      <c r="J153" s="63"/>
      <c r="L153" s="65"/>
      <c r="N153" s="66"/>
    </row>
    <row r="154" spans="5:14" ht="12.75" x14ac:dyDescent="0.2">
      <c r="E154" s="62"/>
      <c r="F154" s="63"/>
      <c r="G154" s="64"/>
      <c r="I154" s="64"/>
      <c r="J154" s="63"/>
      <c r="L154" s="65"/>
      <c r="N154" s="66"/>
    </row>
    <row r="155" spans="5:14" ht="12.75" x14ac:dyDescent="0.2">
      <c r="E155" s="62"/>
      <c r="F155" s="63"/>
      <c r="G155" s="64"/>
      <c r="I155" s="64"/>
      <c r="J155" s="63"/>
      <c r="L155" s="65"/>
      <c r="N155" s="66"/>
    </row>
    <row r="156" spans="5:14" ht="12.75" x14ac:dyDescent="0.2">
      <c r="E156" s="62"/>
      <c r="F156" s="63"/>
      <c r="G156" s="64"/>
      <c r="I156" s="64"/>
      <c r="J156" s="63"/>
      <c r="L156" s="65"/>
      <c r="N156" s="66"/>
    </row>
    <row r="157" spans="5:14" ht="12.75" x14ac:dyDescent="0.2">
      <c r="E157" s="62"/>
      <c r="F157" s="63"/>
      <c r="G157" s="64"/>
      <c r="I157" s="64"/>
      <c r="J157" s="63"/>
      <c r="L157" s="65"/>
      <c r="N157" s="66"/>
    </row>
    <row r="158" spans="5:14" ht="12.75" x14ac:dyDescent="0.2">
      <c r="E158" s="62"/>
      <c r="F158" s="63"/>
      <c r="G158" s="64"/>
      <c r="I158" s="64"/>
      <c r="J158" s="63"/>
      <c r="L158" s="65"/>
      <c r="N158" s="66"/>
    </row>
    <row r="159" spans="5:14" ht="12.75" x14ac:dyDescent="0.2">
      <c r="E159" s="62"/>
      <c r="F159" s="63"/>
      <c r="G159" s="64"/>
      <c r="I159" s="64"/>
      <c r="J159" s="63"/>
      <c r="L159" s="65"/>
      <c r="N159" s="66"/>
    </row>
    <row r="160" spans="5:14" ht="12.75" x14ac:dyDescent="0.2">
      <c r="E160" s="62"/>
      <c r="F160" s="63"/>
      <c r="G160" s="64"/>
      <c r="I160" s="64"/>
      <c r="J160" s="63"/>
      <c r="L160" s="65"/>
      <c r="N160" s="66"/>
    </row>
    <row r="161" spans="5:14" ht="12.75" x14ac:dyDescent="0.2">
      <c r="E161" s="62"/>
      <c r="F161" s="63"/>
      <c r="G161" s="64"/>
      <c r="I161" s="64"/>
      <c r="J161" s="63"/>
      <c r="L161" s="65"/>
      <c r="N161" s="66"/>
    </row>
    <row r="162" spans="5:14" ht="12.75" x14ac:dyDescent="0.2">
      <c r="E162" s="62"/>
      <c r="F162" s="63"/>
      <c r="G162" s="64"/>
      <c r="I162" s="64"/>
      <c r="J162" s="63"/>
      <c r="L162" s="65"/>
      <c r="N162" s="66"/>
    </row>
    <row r="163" spans="5:14" ht="12.75" x14ac:dyDescent="0.2">
      <c r="E163" s="62"/>
      <c r="F163" s="63"/>
      <c r="G163" s="64"/>
      <c r="I163" s="64"/>
      <c r="J163" s="63"/>
      <c r="L163" s="65"/>
      <c r="N163" s="66"/>
    </row>
    <row r="164" spans="5:14" ht="12.75" x14ac:dyDescent="0.2">
      <c r="E164" s="62"/>
      <c r="F164" s="63"/>
      <c r="G164" s="64"/>
      <c r="I164" s="64"/>
      <c r="J164" s="63"/>
      <c r="L164" s="65"/>
      <c r="N164" s="66"/>
    </row>
    <row r="165" spans="5:14" ht="12.75" x14ac:dyDescent="0.2">
      <c r="E165" s="62"/>
      <c r="F165" s="63"/>
      <c r="G165" s="64"/>
      <c r="I165" s="64"/>
      <c r="J165" s="63"/>
      <c r="L165" s="65"/>
      <c r="N165" s="66"/>
    </row>
    <row r="166" spans="5:14" ht="12.75" x14ac:dyDescent="0.2">
      <c r="E166" s="62"/>
      <c r="F166" s="63"/>
      <c r="G166" s="64"/>
      <c r="I166" s="64"/>
      <c r="J166" s="63"/>
      <c r="L166" s="65"/>
      <c r="N166" s="66"/>
    </row>
    <row r="167" spans="5:14" ht="12.75" x14ac:dyDescent="0.2">
      <c r="E167" s="62"/>
      <c r="F167" s="63"/>
      <c r="G167" s="64"/>
      <c r="I167" s="64"/>
      <c r="J167" s="63"/>
      <c r="L167" s="65"/>
      <c r="N167" s="66"/>
    </row>
    <row r="168" spans="5:14" ht="12.75" x14ac:dyDescent="0.2">
      <c r="E168" s="62"/>
      <c r="F168" s="63"/>
      <c r="G168" s="64"/>
      <c r="I168" s="64"/>
      <c r="J168" s="63"/>
      <c r="L168" s="65"/>
      <c r="N168" s="66"/>
    </row>
    <row r="169" spans="5:14" ht="12.75" x14ac:dyDescent="0.2">
      <c r="E169" s="62"/>
      <c r="F169" s="63"/>
      <c r="G169" s="64"/>
      <c r="I169" s="64"/>
      <c r="J169" s="63"/>
      <c r="L169" s="65"/>
      <c r="N169" s="66"/>
    </row>
    <row r="170" spans="5:14" ht="12.75" x14ac:dyDescent="0.2">
      <c r="E170" s="62"/>
      <c r="F170" s="63"/>
      <c r="G170" s="64"/>
      <c r="I170" s="64"/>
      <c r="J170" s="63"/>
      <c r="L170" s="65"/>
      <c r="N170" s="66"/>
    </row>
    <row r="171" spans="5:14" ht="12.75" x14ac:dyDescent="0.2">
      <c r="E171" s="62"/>
      <c r="F171" s="63"/>
      <c r="G171" s="64"/>
      <c r="I171" s="64"/>
      <c r="J171" s="63"/>
      <c r="L171" s="65"/>
      <c r="N171" s="66"/>
    </row>
    <row r="172" spans="5:14" ht="12.75" x14ac:dyDescent="0.2">
      <c r="E172" s="62"/>
      <c r="F172" s="63"/>
      <c r="G172" s="64"/>
      <c r="I172" s="64"/>
      <c r="J172" s="63"/>
      <c r="L172" s="65"/>
      <c r="N172" s="66"/>
    </row>
    <row r="173" spans="5:14" ht="12.75" x14ac:dyDescent="0.2">
      <c r="E173" s="62"/>
      <c r="F173" s="63"/>
      <c r="G173" s="64"/>
      <c r="I173" s="64"/>
      <c r="J173" s="63"/>
      <c r="L173" s="65"/>
      <c r="N173" s="66"/>
    </row>
    <row r="174" spans="5:14" ht="12.75" x14ac:dyDescent="0.2">
      <c r="E174" s="62"/>
      <c r="F174" s="63"/>
      <c r="G174" s="64"/>
      <c r="I174" s="64"/>
      <c r="J174" s="63"/>
      <c r="L174" s="65"/>
      <c r="N174" s="66"/>
    </row>
    <row r="175" spans="5:14" ht="12.75" x14ac:dyDescent="0.2">
      <c r="E175" s="62"/>
      <c r="F175" s="63"/>
      <c r="G175" s="64"/>
      <c r="I175" s="64"/>
      <c r="J175" s="63"/>
      <c r="L175" s="65"/>
      <c r="N175" s="66"/>
    </row>
    <row r="176" spans="5:14" ht="12.75" x14ac:dyDescent="0.2">
      <c r="E176" s="62"/>
      <c r="F176" s="63"/>
      <c r="G176" s="64"/>
      <c r="I176" s="64"/>
      <c r="J176" s="63"/>
      <c r="L176" s="65"/>
      <c r="N176" s="66"/>
    </row>
    <row r="177" spans="5:14" ht="12.75" x14ac:dyDescent="0.2">
      <c r="E177" s="62"/>
      <c r="F177" s="63"/>
      <c r="G177" s="64"/>
      <c r="I177" s="64"/>
      <c r="J177" s="63"/>
      <c r="L177" s="65"/>
      <c r="N177" s="66"/>
    </row>
    <row r="178" spans="5:14" ht="12.75" x14ac:dyDescent="0.2">
      <c r="E178" s="62"/>
      <c r="F178" s="63"/>
      <c r="G178" s="64"/>
      <c r="I178" s="64"/>
      <c r="J178" s="63"/>
      <c r="L178" s="65"/>
      <c r="N178" s="66"/>
    </row>
    <row r="179" spans="5:14" ht="12.75" x14ac:dyDescent="0.2">
      <c r="E179" s="62"/>
      <c r="F179" s="63"/>
      <c r="G179" s="64"/>
      <c r="I179" s="64"/>
      <c r="J179" s="63"/>
      <c r="L179" s="65"/>
      <c r="N179" s="66"/>
    </row>
    <row r="180" spans="5:14" ht="12.75" x14ac:dyDescent="0.2">
      <c r="E180" s="62"/>
      <c r="F180" s="63"/>
      <c r="G180" s="64"/>
      <c r="I180" s="64"/>
      <c r="J180" s="63"/>
      <c r="L180" s="65"/>
      <c r="N180" s="66"/>
    </row>
    <row r="181" spans="5:14" ht="12.75" x14ac:dyDescent="0.2">
      <c r="E181" s="62"/>
      <c r="F181" s="63"/>
      <c r="G181" s="64"/>
      <c r="I181" s="64"/>
      <c r="J181" s="63"/>
      <c r="L181" s="65"/>
      <c r="N181" s="66"/>
    </row>
    <row r="182" spans="5:14" ht="12.75" x14ac:dyDescent="0.2">
      <c r="E182" s="62"/>
      <c r="F182" s="63"/>
      <c r="G182" s="64"/>
      <c r="I182" s="64"/>
      <c r="J182" s="63"/>
      <c r="L182" s="65"/>
      <c r="N182" s="66"/>
    </row>
    <row r="183" spans="5:14" ht="12.75" x14ac:dyDescent="0.2">
      <c r="E183" s="62"/>
      <c r="F183" s="63"/>
      <c r="G183" s="64"/>
      <c r="I183" s="64"/>
      <c r="J183" s="63"/>
      <c r="L183" s="65"/>
      <c r="N183" s="66"/>
    </row>
    <row r="184" spans="5:14" ht="12.75" x14ac:dyDescent="0.2">
      <c r="E184" s="62"/>
      <c r="F184" s="63"/>
      <c r="G184" s="64"/>
      <c r="I184" s="64"/>
      <c r="J184" s="63"/>
      <c r="L184" s="65"/>
      <c r="N184" s="66"/>
    </row>
    <row r="185" spans="5:14" ht="12.75" x14ac:dyDescent="0.2">
      <c r="E185" s="62"/>
      <c r="F185" s="63"/>
      <c r="G185" s="64"/>
      <c r="I185" s="64"/>
      <c r="J185" s="63"/>
      <c r="L185" s="65"/>
      <c r="N185" s="66"/>
    </row>
    <row r="186" spans="5:14" ht="12.75" x14ac:dyDescent="0.2">
      <c r="E186" s="62"/>
      <c r="F186" s="63"/>
      <c r="G186" s="64"/>
      <c r="I186" s="64"/>
      <c r="J186" s="63"/>
      <c r="L186" s="65"/>
      <c r="N186" s="66"/>
    </row>
    <row r="187" spans="5:14" ht="12.75" x14ac:dyDescent="0.2">
      <c r="E187" s="62"/>
      <c r="F187" s="63"/>
      <c r="G187" s="64"/>
      <c r="I187" s="64"/>
      <c r="J187" s="63"/>
      <c r="L187" s="65"/>
      <c r="N187" s="66"/>
    </row>
    <row r="188" spans="5:14" ht="12.75" x14ac:dyDescent="0.2">
      <c r="E188" s="62"/>
      <c r="F188" s="63"/>
      <c r="G188" s="64"/>
      <c r="I188" s="64"/>
      <c r="J188" s="63"/>
      <c r="L188" s="65"/>
      <c r="N188" s="66"/>
    </row>
    <row r="189" spans="5:14" ht="12.75" x14ac:dyDescent="0.2">
      <c r="E189" s="62"/>
      <c r="F189" s="63"/>
      <c r="G189" s="64"/>
      <c r="I189" s="64"/>
      <c r="J189" s="63"/>
      <c r="L189" s="65"/>
      <c r="N189" s="66"/>
    </row>
    <row r="190" spans="5:14" ht="12.75" x14ac:dyDescent="0.2">
      <c r="E190" s="62"/>
      <c r="F190" s="63"/>
      <c r="G190" s="64"/>
      <c r="I190" s="64"/>
      <c r="J190" s="63"/>
      <c r="L190" s="65"/>
      <c r="N190" s="66"/>
    </row>
    <row r="191" spans="5:14" ht="12.75" x14ac:dyDescent="0.2">
      <c r="E191" s="62"/>
      <c r="F191" s="63"/>
      <c r="G191" s="64"/>
      <c r="I191" s="64"/>
      <c r="J191" s="63"/>
      <c r="L191" s="65"/>
      <c r="N191" s="66"/>
    </row>
    <row r="192" spans="5:14" ht="12.75" x14ac:dyDescent="0.2">
      <c r="E192" s="62"/>
      <c r="F192" s="63"/>
      <c r="G192" s="64"/>
      <c r="I192" s="64"/>
      <c r="J192" s="63"/>
      <c r="L192" s="65"/>
      <c r="N192" s="66"/>
    </row>
    <row r="193" spans="5:14" ht="12.75" x14ac:dyDescent="0.2">
      <c r="E193" s="62"/>
      <c r="F193" s="63"/>
      <c r="G193" s="64"/>
      <c r="I193" s="64"/>
      <c r="J193" s="63"/>
      <c r="L193" s="65"/>
      <c r="N193" s="66"/>
    </row>
    <row r="194" spans="5:14" ht="12.75" x14ac:dyDescent="0.2">
      <c r="E194" s="62"/>
      <c r="F194" s="63"/>
      <c r="G194" s="64"/>
      <c r="I194" s="64"/>
      <c r="J194" s="63"/>
      <c r="L194" s="65"/>
      <c r="N194" s="66"/>
    </row>
    <row r="195" spans="5:14" ht="12.75" x14ac:dyDescent="0.2">
      <c r="E195" s="62"/>
      <c r="F195" s="63"/>
      <c r="G195" s="64"/>
      <c r="I195" s="64"/>
      <c r="J195" s="63"/>
      <c r="L195" s="65"/>
      <c r="N195" s="66"/>
    </row>
    <row r="196" spans="5:14" ht="12.75" x14ac:dyDescent="0.2">
      <c r="E196" s="62"/>
      <c r="F196" s="63"/>
      <c r="G196" s="64"/>
      <c r="I196" s="64"/>
      <c r="J196" s="63"/>
      <c r="L196" s="65"/>
      <c r="N196" s="66"/>
    </row>
    <row r="197" spans="5:14" ht="12.75" x14ac:dyDescent="0.2">
      <c r="E197" s="62"/>
      <c r="F197" s="63"/>
      <c r="G197" s="64"/>
      <c r="I197" s="64"/>
      <c r="J197" s="63"/>
      <c r="L197" s="65"/>
      <c r="N197" s="66"/>
    </row>
    <row r="198" spans="5:14" ht="12.75" x14ac:dyDescent="0.2">
      <c r="E198" s="62"/>
      <c r="F198" s="63"/>
      <c r="G198" s="64"/>
      <c r="I198" s="64"/>
      <c r="J198" s="63"/>
      <c r="L198" s="65"/>
      <c r="N198" s="66"/>
    </row>
    <row r="199" spans="5:14" ht="12.75" x14ac:dyDescent="0.2">
      <c r="E199" s="62"/>
      <c r="F199" s="63"/>
      <c r="G199" s="64"/>
      <c r="I199" s="64"/>
      <c r="J199" s="63"/>
      <c r="L199" s="65"/>
      <c r="N199" s="66"/>
    </row>
    <row r="200" spans="5:14" ht="12.75" x14ac:dyDescent="0.2">
      <c r="E200" s="62"/>
      <c r="F200" s="63"/>
      <c r="G200" s="64"/>
      <c r="I200" s="64"/>
      <c r="J200" s="63"/>
      <c r="L200" s="65"/>
      <c r="N200" s="66"/>
    </row>
    <row r="201" spans="5:14" ht="12.75" x14ac:dyDescent="0.2">
      <c r="E201" s="62"/>
      <c r="F201" s="63"/>
      <c r="G201" s="64"/>
      <c r="I201" s="64"/>
      <c r="J201" s="63"/>
      <c r="L201" s="65"/>
      <c r="N201" s="66"/>
    </row>
    <row r="202" spans="5:14" ht="12.75" x14ac:dyDescent="0.2">
      <c r="E202" s="62"/>
      <c r="F202" s="63"/>
      <c r="G202" s="64"/>
      <c r="I202" s="64"/>
      <c r="J202" s="63"/>
      <c r="L202" s="65"/>
      <c r="N202" s="66"/>
    </row>
    <row r="203" spans="5:14" ht="12.75" x14ac:dyDescent="0.2">
      <c r="E203" s="62"/>
      <c r="F203" s="63"/>
      <c r="G203" s="64"/>
      <c r="I203" s="64"/>
      <c r="J203" s="63"/>
      <c r="L203" s="65"/>
      <c r="N203" s="66"/>
    </row>
    <row r="204" spans="5:14" ht="12.75" x14ac:dyDescent="0.2">
      <c r="E204" s="62"/>
      <c r="F204" s="63"/>
      <c r="G204" s="64"/>
      <c r="I204" s="64"/>
      <c r="J204" s="63"/>
      <c r="L204" s="65"/>
      <c r="N204" s="66"/>
    </row>
    <row r="205" spans="5:14" ht="12.75" x14ac:dyDescent="0.2">
      <c r="E205" s="62"/>
      <c r="F205" s="63"/>
      <c r="G205" s="64"/>
      <c r="I205" s="64"/>
      <c r="J205" s="63"/>
      <c r="L205" s="65"/>
      <c r="N205" s="66"/>
    </row>
    <row r="206" spans="5:14" ht="12.75" x14ac:dyDescent="0.2">
      <c r="E206" s="62"/>
      <c r="F206" s="63"/>
      <c r="G206" s="64"/>
      <c r="I206" s="64"/>
      <c r="J206" s="63"/>
      <c r="L206" s="65"/>
      <c r="N206" s="66"/>
    </row>
    <row r="207" spans="5:14" ht="12.75" x14ac:dyDescent="0.2">
      <c r="E207" s="62"/>
      <c r="F207" s="63"/>
      <c r="G207" s="64"/>
      <c r="I207" s="64"/>
      <c r="J207" s="63"/>
      <c r="L207" s="65"/>
      <c r="N207" s="66"/>
    </row>
    <row r="208" spans="5:14" ht="12.75" x14ac:dyDescent="0.2">
      <c r="E208" s="62"/>
      <c r="F208" s="63"/>
      <c r="G208" s="64"/>
      <c r="I208" s="64"/>
      <c r="J208" s="63"/>
      <c r="L208" s="65"/>
      <c r="N208" s="66"/>
    </row>
    <row r="209" spans="5:14" ht="12.75" x14ac:dyDescent="0.2">
      <c r="E209" s="62"/>
      <c r="F209" s="63"/>
      <c r="G209" s="64"/>
      <c r="I209" s="64"/>
      <c r="J209" s="63"/>
      <c r="L209" s="65"/>
      <c r="N209" s="66"/>
    </row>
    <row r="210" spans="5:14" ht="12.75" x14ac:dyDescent="0.2">
      <c r="E210" s="62"/>
      <c r="F210" s="63"/>
      <c r="G210" s="64"/>
      <c r="I210" s="64"/>
      <c r="J210" s="63"/>
      <c r="L210" s="65"/>
      <c r="N210" s="66"/>
    </row>
    <row r="211" spans="5:14" ht="12.75" x14ac:dyDescent="0.2">
      <c r="E211" s="62"/>
      <c r="F211" s="63"/>
      <c r="G211" s="64"/>
      <c r="I211" s="64"/>
      <c r="J211" s="63"/>
      <c r="L211" s="65"/>
      <c r="N211" s="66"/>
    </row>
    <row r="212" spans="5:14" ht="12.75" x14ac:dyDescent="0.2">
      <c r="E212" s="62"/>
      <c r="F212" s="63"/>
      <c r="G212" s="64"/>
      <c r="I212" s="64"/>
      <c r="J212" s="63"/>
      <c r="L212" s="65"/>
      <c r="N212" s="66"/>
    </row>
    <row r="213" spans="5:14" ht="12.75" x14ac:dyDescent="0.2">
      <c r="E213" s="62"/>
      <c r="F213" s="63"/>
      <c r="G213" s="64"/>
      <c r="I213" s="64"/>
      <c r="J213" s="63"/>
      <c r="L213" s="65"/>
      <c r="N213" s="66"/>
    </row>
    <row r="214" spans="5:14" ht="12.75" x14ac:dyDescent="0.2">
      <c r="E214" s="62"/>
      <c r="F214" s="63"/>
      <c r="G214" s="64"/>
      <c r="I214" s="64"/>
      <c r="J214" s="63"/>
      <c r="L214" s="65"/>
      <c r="N214" s="66"/>
    </row>
    <row r="215" spans="5:14" ht="12.75" x14ac:dyDescent="0.2">
      <c r="E215" s="62"/>
      <c r="F215" s="63"/>
      <c r="G215" s="64"/>
      <c r="I215" s="64"/>
      <c r="J215" s="63"/>
      <c r="L215" s="65"/>
      <c r="N215" s="66"/>
    </row>
    <row r="216" spans="5:14" ht="12.75" x14ac:dyDescent="0.2">
      <c r="E216" s="62"/>
      <c r="F216" s="63"/>
      <c r="G216" s="64"/>
      <c r="I216" s="64"/>
      <c r="J216" s="63"/>
      <c r="L216" s="65"/>
      <c r="N216" s="66"/>
    </row>
    <row r="217" spans="5:14" ht="12.75" x14ac:dyDescent="0.2">
      <c r="E217" s="62"/>
      <c r="F217" s="63"/>
      <c r="G217" s="64"/>
      <c r="I217" s="64"/>
      <c r="J217" s="63"/>
      <c r="L217" s="65"/>
      <c r="N217" s="66"/>
    </row>
    <row r="218" spans="5:14" ht="12.75" x14ac:dyDescent="0.2">
      <c r="E218" s="62"/>
      <c r="F218" s="63"/>
      <c r="G218" s="64"/>
      <c r="I218" s="64"/>
      <c r="J218" s="63"/>
      <c r="L218" s="65"/>
      <c r="N218" s="66"/>
    </row>
    <row r="219" spans="5:14" ht="12.75" x14ac:dyDescent="0.2">
      <c r="E219" s="62"/>
      <c r="F219" s="63"/>
      <c r="G219" s="64"/>
      <c r="I219" s="64"/>
      <c r="J219" s="63"/>
      <c r="L219" s="65"/>
      <c r="N219" s="66"/>
    </row>
    <row r="220" spans="5:14" ht="12.75" x14ac:dyDescent="0.2">
      <c r="E220" s="62"/>
      <c r="F220" s="63"/>
      <c r="G220" s="64"/>
      <c r="I220" s="64"/>
      <c r="J220" s="63"/>
      <c r="L220" s="65"/>
      <c r="N220" s="66"/>
    </row>
    <row r="221" spans="5:14" ht="12.75" x14ac:dyDescent="0.2">
      <c r="E221" s="62"/>
      <c r="F221" s="63"/>
      <c r="G221" s="64"/>
      <c r="I221" s="64"/>
      <c r="J221" s="63"/>
      <c r="L221" s="65"/>
      <c r="N221" s="66"/>
    </row>
    <row r="222" spans="5:14" ht="12.75" x14ac:dyDescent="0.2">
      <c r="E222" s="62"/>
      <c r="F222" s="63"/>
      <c r="G222" s="64"/>
      <c r="I222" s="64"/>
      <c r="J222" s="63"/>
      <c r="L222" s="65"/>
      <c r="N222" s="66"/>
    </row>
    <row r="223" spans="5:14" ht="12.75" x14ac:dyDescent="0.2">
      <c r="E223" s="62"/>
      <c r="F223" s="63"/>
      <c r="G223" s="64"/>
      <c r="I223" s="64"/>
      <c r="J223" s="63"/>
      <c r="L223" s="65"/>
      <c r="N223" s="66"/>
    </row>
    <row r="224" spans="5:14" ht="12.75" x14ac:dyDescent="0.2">
      <c r="E224" s="62"/>
      <c r="F224" s="63"/>
      <c r="G224" s="64"/>
      <c r="I224" s="64"/>
      <c r="J224" s="63"/>
      <c r="L224" s="65"/>
      <c r="N224" s="66"/>
    </row>
    <row r="225" spans="5:14" ht="12.75" x14ac:dyDescent="0.2">
      <c r="E225" s="62"/>
      <c r="F225" s="63"/>
      <c r="G225" s="64"/>
      <c r="I225" s="64"/>
      <c r="J225" s="63"/>
      <c r="L225" s="65"/>
      <c r="N225" s="66"/>
    </row>
    <row r="226" spans="5:14" ht="12.75" x14ac:dyDescent="0.2">
      <c r="E226" s="62"/>
      <c r="F226" s="63"/>
      <c r="G226" s="64"/>
      <c r="I226" s="64"/>
      <c r="J226" s="63"/>
      <c r="L226" s="65"/>
      <c r="N226" s="66"/>
    </row>
    <row r="227" spans="5:14" ht="12.75" x14ac:dyDescent="0.2">
      <c r="E227" s="62"/>
      <c r="F227" s="63"/>
      <c r="G227" s="64"/>
      <c r="I227" s="64"/>
      <c r="J227" s="63"/>
      <c r="L227" s="65"/>
      <c r="N227" s="66"/>
    </row>
    <row r="228" spans="5:14" ht="12.75" x14ac:dyDescent="0.2">
      <c r="E228" s="62"/>
      <c r="F228" s="63"/>
      <c r="G228" s="64"/>
      <c r="I228" s="64"/>
      <c r="J228" s="63"/>
      <c r="L228" s="65"/>
      <c r="N228" s="66"/>
    </row>
    <row r="229" spans="5:14" ht="12.75" x14ac:dyDescent="0.2">
      <c r="E229" s="62"/>
      <c r="F229" s="63"/>
      <c r="G229" s="64"/>
      <c r="I229" s="64"/>
      <c r="J229" s="63"/>
      <c r="L229" s="65"/>
      <c r="N229" s="66"/>
    </row>
    <row r="230" spans="5:14" ht="12.75" x14ac:dyDescent="0.2">
      <c r="E230" s="62"/>
      <c r="F230" s="63"/>
      <c r="G230" s="64"/>
      <c r="I230" s="64"/>
      <c r="J230" s="63"/>
      <c r="L230" s="65"/>
      <c r="N230" s="66"/>
    </row>
    <row r="231" spans="5:14" ht="12.75" x14ac:dyDescent="0.2">
      <c r="E231" s="62"/>
      <c r="F231" s="63"/>
      <c r="G231" s="64"/>
      <c r="I231" s="64"/>
      <c r="J231" s="63"/>
      <c r="L231" s="65"/>
      <c r="N231" s="66"/>
    </row>
    <row r="232" spans="5:14" ht="12.75" x14ac:dyDescent="0.2">
      <c r="E232" s="62"/>
      <c r="F232" s="63"/>
      <c r="G232" s="64"/>
      <c r="I232" s="64"/>
      <c r="J232" s="63"/>
      <c r="L232" s="65"/>
      <c r="N232" s="66"/>
    </row>
    <row r="233" spans="5:14" ht="12.75" x14ac:dyDescent="0.2">
      <c r="E233" s="62"/>
      <c r="F233" s="63"/>
      <c r="G233" s="64"/>
      <c r="I233" s="64"/>
      <c r="J233" s="63"/>
      <c r="L233" s="65"/>
      <c r="N233" s="66"/>
    </row>
    <row r="234" spans="5:14" ht="12.75" x14ac:dyDescent="0.2">
      <c r="E234" s="62"/>
      <c r="F234" s="63"/>
      <c r="G234" s="64"/>
      <c r="I234" s="64"/>
      <c r="J234" s="63"/>
      <c r="L234" s="65"/>
      <c r="N234" s="66"/>
    </row>
    <row r="235" spans="5:14" ht="12.75" x14ac:dyDescent="0.2">
      <c r="E235" s="62"/>
      <c r="F235" s="63"/>
      <c r="G235" s="64"/>
      <c r="I235" s="64"/>
      <c r="J235" s="63"/>
      <c r="L235" s="65"/>
      <c r="N235" s="66"/>
    </row>
    <row r="236" spans="5:14" ht="12.75" x14ac:dyDescent="0.2">
      <c r="E236" s="62"/>
      <c r="F236" s="63"/>
      <c r="G236" s="64"/>
      <c r="I236" s="64"/>
      <c r="J236" s="63"/>
      <c r="L236" s="65"/>
      <c r="N236" s="66"/>
    </row>
    <row r="237" spans="5:14" ht="12.75" x14ac:dyDescent="0.2">
      <c r="E237" s="62"/>
      <c r="F237" s="63"/>
      <c r="G237" s="64"/>
      <c r="I237" s="64"/>
      <c r="J237" s="63"/>
      <c r="L237" s="65"/>
      <c r="N237" s="66"/>
    </row>
    <row r="238" spans="5:14" ht="12.75" x14ac:dyDescent="0.2">
      <c r="E238" s="62"/>
      <c r="F238" s="63"/>
      <c r="G238" s="64"/>
      <c r="I238" s="64"/>
      <c r="J238" s="63"/>
      <c r="L238" s="65"/>
      <c r="N238" s="66"/>
    </row>
    <row r="239" spans="5:14" ht="12.75" x14ac:dyDescent="0.2">
      <c r="E239" s="62"/>
      <c r="F239" s="63"/>
      <c r="G239" s="64"/>
      <c r="I239" s="64"/>
      <c r="J239" s="63"/>
      <c r="L239" s="65"/>
      <c r="N239" s="66"/>
    </row>
    <row r="240" spans="5:14" ht="12.75" x14ac:dyDescent="0.2">
      <c r="E240" s="62"/>
      <c r="F240" s="63"/>
      <c r="G240" s="64"/>
      <c r="I240" s="64"/>
      <c r="J240" s="63"/>
      <c r="L240" s="65"/>
      <c r="N240" s="66"/>
    </row>
    <row r="241" spans="5:14" ht="12.75" x14ac:dyDescent="0.2">
      <c r="E241" s="62"/>
      <c r="F241" s="63"/>
      <c r="G241" s="64"/>
      <c r="I241" s="64"/>
      <c r="J241" s="63"/>
      <c r="L241" s="65"/>
      <c r="N241" s="66"/>
    </row>
    <row r="242" spans="5:14" ht="12.75" x14ac:dyDescent="0.2">
      <c r="E242" s="62"/>
      <c r="F242" s="63"/>
      <c r="G242" s="64"/>
      <c r="I242" s="64"/>
      <c r="J242" s="63"/>
      <c r="L242" s="65"/>
      <c r="N242" s="66"/>
    </row>
    <row r="243" spans="5:14" ht="12.75" x14ac:dyDescent="0.2">
      <c r="E243" s="62"/>
      <c r="F243" s="63"/>
      <c r="G243" s="64"/>
      <c r="I243" s="64"/>
      <c r="J243" s="63"/>
      <c r="L243" s="65"/>
      <c r="N243" s="66"/>
    </row>
    <row r="244" spans="5:14" ht="12.75" x14ac:dyDescent="0.2">
      <c r="E244" s="62"/>
      <c r="F244" s="63"/>
      <c r="G244" s="64"/>
      <c r="I244" s="64"/>
      <c r="J244" s="63"/>
      <c r="L244" s="65"/>
      <c r="N244" s="66"/>
    </row>
    <row r="245" spans="5:14" ht="12.75" x14ac:dyDescent="0.2">
      <c r="E245" s="62"/>
      <c r="F245" s="63"/>
      <c r="G245" s="64"/>
      <c r="I245" s="64"/>
      <c r="J245" s="63"/>
      <c r="L245" s="65"/>
      <c r="N245" s="66"/>
    </row>
    <row r="246" spans="5:14" ht="12.75" x14ac:dyDescent="0.2">
      <c r="E246" s="62"/>
      <c r="F246" s="63"/>
      <c r="G246" s="64"/>
      <c r="I246" s="64"/>
      <c r="J246" s="63"/>
      <c r="L246" s="65"/>
      <c r="N246" s="66"/>
    </row>
    <row r="247" spans="5:14" ht="12.75" x14ac:dyDescent="0.2">
      <c r="E247" s="62"/>
      <c r="F247" s="63"/>
      <c r="G247" s="64"/>
      <c r="I247" s="64"/>
      <c r="J247" s="63"/>
      <c r="L247" s="65"/>
      <c r="N247" s="66"/>
    </row>
    <row r="248" spans="5:14" ht="12.75" x14ac:dyDescent="0.2">
      <c r="E248" s="62"/>
      <c r="F248" s="63"/>
      <c r="G248" s="64"/>
      <c r="I248" s="64"/>
      <c r="J248" s="63"/>
      <c r="L248" s="65"/>
      <c r="N248" s="66"/>
    </row>
    <row r="249" spans="5:14" ht="12.75" x14ac:dyDescent="0.2">
      <c r="E249" s="62"/>
      <c r="F249" s="63"/>
      <c r="G249" s="64"/>
      <c r="I249" s="64"/>
      <c r="J249" s="63"/>
      <c r="L249" s="65"/>
      <c r="N249" s="66"/>
    </row>
    <row r="250" spans="5:14" ht="12.75" x14ac:dyDescent="0.2">
      <c r="E250" s="62"/>
      <c r="F250" s="63"/>
      <c r="G250" s="64"/>
      <c r="I250" s="64"/>
      <c r="J250" s="63"/>
      <c r="L250" s="65"/>
      <c r="N250" s="66"/>
    </row>
    <row r="251" spans="5:14" ht="12.75" x14ac:dyDescent="0.2">
      <c r="E251" s="62"/>
      <c r="F251" s="63"/>
      <c r="G251" s="64"/>
      <c r="I251" s="64"/>
      <c r="J251" s="63"/>
      <c r="L251" s="65"/>
      <c r="N251" s="66"/>
    </row>
    <row r="252" spans="5:14" ht="12.75" x14ac:dyDescent="0.2">
      <c r="E252" s="62"/>
      <c r="F252" s="63"/>
      <c r="G252" s="64"/>
      <c r="I252" s="64"/>
      <c r="J252" s="63"/>
      <c r="L252" s="65"/>
      <c r="N252" s="66"/>
    </row>
    <row r="253" spans="5:14" ht="12.75" x14ac:dyDescent="0.2">
      <c r="E253" s="62"/>
      <c r="F253" s="63"/>
      <c r="G253" s="64"/>
      <c r="I253" s="64"/>
      <c r="J253" s="63"/>
      <c r="L253" s="65"/>
      <c r="N253" s="66"/>
    </row>
    <row r="254" spans="5:14" ht="12.75" x14ac:dyDescent="0.2">
      <c r="E254" s="62"/>
      <c r="F254" s="63"/>
      <c r="G254" s="64"/>
      <c r="I254" s="64"/>
      <c r="J254" s="63"/>
      <c r="L254" s="65"/>
      <c r="N254" s="66"/>
    </row>
    <row r="255" spans="5:14" ht="12.75" x14ac:dyDescent="0.2">
      <c r="E255" s="62"/>
      <c r="F255" s="63"/>
      <c r="G255" s="64"/>
      <c r="I255" s="64"/>
      <c r="J255" s="63"/>
      <c r="L255" s="65"/>
      <c r="N255" s="66"/>
    </row>
    <row r="256" spans="5:14" ht="12.75" x14ac:dyDescent="0.2">
      <c r="E256" s="62"/>
      <c r="F256" s="63"/>
      <c r="G256" s="64"/>
      <c r="I256" s="64"/>
      <c r="J256" s="63"/>
      <c r="L256" s="65"/>
      <c r="N256" s="66"/>
    </row>
    <row r="257" spans="5:14" ht="12.75" x14ac:dyDescent="0.2">
      <c r="E257" s="62"/>
      <c r="F257" s="63"/>
      <c r="G257" s="64"/>
      <c r="I257" s="64"/>
      <c r="J257" s="63"/>
      <c r="L257" s="65"/>
      <c r="N257" s="66"/>
    </row>
    <row r="258" spans="5:14" ht="12.75" x14ac:dyDescent="0.2">
      <c r="E258" s="62"/>
      <c r="F258" s="63"/>
      <c r="G258" s="64"/>
      <c r="I258" s="64"/>
      <c r="J258" s="63"/>
      <c r="L258" s="65"/>
      <c r="N258" s="66"/>
    </row>
    <row r="259" spans="5:14" ht="12.75" x14ac:dyDescent="0.2">
      <c r="E259" s="62"/>
      <c r="F259" s="63"/>
      <c r="G259" s="64"/>
      <c r="I259" s="64"/>
      <c r="J259" s="63"/>
      <c r="L259" s="65"/>
      <c r="N259" s="66"/>
    </row>
    <row r="260" spans="5:14" ht="12.75" x14ac:dyDescent="0.2">
      <c r="E260" s="62"/>
      <c r="F260" s="63"/>
      <c r="G260" s="64"/>
      <c r="I260" s="64"/>
      <c r="J260" s="63"/>
      <c r="L260" s="65"/>
      <c r="N260" s="66"/>
    </row>
    <row r="261" spans="5:14" ht="12.75" x14ac:dyDescent="0.2">
      <c r="E261" s="62"/>
      <c r="F261" s="63"/>
      <c r="G261" s="64"/>
      <c r="I261" s="64"/>
      <c r="J261" s="63"/>
      <c r="L261" s="65"/>
      <c r="N261" s="66"/>
    </row>
    <row r="262" spans="5:14" ht="12.75" x14ac:dyDescent="0.2">
      <c r="E262" s="62"/>
      <c r="F262" s="63"/>
      <c r="G262" s="64"/>
      <c r="I262" s="64"/>
      <c r="J262" s="63"/>
      <c r="L262" s="65"/>
      <c r="N262" s="66"/>
    </row>
    <row r="263" spans="5:14" ht="12.75" x14ac:dyDescent="0.2">
      <c r="E263" s="62"/>
      <c r="F263" s="63"/>
      <c r="G263" s="64"/>
      <c r="I263" s="64"/>
      <c r="J263" s="63"/>
      <c r="L263" s="65"/>
      <c r="N263" s="66"/>
    </row>
    <row r="264" spans="5:14" ht="12.75" x14ac:dyDescent="0.2">
      <c r="E264" s="62"/>
      <c r="F264" s="63"/>
      <c r="G264" s="64"/>
      <c r="I264" s="64"/>
      <c r="J264" s="63"/>
      <c r="L264" s="65"/>
      <c r="N264" s="66"/>
    </row>
    <row r="265" spans="5:14" ht="12.75" x14ac:dyDescent="0.2">
      <c r="E265" s="62"/>
      <c r="F265" s="63"/>
      <c r="G265" s="64"/>
      <c r="I265" s="64"/>
      <c r="J265" s="63"/>
      <c r="L265" s="65"/>
      <c r="N265" s="66"/>
    </row>
    <row r="266" spans="5:14" ht="12.75" x14ac:dyDescent="0.2">
      <c r="E266" s="62"/>
      <c r="F266" s="63"/>
      <c r="G266" s="64"/>
      <c r="I266" s="64"/>
      <c r="J266" s="63"/>
      <c r="L266" s="65"/>
      <c r="N266" s="66"/>
    </row>
    <row r="267" spans="5:14" ht="12.75" x14ac:dyDescent="0.2">
      <c r="E267" s="62"/>
      <c r="F267" s="63"/>
      <c r="G267" s="64"/>
      <c r="I267" s="64"/>
      <c r="J267" s="63"/>
      <c r="L267" s="65"/>
      <c r="N267" s="66"/>
    </row>
    <row r="268" spans="5:14" ht="12.75" x14ac:dyDescent="0.2">
      <c r="E268" s="62"/>
      <c r="F268" s="63"/>
      <c r="G268" s="64"/>
      <c r="I268" s="64"/>
      <c r="J268" s="63"/>
      <c r="L268" s="65"/>
      <c r="N268" s="66"/>
    </row>
    <row r="269" spans="5:14" ht="12.75" x14ac:dyDescent="0.2">
      <c r="E269" s="62"/>
      <c r="F269" s="63"/>
      <c r="G269" s="64"/>
      <c r="I269" s="64"/>
      <c r="J269" s="63"/>
      <c r="L269" s="65"/>
      <c r="N269" s="66"/>
    </row>
    <row r="270" spans="5:14" ht="12.75" x14ac:dyDescent="0.2">
      <c r="E270" s="62"/>
      <c r="F270" s="63"/>
      <c r="G270" s="64"/>
      <c r="I270" s="64"/>
      <c r="J270" s="63"/>
      <c r="L270" s="65"/>
      <c r="N270" s="66"/>
    </row>
    <row r="271" spans="5:14" ht="12.75" x14ac:dyDescent="0.2">
      <c r="E271" s="62"/>
      <c r="F271" s="63"/>
      <c r="G271" s="64"/>
      <c r="I271" s="64"/>
      <c r="J271" s="63"/>
      <c r="L271" s="65"/>
      <c r="N271" s="66"/>
    </row>
    <row r="272" spans="5:14" ht="12.75" x14ac:dyDescent="0.2">
      <c r="E272" s="62"/>
      <c r="F272" s="63"/>
      <c r="G272" s="64"/>
      <c r="I272" s="64"/>
      <c r="J272" s="63"/>
      <c r="L272" s="65"/>
      <c r="N272" s="66"/>
    </row>
    <row r="273" spans="5:14" ht="12.75" x14ac:dyDescent="0.2">
      <c r="E273" s="62"/>
      <c r="F273" s="63"/>
      <c r="G273" s="64"/>
      <c r="I273" s="64"/>
      <c r="J273" s="63"/>
      <c r="L273" s="65"/>
      <c r="N273" s="66"/>
    </row>
    <row r="274" spans="5:14" ht="12.75" x14ac:dyDescent="0.2">
      <c r="E274" s="62"/>
      <c r="F274" s="63"/>
      <c r="G274" s="64"/>
      <c r="I274" s="64"/>
      <c r="J274" s="63"/>
      <c r="L274" s="65"/>
      <c r="N274" s="66"/>
    </row>
    <row r="275" spans="5:14" ht="12.75" x14ac:dyDescent="0.2">
      <c r="E275" s="62"/>
      <c r="F275" s="63"/>
      <c r="G275" s="64"/>
      <c r="I275" s="64"/>
      <c r="J275" s="63"/>
      <c r="L275" s="65"/>
      <c r="N275" s="66"/>
    </row>
    <row r="276" spans="5:14" ht="12.75" x14ac:dyDescent="0.2">
      <c r="E276" s="62"/>
      <c r="F276" s="63"/>
      <c r="G276" s="64"/>
      <c r="I276" s="64"/>
      <c r="J276" s="63"/>
      <c r="L276" s="65"/>
      <c r="N276" s="66"/>
    </row>
    <row r="277" spans="5:14" ht="12.75" x14ac:dyDescent="0.2">
      <c r="E277" s="62"/>
      <c r="F277" s="63"/>
      <c r="G277" s="64"/>
      <c r="I277" s="64"/>
      <c r="J277" s="63"/>
      <c r="L277" s="65"/>
      <c r="N277" s="66"/>
    </row>
    <row r="278" spans="5:14" ht="12.75" x14ac:dyDescent="0.2">
      <c r="E278" s="62"/>
      <c r="F278" s="63"/>
      <c r="G278" s="64"/>
      <c r="I278" s="64"/>
      <c r="J278" s="63"/>
      <c r="L278" s="65"/>
      <c r="N278" s="66"/>
    </row>
    <row r="279" spans="5:14" ht="12.75" x14ac:dyDescent="0.2">
      <c r="E279" s="62"/>
      <c r="F279" s="63"/>
      <c r="G279" s="64"/>
      <c r="I279" s="64"/>
      <c r="J279" s="63"/>
      <c r="L279" s="65"/>
      <c r="N279" s="66"/>
    </row>
    <row r="280" spans="5:14" ht="12.75" x14ac:dyDescent="0.2">
      <c r="E280" s="62"/>
      <c r="F280" s="63"/>
      <c r="G280" s="64"/>
      <c r="I280" s="64"/>
      <c r="J280" s="63"/>
      <c r="L280" s="65"/>
      <c r="N280" s="66"/>
    </row>
    <row r="281" spans="5:14" ht="12.75" x14ac:dyDescent="0.2">
      <c r="E281" s="62"/>
      <c r="F281" s="63"/>
      <c r="G281" s="64"/>
      <c r="I281" s="64"/>
      <c r="J281" s="63"/>
      <c r="L281" s="65"/>
      <c r="N281" s="66"/>
    </row>
    <row r="282" spans="5:14" ht="12.75" x14ac:dyDescent="0.2">
      <c r="E282" s="62"/>
      <c r="F282" s="63"/>
      <c r="G282" s="64"/>
      <c r="I282" s="64"/>
      <c r="J282" s="63"/>
      <c r="L282" s="65"/>
      <c r="N282" s="66"/>
    </row>
    <row r="283" spans="5:14" ht="12.75" x14ac:dyDescent="0.2">
      <c r="E283" s="62"/>
      <c r="F283" s="63"/>
      <c r="G283" s="64"/>
      <c r="I283" s="64"/>
      <c r="J283" s="63"/>
      <c r="L283" s="65"/>
      <c r="N283" s="66"/>
    </row>
    <row r="284" spans="5:14" ht="12.75" x14ac:dyDescent="0.2">
      <c r="E284" s="62"/>
      <c r="F284" s="63"/>
      <c r="G284" s="64"/>
      <c r="I284" s="64"/>
      <c r="J284" s="63"/>
      <c r="L284" s="65"/>
      <c r="N284" s="66"/>
    </row>
    <row r="285" spans="5:14" ht="12.75" x14ac:dyDescent="0.2">
      <c r="E285" s="62"/>
      <c r="F285" s="63"/>
      <c r="G285" s="64"/>
      <c r="I285" s="64"/>
      <c r="J285" s="63"/>
      <c r="L285" s="65"/>
      <c r="N285" s="66"/>
    </row>
    <row r="286" spans="5:14" ht="12.75" x14ac:dyDescent="0.2">
      <c r="E286" s="62"/>
      <c r="F286" s="63"/>
      <c r="G286" s="64"/>
      <c r="I286" s="64"/>
      <c r="J286" s="63"/>
      <c r="L286" s="65"/>
      <c r="N286" s="66"/>
    </row>
    <row r="287" spans="5:14" ht="12.75" x14ac:dyDescent="0.2">
      <c r="E287" s="62"/>
      <c r="F287" s="63"/>
      <c r="G287" s="64"/>
      <c r="I287" s="64"/>
      <c r="J287" s="63"/>
      <c r="L287" s="65"/>
      <c r="N287" s="66"/>
    </row>
    <row r="288" spans="5:14" ht="12.75" x14ac:dyDescent="0.2">
      <c r="E288" s="62"/>
      <c r="F288" s="63"/>
      <c r="G288" s="64"/>
      <c r="I288" s="64"/>
      <c r="J288" s="63"/>
      <c r="L288" s="65"/>
      <c r="N288" s="66"/>
    </row>
    <row r="289" spans="5:14" ht="12.75" x14ac:dyDescent="0.2">
      <c r="E289" s="62"/>
      <c r="F289" s="63"/>
      <c r="G289" s="64"/>
      <c r="I289" s="64"/>
      <c r="J289" s="63"/>
      <c r="L289" s="65"/>
      <c r="N289" s="66"/>
    </row>
    <row r="290" spans="5:14" ht="12.75" x14ac:dyDescent="0.2">
      <c r="E290" s="62"/>
      <c r="F290" s="63"/>
      <c r="G290" s="64"/>
      <c r="I290" s="64"/>
      <c r="J290" s="63"/>
      <c r="L290" s="65"/>
      <c r="N290" s="66"/>
    </row>
    <row r="291" spans="5:14" ht="12.75" x14ac:dyDescent="0.2">
      <c r="E291" s="62"/>
      <c r="F291" s="63"/>
      <c r="G291" s="64"/>
      <c r="I291" s="64"/>
      <c r="J291" s="63"/>
      <c r="L291" s="65"/>
      <c r="N291" s="66"/>
    </row>
    <row r="292" spans="5:14" ht="12.75" x14ac:dyDescent="0.2">
      <c r="E292" s="62"/>
      <c r="F292" s="63"/>
      <c r="G292" s="64"/>
      <c r="I292" s="64"/>
      <c r="J292" s="63"/>
      <c r="L292" s="65"/>
      <c r="N292" s="66"/>
    </row>
    <row r="293" spans="5:14" ht="12.75" x14ac:dyDescent="0.2">
      <c r="E293" s="62"/>
      <c r="F293" s="63"/>
      <c r="G293" s="64"/>
      <c r="I293" s="64"/>
      <c r="J293" s="63"/>
      <c r="L293" s="65"/>
      <c r="N293" s="66"/>
    </row>
    <row r="294" spans="5:14" ht="12.75" x14ac:dyDescent="0.2">
      <c r="E294" s="62"/>
      <c r="F294" s="63"/>
      <c r="G294" s="64"/>
      <c r="I294" s="64"/>
      <c r="J294" s="63"/>
      <c r="L294" s="65"/>
      <c r="N294" s="66"/>
    </row>
    <row r="295" spans="5:14" ht="12.75" x14ac:dyDescent="0.2">
      <c r="E295" s="62"/>
      <c r="F295" s="63"/>
      <c r="G295" s="64"/>
      <c r="I295" s="64"/>
      <c r="J295" s="63"/>
      <c r="L295" s="65"/>
      <c r="N295" s="66"/>
    </row>
    <row r="296" spans="5:14" ht="12.75" x14ac:dyDescent="0.2">
      <c r="E296" s="62"/>
      <c r="F296" s="63"/>
      <c r="G296" s="64"/>
      <c r="I296" s="64"/>
      <c r="J296" s="63"/>
      <c r="L296" s="65"/>
      <c r="N296" s="66"/>
    </row>
    <row r="297" spans="5:14" ht="12.75" x14ac:dyDescent="0.2">
      <c r="E297" s="62"/>
      <c r="F297" s="63"/>
      <c r="G297" s="64"/>
      <c r="I297" s="64"/>
      <c r="J297" s="63"/>
      <c r="L297" s="65"/>
      <c r="N297" s="66"/>
    </row>
    <row r="298" spans="5:14" ht="12.75" x14ac:dyDescent="0.2">
      <c r="E298" s="62"/>
      <c r="F298" s="63"/>
      <c r="G298" s="64"/>
      <c r="I298" s="64"/>
      <c r="J298" s="63"/>
      <c r="L298" s="65"/>
      <c r="N298" s="66"/>
    </row>
    <row r="299" spans="5:14" ht="12.75" x14ac:dyDescent="0.2">
      <c r="E299" s="62"/>
      <c r="F299" s="63"/>
      <c r="G299" s="64"/>
      <c r="I299" s="64"/>
      <c r="J299" s="63"/>
      <c r="L299" s="65"/>
      <c r="N299" s="66"/>
    </row>
    <row r="300" spans="5:14" ht="12.75" x14ac:dyDescent="0.2">
      <c r="E300" s="62"/>
      <c r="F300" s="63"/>
      <c r="G300" s="64"/>
      <c r="I300" s="64"/>
      <c r="J300" s="63"/>
      <c r="L300" s="65"/>
      <c r="N300" s="66"/>
    </row>
    <row r="301" spans="5:14" ht="12.75" x14ac:dyDescent="0.2">
      <c r="E301" s="62"/>
      <c r="F301" s="63"/>
      <c r="G301" s="64"/>
      <c r="I301" s="64"/>
      <c r="J301" s="63"/>
      <c r="L301" s="65"/>
      <c r="N301" s="66"/>
    </row>
    <row r="302" spans="5:14" ht="12.75" x14ac:dyDescent="0.2">
      <c r="E302" s="62"/>
      <c r="F302" s="63"/>
      <c r="G302" s="64"/>
      <c r="I302" s="64"/>
      <c r="J302" s="63"/>
      <c r="L302" s="65"/>
      <c r="N302" s="66"/>
    </row>
    <row r="303" spans="5:14" ht="12.75" x14ac:dyDescent="0.2">
      <c r="E303" s="62"/>
      <c r="F303" s="63"/>
      <c r="G303" s="64"/>
      <c r="I303" s="64"/>
      <c r="J303" s="63"/>
      <c r="L303" s="65"/>
      <c r="N303" s="66"/>
    </row>
    <row r="304" spans="5:14" ht="12.75" x14ac:dyDescent="0.2">
      <c r="E304" s="62"/>
      <c r="F304" s="63"/>
      <c r="G304" s="64"/>
      <c r="I304" s="64"/>
      <c r="J304" s="63"/>
      <c r="L304" s="65"/>
      <c r="N304" s="66"/>
    </row>
    <row r="305" spans="5:14" ht="12.75" x14ac:dyDescent="0.2">
      <c r="E305" s="62"/>
      <c r="F305" s="63"/>
      <c r="G305" s="64"/>
      <c r="I305" s="64"/>
      <c r="J305" s="63"/>
      <c r="L305" s="65"/>
      <c r="N305" s="66"/>
    </row>
    <row r="306" spans="5:14" ht="12.75" x14ac:dyDescent="0.2">
      <c r="E306" s="62"/>
      <c r="F306" s="63"/>
      <c r="G306" s="64"/>
      <c r="I306" s="64"/>
      <c r="J306" s="63"/>
      <c r="L306" s="65"/>
      <c r="N306" s="66"/>
    </row>
    <row r="307" spans="5:14" ht="12.75" x14ac:dyDescent="0.2">
      <c r="E307" s="62"/>
      <c r="F307" s="63"/>
      <c r="G307" s="64"/>
      <c r="I307" s="64"/>
      <c r="J307" s="63"/>
      <c r="L307" s="65"/>
      <c r="N307" s="66"/>
    </row>
    <row r="308" spans="5:14" ht="12.75" x14ac:dyDescent="0.2">
      <c r="E308" s="62"/>
      <c r="F308" s="63"/>
      <c r="G308" s="64"/>
      <c r="I308" s="64"/>
      <c r="J308" s="63"/>
      <c r="L308" s="65"/>
      <c r="N308" s="66"/>
    </row>
    <row r="309" spans="5:14" ht="12.75" x14ac:dyDescent="0.2">
      <c r="E309" s="62"/>
      <c r="F309" s="63"/>
      <c r="G309" s="64"/>
      <c r="I309" s="64"/>
      <c r="J309" s="63"/>
      <c r="L309" s="65"/>
      <c r="N309" s="66"/>
    </row>
    <row r="310" spans="5:14" ht="12.75" x14ac:dyDescent="0.2">
      <c r="E310" s="62"/>
      <c r="F310" s="63"/>
      <c r="G310" s="64"/>
      <c r="I310" s="64"/>
      <c r="J310" s="63"/>
      <c r="L310" s="65"/>
      <c r="N310" s="66"/>
    </row>
    <row r="311" spans="5:14" ht="12.75" x14ac:dyDescent="0.2">
      <c r="E311" s="62"/>
      <c r="F311" s="63"/>
      <c r="G311" s="64"/>
      <c r="I311" s="64"/>
      <c r="J311" s="63"/>
      <c r="L311" s="65"/>
      <c r="N311" s="66"/>
    </row>
    <row r="312" spans="5:14" ht="12.75" x14ac:dyDescent="0.2">
      <c r="E312" s="62"/>
      <c r="F312" s="63"/>
      <c r="G312" s="64"/>
      <c r="I312" s="64"/>
      <c r="J312" s="63"/>
      <c r="L312" s="65"/>
      <c r="N312" s="66"/>
    </row>
    <row r="313" spans="5:14" ht="12.75" x14ac:dyDescent="0.2">
      <c r="E313" s="62"/>
      <c r="F313" s="63"/>
      <c r="G313" s="64"/>
      <c r="I313" s="64"/>
      <c r="J313" s="63"/>
      <c r="L313" s="65"/>
      <c r="N313" s="66"/>
    </row>
    <row r="314" spans="5:14" ht="12.75" x14ac:dyDescent="0.2">
      <c r="E314" s="62"/>
      <c r="F314" s="63"/>
      <c r="G314" s="64"/>
      <c r="I314" s="64"/>
      <c r="J314" s="63"/>
      <c r="L314" s="65"/>
      <c r="N314" s="66"/>
    </row>
    <row r="315" spans="5:14" ht="12.75" x14ac:dyDescent="0.2">
      <c r="E315" s="62"/>
      <c r="F315" s="63"/>
      <c r="G315" s="64"/>
      <c r="I315" s="64"/>
      <c r="J315" s="63"/>
      <c r="L315" s="65"/>
      <c r="N315" s="66"/>
    </row>
    <row r="316" spans="5:14" ht="12.75" x14ac:dyDescent="0.2">
      <c r="E316" s="62"/>
      <c r="F316" s="63"/>
      <c r="G316" s="64"/>
      <c r="I316" s="64"/>
      <c r="J316" s="63"/>
      <c r="L316" s="65"/>
      <c r="N316" s="66"/>
    </row>
    <row r="317" spans="5:14" ht="12.75" x14ac:dyDescent="0.2">
      <c r="E317" s="62"/>
      <c r="F317" s="63"/>
      <c r="G317" s="64"/>
      <c r="I317" s="64"/>
      <c r="J317" s="63"/>
      <c r="L317" s="65"/>
      <c r="N317" s="66"/>
    </row>
    <row r="318" spans="5:14" ht="12.75" x14ac:dyDescent="0.2">
      <c r="E318" s="62"/>
      <c r="F318" s="63"/>
      <c r="G318" s="64"/>
      <c r="I318" s="64"/>
      <c r="J318" s="63"/>
      <c r="L318" s="65"/>
      <c r="N318" s="66"/>
    </row>
    <row r="319" spans="5:14" ht="12.75" x14ac:dyDescent="0.2">
      <c r="E319" s="62"/>
      <c r="F319" s="63"/>
      <c r="G319" s="64"/>
      <c r="I319" s="64"/>
      <c r="J319" s="63"/>
      <c r="L319" s="65"/>
      <c r="N319" s="66"/>
    </row>
    <row r="320" spans="5:14" ht="12.75" x14ac:dyDescent="0.2">
      <c r="E320" s="62"/>
      <c r="F320" s="63"/>
      <c r="G320" s="64"/>
      <c r="I320" s="64"/>
      <c r="J320" s="63"/>
      <c r="L320" s="65"/>
      <c r="N320" s="66"/>
    </row>
    <row r="321" spans="5:14" ht="12.75" x14ac:dyDescent="0.2">
      <c r="E321" s="62"/>
      <c r="F321" s="63"/>
      <c r="G321" s="64"/>
      <c r="I321" s="64"/>
      <c r="J321" s="63"/>
      <c r="L321" s="65"/>
      <c r="N321" s="66"/>
    </row>
    <row r="322" spans="5:14" ht="12.75" x14ac:dyDescent="0.2">
      <c r="E322" s="62"/>
      <c r="F322" s="63"/>
      <c r="G322" s="64"/>
      <c r="I322" s="64"/>
      <c r="J322" s="63"/>
      <c r="L322" s="65"/>
      <c r="N322" s="66"/>
    </row>
    <row r="323" spans="5:14" ht="12.75" x14ac:dyDescent="0.2">
      <c r="E323" s="62"/>
      <c r="F323" s="63"/>
      <c r="G323" s="64"/>
      <c r="I323" s="64"/>
      <c r="J323" s="63"/>
      <c r="L323" s="65"/>
      <c r="N323" s="66"/>
    </row>
    <row r="324" spans="5:14" ht="12.75" x14ac:dyDescent="0.2">
      <c r="E324" s="62"/>
      <c r="F324" s="63"/>
      <c r="G324" s="64"/>
      <c r="I324" s="64"/>
      <c r="J324" s="63"/>
      <c r="L324" s="65"/>
      <c r="N324" s="66"/>
    </row>
    <row r="325" spans="5:14" ht="12.75" x14ac:dyDescent="0.2">
      <c r="E325" s="62"/>
      <c r="F325" s="63"/>
      <c r="G325" s="64"/>
      <c r="I325" s="64"/>
      <c r="J325" s="63"/>
      <c r="L325" s="65"/>
      <c r="N325" s="66"/>
    </row>
    <row r="326" spans="5:14" ht="12.75" x14ac:dyDescent="0.2">
      <c r="E326" s="62"/>
      <c r="F326" s="63"/>
      <c r="G326" s="64"/>
      <c r="I326" s="64"/>
      <c r="J326" s="63"/>
      <c r="L326" s="65"/>
      <c r="N326" s="66"/>
    </row>
    <row r="327" spans="5:14" ht="12.75" x14ac:dyDescent="0.2">
      <c r="E327" s="62"/>
      <c r="F327" s="63"/>
      <c r="G327" s="64"/>
      <c r="I327" s="64"/>
      <c r="J327" s="63"/>
      <c r="L327" s="65"/>
      <c r="N327" s="66"/>
    </row>
    <row r="328" spans="5:14" ht="12.75" x14ac:dyDescent="0.2">
      <c r="E328" s="62"/>
      <c r="F328" s="63"/>
      <c r="G328" s="64"/>
      <c r="I328" s="64"/>
      <c r="J328" s="63"/>
      <c r="L328" s="65"/>
      <c r="N328" s="66"/>
    </row>
    <row r="329" spans="5:14" ht="12.75" x14ac:dyDescent="0.2">
      <c r="E329" s="62"/>
      <c r="F329" s="63"/>
      <c r="G329" s="64"/>
      <c r="I329" s="64"/>
      <c r="J329" s="63"/>
      <c r="L329" s="65"/>
      <c r="N329" s="66"/>
    </row>
    <row r="330" spans="5:14" ht="12.75" x14ac:dyDescent="0.2">
      <c r="E330" s="62"/>
      <c r="F330" s="63"/>
      <c r="G330" s="64"/>
      <c r="I330" s="64"/>
      <c r="J330" s="63"/>
      <c r="L330" s="65"/>
      <c r="N330" s="66"/>
    </row>
    <row r="331" spans="5:14" ht="12.75" x14ac:dyDescent="0.2">
      <c r="E331" s="62"/>
      <c r="F331" s="63"/>
      <c r="G331" s="64"/>
      <c r="I331" s="64"/>
      <c r="J331" s="63"/>
      <c r="L331" s="65"/>
      <c r="N331" s="66"/>
    </row>
    <row r="332" spans="5:14" ht="12.75" x14ac:dyDescent="0.2">
      <c r="E332" s="62"/>
      <c r="F332" s="63"/>
      <c r="G332" s="64"/>
      <c r="I332" s="64"/>
      <c r="J332" s="63"/>
      <c r="L332" s="65"/>
      <c r="N332" s="66"/>
    </row>
    <row r="333" spans="5:14" ht="12.75" x14ac:dyDescent="0.2">
      <c r="E333" s="62"/>
      <c r="F333" s="63"/>
      <c r="G333" s="64"/>
      <c r="I333" s="64"/>
      <c r="J333" s="63"/>
      <c r="L333" s="65"/>
      <c r="N333" s="66"/>
    </row>
    <row r="334" spans="5:14" ht="12.75" x14ac:dyDescent="0.2">
      <c r="E334" s="62"/>
      <c r="F334" s="63"/>
      <c r="G334" s="64"/>
      <c r="I334" s="64"/>
      <c r="J334" s="63"/>
      <c r="L334" s="65"/>
      <c r="N334" s="66"/>
    </row>
    <row r="335" spans="5:14" ht="12.75" x14ac:dyDescent="0.2">
      <c r="E335" s="62"/>
      <c r="F335" s="63"/>
      <c r="G335" s="64"/>
      <c r="I335" s="64"/>
      <c r="J335" s="63"/>
      <c r="L335" s="65"/>
      <c r="N335" s="66"/>
    </row>
    <row r="336" spans="5:14" ht="12.75" x14ac:dyDescent="0.2">
      <c r="E336" s="62"/>
      <c r="F336" s="63"/>
      <c r="G336" s="64"/>
      <c r="I336" s="64"/>
      <c r="J336" s="63"/>
      <c r="L336" s="65"/>
      <c r="N336" s="66"/>
    </row>
    <row r="337" spans="5:14" ht="12.75" x14ac:dyDescent="0.2">
      <c r="E337" s="62"/>
      <c r="F337" s="63"/>
      <c r="G337" s="64"/>
      <c r="I337" s="64"/>
      <c r="J337" s="63"/>
      <c r="L337" s="65"/>
      <c r="N337" s="66"/>
    </row>
    <row r="338" spans="5:14" ht="12.75" x14ac:dyDescent="0.2">
      <c r="E338" s="62"/>
      <c r="F338" s="63"/>
      <c r="G338" s="64"/>
      <c r="I338" s="64"/>
      <c r="J338" s="63"/>
      <c r="L338" s="65"/>
      <c r="N338" s="66"/>
    </row>
    <row r="339" spans="5:14" ht="12.75" x14ac:dyDescent="0.2">
      <c r="E339" s="62"/>
      <c r="F339" s="63"/>
      <c r="G339" s="64"/>
      <c r="I339" s="64"/>
      <c r="J339" s="63"/>
      <c r="L339" s="65"/>
      <c r="N339" s="66"/>
    </row>
    <row r="340" spans="5:14" ht="12.75" x14ac:dyDescent="0.2">
      <c r="E340" s="62"/>
      <c r="F340" s="63"/>
      <c r="G340" s="64"/>
      <c r="I340" s="64"/>
      <c r="J340" s="63"/>
      <c r="L340" s="65"/>
      <c r="N340" s="66"/>
    </row>
    <row r="341" spans="5:14" ht="12.75" x14ac:dyDescent="0.2">
      <c r="E341" s="62"/>
      <c r="F341" s="63"/>
      <c r="G341" s="64"/>
      <c r="I341" s="64"/>
      <c r="J341" s="63"/>
      <c r="L341" s="65"/>
      <c r="N341" s="66"/>
    </row>
    <row r="342" spans="5:14" ht="12.75" x14ac:dyDescent="0.2">
      <c r="E342" s="62"/>
      <c r="F342" s="63"/>
      <c r="G342" s="64"/>
      <c r="I342" s="64"/>
      <c r="J342" s="63"/>
      <c r="L342" s="65"/>
      <c r="N342" s="66"/>
    </row>
    <row r="343" spans="5:14" ht="12.75" x14ac:dyDescent="0.2">
      <c r="E343" s="62"/>
      <c r="F343" s="63"/>
      <c r="G343" s="64"/>
      <c r="I343" s="64"/>
      <c r="J343" s="63"/>
      <c r="L343" s="65"/>
      <c r="N343" s="66"/>
    </row>
    <row r="344" spans="5:14" ht="12.75" x14ac:dyDescent="0.2">
      <c r="E344" s="62"/>
      <c r="F344" s="63"/>
      <c r="G344" s="64"/>
      <c r="I344" s="64"/>
      <c r="J344" s="63"/>
      <c r="L344" s="65"/>
      <c r="N344" s="66"/>
    </row>
    <row r="345" spans="5:14" ht="12.75" x14ac:dyDescent="0.2">
      <c r="E345" s="62"/>
      <c r="F345" s="63"/>
      <c r="G345" s="64"/>
      <c r="I345" s="64"/>
      <c r="J345" s="63"/>
      <c r="L345" s="65"/>
      <c r="N345" s="66"/>
    </row>
    <row r="346" spans="5:14" ht="12.75" x14ac:dyDescent="0.2">
      <c r="E346" s="62"/>
      <c r="F346" s="63"/>
      <c r="G346" s="64"/>
      <c r="I346" s="64"/>
      <c r="J346" s="63"/>
      <c r="L346" s="65"/>
      <c r="N346" s="66"/>
    </row>
    <row r="347" spans="5:14" ht="12.75" x14ac:dyDescent="0.2">
      <c r="E347" s="62"/>
      <c r="F347" s="63"/>
      <c r="G347" s="64"/>
      <c r="I347" s="64"/>
      <c r="J347" s="63"/>
      <c r="L347" s="65"/>
      <c r="N347" s="66"/>
    </row>
    <row r="348" spans="5:14" ht="12.75" x14ac:dyDescent="0.2">
      <c r="E348" s="62"/>
      <c r="F348" s="63"/>
      <c r="G348" s="64"/>
      <c r="I348" s="64"/>
      <c r="J348" s="63"/>
      <c r="L348" s="65"/>
      <c r="N348" s="66"/>
    </row>
    <row r="349" spans="5:14" ht="12.75" x14ac:dyDescent="0.2">
      <c r="E349" s="62"/>
      <c r="F349" s="63"/>
      <c r="G349" s="64"/>
      <c r="I349" s="64"/>
      <c r="J349" s="63"/>
      <c r="L349" s="65"/>
      <c r="N349" s="66"/>
    </row>
    <row r="350" spans="5:14" ht="12.75" x14ac:dyDescent="0.2">
      <c r="E350" s="62"/>
      <c r="F350" s="63"/>
      <c r="G350" s="64"/>
      <c r="I350" s="64"/>
      <c r="J350" s="63"/>
      <c r="L350" s="65"/>
      <c r="N350" s="66"/>
    </row>
    <row r="351" spans="5:14" ht="12.75" x14ac:dyDescent="0.2">
      <c r="E351" s="62"/>
      <c r="F351" s="63"/>
      <c r="G351" s="64"/>
      <c r="I351" s="64"/>
      <c r="J351" s="63"/>
      <c r="L351" s="65"/>
      <c r="N351" s="66"/>
    </row>
    <row r="352" spans="5:14" ht="12.75" x14ac:dyDescent="0.2">
      <c r="E352" s="62"/>
      <c r="F352" s="63"/>
      <c r="G352" s="64"/>
      <c r="I352" s="64"/>
      <c r="J352" s="63"/>
      <c r="L352" s="65"/>
      <c r="N352" s="66"/>
    </row>
    <row r="353" spans="5:14" ht="12.75" x14ac:dyDescent="0.2">
      <c r="E353" s="62"/>
      <c r="F353" s="63"/>
      <c r="G353" s="64"/>
      <c r="I353" s="64"/>
      <c r="J353" s="63"/>
      <c r="L353" s="65"/>
      <c r="N353" s="66"/>
    </row>
    <row r="354" spans="5:14" ht="12.75" x14ac:dyDescent="0.2">
      <c r="E354" s="62"/>
      <c r="F354" s="63"/>
      <c r="G354" s="64"/>
      <c r="I354" s="64"/>
      <c r="J354" s="63"/>
      <c r="L354" s="65"/>
      <c r="N354" s="66"/>
    </row>
    <row r="355" spans="5:14" ht="12.75" x14ac:dyDescent="0.2">
      <c r="E355" s="62"/>
      <c r="F355" s="63"/>
      <c r="G355" s="64"/>
      <c r="I355" s="64"/>
      <c r="J355" s="63"/>
      <c r="L355" s="65"/>
      <c r="N355" s="66"/>
    </row>
    <row r="356" spans="5:14" ht="12.75" x14ac:dyDescent="0.2">
      <c r="E356" s="62"/>
      <c r="F356" s="63"/>
      <c r="G356" s="64"/>
      <c r="I356" s="64"/>
      <c r="J356" s="63"/>
      <c r="L356" s="65"/>
      <c r="N356" s="66"/>
    </row>
    <row r="357" spans="5:14" ht="12.75" x14ac:dyDescent="0.2">
      <c r="E357" s="62"/>
      <c r="F357" s="63"/>
      <c r="G357" s="64"/>
      <c r="I357" s="64"/>
      <c r="J357" s="63"/>
      <c r="L357" s="65"/>
      <c r="N357" s="66"/>
    </row>
    <row r="358" spans="5:14" ht="12.75" x14ac:dyDescent="0.2">
      <c r="E358" s="62"/>
      <c r="F358" s="63"/>
      <c r="G358" s="64"/>
      <c r="I358" s="64"/>
      <c r="J358" s="63"/>
      <c r="L358" s="65"/>
      <c r="N358" s="66"/>
    </row>
    <row r="359" spans="5:14" ht="12.75" x14ac:dyDescent="0.2">
      <c r="E359" s="62"/>
      <c r="F359" s="63"/>
      <c r="G359" s="64"/>
      <c r="I359" s="64"/>
      <c r="J359" s="63"/>
      <c r="L359" s="65"/>
      <c r="N359" s="66"/>
    </row>
    <row r="360" spans="5:14" ht="12.75" x14ac:dyDescent="0.2">
      <c r="E360" s="62"/>
      <c r="F360" s="63"/>
      <c r="G360" s="64"/>
      <c r="I360" s="64"/>
      <c r="J360" s="63"/>
      <c r="L360" s="65"/>
      <c r="N360" s="66"/>
    </row>
    <row r="361" spans="5:14" ht="12.75" x14ac:dyDescent="0.2">
      <c r="E361" s="62"/>
      <c r="F361" s="63"/>
      <c r="G361" s="64"/>
      <c r="I361" s="64"/>
      <c r="J361" s="63"/>
      <c r="L361" s="65"/>
      <c r="N361" s="66"/>
    </row>
    <row r="362" spans="5:14" ht="12.75" x14ac:dyDescent="0.2">
      <c r="E362" s="62"/>
      <c r="F362" s="63"/>
      <c r="G362" s="64"/>
      <c r="I362" s="64"/>
      <c r="J362" s="63"/>
      <c r="L362" s="65"/>
      <c r="N362" s="66"/>
    </row>
    <row r="363" spans="5:14" ht="12.75" x14ac:dyDescent="0.2">
      <c r="E363" s="62"/>
      <c r="F363" s="63"/>
      <c r="G363" s="64"/>
      <c r="I363" s="64"/>
      <c r="J363" s="63"/>
      <c r="L363" s="65"/>
      <c r="N363" s="66"/>
    </row>
    <row r="364" spans="5:14" ht="12.75" x14ac:dyDescent="0.2">
      <c r="E364" s="62"/>
      <c r="F364" s="63"/>
      <c r="G364" s="64"/>
      <c r="I364" s="64"/>
      <c r="J364" s="63"/>
      <c r="L364" s="65"/>
      <c r="N364" s="66"/>
    </row>
    <row r="365" spans="5:14" ht="12.75" x14ac:dyDescent="0.2">
      <c r="E365" s="62"/>
      <c r="F365" s="63"/>
      <c r="G365" s="64"/>
      <c r="I365" s="64"/>
      <c r="J365" s="63"/>
      <c r="L365" s="65"/>
      <c r="N365" s="66"/>
    </row>
    <row r="366" spans="5:14" ht="12.75" x14ac:dyDescent="0.2">
      <c r="E366" s="62"/>
      <c r="F366" s="63"/>
      <c r="G366" s="64"/>
      <c r="I366" s="64"/>
      <c r="J366" s="63"/>
      <c r="L366" s="65"/>
      <c r="N366" s="66"/>
    </row>
    <row r="367" spans="5:14" ht="12.75" x14ac:dyDescent="0.2">
      <c r="E367" s="62"/>
      <c r="F367" s="63"/>
      <c r="G367" s="64"/>
      <c r="I367" s="64"/>
      <c r="J367" s="63"/>
      <c r="L367" s="65"/>
      <c r="N367" s="66"/>
    </row>
    <row r="368" spans="5:14" ht="12.75" x14ac:dyDescent="0.2">
      <c r="E368" s="62"/>
      <c r="F368" s="63"/>
      <c r="G368" s="64"/>
      <c r="I368" s="64"/>
      <c r="J368" s="63"/>
      <c r="L368" s="65"/>
      <c r="N368" s="66"/>
    </row>
    <row r="369" spans="5:14" ht="12.75" x14ac:dyDescent="0.2">
      <c r="E369" s="62"/>
      <c r="F369" s="63"/>
      <c r="G369" s="64"/>
      <c r="I369" s="64"/>
      <c r="J369" s="63"/>
      <c r="L369" s="65"/>
      <c r="N369" s="66"/>
    </row>
    <row r="370" spans="5:14" ht="12.75" x14ac:dyDescent="0.2">
      <c r="E370" s="62"/>
      <c r="F370" s="63"/>
      <c r="G370" s="64"/>
      <c r="I370" s="64"/>
      <c r="J370" s="63"/>
      <c r="L370" s="65"/>
      <c r="N370" s="66"/>
    </row>
    <row r="371" spans="5:14" ht="12.75" x14ac:dyDescent="0.2">
      <c r="E371" s="62"/>
      <c r="F371" s="63"/>
      <c r="G371" s="64"/>
      <c r="I371" s="64"/>
      <c r="J371" s="63"/>
      <c r="L371" s="65"/>
      <c r="N371" s="66"/>
    </row>
    <row r="372" spans="5:14" ht="12.75" x14ac:dyDescent="0.2">
      <c r="E372" s="62"/>
      <c r="F372" s="63"/>
      <c r="G372" s="64"/>
      <c r="I372" s="64"/>
      <c r="J372" s="63"/>
      <c r="L372" s="65"/>
      <c r="N372" s="66"/>
    </row>
    <row r="373" spans="5:14" ht="12.75" x14ac:dyDescent="0.2">
      <c r="E373" s="62"/>
      <c r="F373" s="63"/>
      <c r="G373" s="64"/>
      <c r="I373" s="64"/>
      <c r="J373" s="63"/>
      <c r="L373" s="65"/>
      <c r="N373" s="66"/>
    </row>
    <row r="374" spans="5:14" ht="12.75" x14ac:dyDescent="0.2">
      <c r="E374" s="62"/>
      <c r="F374" s="63"/>
      <c r="G374" s="64"/>
      <c r="I374" s="64"/>
      <c r="J374" s="63"/>
      <c r="L374" s="65"/>
      <c r="N374" s="66"/>
    </row>
    <row r="375" spans="5:14" ht="12.75" x14ac:dyDescent="0.2">
      <c r="E375" s="62"/>
      <c r="F375" s="63"/>
      <c r="G375" s="64"/>
      <c r="I375" s="64"/>
      <c r="J375" s="63"/>
      <c r="L375" s="65"/>
      <c r="N375" s="66"/>
    </row>
    <row r="376" spans="5:14" ht="12.75" x14ac:dyDescent="0.2">
      <c r="E376" s="62"/>
      <c r="F376" s="63"/>
      <c r="G376" s="64"/>
      <c r="I376" s="64"/>
      <c r="J376" s="63"/>
      <c r="L376" s="65"/>
      <c r="N376" s="66"/>
    </row>
    <row r="377" spans="5:14" ht="12.75" x14ac:dyDescent="0.2">
      <c r="E377" s="62"/>
      <c r="F377" s="63"/>
      <c r="G377" s="64"/>
      <c r="I377" s="64"/>
      <c r="J377" s="63"/>
      <c r="L377" s="65"/>
      <c r="N377" s="66"/>
    </row>
    <row r="378" spans="5:14" ht="12.75" x14ac:dyDescent="0.2">
      <c r="E378" s="62"/>
      <c r="F378" s="63"/>
      <c r="G378" s="64"/>
      <c r="I378" s="64"/>
      <c r="J378" s="63"/>
      <c r="L378" s="65"/>
      <c r="N378" s="66"/>
    </row>
    <row r="379" spans="5:14" ht="12.75" x14ac:dyDescent="0.2">
      <c r="E379" s="62"/>
      <c r="F379" s="63"/>
      <c r="G379" s="64"/>
      <c r="I379" s="64"/>
      <c r="J379" s="63"/>
      <c r="L379" s="65"/>
      <c r="N379" s="66"/>
    </row>
    <row r="380" spans="5:14" ht="12.75" x14ac:dyDescent="0.2">
      <c r="E380" s="62"/>
      <c r="F380" s="63"/>
      <c r="G380" s="64"/>
      <c r="I380" s="64"/>
      <c r="J380" s="63"/>
      <c r="L380" s="65"/>
      <c r="N380" s="66"/>
    </row>
    <row r="381" spans="5:14" ht="12.75" x14ac:dyDescent="0.2">
      <c r="E381" s="62"/>
      <c r="F381" s="63"/>
      <c r="G381" s="64"/>
      <c r="I381" s="64"/>
      <c r="J381" s="63"/>
      <c r="L381" s="65"/>
      <c r="N381" s="66"/>
    </row>
    <row r="382" spans="5:14" ht="12.75" x14ac:dyDescent="0.2">
      <c r="E382" s="62"/>
      <c r="F382" s="63"/>
      <c r="G382" s="64"/>
      <c r="I382" s="64"/>
      <c r="J382" s="63"/>
      <c r="L382" s="65"/>
      <c r="N382" s="66"/>
    </row>
    <row r="383" spans="5:14" ht="12.75" x14ac:dyDescent="0.2">
      <c r="E383" s="62"/>
      <c r="F383" s="63"/>
      <c r="G383" s="64"/>
      <c r="I383" s="64"/>
      <c r="J383" s="63"/>
      <c r="L383" s="65"/>
      <c r="N383" s="66"/>
    </row>
    <row r="384" spans="5:14" ht="12.75" x14ac:dyDescent="0.2">
      <c r="E384" s="62"/>
      <c r="F384" s="63"/>
      <c r="G384" s="64"/>
      <c r="I384" s="64"/>
      <c r="J384" s="63"/>
      <c r="L384" s="65"/>
      <c r="N384" s="66"/>
    </row>
    <row r="385" spans="5:14" ht="12.75" x14ac:dyDescent="0.2">
      <c r="E385" s="62"/>
      <c r="F385" s="63"/>
      <c r="G385" s="64"/>
      <c r="I385" s="64"/>
      <c r="J385" s="63"/>
      <c r="L385" s="65"/>
      <c r="N385" s="66"/>
    </row>
    <row r="386" spans="5:14" ht="12.75" x14ac:dyDescent="0.2">
      <c r="E386" s="62"/>
      <c r="F386" s="63"/>
      <c r="G386" s="64"/>
      <c r="I386" s="64"/>
      <c r="J386" s="63"/>
      <c r="L386" s="65"/>
      <c r="N386" s="66"/>
    </row>
    <row r="387" spans="5:14" ht="12.75" x14ac:dyDescent="0.2">
      <c r="E387" s="62"/>
      <c r="F387" s="63"/>
      <c r="G387" s="64"/>
      <c r="I387" s="64"/>
      <c r="J387" s="63"/>
      <c r="L387" s="65"/>
      <c r="N387" s="66"/>
    </row>
    <row r="388" spans="5:14" ht="12.75" x14ac:dyDescent="0.2">
      <c r="E388" s="62"/>
      <c r="F388" s="63"/>
      <c r="G388" s="64"/>
      <c r="I388" s="64"/>
      <c r="J388" s="63"/>
      <c r="L388" s="65"/>
      <c r="N388" s="66"/>
    </row>
    <row r="389" spans="5:14" ht="12.75" x14ac:dyDescent="0.2">
      <c r="E389" s="62"/>
      <c r="F389" s="63"/>
      <c r="G389" s="64"/>
      <c r="I389" s="64"/>
      <c r="J389" s="63"/>
      <c r="L389" s="65"/>
      <c r="N389" s="66"/>
    </row>
    <row r="390" spans="5:14" ht="12.75" x14ac:dyDescent="0.2">
      <c r="E390" s="62"/>
      <c r="F390" s="63"/>
      <c r="G390" s="64"/>
      <c r="I390" s="64"/>
      <c r="J390" s="63"/>
      <c r="L390" s="65"/>
      <c r="N390" s="66"/>
    </row>
    <row r="391" spans="5:14" ht="12.75" x14ac:dyDescent="0.2">
      <c r="E391" s="62"/>
      <c r="F391" s="63"/>
      <c r="G391" s="64"/>
      <c r="I391" s="64"/>
      <c r="J391" s="63"/>
      <c r="L391" s="65"/>
      <c r="N391" s="66"/>
    </row>
    <row r="392" spans="5:14" ht="12.75" x14ac:dyDescent="0.2">
      <c r="E392" s="62"/>
      <c r="F392" s="63"/>
      <c r="G392" s="64"/>
      <c r="I392" s="64"/>
      <c r="J392" s="63"/>
      <c r="L392" s="65"/>
      <c r="N392" s="66"/>
    </row>
    <row r="393" spans="5:14" ht="12.75" x14ac:dyDescent="0.2">
      <c r="E393" s="62"/>
      <c r="F393" s="63"/>
      <c r="G393" s="64"/>
      <c r="I393" s="64"/>
      <c r="J393" s="63"/>
      <c r="L393" s="65"/>
      <c r="N393" s="66"/>
    </row>
    <row r="394" spans="5:14" ht="12.75" x14ac:dyDescent="0.2">
      <c r="E394" s="62"/>
      <c r="F394" s="63"/>
      <c r="G394" s="64"/>
      <c r="I394" s="64"/>
      <c r="J394" s="63"/>
      <c r="L394" s="65"/>
      <c r="N394" s="66"/>
    </row>
    <row r="395" spans="5:14" ht="12.75" x14ac:dyDescent="0.2">
      <c r="E395" s="62"/>
      <c r="F395" s="63"/>
      <c r="G395" s="64"/>
      <c r="I395" s="64"/>
      <c r="J395" s="63"/>
      <c r="L395" s="65"/>
      <c r="N395" s="66"/>
    </row>
    <row r="396" spans="5:14" ht="12.75" x14ac:dyDescent="0.2">
      <c r="E396" s="62"/>
      <c r="F396" s="63"/>
      <c r="G396" s="64"/>
      <c r="I396" s="64"/>
      <c r="J396" s="63"/>
      <c r="L396" s="65"/>
      <c r="N396" s="66"/>
    </row>
    <row r="397" spans="5:14" ht="12.75" x14ac:dyDescent="0.2">
      <c r="E397" s="62"/>
      <c r="F397" s="63"/>
      <c r="G397" s="64"/>
      <c r="I397" s="64"/>
      <c r="J397" s="63"/>
      <c r="L397" s="65"/>
      <c r="N397" s="66"/>
    </row>
    <row r="398" spans="5:14" ht="12.75" x14ac:dyDescent="0.2">
      <c r="E398" s="62"/>
      <c r="F398" s="63"/>
      <c r="G398" s="64"/>
      <c r="I398" s="64"/>
      <c r="J398" s="63"/>
      <c r="L398" s="65"/>
      <c r="N398" s="66"/>
    </row>
    <row r="399" spans="5:14" ht="12.75" x14ac:dyDescent="0.2">
      <c r="E399" s="62"/>
      <c r="F399" s="63"/>
      <c r="G399" s="64"/>
      <c r="I399" s="64"/>
      <c r="J399" s="63"/>
      <c r="L399" s="65"/>
      <c r="N399" s="66"/>
    </row>
    <row r="400" spans="5:14" ht="12.75" x14ac:dyDescent="0.2">
      <c r="E400" s="62"/>
      <c r="F400" s="63"/>
      <c r="G400" s="64"/>
      <c r="I400" s="64"/>
      <c r="J400" s="63"/>
      <c r="L400" s="65"/>
      <c r="N400" s="66"/>
    </row>
    <row r="401" spans="5:14" ht="12.75" x14ac:dyDescent="0.2">
      <c r="E401" s="62"/>
      <c r="F401" s="63"/>
      <c r="G401" s="64"/>
      <c r="I401" s="64"/>
      <c r="J401" s="63"/>
      <c r="L401" s="65"/>
      <c r="N401" s="66"/>
    </row>
    <row r="402" spans="5:14" ht="12.75" x14ac:dyDescent="0.2">
      <c r="E402" s="62"/>
      <c r="F402" s="63"/>
      <c r="G402" s="64"/>
      <c r="I402" s="64"/>
      <c r="J402" s="63"/>
      <c r="L402" s="65"/>
      <c r="N402" s="66"/>
    </row>
    <row r="403" spans="5:14" ht="12.75" x14ac:dyDescent="0.2">
      <c r="E403" s="62"/>
      <c r="F403" s="63"/>
      <c r="G403" s="64"/>
      <c r="I403" s="64"/>
      <c r="J403" s="63"/>
      <c r="L403" s="65"/>
      <c r="N403" s="66"/>
    </row>
    <row r="404" spans="5:14" ht="12.75" x14ac:dyDescent="0.2">
      <c r="E404" s="62"/>
      <c r="F404" s="63"/>
      <c r="G404" s="64"/>
      <c r="I404" s="64"/>
      <c r="J404" s="63"/>
      <c r="L404" s="65"/>
      <c r="N404" s="66"/>
    </row>
    <row r="405" spans="5:14" ht="12.75" x14ac:dyDescent="0.2">
      <c r="E405" s="62"/>
      <c r="F405" s="63"/>
      <c r="G405" s="64"/>
      <c r="I405" s="64"/>
      <c r="J405" s="63"/>
      <c r="L405" s="65"/>
      <c r="N405" s="66"/>
    </row>
    <row r="406" spans="5:14" ht="12.75" x14ac:dyDescent="0.2">
      <c r="E406" s="62"/>
      <c r="F406" s="63"/>
      <c r="G406" s="64"/>
      <c r="I406" s="64"/>
      <c r="J406" s="63"/>
      <c r="L406" s="65"/>
      <c r="N406" s="66"/>
    </row>
    <row r="407" spans="5:14" ht="12.75" x14ac:dyDescent="0.2">
      <c r="E407" s="62"/>
      <c r="F407" s="63"/>
      <c r="G407" s="64"/>
      <c r="I407" s="64"/>
      <c r="J407" s="63"/>
      <c r="L407" s="65"/>
      <c r="N407" s="66"/>
    </row>
    <row r="408" spans="5:14" ht="12.75" x14ac:dyDescent="0.2">
      <c r="E408" s="62"/>
      <c r="F408" s="63"/>
      <c r="G408" s="64"/>
      <c r="I408" s="64"/>
      <c r="J408" s="63"/>
      <c r="L408" s="65"/>
      <c r="N408" s="66"/>
    </row>
    <row r="409" spans="5:14" ht="12.75" x14ac:dyDescent="0.2">
      <c r="E409" s="62"/>
      <c r="F409" s="63"/>
      <c r="G409" s="64"/>
      <c r="I409" s="64"/>
      <c r="J409" s="63"/>
      <c r="L409" s="65"/>
      <c r="N409" s="66"/>
    </row>
    <row r="410" spans="5:14" ht="12.75" x14ac:dyDescent="0.2">
      <c r="E410" s="62"/>
      <c r="F410" s="63"/>
      <c r="G410" s="64"/>
      <c r="I410" s="64"/>
      <c r="J410" s="63"/>
      <c r="L410" s="65"/>
      <c r="N410" s="66"/>
    </row>
    <row r="411" spans="5:14" ht="12.75" x14ac:dyDescent="0.2">
      <c r="E411" s="62"/>
      <c r="F411" s="63"/>
      <c r="G411" s="64"/>
      <c r="I411" s="64"/>
      <c r="J411" s="63"/>
      <c r="L411" s="65"/>
      <c r="N411" s="66"/>
    </row>
    <row r="412" spans="5:14" ht="12.75" x14ac:dyDescent="0.2">
      <c r="E412" s="62"/>
      <c r="F412" s="63"/>
      <c r="G412" s="64"/>
      <c r="I412" s="64"/>
      <c r="J412" s="63"/>
      <c r="L412" s="65"/>
      <c r="N412" s="66"/>
    </row>
    <row r="413" spans="5:14" ht="12.75" x14ac:dyDescent="0.2">
      <c r="E413" s="62"/>
      <c r="F413" s="63"/>
      <c r="G413" s="64"/>
      <c r="I413" s="64"/>
      <c r="J413" s="63"/>
      <c r="L413" s="65"/>
      <c r="N413" s="66"/>
    </row>
    <row r="414" spans="5:14" ht="12.75" x14ac:dyDescent="0.2">
      <c r="E414" s="62"/>
      <c r="F414" s="63"/>
      <c r="G414" s="64"/>
      <c r="I414" s="64"/>
      <c r="J414" s="63"/>
      <c r="L414" s="65"/>
      <c r="N414" s="66"/>
    </row>
    <row r="415" spans="5:14" ht="12.75" x14ac:dyDescent="0.2">
      <c r="E415" s="62"/>
      <c r="F415" s="63"/>
      <c r="G415" s="64"/>
      <c r="I415" s="64"/>
      <c r="J415" s="63"/>
      <c r="L415" s="65"/>
      <c r="N415" s="66"/>
    </row>
    <row r="416" spans="5:14" ht="12.75" x14ac:dyDescent="0.2">
      <c r="E416" s="62"/>
      <c r="F416" s="63"/>
      <c r="G416" s="64"/>
      <c r="I416" s="64"/>
      <c r="J416" s="63"/>
      <c r="L416" s="65"/>
      <c r="N416" s="66"/>
    </row>
    <row r="417" spans="5:14" ht="12.75" x14ac:dyDescent="0.2">
      <c r="E417" s="62"/>
      <c r="F417" s="63"/>
      <c r="G417" s="64"/>
      <c r="I417" s="64"/>
      <c r="J417" s="63"/>
      <c r="L417" s="65"/>
      <c r="N417" s="66"/>
    </row>
    <row r="418" spans="5:14" ht="12.75" x14ac:dyDescent="0.2">
      <c r="E418" s="62"/>
      <c r="F418" s="63"/>
      <c r="G418" s="64"/>
      <c r="I418" s="64"/>
      <c r="J418" s="63"/>
      <c r="L418" s="65"/>
      <c r="N418" s="66"/>
    </row>
    <row r="419" spans="5:14" ht="12.75" x14ac:dyDescent="0.2">
      <c r="E419" s="62"/>
      <c r="F419" s="63"/>
      <c r="G419" s="64"/>
      <c r="I419" s="64"/>
      <c r="J419" s="63"/>
      <c r="L419" s="65"/>
      <c r="N419" s="66"/>
    </row>
    <row r="420" spans="5:14" ht="12.75" x14ac:dyDescent="0.2">
      <c r="E420" s="62"/>
      <c r="F420" s="63"/>
      <c r="G420" s="64"/>
      <c r="I420" s="64"/>
      <c r="J420" s="63"/>
      <c r="L420" s="65"/>
      <c r="N420" s="66"/>
    </row>
    <row r="421" spans="5:14" ht="12.75" x14ac:dyDescent="0.2">
      <c r="E421" s="62"/>
      <c r="F421" s="63"/>
      <c r="G421" s="64"/>
      <c r="I421" s="64"/>
      <c r="J421" s="63"/>
      <c r="L421" s="65"/>
      <c r="N421" s="66"/>
    </row>
    <row r="422" spans="5:14" ht="12.75" x14ac:dyDescent="0.2">
      <c r="E422" s="62"/>
      <c r="F422" s="63"/>
      <c r="G422" s="64"/>
      <c r="I422" s="64"/>
      <c r="J422" s="63"/>
      <c r="L422" s="65"/>
      <c r="N422" s="66"/>
    </row>
    <row r="423" spans="5:14" ht="12.75" x14ac:dyDescent="0.2">
      <c r="E423" s="62"/>
      <c r="F423" s="63"/>
      <c r="G423" s="64"/>
      <c r="I423" s="64"/>
      <c r="J423" s="63"/>
      <c r="L423" s="65"/>
      <c r="N423" s="66"/>
    </row>
    <row r="424" spans="5:14" ht="12.75" x14ac:dyDescent="0.2">
      <c r="E424" s="62"/>
      <c r="F424" s="63"/>
      <c r="G424" s="64"/>
      <c r="I424" s="64"/>
      <c r="J424" s="63"/>
      <c r="L424" s="65"/>
      <c r="N424" s="66"/>
    </row>
    <row r="425" spans="5:14" ht="12.75" x14ac:dyDescent="0.2">
      <c r="E425" s="62"/>
      <c r="F425" s="63"/>
      <c r="G425" s="64"/>
      <c r="I425" s="64"/>
      <c r="J425" s="63"/>
      <c r="L425" s="65"/>
      <c r="N425" s="66"/>
    </row>
    <row r="426" spans="5:14" ht="12.75" x14ac:dyDescent="0.2">
      <c r="E426" s="62"/>
      <c r="F426" s="63"/>
      <c r="G426" s="64"/>
      <c r="I426" s="64"/>
      <c r="J426" s="63"/>
      <c r="L426" s="65"/>
      <c r="N426" s="66"/>
    </row>
    <row r="427" spans="5:14" ht="12.75" x14ac:dyDescent="0.2">
      <c r="E427" s="62"/>
      <c r="F427" s="63"/>
      <c r="G427" s="64"/>
      <c r="I427" s="64"/>
      <c r="J427" s="63"/>
      <c r="L427" s="65"/>
      <c r="N427" s="66"/>
    </row>
    <row r="428" spans="5:14" ht="12.75" x14ac:dyDescent="0.2">
      <c r="E428" s="62"/>
      <c r="F428" s="63"/>
      <c r="G428" s="64"/>
      <c r="I428" s="64"/>
      <c r="J428" s="63"/>
      <c r="L428" s="65"/>
      <c r="N428" s="66"/>
    </row>
    <row r="429" spans="5:14" ht="12.75" x14ac:dyDescent="0.2">
      <c r="E429" s="62"/>
      <c r="F429" s="63"/>
      <c r="G429" s="64"/>
      <c r="I429" s="64"/>
      <c r="J429" s="63"/>
      <c r="L429" s="65"/>
      <c r="N429" s="66"/>
    </row>
    <row r="430" spans="5:14" ht="12.75" x14ac:dyDescent="0.2">
      <c r="E430" s="62"/>
      <c r="F430" s="63"/>
      <c r="G430" s="64"/>
      <c r="I430" s="64"/>
      <c r="J430" s="63"/>
      <c r="L430" s="65"/>
      <c r="N430" s="66"/>
    </row>
    <row r="431" spans="5:14" ht="12.75" x14ac:dyDescent="0.2">
      <c r="E431" s="62"/>
      <c r="F431" s="63"/>
      <c r="G431" s="64"/>
      <c r="I431" s="64"/>
      <c r="J431" s="63"/>
      <c r="L431" s="65"/>
      <c r="N431" s="66"/>
    </row>
    <row r="432" spans="5:14" ht="12.75" x14ac:dyDescent="0.2">
      <c r="E432" s="62"/>
      <c r="F432" s="63"/>
      <c r="G432" s="64"/>
      <c r="I432" s="64"/>
      <c r="J432" s="63"/>
      <c r="L432" s="65"/>
      <c r="N432" s="66"/>
    </row>
    <row r="433" spans="5:14" ht="12.75" x14ac:dyDescent="0.2">
      <c r="E433" s="62"/>
      <c r="F433" s="63"/>
      <c r="G433" s="64"/>
      <c r="I433" s="64"/>
      <c r="J433" s="63"/>
      <c r="L433" s="65"/>
      <c r="N433" s="66"/>
    </row>
    <row r="434" spans="5:14" ht="12.75" x14ac:dyDescent="0.2">
      <c r="E434" s="62"/>
      <c r="F434" s="63"/>
      <c r="G434" s="64"/>
      <c r="I434" s="64"/>
      <c r="J434" s="63"/>
      <c r="L434" s="65"/>
      <c r="N434" s="66"/>
    </row>
    <row r="435" spans="5:14" ht="12.75" x14ac:dyDescent="0.2">
      <c r="E435" s="62"/>
      <c r="F435" s="63"/>
      <c r="G435" s="64"/>
      <c r="I435" s="64"/>
      <c r="J435" s="63"/>
      <c r="L435" s="65"/>
      <c r="N435" s="66"/>
    </row>
    <row r="436" spans="5:14" ht="12.75" x14ac:dyDescent="0.2">
      <c r="E436" s="62"/>
      <c r="F436" s="63"/>
      <c r="G436" s="64"/>
      <c r="I436" s="64"/>
      <c r="J436" s="63"/>
      <c r="L436" s="65"/>
      <c r="N436" s="66"/>
    </row>
    <row r="437" spans="5:14" ht="12.75" x14ac:dyDescent="0.2">
      <c r="E437" s="62"/>
      <c r="F437" s="63"/>
      <c r="G437" s="64"/>
      <c r="I437" s="64"/>
      <c r="J437" s="63"/>
      <c r="L437" s="65"/>
      <c r="N437" s="66"/>
    </row>
    <row r="438" spans="5:14" ht="12.75" x14ac:dyDescent="0.2">
      <c r="E438" s="62"/>
      <c r="F438" s="63"/>
      <c r="G438" s="64"/>
      <c r="I438" s="64"/>
      <c r="J438" s="63"/>
      <c r="L438" s="65"/>
      <c r="N438" s="66"/>
    </row>
    <row r="439" spans="5:14" ht="12.75" x14ac:dyDescent="0.2">
      <c r="E439" s="62"/>
      <c r="F439" s="63"/>
      <c r="G439" s="64"/>
      <c r="I439" s="64"/>
      <c r="J439" s="63"/>
      <c r="L439" s="65"/>
      <c r="N439" s="66"/>
    </row>
    <row r="440" spans="5:14" ht="12.75" x14ac:dyDescent="0.2">
      <c r="E440" s="62"/>
      <c r="F440" s="63"/>
      <c r="G440" s="64"/>
      <c r="I440" s="64"/>
      <c r="J440" s="63"/>
      <c r="L440" s="65"/>
      <c r="N440" s="66"/>
    </row>
    <row r="441" spans="5:14" ht="12.75" x14ac:dyDescent="0.2">
      <c r="E441" s="62"/>
      <c r="F441" s="63"/>
      <c r="G441" s="64"/>
      <c r="I441" s="64"/>
      <c r="J441" s="63"/>
      <c r="L441" s="65"/>
      <c r="N441" s="66"/>
    </row>
    <row r="442" spans="5:14" ht="12.75" x14ac:dyDescent="0.2">
      <c r="E442" s="62"/>
      <c r="F442" s="63"/>
      <c r="G442" s="64"/>
      <c r="I442" s="64"/>
      <c r="J442" s="63"/>
      <c r="L442" s="65"/>
      <c r="N442" s="66"/>
    </row>
    <row r="443" spans="5:14" ht="12.75" x14ac:dyDescent="0.2">
      <c r="E443" s="62"/>
      <c r="F443" s="63"/>
      <c r="G443" s="64"/>
      <c r="I443" s="64"/>
      <c r="J443" s="63"/>
      <c r="L443" s="65"/>
      <c r="N443" s="66"/>
    </row>
    <row r="444" spans="5:14" ht="12.75" x14ac:dyDescent="0.2">
      <c r="E444" s="62"/>
      <c r="F444" s="63"/>
      <c r="G444" s="64"/>
      <c r="I444" s="64"/>
      <c r="J444" s="63"/>
      <c r="L444" s="65"/>
      <c r="N444" s="66"/>
    </row>
    <row r="445" spans="5:14" ht="12.75" x14ac:dyDescent="0.2">
      <c r="E445" s="62"/>
      <c r="F445" s="63"/>
      <c r="G445" s="64"/>
      <c r="I445" s="64"/>
      <c r="J445" s="63"/>
      <c r="L445" s="65"/>
      <c r="N445" s="66"/>
    </row>
    <row r="446" spans="5:14" ht="12.75" x14ac:dyDescent="0.2">
      <c r="E446" s="62"/>
      <c r="F446" s="63"/>
      <c r="G446" s="64"/>
      <c r="I446" s="64"/>
      <c r="J446" s="63"/>
      <c r="L446" s="65"/>
      <c r="N446" s="66"/>
    </row>
    <row r="447" spans="5:14" ht="12.75" x14ac:dyDescent="0.2">
      <c r="E447" s="62"/>
      <c r="F447" s="63"/>
      <c r="G447" s="64"/>
      <c r="I447" s="64"/>
      <c r="J447" s="63"/>
      <c r="L447" s="65"/>
      <c r="N447" s="66"/>
    </row>
    <row r="448" spans="5:14" ht="12.75" x14ac:dyDescent="0.2">
      <c r="E448" s="62"/>
      <c r="F448" s="63"/>
      <c r="G448" s="64"/>
      <c r="I448" s="64"/>
      <c r="J448" s="63"/>
      <c r="L448" s="65"/>
      <c r="N448" s="66"/>
    </row>
    <row r="449" spans="5:14" ht="12.75" x14ac:dyDescent="0.2">
      <c r="E449" s="62"/>
      <c r="F449" s="63"/>
      <c r="G449" s="64"/>
      <c r="I449" s="64"/>
      <c r="J449" s="63"/>
      <c r="L449" s="65"/>
      <c r="N449" s="66"/>
    </row>
    <row r="450" spans="5:14" ht="12.75" x14ac:dyDescent="0.2">
      <c r="E450" s="62"/>
      <c r="F450" s="63"/>
      <c r="G450" s="64"/>
      <c r="I450" s="64"/>
      <c r="J450" s="63"/>
      <c r="L450" s="65"/>
      <c r="N450" s="66"/>
    </row>
    <row r="451" spans="5:14" ht="12.75" x14ac:dyDescent="0.2">
      <c r="E451" s="62"/>
      <c r="F451" s="63"/>
      <c r="G451" s="64"/>
      <c r="I451" s="64"/>
      <c r="J451" s="63"/>
      <c r="L451" s="65"/>
      <c r="N451" s="66"/>
    </row>
    <row r="452" spans="5:14" ht="12.75" x14ac:dyDescent="0.2">
      <c r="E452" s="62"/>
      <c r="F452" s="63"/>
      <c r="G452" s="64"/>
      <c r="I452" s="64"/>
      <c r="J452" s="63"/>
      <c r="L452" s="65"/>
      <c r="N452" s="66"/>
    </row>
    <row r="453" spans="5:14" ht="12.75" x14ac:dyDescent="0.2">
      <c r="E453" s="62"/>
      <c r="F453" s="63"/>
      <c r="G453" s="64"/>
      <c r="I453" s="64"/>
      <c r="J453" s="63"/>
      <c r="L453" s="65"/>
      <c r="N453" s="66"/>
    </row>
    <row r="454" spans="5:14" ht="12.75" x14ac:dyDescent="0.2">
      <c r="E454" s="62"/>
      <c r="F454" s="63"/>
      <c r="G454" s="64"/>
      <c r="I454" s="64"/>
      <c r="J454" s="63"/>
      <c r="L454" s="65"/>
      <c r="N454" s="66"/>
    </row>
    <row r="455" spans="5:14" ht="12.75" x14ac:dyDescent="0.2">
      <c r="E455" s="62"/>
      <c r="F455" s="63"/>
      <c r="G455" s="64"/>
      <c r="I455" s="64"/>
      <c r="J455" s="63"/>
      <c r="L455" s="65"/>
      <c r="N455" s="66"/>
    </row>
    <row r="456" spans="5:14" ht="12.75" x14ac:dyDescent="0.2">
      <c r="E456" s="62"/>
      <c r="F456" s="63"/>
      <c r="G456" s="64"/>
      <c r="I456" s="64"/>
      <c r="J456" s="63"/>
      <c r="L456" s="65"/>
      <c r="N456" s="66"/>
    </row>
    <row r="457" spans="5:14" ht="12.75" x14ac:dyDescent="0.2">
      <c r="E457" s="62"/>
      <c r="F457" s="63"/>
      <c r="G457" s="64"/>
      <c r="I457" s="64"/>
      <c r="J457" s="63"/>
      <c r="L457" s="65"/>
      <c r="N457" s="66"/>
    </row>
    <row r="458" spans="5:14" ht="12.75" x14ac:dyDescent="0.2">
      <c r="E458" s="62"/>
      <c r="F458" s="63"/>
      <c r="G458" s="64"/>
      <c r="I458" s="64"/>
      <c r="J458" s="63"/>
      <c r="L458" s="65"/>
      <c r="N458" s="66"/>
    </row>
    <row r="459" spans="5:14" ht="12.75" x14ac:dyDescent="0.2">
      <c r="E459" s="62"/>
      <c r="F459" s="63"/>
      <c r="G459" s="64"/>
      <c r="I459" s="64"/>
      <c r="J459" s="63"/>
      <c r="L459" s="65"/>
      <c r="N459" s="66"/>
    </row>
    <row r="460" spans="5:14" ht="12.75" x14ac:dyDescent="0.2">
      <c r="E460" s="62"/>
      <c r="F460" s="63"/>
      <c r="G460" s="64"/>
      <c r="I460" s="64"/>
      <c r="J460" s="63"/>
      <c r="L460" s="65"/>
      <c r="N460" s="66"/>
    </row>
    <row r="461" spans="5:14" ht="12.75" x14ac:dyDescent="0.2">
      <c r="E461" s="62"/>
      <c r="F461" s="63"/>
      <c r="G461" s="64"/>
      <c r="I461" s="64"/>
      <c r="J461" s="63"/>
      <c r="L461" s="65"/>
      <c r="N461" s="66"/>
    </row>
    <row r="462" spans="5:14" ht="12.75" x14ac:dyDescent="0.2">
      <c r="E462" s="62"/>
      <c r="F462" s="63"/>
      <c r="G462" s="64"/>
      <c r="I462" s="64"/>
      <c r="J462" s="63"/>
      <c r="L462" s="65"/>
      <c r="N462" s="66"/>
    </row>
    <row r="463" spans="5:14" ht="12.75" x14ac:dyDescent="0.2">
      <c r="E463" s="62"/>
      <c r="F463" s="63"/>
      <c r="G463" s="64"/>
      <c r="I463" s="64"/>
      <c r="J463" s="63"/>
      <c r="L463" s="65"/>
      <c r="N463" s="66"/>
    </row>
    <row r="464" spans="5:14" ht="12.75" x14ac:dyDescent="0.2">
      <c r="E464" s="62"/>
      <c r="F464" s="63"/>
      <c r="G464" s="64"/>
      <c r="I464" s="64"/>
      <c r="J464" s="63"/>
      <c r="L464" s="65"/>
      <c r="N464" s="66"/>
    </row>
    <row r="465" spans="5:14" ht="12.75" x14ac:dyDescent="0.2">
      <c r="E465" s="62"/>
      <c r="F465" s="63"/>
      <c r="G465" s="64"/>
      <c r="I465" s="64"/>
      <c r="J465" s="63"/>
      <c r="L465" s="65"/>
      <c r="N465" s="66"/>
    </row>
    <row r="466" spans="5:14" ht="12.75" x14ac:dyDescent="0.2">
      <c r="E466" s="62"/>
      <c r="F466" s="63"/>
      <c r="G466" s="64"/>
      <c r="I466" s="64"/>
      <c r="J466" s="63"/>
      <c r="L466" s="65"/>
      <c r="N466" s="66"/>
    </row>
    <row r="467" spans="5:14" ht="12.75" x14ac:dyDescent="0.2">
      <c r="E467" s="62"/>
      <c r="F467" s="63"/>
      <c r="G467" s="64"/>
      <c r="I467" s="64"/>
      <c r="J467" s="63"/>
      <c r="L467" s="65"/>
      <c r="N467" s="66"/>
    </row>
    <row r="468" spans="5:14" ht="12.75" x14ac:dyDescent="0.2">
      <c r="E468" s="62"/>
      <c r="F468" s="63"/>
      <c r="G468" s="64"/>
      <c r="I468" s="64"/>
      <c r="J468" s="63"/>
      <c r="L468" s="65"/>
      <c r="N468" s="66"/>
    </row>
    <row r="469" spans="5:14" ht="12.75" x14ac:dyDescent="0.2">
      <c r="E469" s="62"/>
      <c r="F469" s="63"/>
      <c r="G469" s="64"/>
      <c r="I469" s="64"/>
      <c r="J469" s="63"/>
      <c r="L469" s="65"/>
      <c r="N469" s="66"/>
    </row>
    <row r="470" spans="5:14" ht="12.75" x14ac:dyDescent="0.2">
      <c r="E470" s="62"/>
      <c r="F470" s="63"/>
      <c r="G470" s="64"/>
      <c r="I470" s="64"/>
      <c r="J470" s="63"/>
      <c r="L470" s="65"/>
      <c r="N470" s="66"/>
    </row>
    <row r="471" spans="5:14" ht="12.75" x14ac:dyDescent="0.2">
      <c r="E471" s="62"/>
      <c r="F471" s="63"/>
      <c r="G471" s="64"/>
      <c r="I471" s="64"/>
      <c r="J471" s="63"/>
      <c r="L471" s="65"/>
      <c r="N471" s="66"/>
    </row>
    <row r="472" spans="5:14" ht="12.75" x14ac:dyDescent="0.2">
      <c r="E472" s="62"/>
      <c r="F472" s="63"/>
      <c r="G472" s="64"/>
      <c r="I472" s="64"/>
      <c r="J472" s="63"/>
      <c r="L472" s="65"/>
      <c r="N472" s="66"/>
    </row>
    <row r="473" spans="5:14" ht="12.75" x14ac:dyDescent="0.2">
      <c r="E473" s="62"/>
      <c r="F473" s="63"/>
      <c r="G473" s="64"/>
      <c r="I473" s="64"/>
      <c r="J473" s="63"/>
      <c r="L473" s="65"/>
      <c r="N473" s="66"/>
    </row>
    <row r="474" spans="5:14" ht="12.75" x14ac:dyDescent="0.2">
      <c r="E474" s="62"/>
      <c r="F474" s="63"/>
      <c r="G474" s="64"/>
      <c r="I474" s="64"/>
      <c r="J474" s="63"/>
      <c r="L474" s="65"/>
      <c r="N474" s="66"/>
    </row>
    <row r="475" spans="5:14" ht="12.75" x14ac:dyDescent="0.2">
      <c r="E475" s="62"/>
      <c r="F475" s="63"/>
      <c r="G475" s="64"/>
      <c r="I475" s="64"/>
      <c r="J475" s="63"/>
      <c r="L475" s="65"/>
      <c r="N475" s="66"/>
    </row>
    <row r="476" spans="5:14" ht="12.75" x14ac:dyDescent="0.2">
      <c r="E476" s="62"/>
      <c r="F476" s="63"/>
      <c r="G476" s="64"/>
      <c r="I476" s="64"/>
      <c r="J476" s="63"/>
      <c r="L476" s="65"/>
      <c r="N476" s="66"/>
    </row>
    <row r="477" spans="5:14" ht="12.75" x14ac:dyDescent="0.2">
      <c r="E477" s="62"/>
      <c r="F477" s="63"/>
      <c r="G477" s="64"/>
      <c r="I477" s="64"/>
      <c r="J477" s="63"/>
      <c r="L477" s="65"/>
      <c r="N477" s="66"/>
    </row>
    <row r="478" spans="5:14" ht="12.75" x14ac:dyDescent="0.2">
      <c r="E478" s="62"/>
      <c r="F478" s="63"/>
      <c r="G478" s="64"/>
      <c r="I478" s="64"/>
      <c r="J478" s="63"/>
      <c r="L478" s="65"/>
      <c r="N478" s="66"/>
    </row>
    <row r="479" spans="5:14" ht="12.75" x14ac:dyDescent="0.2">
      <c r="E479" s="62"/>
      <c r="F479" s="63"/>
      <c r="G479" s="64"/>
      <c r="I479" s="64"/>
      <c r="J479" s="63"/>
      <c r="L479" s="65"/>
      <c r="N479" s="66"/>
    </row>
    <row r="480" spans="5:14" ht="12.75" x14ac:dyDescent="0.2">
      <c r="E480" s="62"/>
      <c r="F480" s="63"/>
      <c r="G480" s="64"/>
      <c r="I480" s="64"/>
      <c r="J480" s="63"/>
      <c r="L480" s="65"/>
      <c r="N480" s="66"/>
    </row>
    <row r="481" spans="5:14" ht="12.75" x14ac:dyDescent="0.2">
      <c r="E481" s="62"/>
      <c r="F481" s="63"/>
      <c r="G481" s="64"/>
      <c r="I481" s="64"/>
      <c r="J481" s="63"/>
      <c r="L481" s="65"/>
      <c r="N481" s="66"/>
    </row>
    <row r="482" spans="5:14" ht="12.75" x14ac:dyDescent="0.2">
      <c r="E482" s="62"/>
      <c r="F482" s="63"/>
      <c r="G482" s="64"/>
      <c r="I482" s="64"/>
      <c r="J482" s="63"/>
      <c r="L482" s="65"/>
      <c r="N482" s="66"/>
    </row>
    <row r="483" spans="5:14" ht="12.75" x14ac:dyDescent="0.2">
      <c r="E483" s="62"/>
      <c r="F483" s="63"/>
      <c r="G483" s="64"/>
      <c r="I483" s="64"/>
      <c r="J483" s="63"/>
      <c r="L483" s="65"/>
      <c r="N483" s="66"/>
    </row>
    <row r="484" spans="5:14" ht="12.75" x14ac:dyDescent="0.2">
      <c r="E484" s="62"/>
      <c r="F484" s="63"/>
      <c r="G484" s="64"/>
      <c r="I484" s="64"/>
      <c r="J484" s="63"/>
      <c r="L484" s="65"/>
      <c r="N484" s="66"/>
    </row>
    <row r="485" spans="5:14" ht="12.75" x14ac:dyDescent="0.2">
      <c r="E485" s="62"/>
      <c r="F485" s="63"/>
      <c r="G485" s="64"/>
      <c r="I485" s="64"/>
      <c r="J485" s="63"/>
      <c r="L485" s="65"/>
      <c r="N485" s="66"/>
    </row>
    <row r="486" spans="5:14" ht="12.75" x14ac:dyDescent="0.2">
      <c r="E486" s="62"/>
      <c r="F486" s="63"/>
      <c r="G486" s="64"/>
      <c r="I486" s="64"/>
      <c r="J486" s="63"/>
      <c r="L486" s="65"/>
      <c r="N486" s="66"/>
    </row>
    <row r="487" spans="5:14" ht="12.75" x14ac:dyDescent="0.2">
      <c r="E487" s="62"/>
      <c r="F487" s="63"/>
      <c r="G487" s="64"/>
      <c r="I487" s="64"/>
      <c r="J487" s="63"/>
      <c r="L487" s="65"/>
      <c r="N487" s="66"/>
    </row>
    <row r="488" spans="5:14" ht="12.75" x14ac:dyDescent="0.2">
      <c r="E488" s="62"/>
      <c r="F488" s="63"/>
      <c r="G488" s="64"/>
      <c r="I488" s="64"/>
      <c r="J488" s="63"/>
      <c r="L488" s="65"/>
      <c r="N488" s="66"/>
    </row>
    <row r="489" spans="5:14" ht="12.75" x14ac:dyDescent="0.2">
      <c r="E489" s="62"/>
      <c r="F489" s="63"/>
      <c r="G489" s="64"/>
      <c r="I489" s="64"/>
      <c r="J489" s="63"/>
      <c r="L489" s="65"/>
      <c r="N489" s="66"/>
    </row>
    <row r="490" spans="5:14" ht="12.75" x14ac:dyDescent="0.2">
      <c r="E490" s="62"/>
      <c r="F490" s="63"/>
      <c r="G490" s="64"/>
      <c r="I490" s="64"/>
      <c r="J490" s="63"/>
      <c r="L490" s="65"/>
      <c r="N490" s="66"/>
    </row>
    <row r="491" spans="5:14" ht="12.75" x14ac:dyDescent="0.2">
      <c r="E491" s="62"/>
      <c r="F491" s="63"/>
      <c r="G491" s="64"/>
      <c r="I491" s="64"/>
      <c r="J491" s="63"/>
      <c r="L491" s="65"/>
      <c r="N491" s="66"/>
    </row>
    <row r="492" spans="5:14" ht="12.75" x14ac:dyDescent="0.2">
      <c r="E492" s="62"/>
      <c r="F492" s="63"/>
      <c r="G492" s="64"/>
      <c r="I492" s="64"/>
      <c r="J492" s="63"/>
      <c r="L492" s="65"/>
      <c r="N492" s="66"/>
    </row>
    <row r="493" spans="5:14" ht="12.75" x14ac:dyDescent="0.2">
      <c r="E493" s="62"/>
      <c r="F493" s="63"/>
      <c r="G493" s="64"/>
      <c r="I493" s="64"/>
      <c r="J493" s="63"/>
      <c r="L493" s="65"/>
      <c r="N493" s="66"/>
    </row>
    <row r="494" spans="5:14" ht="12.75" x14ac:dyDescent="0.2">
      <c r="E494" s="62"/>
      <c r="F494" s="63"/>
      <c r="G494" s="64"/>
      <c r="I494" s="64"/>
      <c r="J494" s="63"/>
      <c r="L494" s="65"/>
      <c r="N494" s="66"/>
    </row>
    <row r="495" spans="5:14" ht="12.75" x14ac:dyDescent="0.2">
      <c r="E495" s="62"/>
      <c r="F495" s="63"/>
      <c r="G495" s="64"/>
      <c r="I495" s="64"/>
      <c r="J495" s="63"/>
      <c r="L495" s="65"/>
      <c r="N495" s="66"/>
    </row>
    <row r="496" spans="5:14" ht="12.75" x14ac:dyDescent="0.2">
      <c r="E496" s="62"/>
      <c r="F496" s="63"/>
      <c r="G496" s="64"/>
      <c r="I496" s="64"/>
      <c r="J496" s="63"/>
      <c r="L496" s="65"/>
      <c r="N496" s="66"/>
    </row>
    <row r="497" spans="5:14" ht="12.75" x14ac:dyDescent="0.2">
      <c r="E497" s="62"/>
      <c r="F497" s="63"/>
      <c r="G497" s="64"/>
      <c r="I497" s="64"/>
      <c r="J497" s="63"/>
      <c r="L497" s="65"/>
      <c r="N497" s="66"/>
    </row>
    <row r="498" spans="5:14" ht="12.75" x14ac:dyDescent="0.2">
      <c r="E498" s="62"/>
      <c r="F498" s="63"/>
      <c r="G498" s="64"/>
      <c r="I498" s="64"/>
      <c r="J498" s="63"/>
      <c r="L498" s="65"/>
      <c r="N498" s="66"/>
    </row>
    <row r="499" spans="5:14" ht="12.75" x14ac:dyDescent="0.2">
      <c r="E499" s="62"/>
      <c r="F499" s="63"/>
      <c r="G499" s="64"/>
      <c r="I499" s="64"/>
      <c r="J499" s="63"/>
      <c r="L499" s="65"/>
      <c r="N499" s="66"/>
    </row>
    <row r="500" spans="5:14" ht="12.75" x14ac:dyDescent="0.2">
      <c r="E500" s="62"/>
      <c r="F500" s="63"/>
      <c r="G500" s="64"/>
      <c r="I500" s="64"/>
      <c r="J500" s="63"/>
      <c r="L500" s="65"/>
      <c r="N500" s="66"/>
    </row>
    <row r="501" spans="5:14" ht="12.75" x14ac:dyDescent="0.2">
      <c r="E501" s="62"/>
      <c r="F501" s="63"/>
      <c r="G501" s="64"/>
      <c r="I501" s="64"/>
      <c r="J501" s="63"/>
      <c r="L501" s="65"/>
      <c r="N501" s="66"/>
    </row>
    <row r="502" spans="5:14" ht="12.75" x14ac:dyDescent="0.2">
      <c r="E502" s="62"/>
      <c r="F502" s="63"/>
      <c r="G502" s="64"/>
      <c r="I502" s="64"/>
      <c r="J502" s="63"/>
      <c r="L502" s="65"/>
      <c r="N502" s="66"/>
    </row>
    <row r="503" spans="5:14" ht="12.75" x14ac:dyDescent="0.2">
      <c r="E503" s="62"/>
      <c r="F503" s="63"/>
      <c r="G503" s="64"/>
      <c r="I503" s="64"/>
      <c r="J503" s="63"/>
      <c r="L503" s="65"/>
      <c r="N503" s="66"/>
    </row>
    <row r="504" spans="5:14" ht="12.75" x14ac:dyDescent="0.2">
      <c r="E504" s="62"/>
      <c r="F504" s="63"/>
      <c r="G504" s="64"/>
      <c r="I504" s="64"/>
      <c r="J504" s="63"/>
      <c r="L504" s="65"/>
      <c r="N504" s="66"/>
    </row>
    <row r="505" spans="5:14" ht="12.75" x14ac:dyDescent="0.2">
      <c r="E505" s="62"/>
      <c r="F505" s="63"/>
      <c r="G505" s="64"/>
      <c r="I505" s="64"/>
      <c r="J505" s="63"/>
      <c r="L505" s="65"/>
      <c r="N505" s="66"/>
    </row>
    <row r="506" spans="5:14" ht="12.75" x14ac:dyDescent="0.2">
      <c r="E506" s="62"/>
      <c r="F506" s="63"/>
      <c r="G506" s="64"/>
      <c r="I506" s="64"/>
      <c r="J506" s="63"/>
      <c r="L506" s="65"/>
      <c r="N506" s="66"/>
    </row>
    <row r="507" spans="5:14" ht="12.75" x14ac:dyDescent="0.2">
      <c r="E507" s="62"/>
      <c r="F507" s="63"/>
      <c r="G507" s="64"/>
      <c r="I507" s="64"/>
      <c r="J507" s="63"/>
      <c r="L507" s="65"/>
      <c r="N507" s="66"/>
    </row>
    <row r="508" spans="5:14" ht="12.75" x14ac:dyDescent="0.2">
      <c r="E508" s="62"/>
      <c r="F508" s="63"/>
      <c r="G508" s="64"/>
      <c r="I508" s="64"/>
      <c r="J508" s="63"/>
      <c r="L508" s="65"/>
      <c r="N508" s="66"/>
    </row>
    <row r="509" spans="5:14" ht="12.75" x14ac:dyDescent="0.2">
      <c r="E509" s="62"/>
      <c r="F509" s="63"/>
      <c r="G509" s="64"/>
      <c r="I509" s="64"/>
      <c r="J509" s="63"/>
      <c r="L509" s="65"/>
      <c r="N509" s="66"/>
    </row>
    <row r="510" spans="5:14" ht="12.75" x14ac:dyDescent="0.2">
      <c r="E510" s="62"/>
      <c r="F510" s="63"/>
      <c r="G510" s="64"/>
      <c r="I510" s="64"/>
      <c r="J510" s="63"/>
      <c r="L510" s="65"/>
      <c r="N510" s="66"/>
    </row>
    <row r="511" spans="5:14" ht="12.75" x14ac:dyDescent="0.2">
      <c r="E511" s="62"/>
      <c r="F511" s="63"/>
      <c r="G511" s="64"/>
      <c r="I511" s="64"/>
      <c r="J511" s="63"/>
      <c r="L511" s="65"/>
      <c r="N511" s="66"/>
    </row>
    <row r="512" spans="5:14" ht="12.75" x14ac:dyDescent="0.2">
      <c r="E512" s="62"/>
      <c r="F512" s="63"/>
      <c r="G512" s="64"/>
      <c r="I512" s="64"/>
      <c r="J512" s="63"/>
      <c r="L512" s="65"/>
      <c r="N512" s="66"/>
    </row>
    <row r="513" spans="5:14" ht="12.75" x14ac:dyDescent="0.2">
      <c r="E513" s="62"/>
      <c r="F513" s="63"/>
      <c r="G513" s="64"/>
      <c r="I513" s="64"/>
      <c r="J513" s="63"/>
      <c r="L513" s="65"/>
      <c r="N513" s="66"/>
    </row>
    <row r="514" spans="5:14" ht="12.75" x14ac:dyDescent="0.2">
      <c r="E514" s="62"/>
      <c r="F514" s="63"/>
      <c r="G514" s="64"/>
      <c r="I514" s="64"/>
      <c r="J514" s="63"/>
      <c r="L514" s="65"/>
      <c r="N514" s="66"/>
    </row>
    <row r="515" spans="5:14" ht="12.75" x14ac:dyDescent="0.2">
      <c r="E515" s="62"/>
      <c r="F515" s="63"/>
      <c r="G515" s="64"/>
      <c r="I515" s="64"/>
      <c r="J515" s="63"/>
      <c r="L515" s="65"/>
      <c r="N515" s="66"/>
    </row>
    <row r="516" spans="5:14" ht="12.75" x14ac:dyDescent="0.2">
      <c r="E516" s="62"/>
      <c r="F516" s="63"/>
      <c r="G516" s="64"/>
      <c r="I516" s="64"/>
      <c r="J516" s="63"/>
      <c r="L516" s="65"/>
      <c r="N516" s="66"/>
    </row>
    <row r="517" spans="5:14" ht="12.75" x14ac:dyDescent="0.2">
      <c r="E517" s="62"/>
      <c r="F517" s="63"/>
      <c r="G517" s="64"/>
      <c r="I517" s="64"/>
      <c r="J517" s="63"/>
      <c r="L517" s="65"/>
      <c r="N517" s="66"/>
    </row>
    <row r="518" spans="5:14" ht="12.75" x14ac:dyDescent="0.2">
      <c r="E518" s="62"/>
      <c r="F518" s="63"/>
      <c r="G518" s="64"/>
      <c r="I518" s="64"/>
      <c r="J518" s="63"/>
      <c r="L518" s="65"/>
      <c r="N518" s="66"/>
    </row>
    <row r="519" spans="5:14" ht="12.75" x14ac:dyDescent="0.2">
      <c r="E519" s="62"/>
      <c r="F519" s="63"/>
      <c r="G519" s="64"/>
      <c r="I519" s="64"/>
      <c r="J519" s="63"/>
      <c r="L519" s="65"/>
      <c r="N519" s="66"/>
    </row>
    <row r="520" spans="5:14" ht="12.75" x14ac:dyDescent="0.2">
      <c r="E520" s="62"/>
      <c r="F520" s="63"/>
      <c r="G520" s="64"/>
      <c r="I520" s="64"/>
      <c r="J520" s="63"/>
      <c r="L520" s="65"/>
      <c r="N520" s="66"/>
    </row>
    <row r="521" spans="5:14" ht="12.75" x14ac:dyDescent="0.2">
      <c r="E521" s="62"/>
      <c r="F521" s="63"/>
      <c r="G521" s="64"/>
      <c r="I521" s="64"/>
      <c r="J521" s="63"/>
      <c r="L521" s="65"/>
      <c r="N521" s="66"/>
    </row>
    <row r="522" spans="5:14" ht="12.75" x14ac:dyDescent="0.2">
      <c r="E522" s="62"/>
      <c r="F522" s="63"/>
      <c r="G522" s="64"/>
      <c r="I522" s="64"/>
      <c r="J522" s="63"/>
      <c r="L522" s="65"/>
      <c r="N522" s="66"/>
    </row>
    <row r="523" spans="5:14" ht="12.75" x14ac:dyDescent="0.2">
      <c r="E523" s="62"/>
      <c r="F523" s="63"/>
      <c r="G523" s="64"/>
      <c r="I523" s="64"/>
      <c r="J523" s="63"/>
      <c r="L523" s="65"/>
      <c r="N523" s="66"/>
    </row>
    <row r="524" spans="5:14" ht="12.75" x14ac:dyDescent="0.2">
      <c r="E524" s="62"/>
      <c r="F524" s="63"/>
      <c r="G524" s="64"/>
      <c r="I524" s="64"/>
      <c r="J524" s="63"/>
      <c r="L524" s="65"/>
      <c r="N524" s="66"/>
    </row>
    <row r="525" spans="5:14" ht="12.75" x14ac:dyDescent="0.2">
      <c r="E525" s="62"/>
      <c r="F525" s="63"/>
      <c r="G525" s="64"/>
      <c r="I525" s="64"/>
      <c r="J525" s="63"/>
      <c r="L525" s="65"/>
      <c r="N525" s="66"/>
    </row>
    <row r="526" spans="5:14" ht="12.75" x14ac:dyDescent="0.2">
      <c r="E526" s="62"/>
      <c r="F526" s="63"/>
      <c r="G526" s="64"/>
      <c r="I526" s="64"/>
      <c r="J526" s="63"/>
      <c r="L526" s="65"/>
      <c r="N526" s="66"/>
    </row>
    <row r="527" spans="5:14" ht="12.75" x14ac:dyDescent="0.2">
      <c r="E527" s="62"/>
      <c r="F527" s="63"/>
      <c r="G527" s="64"/>
      <c r="I527" s="64"/>
      <c r="J527" s="63"/>
      <c r="L527" s="65"/>
      <c r="N527" s="66"/>
    </row>
    <row r="528" spans="5:14" ht="12.75" x14ac:dyDescent="0.2">
      <c r="E528" s="62"/>
      <c r="F528" s="63"/>
      <c r="G528" s="64"/>
      <c r="I528" s="64"/>
      <c r="J528" s="63"/>
      <c r="L528" s="65"/>
      <c r="N528" s="66"/>
    </row>
    <row r="529" spans="5:14" ht="12.75" x14ac:dyDescent="0.2">
      <c r="E529" s="62"/>
      <c r="F529" s="63"/>
      <c r="G529" s="64"/>
      <c r="I529" s="64"/>
      <c r="J529" s="63"/>
      <c r="L529" s="65"/>
      <c r="N529" s="66"/>
    </row>
    <row r="530" spans="5:14" ht="12.75" x14ac:dyDescent="0.2">
      <c r="E530" s="62"/>
      <c r="F530" s="63"/>
      <c r="G530" s="64"/>
      <c r="I530" s="64"/>
      <c r="J530" s="63"/>
      <c r="L530" s="65"/>
      <c r="N530" s="66"/>
    </row>
    <row r="531" spans="5:14" ht="12.75" x14ac:dyDescent="0.2">
      <c r="E531" s="62"/>
      <c r="F531" s="63"/>
      <c r="G531" s="64"/>
      <c r="I531" s="64"/>
      <c r="J531" s="63"/>
      <c r="L531" s="65"/>
      <c r="N531" s="66"/>
    </row>
    <row r="532" spans="5:14" ht="12.75" x14ac:dyDescent="0.2">
      <c r="E532" s="62"/>
      <c r="F532" s="63"/>
      <c r="G532" s="64"/>
      <c r="I532" s="64"/>
      <c r="J532" s="63"/>
      <c r="L532" s="65"/>
      <c r="N532" s="66"/>
    </row>
    <row r="533" spans="5:14" ht="12.75" x14ac:dyDescent="0.2">
      <c r="E533" s="62"/>
      <c r="F533" s="63"/>
      <c r="G533" s="64"/>
      <c r="I533" s="64"/>
      <c r="J533" s="63"/>
      <c r="L533" s="65"/>
      <c r="N533" s="66"/>
    </row>
    <row r="534" spans="5:14" ht="12.75" x14ac:dyDescent="0.2">
      <c r="E534" s="62"/>
      <c r="F534" s="63"/>
      <c r="G534" s="64"/>
      <c r="I534" s="64"/>
      <c r="J534" s="63"/>
      <c r="L534" s="65"/>
      <c r="N534" s="66"/>
    </row>
    <row r="535" spans="5:14" ht="12.75" x14ac:dyDescent="0.2">
      <c r="E535" s="62"/>
      <c r="F535" s="63"/>
      <c r="G535" s="64"/>
      <c r="I535" s="64"/>
      <c r="J535" s="63"/>
      <c r="L535" s="65"/>
      <c r="N535" s="66"/>
    </row>
    <row r="536" spans="5:14" ht="12.75" x14ac:dyDescent="0.2">
      <c r="E536" s="62"/>
      <c r="F536" s="63"/>
      <c r="G536" s="64"/>
      <c r="I536" s="64"/>
      <c r="J536" s="63"/>
      <c r="L536" s="65"/>
      <c r="N536" s="66"/>
    </row>
    <row r="537" spans="5:14" ht="12.75" x14ac:dyDescent="0.2">
      <c r="E537" s="62"/>
      <c r="F537" s="63"/>
      <c r="G537" s="64"/>
      <c r="I537" s="64"/>
      <c r="J537" s="63"/>
      <c r="L537" s="65"/>
      <c r="N537" s="66"/>
    </row>
    <row r="538" spans="5:14" ht="12.75" x14ac:dyDescent="0.2">
      <c r="E538" s="62"/>
      <c r="F538" s="63"/>
      <c r="G538" s="64"/>
      <c r="I538" s="64"/>
      <c r="J538" s="63"/>
      <c r="L538" s="65"/>
      <c r="N538" s="66"/>
    </row>
    <row r="539" spans="5:14" ht="12.75" x14ac:dyDescent="0.2">
      <c r="E539" s="62"/>
      <c r="F539" s="63"/>
      <c r="G539" s="64"/>
      <c r="I539" s="64"/>
      <c r="J539" s="63"/>
      <c r="L539" s="65"/>
      <c r="N539" s="66"/>
    </row>
    <row r="540" spans="5:14" ht="12.75" x14ac:dyDescent="0.2">
      <c r="E540" s="62"/>
      <c r="F540" s="63"/>
      <c r="G540" s="64"/>
      <c r="I540" s="64"/>
      <c r="J540" s="63"/>
      <c r="L540" s="65"/>
      <c r="N540" s="66"/>
    </row>
    <row r="541" spans="5:14" ht="12.75" x14ac:dyDescent="0.2">
      <c r="E541" s="62"/>
      <c r="F541" s="63"/>
      <c r="G541" s="64"/>
      <c r="I541" s="64"/>
      <c r="J541" s="63"/>
      <c r="L541" s="65"/>
      <c r="N541" s="66"/>
    </row>
    <row r="542" spans="5:14" ht="12.75" x14ac:dyDescent="0.2">
      <c r="E542" s="62"/>
      <c r="F542" s="63"/>
      <c r="G542" s="64"/>
      <c r="I542" s="64"/>
      <c r="J542" s="63"/>
      <c r="L542" s="65"/>
      <c r="N542" s="66"/>
    </row>
    <row r="543" spans="5:14" ht="12.75" x14ac:dyDescent="0.2">
      <c r="E543" s="62"/>
      <c r="F543" s="63"/>
      <c r="G543" s="64"/>
      <c r="I543" s="64"/>
      <c r="J543" s="63"/>
      <c r="L543" s="65"/>
      <c r="N543" s="66"/>
    </row>
    <row r="544" spans="5:14" ht="12.75" x14ac:dyDescent="0.2">
      <c r="E544" s="62"/>
      <c r="F544" s="63"/>
      <c r="G544" s="64"/>
      <c r="I544" s="64"/>
      <c r="J544" s="63"/>
      <c r="L544" s="65"/>
      <c r="N544" s="66"/>
    </row>
    <row r="545" spans="5:14" ht="12.75" x14ac:dyDescent="0.2">
      <c r="E545" s="62"/>
      <c r="F545" s="63"/>
      <c r="G545" s="64"/>
      <c r="I545" s="64"/>
      <c r="J545" s="63"/>
      <c r="L545" s="65"/>
      <c r="N545" s="66"/>
    </row>
    <row r="546" spans="5:14" ht="12.75" x14ac:dyDescent="0.2">
      <c r="E546" s="62"/>
      <c r="F546" s="63"/>
      <c r="G546" s="64"/>
      <c r="I546" s="64"/>
      <c r="J546" s="63"/>
      <c r="L546" s="65"/>
      <c r="N546" s="66"/>
    </row>
    <row r="547" spans="5:14" ht="12.75" x14ac:dyDescent="0.2">
      <c r="E547" s="62"/>
      <c r="F547" s="63"/>
      <c r="G547" s="64"/>
      <c r="I547" s="64"/>
      <c r="J547" s="63"/>
      <c r="L547" s="65"/>
      <c r="N547" s="66"/>
    </row>
    <row r="548" spans="5:14" ht="12.75" x14ac:dyDescent="0.2">
      <c r="E548" s="62"/>
      <c r="F548" s="63"/>
      <c r="G548" s="64"/>
      <c r="I548" s="64"/>
      <c r="J548" s="63"/>
      <c r="L548" s="65"/>
      <c r="N548" s="66"/>
    </row>
    <row r="549" spans="5:14" ht="12.75" x14ac:dyDescent="0.2">
      <c r="E549" s="62"/>
      <c r="F549" s="63"/>
      <c r="G549" s="64"/>
      <c r="I549" s="64"/>
      <c r="J549" s="63"/>
      <c r="L549" s="65"/>
      <c r="N549" s="66"/>
    </row>
    <row r="550" spans="5:14" ht="12.75" x14ac:dyDescent="0.2">
      <c r="E550" s="62"/>
      <c r="F550" s="63"/>
      <c r="G550" s="64"/>
      <c r="I550" s="64"/>
      <c r="J550" s="63"/>
      <c r="L550" s="65"/>
      <c r="N550" s="66"/>
    </row>
    <row r="551" spans="5:14" ht="12.75" x14ac:dyDescent="0.2">
      <c r="E551" s="62"/>
      <c r="F551" s="63"/>
      <c r="G551" s="64"/>
      <c r="I551" s="64"/>
      <c r="J551" s="63"/>
      <c r="L551" s="65"/>
      <c r="N551" s="66"/>
    </row>
    <row r="552" spans="5:14" ht="12.75" x14ac:dyDescent="0.2">
      <c r="E552" s="62"/>
      <c r="F552" s="63"/>
      <c r="G552" s="64"/>
      <c r="I552" s="64"/>
      <c r="J552" s="63"/>
      <c r="L552" s="65"/>
      <c r="N552" s="66"/>
    </row>
    <row r="553" spans="5:14" ht="12.75" x14ac:dyDescent="0.2">
      <c r="E553" s="62"/>
      <c r="F553" s="63"/>
      <c r="G553" s="64"/>
      <c r="I553" s="64"/>
      <c r="J553" s="63"/>
      <c r="L553" s="65"/>
      <c r="N553" s="66"/>
    </row>
    <row r="554" spans="5:14" ht="12.75" x14ac:dyDescent="0.2">
      <c r="E554" s="62"/>
      <c r="F554" s="63"/>
      <c r="G554" s="64"/>
      <c r="I554" s="64"/>
      <c r="J554" s="63"/>
      <c r="L554" s="65"/>
      <c r="N554" s="66"/>
    </row>
    <row r="555" spans="5:14" ht="12.75" x14ac:dyDescent="0.2">
      <c r="E555" s="62"/>
      <c r="F555" s="63"/>
      <c r="G555" s="64"/>
      <c r="I555" s="64"/>
      <c r="J555" s="63"/>
      <c r="L555" s="65"/>
      <c r="N555" s="66"/>
    </row>
    <row r="556" spans="5:14" ht="12.75" x14ac:dyDescent="0.2">
      <c r="E556" s="62"/>
      <c r="F556" s="63"/>
      <c r="G556" s="64"/>
      <c r="I556" s="64"/>
      <c r="J556" s="63"/>
      <c r="L556" s="65"/>
      <c r="N556" s="66"/>
    </row>
    <row r="557" spans="5:14" ht="12.75" x14ac:dyDescent="0.2">
      <c r="E557" s="62"/>
      <c r="F557" s="63"/>
      <c r="G557" s="64"/>
      <c r="I557" s="64"/>
      <c r="J557" s="63"/>
      <c r="L557" s="65"/>
      <c r="N557" s="66"/>
    </row>
    <row r="558" spans="5:14" ht="12.75" x14ac:dyDescent="0.2">
      <c r="E558" s="62"/>
      <c r="F558" s="63"/>
      <c r="G558" s="64"/>
      <c r="I558" s="64"/>
      <c r="J558" s="63"/>
      <c r="L558" s="65"/>
      <c r="N558" s="66"/>
    </row>
    <row r="559" spans="5:14" ht="12.75" x14ac:dyDescent="0.2">
      <c r="E559" s="62"/>
      <c r="F559" s="63"/>
      <c r="G559" s="64"/>
      <c r="I559" s="64"/>
      <c r="J559" s="63"/>
      <c r="L559" s="65"/>
      <c r="N559" s="66"/>
    </row>
    <row r="560" spans="5:14" ht="12.75" x14ac:dyDescent="0.2">
      <c r="E560" s="62"/>
      <c r="F560" s="63"/>
      <c r="G560" s="64"/>
      <c r="I560" s="64"/>
      <c r="J560" s="63"/>
      <c r="L560" s="65"/>
      <c r="N560" s="66"/>
    </row>
    <row r="561" spans="5:14" ht="12.75" x14ac:dyDescent="0.2">
      <c r="E561" s="62"/>
      <c r="F561" s="63"/>
      <c r="G561" s="64"/>
      <c r="I561" s="64"/>
      <c r="J561" s="63"/>
      <c r="L561" s="65"/>
      <c r="N561" s="66"/>
    </row>
    <row r="562" spans="5:14" ht="12.75" x14ac:dyDescent="0.2">
      <c r="E562" s="62"/>
      <c r="F562" s="63"/>
      <c r="G562" s="64"/>
      <c r="I562" s="64"/>
      <c r="J562" s="63"/>
      <c r="L562" s="65"/>
      <c r="N562" s="66"/>
    </row>
    <row r="563" spans="5:14" ht="12.75" x14ac:dyDescent="0.2">
      <c r="E563" s="62"/>
      <c r="F563" s="63"/>
      <c r="G563" s="64"/>
      <c r="I563" s="64"/>
      <c r="J563" s="63"/>
      <c r="L563" s="65"/>
      <c r="N563" s="66"/>
    </row>
    <row r="564" spans="5:14" ht="12.75" x14ac:dyDescent="0.2">
      <c r="E564" s="62"/>
      <c r="F564" s="63"/>
      <c r="G564" s="64"/>
      <c r="I564" s="64"/>
      <c r="J564" s="63"/>
      <c r="L564" s="65"/>
      <c r="N564" s="66"/>
    </row>
    <row r="565" spans="5:14" ht="12.75" x14ac:dyDescent="0.2">
      <c r="E565" s="62"/>
      <c r="F565" s="63"/>
      <c r="G565" s="64"/>
      <c r="I565" s="64"/>
      <c r="J565" s="63"/>
      <c r="L565" s="65"/>
      <c r="N565" s="66"/>
    </row>
    <row r="566" spans="5:14" ht="12.75" x14ac:dyDescent="0.2">
      <c r="E566" s="62"/>
      <c r="F566" s="63"/>
      <c r="G566" s="64"/>
      <c r="I566" s="64"/>
      <c r="J566" s="63"/>
      <c r="L566" s="65"/>
      <c r="N566" s="66"/>
    </row>
    <row r="567" spans="5:14" ht="12.75" x14ac:dyDescent="0.2">
      <c r="E567" s="62"/>
      <c r="F567" s="63"/>
      <c r="G567" s="64"/>
      <c r="I567" s="64"/>
      <c r="J567" s="63"/>
      <c r="L567" s="65"/>
      <c r="N567" s="66"/>
    </row>
    <row r="568" spans="5:14" ht="12.75" x14ac:dyDescent="0.2">
      <c r="E568" s="62"/>
      <c r="F568" s="63"/>
      <c r="G568" s="64"/>
      <c r="I568" s="64"/>
      <c r="J568" s="63"/>
      <c r="L568" s="65"/>
      <c r="N568" s="66"/>
    </row>
    <row r="569" spans="5:14" ht="12.75" x14ac:dyDescent="0.2">
      <c r="E569" s="62"/>
      <c r="F569" s="63"/>
      <c r="G569" s="64"/>
      <c r="I569" s="64"/>
      <c r="J569" s="63"/>
      <c r="L569" s="65"/>
      <c r="N569" s="66"/>
    </row>
    <row r="570" spans="5:14" ht="12.75" x14ac:dyDescent="0.2">
      <c r="E570" s="62"/>
      <c r="F570" s="63"/>
      <c r="G570" s="64"/>
      <c r="I570" s="64"/>
      <c r="J570" s="63"/>
      <c r="L570" s="65"/>
      <c r="N570" s="66"/>
    </row>
    <row r="571" spans="5:14" ht="12.75" x14ac:dyDescent="0.2">
      <c r="E571" s="62"/>
      <c r="F571" s="63"/>
      <c r="G571" s="64"/>
      <c r="I571" s="64"/>
      <c r="J571" s="63"/>
      <c r="L571" s="65"/>
      <c r="N571" s="66"/>
    </row>
    <row r="572" spans="5:14" ht="12.75" x14ac:dyDescent="0.2">
      <c r="E572" s="62"/>
      <c r="F572" s="63"/>
      <c r="G572" s="64"/>
      <c r="I572" s="64"/>
      <c r="J572" s="63"/>
      <c r="L572" s="65"/>
      <c r="N572" s="66"/>
    </row>
    <row r="573" spans="5:14" ht="12.75" x14ac:dyDescent="0.2">
      <c r="E573" s="62"/>
      <c r="F573" s="63"/>
      <c r="G573" s="64"/>
      <c r="I573" s="64"/>
      <c r="J573" s="63"/>
      <c r="L573" s="65"/>
      <c r="N573" s="66"/>
    </row>
    <row r="574" spans="5:14" ht="12.75" x14ac:dyDescent="0.2">
      <c r="E574" s="62"/>
      <c r="F574" s="63"/>
      <c r="G574" s="64"/>
      <c r="I574" s="64"/>
      <c r="J574" s="63"/>
      <c r="L574" s="65"/>
      <c r="N574" s="66"/>
    </row>
    <row r="575" spans="5:14" ht="12.75" x14ac:dyDescent="0.2">
      <c r="E575" s="62"/>
      <c r="F575" s="63"/>
      <c r="G575" s="64"/>
      <c r="I575" s="64"/>
      <c r="J575" s="63"/>
      <c r="L575" s="65"/>
      <c r="N575" s="66"/>
    </row>
    <row r="576" spans="5:14" ht="12.75" x14ac:dyDescent="0.2">
      <c r="E576" s="62"/>
      <c r="F576" s="63"/>
      <c r="G576" s="64"/>
      <c r="I576" s="64"/>
      <c r="J576" s="63"/>
      <c r="L576" s="65"/>
      <c r="N576" s="66"/>
    </row>
    <row r="577" spans="5:14" ht="12.75" x14ac:dyDescent="0.2">
      <c r="E577" s="62"/>
      <c r="F577" s="63"/>
      <c r="G577" s="64"/>
      <c r="I577" s="64"/>
      <c r="J577" s="63"/>
      <c r="L577" s="65"/>
      <c r="N577" s="66"/>
    </row>
    <row r="578" spans="5:14" ht="12.75" x14ac:dyDescent="0.2">
      <c r="E578" s="62"/>
      <c r="F578" s="63"/>
      <c r="G578" s="64"/>
      <c r="I578" s="64"/>
      <c r="J578" s="63"/>
      <c r="L578" s="65"/>
      <c r="N578" s="66"/>
    </row>
    <row r="579" spans="5:14" ht="12.75" x14ac:dyDescent="0.2">
      <c r="E579" s="62"/>
      <c r="F579" s="63"/>
      <c r="G579" s="64"/>
      <c r="I579" s="64"/>
      <c r="J579" s="63"/>
      <c r="L579" s="65"/>
      <c r="N579" s="66"/>
    </row>
    <row r="580" spans="5:14" ht="12.75" x14ac:dyDescent="0.2">
      <c r="E580" s="62"/>
      <c r="F580" s="63"/>
      <c r="G580" s="64"/>
      <c r="I580" s="64"/>
      <c r="J580" s="63"/>
      <c r="L580" s="65"/>
      <c r="N580" s="66"/>
    </row>
    <row r="581" spans="5:14" ht="12.75" x14ac:dyDescent="0.2">
      <c r="E581" s="62"/>
      <c r="F581" s="63"/>
      <c r="G581" s="64"/>
      <c r="I581" s="64"/>
      <c r="J581" s="63"/>
      <c r="L581" s="65"/>
      <c r="N581" s="66"/>
    </row>
    <row r="582" spans="5:14" ht="12.75" x14ac:dyDescent="0.2">
      <c r="E582" s="62"/>
      <c r="F582" s="63"/>
      <c r="G582" s="64"/>
      <c r="I582" s="64"/>
      <c r="J582" s="63"/>
      <c r="L582" s="65"/>
      <c r="N582" s="66"/>
    </row>
    <row r="583" spans="5:14" ht="12.75" x14ac:dyDescent="0.2">
      <c r="E583" s="62"/>
      <c r="F583" s="63"/>
      <c r="G583" s="64"/>
      <c r="I583" s="64"/>
      <c r="J583" s="63"/>
      <c r="L583" s="65"/>
      <c r="N583" s="66"/>
    </row>
    <row r="584" spans="5:14" ht="12.75" x14ac:dyDescent="0.2">
      <c r="E584" s="62"/>
      <c r="F584" s="63"/>
      <c r="G584" s="64"/>
      <c r="I584" s="64"/>
      <c r="J584" s="63"/>
      <c r="L584" s="65"/>
      <c r="N584" s="66"/>
    </row>
    <row r="585" spans="5:14" ht="12.75" x14ac:dyDescent="0.2">
      <c r="E585" s="62"/>
      <c r="F585" s="63"/>
      <c r="G585" s="64"/>
      <c r="I585" s="64"/>
      <c r="J585" s="63"/>
      <c r="L585" s="65"/>
      <c r="N585" s="66"/>
    </row>
    <row r="586" spans="5:14" ht="12.75" x14ac:dyDescent="0.2">
      <c r="E586" s="62"/>
      <c r="F586" s="63"/>
      <c r="G586" s="64"/>
      <c r="I586" s="64"/>
      <c r="J586" s="63"/>
      <c r="L586" s="65"/>
      <c r="N586" s="66"/>
    </row>
    <row r="587" spans="5:14" ht="12.75" x14ac:dyDescent="0.2">
      <c r="E587" s="62"/>
      <c r="F587" s="63"/>
      <c r="G587" s="64"/>
      <c r="I587" s="64"/>
      <c r="J587" s="63"/>
      <c r="L587" s="65"/>
      <c r="N587" s="66"/>
    </row>
    <row r="588" spans="5:14" ht="12.75" x14ac:dyDescent="0.2">
      <c r="E588" s="62"/>
      <c r="F588" s="63"/>
      <c r="G588" s="64"/>
      <c r="I588" s="64"/>
      <c r="J588" s="63"/>
      <c r="L588" s="65"/>
      <c r="N588" s="66"/>
    </row>
    <row r="589" spans="5:14" ht="12.75" x14ac:dyDescent="0.2">
      <c r="E589" s="62"/>
      <c r="F589" s="63"/>
      <c r="G589" s="64"/>
      <c r="I589" s="64"/>
      <c r="J589" s="63"/>
      <c r="L589" s="65"/>
      <c r="N589" s="66"/>
    </row>
    <row r="590" spans="5:14" ht="12.75" x14ac:dyDescent="0.2">
      <c r="E590" s="62"/>
      <c r="F590" s="63"/>
      <c r="G590" s="64"/>
      <c r="I590" s="64"/>
      <c r="J590" s="63"/>
      <c r="L590" s="65"/>
      <c r="N590" s="66"/>
    </row>
    <row r="591" spans="5:14" ht="12.75" x14ac:dyDescent="0.2">
      <c r="E591" s="62"/>
      <c r="F591" s="63"/>
      <c r="G591" s="64"/>
      <c r="I591" s="64"/>
      <c r="J591" s="63"/>
      <c r="L591" s="65"/>
      <c r="N591" s="66"/>
    </row>
    <row r="592" spans="5:14" ht="12.75" x14ac:dyDescent="0.2">
      <c r="E592" s="62"/>
      <c r="F592" s="63"/>
      <c r="G592" s="64"/>
      <c r="I592" s="64"/>
      <c r="J592" s="63"/>
      <c r="L592" s="65"/>
      <c r="N592" s="66"/>
    </row>
    <row r="593" spans="5:14" ht="12.75" x14ac:dyDescent="0.2">
      <c r="E593" s="62"/>
      <c r="F593" s="63"/>
      <c r="G593" s="64"/>
      <c r="I593" s="64"/>
      <c r="J593" s="63"/>
      <c r="L593" s="65"/>
      <c r="N593" s="66"/>
    </row>
    <row r="594" spans="5:14" ht="12.75" x14ac:dyDescent="0.2">
      <c r="E594" s="62"/>
      <c r="F594" s="63"/>
      <c r="G594" s="64"/>
      <c r="I594" s="64"/>
      <c r="J594" s="63"/>
      <c r="L594" s="65"/>
      <c r="N594" s="66"/>
    </row>
    <row r="595" spans="5:14" ht="12.75" x14ac:dyDescent="0.2">
      <c r="E595" s="62"/>
      <c r="F595" s="63"/>
      <c r="G595" s="64"/>
      <c r="I595" s="64"/>
      <c r="J595" s="63"/>
      <c r="L595" s="65"/>
      <c r="N595" s="66"/>
    </row>
    <row r="596" spans="5:14" ht="12.75" x14ac:dyDescent="0.2">
      <c r="E596" s="62"/>
      <c r="F596" s="63"/>
      <c r="G596" s="64"/>
      <c r="I596" s="64"/>
      <c r="J596" s="63"/>
      <c r="L596" s="65"/>
      <c r="N596" s="66"/>
    </row>
    <row r="597" spans="5:14" ht="12.75" x14ac:dyDescent="0.2">
      <c r="E597" s="62"/>
      <c r="F597" s="63"/>
      <c r="G597" s="64"/>
      <c r="I597" s="64"/>
      <c r="J597" s="63"/>
      <c r="L597" s="65"/>
      <c r="N597" s="66"/>
    </row>
    <row r="598" spans="5:14" ht="12.75" x14ac:dyDescent="0.2">
      <c r="E598" s="62"/>
      <c r="F598" s="63"/>
      <c r="G598" s="64"/>
      <c r="I598" s="64"/>
      <c r="J598" s="63"/>
      <c r="L598" s="65"/>
      <c r="N598" s="66"/>
    </row>
    <row r="599" spans="5:14" ht="12.75" x14ac:dyDescent="0.2">
      <c r="E599" s="62"/>
      <c r="F599" s="63"/>
      <c r="G599" s="64"/>
      <c r="I599" s="64"/>
      <c r="J599" s="63"/>
      <c r="L599" s="65"/>
      <c r="N599" s="66"/>
    </row>
    <row r="600" spans="5:14" ht="12.75" x14ac:dyDescent="0.2">
      <c r="E600" s="62"/>
      <c r="F600" s="63"/>
      <c r="G600" s="64"/>
      <c r="I600" s="64"/>
      <c r="J600" s="63"/>
      <c r="L600" s="65"/>
      <c r="N600" s="66"/>
    </row>
    <row r="601" spans="5:14" ht="12.75" x14ac:dyDescent="0.2">
      <c r="E601" s="62"/>
      <c r="F601" s="63"/>
      <c r="G601" s="64"/>
      <c r="I601" s="64"/>
      <c r="J601" s="63"/>
      <c r="L601" s="65"/>
      <c r="N601" s="66"/>
    </row>
    <row r="602" spans="5:14" ht="12.75" x14ac:dyDescent="0.2">
      <c r="E602" s="62"/>
      <c r="F602" s="63"/>
      <c r="G602" s="64"/>
      <c r="I602" s="64"/>
      <c r="J602" s="63"/>
      <c r="L602" s="65"/>
      <c r="N602" s="66"/>
    </row>
    <row r="603" spans="5:14" ht="12.75" x14ac:dyDescent="0.2">
      <c r="E603" s="62"/>
      <c r="F603" s="63"/>
      <c r="G603" s="64"/>
      <c r="I603" s="64"/>
      <c r="J603" s="63"/>
      <c r="L603" s="65"/>
      <c r="N603" s="66"/>
    </row>
    <row r="604" spans="5:14" ht="12.75" x14ac:dyDescent="0.2">
      <c r="E604" s="62"/>
      <c r="F604" s="63"/>
      <c r="G604" s="64"/>
      <c r="I604" s="64"/>
      <c r="J604" s="63"/>
      <c r="L604" s="65"/>
      <c r="N604" s="66"/>
    </row>
    <row r="605" spans="5:14" ht="12.75" x14ac:dyDescent="0.2">
      <c r="E605" s="62"/>
      <c r="F605" s="63"/>
      <c r="G605" s="64"/>
      <c r="I605" s="64"/>
      <c r="J605" s="63"/>
      <c r="L605" s="65"/>
      <c r="N605" s="66"/>
    </row>
    <row r="606" spans="5:14" ht="12.75" x14ac:dyDescent="0.2">
      <c r="E606" s="62"/>
      <c r="F606" s="63"/>
      <c r="G606" s="64"/>
      <c r="I606" s="64"/>
      <c r="J606" s="63"/>
      <c r="L606" s="65"/>
      <c r="N606" s="66"/>
    </row>
    <row r="607" spans="5:14" ht="12.75" x14ac:dyDescent="0.2">
      <c r="E607" s="62"/>
      <c r="F607" s="63"/>
      <c r="G607" s="64"/>
      <c r="I607" s="64"/>
      <c r="J607" s="63"/>
      <c r="L607" s="65"/>
      <c r="N607" s="66"/>
    </row>
    <row r="608" spans="5:14" ht="12.75" x14ac:dyDescent="0.2">
      <c r="E608" s="62"/>
      <c r="F608" s="63"/>
      <c r="G608" s="64"/>
      <c r="I608" s="64"/>
      <c r="J608" s="63"/>
      <c r="L608" s="65"/>
      <c r="N608" s="66"/>
    </row>
    <row r="609" spans="5:14" ht="12.75" x14ac:dyDescent="0.2">
      <c r="E609" s="62"/>
      <c r="F609" s="63"/>
      <c r="G609" s="64"/>
      <c r="I609" s="64"/>
      <c r="J609" s="63"/>
      <c r="L609" s="65"/>
      <c r="N609" s="66"/>
    </row>
    <row r="610" spans="5:14" ht="12.75" x14ac:dyDescent="0.2">
      <c r="E610" s="62"/>
      <c r="F610" s="63"/>
      <c r="G610" s="64"/>
      <c r="I610" s="64"/>
      <c r="J610" s="63"/>
      <c r="L610" s="65"/>
      <c r="N610" s="66"/>
    </row>
    <row r="611" spans="5:14" ht="12.75" x14ac:dyDescent="0.2">
      <c r="E611" s="62"/>
      <c r="F611" s="63"/>
      <c r="G611" s="64"/>
      <c r="I611" s="64"/>
      <c r="J611" s="63"/>
      <c r="L611" s="65"/>
      <c r="N611" s="66"/>
    </row>
    <row r="612" spans="5:14" ht="12.75" x14ac:dyDescent="0.2">
      <c r="E612" s="62"/>
      <c r="F612" s="63"/>
      <c r="G612" s="64"/>
      <c r="I612" s="64"/>
      <c r="J612" s="63"/>
      <c r="L612" s="65"/>
      <c r="N612" s="66"/>
    </row>
    <row r="613" spans="5:14" ht="12.75" x14ac:dyDescent="0.2">
      <c r="E613" s="62"/>
      <c r="F613" s="63"/>
      <c r="G613" s="64"/>
      <c r="I613" s="64"/>
      <c r="J613" s="63"/>
      <c r="L613" s="65"/>
      <c r="N613" s="66"/>
    </row>
    <row r="614" spans="5:14" ht="12.75" x14ac:dyDescent="0.2">
      <c r="E614" s="62"/>
      <c r="F614" s="63"/>
      <c r="G614" s="64"/>
      <c r="I614" s="64"/>
      <c r="J614" s="63"/>
      <c r="L614" s="65"/>
      <c r="N614" s="66"/>
    </row>
    <row r="615" spans="5:14" ht="12.75" x14ac:dyDescent="0.2">
      <c r="E615" s="62"/>
      <c r="F615" s="63"/>
      <c r="G615" s="64"/>
      <c r="I615" s="64"/>
      <c r="J615" s="63"/>
      <c r="L615" s="65"/>
      <c r="N615" s="66"/>
    </row>
    <row r="616" spans="5:14" ht="12.75" x14ac:dyDescent="0.2">
      <c r="E616" s="62"/>
      <c r="F616" s="63"/>
      <c r="G616" s="64"/>
      <c r="I616" s="64"/>
      <c r="J616" s="63"/>
      <c r="L616" s="65"/>
      <c r="N616" s="66"/>
    </row>
    <row r="617" spans="5:14" ht="12.75" x14ac:dyDescent="0.2">
      <c r="E617" s="62"/>
      <c r="F617" s="63"/>
      <c r="G617" s="64"/>
      <c r="I617" s="64"/>
      <c r="J617" s="63"/>
      <c r="L617" s="65"/>
      <c r="N617" s="66"/>
    </row>
    <row r="618" spans="5:14" ht="12.75" x14ac:dyDescent="0.2">
      <c r="E618" s="62"/>
      <c r="F618" s="63"/>
      <c r="G618" s="64"/>
      <c r="I618" s="64"/>
      <c r="J618" s="63"/>
      <c r="L618" s="65"/>
      <c r="N618" s="66"/>
    </row>
    <row r="619" spans="5:14" ht="12.75" x14ac:dyDescent="0.2">
      <c r="E619" s="62"/>
      <c r="F619" s="63"/>
      <c r="G619" s="64"/>
      <c r="I619" s="64"/>
      <c r="J619" s="63"/>
      <c r="L619" s="65"/>
      <c r="N619" s="66"/>
    </row>
    <row r="620" spans="5:14" ht="12.75" x14ac:dyDescent="0.2">
      <c r="E620" s="62"/>
      <c r="F620" s="63"/>
      <c r="G620" s="64"/>
      <c r="I620" s="64"/>
      <c r="J620" s="63"/>
      <c r="L620" s="65"/>
      <c r="N620" s="66"/>
    </row>
    <row r="621" spans="5:14" ht="12.75" x14ac:dyDescent="0.2">
      <c r="E621" s="62"/>
      <c r="F621" s="63"/>
      <c r="G621" s="64"/>
      <c r="I621" s="64"/>
      <c r="J621" s="63"/>
      <c r="L621" s="65"/>
      <c r="N621" s="66"/>
    </row>
    <row r="622" spans="5:14" ht="12.75" x14ac:dyDescent="0.2">
      <c r="E622" s="62"/>
      <c r="F622" s="63"/>
      <c r="G622" s="64"/>
      <c r="I622" s="64"/>
      <c r="J622" s="63"/>
      <c r="L622" s="65"/>
      <c r="N622" s="66"/>
    </row>
    <row r="623" spans="5:14" ht="12.75" x14ac:dyDescent="0.2">
      <c r="E623" s="62"/>
      <c r="F623" s="63"/>
      <c r="G623" s="64"/>
      <c r="I623" s="64"/>
      <c r="J623" s="63"/>
      <c r="L623" s="65"/>
      <c r="N623" s="66"/>
    </row>
    <row r="624" spans="5:14" ht="12.75" x14ac:dyDescent="0.2">
      <c r="E624" s="62"/>
      <c r="F624" s="63"/>
      <c r="G624" s="64"/>
      <c r="I624" s="64"/>
      <c r="J624" s="63"/>
      <c r="L624" s="65"/>
      <c r="N624" s="66"/>
    </row>
    <row r="625" spans="5:14" ht="12.75" x14ac:dyDescent="0.2">
      <c r="E625" s="62"/>
      <c r="F625" s="63"/>
      <c r="G625" s="64"/>
      <c r="I625" s="64"/>
      <c r="J625" s="63"/>
      <c r="L625" s="65"/>
      <c r="N625" s="66"/>
    </row>
    <row r="626" spans="5:14" ht="12.75" x14ac:dyDescent="0.2">
      <c r="E626" s="62"/>
      <c r="F626" s="63"/>
      <c r="G626" s="64"/>
      <c r="I626" s="64"/>
      <c r="J626" s="63"/>
      <c r="L626" s="65"/>
      <c r="N626" s="66"/>
    </row>
    <row r="627" spans="5:14" ht="12.75" x14ac:dyDescent="0.2">
      <c r="E627" s="62"/>
      <c r="F627" s="63"/>
      <c r="G627" s="64"/>
      <c r="I627" s="64"/>
      <c r="J627" s="63"/>
      <c r="L627" s="65"/>
      <c r="N627" s="66"/>
    </row>
    <row r="628" spans="5:14" ht="12.75" x14ac:dyDescent="0.2">
      <c r="E628" s="62"/>
      <c r="F628" s="63"/>
      <c r="G628" s="64"/>
      <c r="I628" s="64"/>
      <c r="J628" s="63"/>
      <c r="L628" s="65"/>
      <c r="N628" s="66"/>
    </row>
    <row r="629" spans="5:14" ht="12.75" x14ac:dyDescent="0.2">
      <c r="E629" s="62"/>
      <c r="F629" s="63"/>
      <c r="G629" s="64"/>
      <c r="I629" s="64"/>
      <c r="J629" s="63"/>
      <c r="L629" s="65"/>
      <c r="N629" s="66"/>
    </row>
    <row r="630" spans="5:14" ht="12.75" x14ac:dyDescent="0.2">
      <c r="E630" s="62"/>
      <c r="F630" s="63"/>
      <c r="G630" s="64"/>
      <c r="I630" s="64"/>
      <c r="J630" s="63"/>
      <c r="L630" s="65"/>
      <c r="N630" s="66"/>
    </row>
    <row r="631" spans="5:14" ht="12.75" x14ac:dyDescent="0.2">
      <c r="E631" s="62"/>
      <c r="F631" s="63"/>
      <c r="G631" s="64"/>
      <c r="I631" s="64"/>
      <c r="J631" s="63"/>
      <c r="L631" s="65"/>
      <c r="N631" s="66"/>
    </row>
    <row r="632" spans="5:14" ht="12.75" x14ac:dyDescent="0.2">
      <c r="E632" s="62"/>
      <c r="F632" s="63"/>
      <c r="G632" s="64"/>
      <c r="I632" s="64"/>
      <c r="J632" s="63"/>
      <c r="L632" s="65"/>
      <c r="N632" s="66"/>
    </row>
    <row r="633" spans="5:14" ht="12.75" x14ac:dyDescent="0.2">
      <c r="E633" s="62"/>
      <c r="F633" s="63"/>
      <c r="G633" s="64"/>
      <c r="I633" s="64"/>
      <c r="J633" s="63"/>
      <c r="L633" s="65"/>
      <c r="N633" s="66"/>
    </row>
    <row r="634" spans="5:14" ht="12.75" x14ac:dyDescent="0.2">
      <c r="E634" s="62"/>
      <c r="F634" s="63"/>
      <c r="G634" s="64"/>
      <c r="I634" s="64"/>
      <c r="J634" s="63"/>
      <c r="L634" s="65"/>
      <c r="N634" s="66"/>
    </row>
    <row r="635" spans="5:14" ht="12.75" x14ac:dyDescent="0.2">
      <c r="E635" s="62"/>
      <c r="F635" s="63"/>
      <c r="G635" s="64"/>
      <c r="I635" s="64"/>
      <c r="J635" s="63"/>
      <c r="L635" s="65"/>
      <c r="N635" s="66"/>
    </row>
    <row r="636" spans="5:14" ht="12.75" x14ac:dyDescent="0.2">
      <c r="E636" s="62"/>
      <c r="F636" s="63"/>
      <c r="G636" s="64"/>
      <c r="I636" s="64"/>
      <c r="J636" s="63"/>
      <c r="L636" s="65"/>
      <c r="N636" s="66"/>
    </row>
    <row r="637" spans="5:14" ht="12.75" x14ac:dyDescent="0.2">
      <c r="E637" s="62"/>
      <c r="F637" s="63"/>
      <c r="G637" s="64"/>
      <c r="I637" s="64"/>
      <c r="J637" s="63"/>
      <c r="L637" s="65"/>
      <c r="N637" s="66"/>
    </row>
    <row r="638" spans="5:14" ht="12.75" x14ac:dyDescent="0.2">
      <c r="E638" s="62"/>
      <c r="F638" s="63"/>
      <c r="G638" s="64"/>
      <c r="I638" s="64"/>
      <c r="J638" s="63"/>
      <c r="L638" s="65"/>
      <c r="N638" s="66"/>
    </row>
    <row r="639" spans="5:14" ht="12.75" x14ac:dyDescent="0.2">
      <c r="E639" s="62"/>
      <c r="F639" s="63"/>
      <c r="G639" s="64"/>
      <c r="I639" s="64"/>
      <c r="J639" s="63"/>
      <c r="L639" s="65"/>
      <c r="N639" s="66"/>
    </row>
    <row r="640" spans="5:14" ht="12.75" x14ac:dyDescent="0.2">
      <c r="E640" s="62"/>
      <c r="F640" s="63"/>
      <c r="G640" s="64"/>
      <c r="I640" s="64"/>
      <c r="J640" s="63"/>
      <c r="L640" s="65"/>
      <c r="N640" s="66"/>
    </row>
    <row r="641" spans="5:14" ht="12.75" x14ac:dyDescent="0.2">
      <c r="E641" s="62"/>
      <c r="F641" s="63"/>
      <c r="G641" s="64"/>
      <c r="I641" s="64"/>
      <c r="J641" s="63"/>
      <c r="L641" s="65"/>
      <c r="N641" s="66"/>
    </row>
    <row r="642" spans="5:14" ht="12.75" x14ac:dyDescent="0.2">
      <c r="E642" s="62"/>
      <c r="F642" s="63"/>
      <c r="G642" s="64"/>
      <c r="I642" s="64"/>
      <c r="J642" s="63"/>
      <c r="L642" s="65"/>
      <c r="N642" s="66"/>
    </row>
    <row r="643" spans="5:14" ht="12.75" x14ac:dyDescent="0.2">
      <c r="E643" s="62"/>
      <c r="F643" s="63"/>
      <c r="G643" s="64"/>
      <c r="I643" s="64"/>
      <c r="J643" s="63"/>
      <c r="L643" s="65"/>
      <c r="N643" s="66"/>
    </row>
    <row r="644" spans="5:14" ht="12.75" x14ac:dyDescent="0.2">
      <c r="E644" s="62"/>
      <c r="F644" s="63"/>
      <c r="G644" s="64"/>
      <c r="I644" s="64"/>
      <c r="J644" s="63"/>
      <c r="L644" s="65"/>
      <c r="N644" s="66"/>
    </row>
    <row r="645" spans="5:14" ht="12.75" x14ac:dyDescent="0.2">
      <c r="E645" s="62"/>
      <c r="F645" s="63"/>
      <c r="G645" s="64"/>
      <c r="I645" s="64"/>
      <c r="J645" s="63"/>
      <c r="L645" s="65"/>
      <c r="N645" s="66"/>
    </row>
    <row r="646" spans="5:14" ht="12.75" x14ac:dyDescent="0.2">
      <c r="E646" s="62"/>
      <c r="F646" s="63"/>
      <c r="G646" s="64"/>
      <c r="I646" s="64"/>
      <c r="J646" s="63"/>
      <c r="L646" s="65"/>
      <c r="N646" s="66"/>
    </row>
    <row r="647" spans="5:14" ht="12.75" x14ac:dyDescent="0.2">
      <c r="E647" s="62"/>
      <c r="F647" s="63"/>
      <c r="G647" s="64"/>
      <c r="I647" s="64"/>
      <c r="J647" s="63"/>
      <c r="L647" s="65"/>
      <c r="N647" s="66"/>
    </row>
    <row r="648" spans="5:14" ht="12.75" x14ac:dyDescent="0.2">
      <c r="E648" s="62"/>
      <c r="F648" s="63"/>
      <c r="G648" s="64"/>
      <c r="I648" s="64"/>
      <c r="J648" s="63"/>
      <c r="L648" s="65"/>
      <c r="N648" s="66"/>
    </row>
    <row r="649" spans="5:14" ht="12.75" x14ac:dyDescent="0.2">
      <c r="E649" s="62"/>
      <c r="F649" s="63"/>
      <c r="G649" s="64"/>
      <c r="I649" s="64"/>
      <c r="J649" s="63"/>
      <c r="L649" s="65"/>
      <c r="N649" s="66"/>
    </row>
    <row r="650" spans="5:14" ht="12.75" x14ac:dyDescent="0.2">
      <c r="E650" s="62"/>
      <c r="F650" s="63"/>
      <c r="G650" s="64"/>
      <c r="I650" s="64"/>
      <c r="J650" s="63"/>
      <c r="L650" s="65"/>
      <c r="N650" s="66"/>
    </row>
    <row r="651" spans="5:14" ht="12.75" x14ac:dyDescent="0.2">
      <c r="E651" s="62"/>
      <c r="F651" s="63"/>
      <c r="G651" s="64"/>
      <c r="I651" s="64"/>
      <c r="J651" s="63"/>
      <c r="L651" s="65"/>
      <c r="N651" s="66"/>
    </row>
    <row r="652" spans="5:14" ht="12.75" x14ac:dyDescent="0.2">
      <c r="E652" s="62"/>
      <c r="F652" s="63"/>
      <c r="G652" s="64"/>
      <c r="I652" s="64"/>
      <c r="J652" s="63"/>
      <c r="L652" s="65"/>
      <c r="N652" s="66"/>
    </row>
    <row r="653" spans="5:14" ht="12.75" x14ac:dyDescent="0.2">
      <c r="E653" s="62"/>
      <c r="F653" s="63"/>
      <c r="G653" s="64"/>
      <c r="I653" s="64"/>
      <c r="J653" s="63"/>
      <c r="L653" s="65"/>
      <c r="N653" s="66"/>
    </row>
    <row r="654" spans="5:14" ht="12.75" x14ac:dyDescent="0.2">
      <c r="E654" s="62"/>
      <c r="F654" s="63"/>
      <c r="G654" s="64"/>
      <c r="I654" s="64"/>
      <c r="J654" s="63"/>
      <c r="L654" s="65"/>
      <c r="N654" s="66"/>
    </row>
    <row r="655" spans="5:14" ht="12.75" x14ac:dyDescent="0.2">
      <c r="E655" s="62"/>
      <c r="F655" s="63"/>
      <c r="G655" s="64"/>
      <c r="I655" s="64"/>
      <c r="J655" s="63"/>
      <c r="L655" s="65"/>
      <c r="N655" s="66"/>
    </row>
    <row r="656" spans="5:14" ht="12.75" x14ac:dyDescent="0.2">
      <c r="E656" s="62"/>
      <c r="F656" s="63"/>
      <c r="G656" s="64"/>
      <c r="I656" s="64"/>
      <c r="J656" s="63"/>
      <c r="L656" s="65"/>
      <c r="N656" s="66"/>
    </row>
    <row r="657" spans="5:14" ht="12.75" x14ac:dyDescent="0.2">
      <c r="E657" s="62"/>
      <c r="F657" s="63"/>
      <c r="G657" s="64"/>
      <c r="I657" s="64"/>
      <c r="J657" s="63"/>
      <c r="L657" s="65"/>
      <c r="N657" s="66"/>
    </row>
    <row r="658" spans="5:14" ht="12.75" x14ac:dyDescent="0.2">
      <c r="E658" s="62"/>
      <c r="F658" s="63"/>
      <c r="G658" s="64"/>
      <c r="I658" s="64"/>
      <c r="J658" s="63"/>
      <c r="L658" s="65"/>
      <c r="N658" s="66"/>
    </row>
    <row r="659" spans="5:14" ht="12.75" x14ac:dyDescent="0.2">
      <c r="E659" s="62"/>
      <c r="F659" s="63"/>
      <c r="G659" s="64"/>
      <c r="I659" s="64"/>
      <c r="J659" s="63"/>
      <c r="L659" s="65"/>
      <c r="N659" s="66"/>
    </row>
    <row r="660" spans="5:14" ht="12.75" x14ac:dyDescent="0.2">
      <c r="E660" s="62"/>
      <c r="F660" s="63"/>
      <c r="G660" s="64"/>
      <c r="I660" s="64"/>
      <c r="J660" s="63"/>
      <c r="L660" s="65"/>
      <c r="N660" s="66"/>
    </row>
    <row r="661" spans="5:14" ht="12.75" x14ac:dyDescent="0.2">
      <c r="E661" s="62"/>
      <c r="F661" s="63"/>
      <c r="G661" s="64"/>
      <c r="I661" s="64"/>
      <c r="J661" s="63"/>
      <c r="L661" s="65"/>
      <c r="N661" s="66"/>
    </row>
    <row r="662" spans="5:14" ht="12.75" x14ac:dyDescent="0.2">
      <c r="E662" s="62"/>
      <c r="F662" s="63"/>
      <c r="G662" s="64"/>
      <c r="I662" s="64"/>
      <c r="J662" s="63"/>
      <c r="L662" s="65"/>
      <c r="N662" s="66"/>
    </row>
    <row r="663" spans="5:14" ht="12.75" x14ac:dyDescent="0.2">
      <c r="E663" s="62"/>
      <c r="F663" s="63"/>
      <c r="G663" s="64"/>
      <c r="I663" s="64"/>
      <c r="J663" s="63"/>
      <c r="L663" s="65"/>
      <c r="N663" s="66"/>
    </row>
    <row r="664" spans="5:14" ht="12.75" x14ac:dyDescent="0.2">
      <c r="E664" s="62"/>
      <c r="F664" s="63"/>
      <c r="G664" s="64"/>
      <c r="I664" s="64"/>
      <c r="J664" s="63"/>
      <c r="L664" s="65"/>
      <c r="N664" s="66"/>
    </row>
    <row r="665" spans="5:14" ht="12.75" x14ac:dyDescent="0.2">
      <c r="E665" s="62"/>
      <c r="F665" s="63"/>
      <c r="G665" s="64"/>
      <c r="I665" s="64"/>
      <c r="J665" s="63"/>
      <c r="L665" s="65"/>
      <c r="N665" s="66"/>
    </row>
    <row r="666" spans="5:14" ht="12.75" x14ac:dyDescent="0.2">
      <c r="E666" s="62"/>
      <c r="F666" s="63"/>
      <c r="G666" s="64"/>
      <c r="I666" s="64"/>
      <c r="J666" s="63"/>
      <c r="L666" s="65"/>
      <c r="N666" s="66"/>
    </row>
    <row r="667" spans="5:14" ht="12.75" x14ac:dyDescent="0.2">
      <c r="E667" s="62"/>
      <c r="F667" s="63"/>
      <c r="G667" s="64"/>
      <c r="I667" s="64"/>
      <c r="J667" s="63"/>
      <c r="L667" s="65"/>
      <c r="N667" s="66"/>
    </row>
    <row r="668" spans="5:14" ht="12.75" x14ac:dyDescent="0.2">
      <c r="E668" s="62"/>
      <c r="F668" s="63"/>
      <c r="G668" s="64"/>
      <c r="I668" s="64"/>
      <c r="J668" s="63"/>
      <c r="L668" s="65"/>
      <c r="N668" s="66"/>
    </row>
    <row r="669" spans="5:14" ht="12.75" x14ac:dyDescent="0.2">
      <c r="E669" s="62"/>
      <c r="F669" s="63"/>
      <c r="G669" s="64"/>
      <c r="I669" s="64"/>
      <c r="J669" s="63"/>
      <c r="L669" s="65"/>
      <c r="N669" s="66"/>
    </row>
    <row r="670" spans="5:14" ht="12.75" x14ac:dyDescent="0.2">
      <c r="E670" s="62"/>
      <c r="F670" s="63"/>
      <c r="G670" s="64"/>
      <c r="I670" s="64"/>
      <c r="J670" s="63"/>
      <c r="L670" s="65"/>
      <c r="N670" s="66"/>
    </row>
    <row r="671" spans="5:14" ht="12.75" x14ac:dyDescent="0.2">
      <c r="E671" s="62"/>
      <c r="F671" s="63"/>
      <c r="G671" s="64"/>
      <c r="I671" s="64"/>
      <c r="J671" s="63"/>
      <c r="L671" s="65"/>
      <c r="N671" s="66"/>
    </row>
    <row r="672" spans="5:14" ht="12.75" x14ac:dyDescent="0.2">
      <c r="E672" s="62"/>
      <c r="F672" s="63"/>
      <c r="G672" s="64"/>
      <c r="I672" s="64"/>
      <c r="J672" s="63"/>
      <c r="L672" s="65"/>
      <c r="N672" s="66"/>
    </row>
    <row r="673" spans="5:14" ht="12.75" x14ac:dyDescent="0.2">
      <c r="E673" s="62"/>
      <c r="F673" s="63"/>
      <c r="G673" s="64"/>
      <c r="I673" s="64"/>
      <c r="J673" s="63"/>
      <c r="L673" s="65"/>
      <c r="N673" s="66"/>
    </row>
    <row r="674" spans="5:14" ht="12.75" x14ac:dyDescent="0.2">
      <c r="E674" s="62"/>
      <c r="F674" s="63"/>
      <c r="G674" s="64"/>
      <c r="I674" s="64"/>
      <c r="J674" s="63"/>
      <c r="L674" s="65"/>
      <c r="N674" s="66"/>
    </row>
    <row r="675" spans="5:14" ht="12.75" x14ac:dyDescent="0.2">
      <c r="E675" s="62"/>
      <c r="F675" s="63"/>
      <c r="G675" s="64"/>
      <c r="I675" s="64"/>
      <c r="J675" s="63"/>
      <c r="L675" s="65"/>
      <c r="N675" s="66"/>
    </row>
    <row r="676" spans="5:14" ht="12.75" x14ac:dyDescent="0.2">
      <c r="E676" s="62"/>
      <c r="F676" s="63"/>
      <c r="G676" s="64"/>
      <c r="I676" s="64"/>
      <c r="J676" s="63"/>
      <c r="L676" s="65"/>
      <c r="N676" s="66"/>
    </row>
    <row r="677" spans="5:14" ht="12.75" x14ac:dyDescent="0.2">
      <c r="E677" s="62"/>
      <c r="F677" s="63"/>
      <c r="G677" s="64"/>
      <c r="I677" s="64"/>
      <c r="J677" s="63"/>
      <c r="L677" s="65"/>
      <c r="N677" s="66"/>
    </row>
    <row r="678" spans="5:14" ht="12.75" x14ac:dyDescent="0.2">
      <c r="E678" s="62"/>
      <c r="F678" s="63"/>
      <c r="G678" s="64"/>
      <c r="I678" s="64"/>
      <c r="J678" s="63"/>
      <c r="L678" s="65"/>
      <c r="N678" s="66"/>
    </row>
    <row r="679" spans="5:14" ht="12.75" x14ac:dyDescent="0.2">
      <c r="E679" s="62"/>
      <c r="F679" s="63"/>
      <c r="G679" s="64"/>
      <c r="I679" s="64"/>
      <c r="J679" s="63"/>
      <c r="L679" s="65"/>
      <c r="N679" s="66"/>
    </row>
    <row r="680" spans="5:14" ht="12.75" x14ac:dyDescent="0.2">
      <c r="E680" s="62"/>
      <c r="F680" s="63"/>
      <c r="G680" s="64"/>
      <c r="I680" s="64"/>
      <c r="J680" s="63"/>
      <c r="L680" s="65"/>
      <c r="N680" s="66"/>
    </row>
    <row r="681" spans="5:14" ht="12.75" x14ac:dyDescent="0.2">
      <c r="E681" s="62"/>
      <c r="F681" s="63"/>
      <c r="G681" s="64"/>
      <c r="I681" s="64"/>
      <c r="J681" s="63"/>
      <c r="L681" s="65"/>
      <c r="N681" s="66"/>
    </row>
    <row r="682" spans="5:14" ht="12.75" x14ac:dyDescent="0.2">
      <c r="E682" s="62"/>
      <c r="F682" s="63"/>
      <c r="G682" s="64"/>
      <c r="I682" s="64"/>
      <c r="J682" s="63"/>
      <c r="L682" s="65"/>
      <c r="N682" s="66"/>
    </row>
    <row r="683" spans="5:14" ht="12.75" x14ac:dyDescent="0.2">
      <c r="E683" s="62"/>
      <c r="F683" s="63"/>
      <c r="G683" s="64"/>
      <c r="I683" s="64"/>
      <c r="J683" s="63"/>
      <c r="L683" s="65"/>
      <c r="N683" s="66"/>
    </row>
    <row r="684" spans="5:14" ht="12.75" x14ac:dyDescent="0.2">
      <c r="E684" s="62"/>
      <c r="F684" s="63"/>
      <c r="G684" s="64"/>
      <c r="I684" s="64"/>
      <c r="J684" s="63"/>
      <c r="L684" s="65"/>
      <c r="N684" s="66"/>
    </row>
    <row r="685" spans="5:14" ht="12.75" x14ac:dyDescent="0.2">
      <c r="E685" s="62"/>
      <c r="F685" s="63"/>
      <c r="G685" s="64"/>
      <c r="I685" s="64"/>
      <c r="J685" s="63"/>
      <c r="L685" s="65"/>
      <c r="N685" s="66"/>
    </row>
    <row r="686" spans="5:14" ht="12.75" x14ac:dyDescent="0.2">
      <c r="E686" s="62"/>
      <c r="F686" s="63"/>
      <c r="G686" s="64"/>
      <c r="I686" s="64"/>
      <c r="J686" s="63"/>
      <c r="L686" s="65"/>
      <c r="N686" s="66"/>
    </row>
    <row r="687" spans="5:14" ht="12.75" x14ac:dyDescent="0.2">
      <c r="E687" s="62"/>
      <c r="F687" s="63"/>
      <c r="G687" s="64"/>
      <c r="I687" s="64"/>
      <c r="J687" s="63"/>
      <c r="L687" s="65"/>
      <c r="N687" s="66"/>
    </row>
    <row r="688" spans="5:14" ht="12.75" x14ac:dyDescent="0.2">
      <c r="E688" s="62"/>
      <c r="F688" s="63"/>
      <c r="G688" s="64"/>
      <c r="I688" s="64"/>
      <c r="J688" s="63"/>
      <c r="L688" s="65"/>
      <c r="N688" s="66"/>
    </row>
    <row r="689" spans="5:14" ht="12.75" x14ac:dyDescent="0.2">
      <c r="E689" s="62"/>
      <c r="F689" s="63"/>
      <c r="G689" s="64"/>
      <c r="I689" s="64"/>
      <c r="J689" s="63"/>
      <c r="L689" s="65"/>
      <c r="N689" s="66"/>
    </row>
    <row r="690" spans="5:14" ht="12.75" x14ac:dyDescent="0.2">
      <c r="E690" s="62"/>
      <c r="F690" s="63"/>
      <c r="G690" s="64"/>
      <c r="I690" s="64"/>
      <c r="J690" s="63"/>
      <c r="L690" s="65"/>
      <c r="N690" s="66"/>
    </row>
    <row r="691" spans="5:14" ht="12.75" x14ac:dyDescent="0.2">
      <c r="E691" s="62"/>
      <c r="F691" s="63"/>
      <c r="G691" s="64"/>
      <c r="I691" s="64"/>
      <c r="J691" s="63"/>
      <c r="L691" s="65"/>
      <c r="N691" s="66"/>
    </row>
    <row r="692" spans="5:14" ht="12.75" x14ac:dyDescent="0.2">
      <c r="E692" s="62"/>
      <c r="F692" s="63"/>
      <c r="G692" s="64"/>
      <c r="I692" s="64"/>
      <c r="J692" s="63"/>
      <c r="L692" s="65"/>
      <c r="N692" s="66"/>
    </row>
    <row r="693" spans="5:14" ht="12.75" x14ac:dyDescent="0.2">
      <c r="E693" s="62"/>
      <c r="F693" s="63"/>
      <c r="G693" s="64"/>
      <c r="I693" s="64"/>
      <c r="J693" s="63"/>
      <c r="L693" s="65"/>
      <c r="N693" s="66"/>
    </row>
    <row r="694" spans="5:14" ht="12.75" x14ac:dyDescent="0.2">
      <c r="E694" s="62"/>
      <c r="F694" s="63"/>
      <c r="G694" s="64"/>
      <c r="I694" s="64"/>
      <c r="J694" s="63"/>
      <c r="L694" s="65"/>
      <c r="N694" s="66"/>
    </row>
    <row r="695" spans="5:14" ht="12.75" x14ac:dyDescent="0.2">
      <c r="E695" s="62"/>
      <c r="F695" s="63"/>
      <c r="G695" s="64"/>
      <c r="I695" s="64"/>
      <c r="J695" s="63"/>
      <c r="L695" s="65"/>
      <c r="N695" s="66"/>
    </row>
    <row r="696" spans="5:14" ht="12.75" x14ac:dyDescent="0.2">
      <c r="E696" s="62"/>
      <c r="F696" s="63"/>
      <c r="G696" s="64"/>
      <c r="I696" s="64"/>
      <c r="J696" s="63"/>
      <c r="L696" s="65"/>
      <c r="N696" s="66"/>
    </row>
    <row r="697" spans="5:14" ht="12.75" x14ac:dyDescent="0.2">
      <c r="E697" s="62"/>
      <c r="F697" s="63"/>
      <c r="G697" s="64"/>
      <c r="I697" s="64"/>
      <c r="J697" s="63"/>
      <c r="L697" s="65"/>
      <c r="N697" s="66"/>
    </row>
    <row r="698" spans="5:14" ht="12.75" x14ac:dyDescent="0.2">
      <c r="E698" s="62"/>
      <c r="F698" s="63"/>
      <c r="G698" s="64"/>
      <c r="I698" s="64"/>
      <c r="J698" s="63"/>
      <c r="L698" s="65"/>
      <c r="N698" s="66"/>
    </row>
    <row r="699" spans="5:14" ht="12.75" x14ac:dyDescent="0.2">
      <c r="E699" s="62"/>
      <c r="F699" s="63"/>
      <c r="G699" s="64"/>
      <c r="I699" s="64"/>
      <c r="J699" s="63"/>
      <c r="L699" s="65"/>
      <c r="N699" s="66"/>
    </row>
    <row r="700" spans="5:14" ht="12.75" x14ac:dyDescent="0.2">
      <c r="E700" s="62"/>
      <c r="F700" s="63"/>
      <c r="G700" s="64"/>
      <c r="I700" s="64"/>
      <c r="J700" s="63"/>
      <c r="L700" s="65"/>
      <c r="N700" s="66"/>
    </row>
    <row r="701" spans="5:14" ht="12.75" x14ac:dyDescent="0.2">
      <c r="E701" s="62"/>
      <c r="F701" s="63"/>
      <c r="G701" s="64"/>
      <c r="I701" s="64"/>
      <c r="J701" s="63"/>
      <c r="L701" s="65"/>
      <c r="N701" s="66"/>
    </row>
    <row r="702" spans="5:14" ht="12.75" x14ac:dyDescent="0.2">
      <c r="E702" s="62"/>
      <c r="F702" s="63"/>
      <c r="G702" s="64"/>
      <c r="I702" s="64"/>
      <c r="J702" s="63"/>
      <c r="L702" s="65"/>
      <c r="N702" s="66"/>
    </row>
    <row r="703" spans="5:14" ht="12.75" x14ac:dyDescent="0.2">
      <c r="E703" s="62"/>
      <c r="F703" s="63"/>
      <c r="G703" s="64"/>
      <c r="I703" s="64"/>
      <c r="J703" s="63"/>
      <c r="L703" s="65"/>
      <c r="N703" s="66"/>
    </row>
    <row r="704" spans="5:14" ht="12.75" x14ac:dyDescent="0.2">
      <c r="E704" s="62"/>
      <c r="F704" s="63"/>
      <c r="G704" s="64"/>
      <c r="I704" s="64"/>
      <c r="J704" s="63"/>
      <c r="L704" s="65"/>
      <c r="N704" s="66"/>
    </row>
    <row r="705" spans="5:14" ht="12.75" x14ac:dyDescent="0.2">
      <c r="E705" s="62"/>
      <c r="F705" s="63"/>
      <c r="G705" s="64"/>
      <c r="I705" s="64"/>
      <c r="J705" s="63"/>
      <c r="L705" s="65"/>
      <c r="N705" s="66"/>
    </row>
    <row r="706" spans="5:14" ht="12.75" x14ac:dyDescent="0.2">
      <c r="E706" s="62"/>
      <c r="F706" s="63"/>
      <c r="G706" s="64"/>
      <c r="I706" s="64"/>
      <c r="J706" s="63"/>
      <c r="L706" s="65"/>
      <c r="N706" s="66"/>
    </row>
    <row r="707" spans="5:14" ht="12.75" x14ac:dyDescent="0.2">
      <c r="E707" s="62"/>
      <c r="F707" s="63"/>
      <c r="G707" s="64"/>
      <c r="I707" s="64"/>
      <c r="J707" s="63"/>
      <c r="L707" s="65"/>
      <c r="N707" s="66"/>
    </row>
    <row r="708" spans="5:14" ht="12.75" x14ac:dyDescent="0.2">
      <c r="E708" s="62"/>
      <c r="F708" s="63"/>
      <c r="G708" s="64"/>
      <c r="I708" s="64"/>
      <c r="J708" s="63"/>
      <c r="L708" s="65"/>
      <c r="N708" s="66"/>
    </row>
    <row r="709" spans="5:14" ht="12.75" x14ac:dyDescent="0.2">
      <c r="E709" s="62"/>
      <c r="F709" s="63"/>
      <c r="G709" s="64"/>
      <c r="I709" s="64"/>
      <c r="J709" s="63"/>
      <c r="L709" s="65"/>
      <c r="N709" s="66"/>
    </row>
    <row r="710" spans="5:14" ht="12.75" x14ac:dyDescent="0.2">
      <c r="E710" s="62"/>
      <c r="F710" s="63"/>
      <c r="G710" s="64"/>
      <c r="I710" s="64"/>
      <c r="J710" s="63"/>
      <c r="L710" s="65"/>
      <c r="N710" s="66"/>
    </row>
    <row r="711" spans="5:14" ht="12.75" x14ac:dyDescent="0.2">
      <c r="E711" s="62"/>
      <c r="F711" s="63"/>
      <c r="G711" s="64"/>
      <c r="I711" s="64"/>
      <c r="J711" s="63"/>
      <c r="L711" s="65"/>
      <c r="N711" s="66"/>
    </row>
    <row r="712" spans="5:14" ht="12.75" x14ac:dyDescent="0.2">
      <c r="E712" s="62"/>
      <c r="F712" s="63"/>
      <c r="G712" s="64"/>
      <c r="I712" s="64"/>
      <c r="J712" s="63"/>
      <c r="L712" s="65"/>
      <c r="N712" s="66"/>
    </row>
    <row r="713" spans="5:14" ht="12.75" x14ac:dyDescent="0.2">
      <c r="E713" s="62"/>
      <c r="F713" s="63"/>
      <c r="G713" s="64"/>
      <c r="I713" s="64"/>
      <c r="J713" s="63"/>
      <c r="L713" s="65"/>
      <c r="N713" s="66"/>
    </row>
    <row r="714" spans="5:14" ht="12.75" x14ac:dyDescent="0.2">
      <c r="E714" s="62"/>
      <c r="F714" s="63"/>
      <c r="G714" s="64"/>
      <c r="I714" s="64"/>
      <c r="J714" s="63"/>
      <c r="L714" s="65"/>
      <c r="N714" s="66"/>
    </row>
    <row r="715" spans="5:14" ht="12.75" x14ac:dyDescent="0.2">
      <c r="E715" s="62"/>
      <c r="F715" s="63"/>
      <c r="G715" s="64"/>
      <c r="I715" s="64"/>
      <c r="J715" s="63"/>
      <c r="L715" s="65"/>
      <c r="N715" s="66"/>
    </row>
    <row r="716" spans="5:14" ht="12.75" x14ac:dyDescent="0.2">
      <c r="E716" s="62"/>
      <c r="F716" s="63"/>
      <c r="G716" s="64"/>
      <c r="I716" s="64"/>
      <c r="J716" s="63"/>
      <c r="L716" s="65"/>
      <c r="N716" s="66"/>
    </row>
    <row r="717" spans="5:14" ht="12.75" x14ac:dyDescent="0.2">
      <c r="E717" s="62"/>
      <c r="F717" s="63"/>
      <c r="G717" s="64"/>
      <c r="I717" s="64"/>
      <c r="J717" s="63"/>
      <c r="L717" s="65"/>
      <c r="N717" s="66"/>
    </row>
    <row r="718" spans="5:14" ht="12.75" x14ac:dyDescent="0.2">
      <c r="E718" s="62"/>
      <c r="F718" s="63"/>
      <c r="G718" s="64"/>
      <c r="I718" s="64"/>
      <c r="J718" s="63"/>
      <c r="L718" s="65"/>
      <c r="N718" s="66"/>
    </row>
    <row r="719" spans="5:14" ht="12.75" x14ac:dyDescent="0.2">
      <c r="E719" s="62"/>
      <c r="F719" s="63"/>
      <c r="G719" s="64"/>
      <c r="I719" s="64"/>
      <c r="J719" s="63"/>
      <c r="L719" s="65"/>
      <c r="N719" s="66"/>
    </row>
    <row r="720" spans="5:14" ht="12.75" x14ac:dyDescent="0.2">
      <c r="E720" s="62"/>
      <c r="F720" s="63"/>
      <c r="G720" s="64"/>
      <c r="I720" s="64"/>
      <c r="J720" s="63"/>
      <c r="L720" s="65"/>
      <c r="N720" s="66"/>
    </row>
    <row r="721" spans="5:14" ht="12.75" x14ac:dyDescent="0.2">
      <c r="E721" s="62"/>
      <c r="F721" s="63"/>
      <c r="G721" s="64"/>
      <c r="I721" s="64"/>
      <c r="J721" s="63"/>
      <c r="L721" s="65"/>
      <c r="N721" s="66"/>
    </row>
    <row r="722" spans="5:14" ht="12.75" x14ac:dyDescent="0.2">
      <c r="E722" s="62"/>
      <c r="F722" s="63"/>
      <c r="G722" s="64"/>
      <c r="I722" s="64"/>
      <c r="J722" s="63"/>
      <c r="L722" s="65"/>
      <c r="N722" s="66"/>
    </row>
    <row r="723" spans="5:14" ht="12.75" x14ac:dyDescent="0.2">
      <c r="E723" s="62"/>
      <c r="F723" s="63"/>
      <c r="G723" s="64"/>
      <c r="I723" s="64"/>
      <c r="J723" s="63"/>
      <c r="L723" s="65"/>
      <c r="N723" s="66"/>
    </row>
    <row r="724" spans="5:14" ht="12.75" x14ac:dyDescent="0.2">
      <c r="E724" s="62"/>
      <c r="F724" s="63"/>
      <c r="G724" s="64"/>
      <c r="I724" s="64"/>
      <c r="J724" s="63"/>
      <c r="L724" s="65"/>
      <c r="N724" s="66"/>
    </row>
    <row r="725" spans="5:14" ht="12.75" x14ac:dyDescent="0.2">
      <c r="E725" s="62"/>
      <c r="F725" s="63"/>
      <c r="G725" s="64"/>
      <c r="I725" s="64"/>
      <c r="J725" s="63"/>
      <c r="L725" s="65"/>
      <c r="N725" s="66"/>
    </row>
    <row r="726" spans="5:14" ht="12.75" x14ac:dyDescent="0.2">
      <c r="E726" s="62"/>
      <c r="F726" s="63"/>
      <c r="G726" s="64"/>
      <c r="I726" s="64"/>
      <c r="J726" s="63"/>
      <c r="L726" s="65"/>
      <c r="N726" s="66"/>
    </row>
    <row r="727" spans="5:14" ht="12.75" x14ac:dyDescent="0.2">
      <c r="E727" s="62"/>
      <c r="F727" s="63"/>
      <c r="G727" s="64"/>
      <c r="I727" s="64"/>
      <c r="J727" s="63"/>
      <c r="L727" s="65"/>
      <c r="N727" s="66"/>
    </row>
    <row r="728" spans="5:14" ht="12.75" x14ac:dyDescent="0.2">
      <c r="E728" s="62"/>
      <c r="F728" s="63"/>
      <c r="G728" s="64"/>
      <c r="I728" s="64"/>
      <c r="J728" s="63"/>
      <c r="L728" s="65"/>
      <c r="N728" s="66"/>
    </row>
    <row r="729" spans="5:14" ht="12.75" x14ac:dyDescent="0.2">
      <c r="E729" s="62"/>
      <c r="F729" s="63"/>
      <c r="G729" s="64"/>
      <c r="I729" s="64"/>
      <c r="J729" s="63"/>
      <c r="L729" s="65"/>
      <c r="N729" s="66"/>
    </row>
    <row r="730" spans="5:14" ht="12.75" x14ac:dyDescent="0.2">
      <c r="E730" s="62"/>
      <c r="F730" s="63"/>
      <c r="G730" s="64"/>
      <c r="I730" s="64"/>
      <c r="J730" s="63"/>
      <c r="L730" s="65"/>
      <c r="N730" s="66"/>
    </row>
    <row r="731" spans="5:14" ht="12.75" x14ac:dyDescent="0.2">
      <c r="E731" s="62"/>
      <c r="F731" s="63"/>
      <c r="G731" s="64"/>
      <c r="I731" s="64"/>
      <c r="J731" s="63"/>
      <c r="L731" s="65"/>
      <c r="N731" s="66"/>
    </row>
    <row r="732" spans="5:14" ht="12.75" x14ac:dyDescent="0.2">
      <c r="E732" s="62"/>
      <c r="F732" s="63"/>
      <c r="G732" s="64"/>
      <c r="I732" s="64"/>
      <c r="J732" s="63"/>
      <c r="L732" s="65"/>
      <c r="N732" s="66"/>
    </row>
    <row r="733" spans="5:14" ht="12.75" x14ac:dyDescent="0.2">
      <c r="E733" s="62"/>
      <c r="F733" s="63"/>
      <c r="G733" s="64"/>
      <c r="I733" s="64"/>
      <c r="J733" s="63"/>
      <c r="L733" s="65"/>
      <c r="N733" s="66"/>
    </row>
    <row r="734" spans="5:14" ht="12.75" x14ac:dyDescent="0.2">
      <c r="E734" s="62"/>
      <c r="F734" s="63"/>
      <c r="G734" s="64"/>
      <c r="I734" s="64"/>
      <c r="J734" s="63"/>
      <c r="L734" s="65"/>
      <c r="N734" s="66"/>
    </row>
    <row r="735" spans="5:14" ht="12.75" x14ac:dyDescent="0.2">
      <c r="E735" s="62"/>
      <c r="F735" s="63"/>
      <c r="G735" s="64"/>
      <c r="I735" s="64"/>
      <c r="J735" s="63"/>
      <c r="L735" s="65"/>
      <c r="N735" s="66"/>
    </row>
    <row r="736" spans="5:14" ht="12.75" x14ac:dyDescent="0.2">
      <c r="E736" s="62"/>
      <c r="F736" s="63"/>
      <c r="G736" s="64"/>
      <c r="I736" s="64"/>
      <c r="J736" s="63"/>
      <c r="L736" s="65"/>
      <c r="N736" s="66"/>
    </row>
    <row r="737" spans="5:14" ht="12.75" x14ac:dyDescent="0.2">
      <c r="E737" s="62"/>
      <c r="F737" s="63"/>
      <c r="G737" s="64"/>
      <c r="I737" s="64"/>
      <c r="J737" s="63"/>
      <c r="L737" s="65"/>
      <c r="N737" s="66"/>
    </row>
    <row r="738" spans="5:14" ht="12.75" x14ac:dyDescent="0.2">
      <c r="E738" s="62"/>
      <c r="F738" s="63"/>
      <c r="G738" s="64"/>
      <c r="I738" s="64"/>
      <c r="J738" s="63"/>
      <c r="L738" s="65"/>
      <c r="N738" s="66"/>
    </row>
    <row r="739" spans="5:14" ht="12.75" x14ac:dyDescent="0.2">
      <c r="E739" s="62"/>
      <c r="F739" s="63"/>
      <c r="G739" s="64"/>
      <c r="I739" s="64"/>
      <c r="J739" s="63"/>
      <c r="L739" s="65"/>
      <c r="N739" s="66"/>
    </row>
    <row r="740" spans="5:14" ht="12.75" x14ac:dyDescent="0.2">
      <c r="E740" s="62"/>
      <c r="F740" s="63"/>
      <c r="G740" s="64"/>
      <c r="I740" s="64"/>
      <c r="J740" s="63"/>
      <c r="L740" s="65"/>
      <c r="N740" s="66"/>
    </row>
    <row r="741" spans="5:14" ht="12.75" x14ac:dyDescent="0.2">
      <c r="E741" s="62"/>
      <c r="F741" s="63"/>
      <c r="G741" s="64"/>
      <c r="I741" s="64"/>
      <c r="J741" s="63"/>
      <c r="L741" s="65"/>
      <c r="N741" s="66"/>
    </row>
    <row r="742" spans="5:14" ht="12.75" x14ac:dyDescent="0.2">
      <c r="E742" s="62"/>
      <c r="F742" s="63"/>
      <c r="G742" s="64"/>
      <c r="I742" s="64"/>
      <c r="J742" s="63"/>
      <c r="L742" s="65"/>
      <c r="N742" s="66"/>
    </row>
    <row r="743" spans="5:14" ht="12.75" x14ac:dyDescent="0.2">
      <c r="E743" s="62"/>
      <c r="F743" s="63"/>
      <c r="G743" s="64"/>
      <c r="I743" s="64"/>
      <c r="J743" s="63"/>
      <c r="L743" s="65"/>
      <c r="N743" s="66"/>
    </row>
    <row r="744" spans="5:14" ht="12.75" x14ac:dyDescent="0.2">
      <c r="E744" s="62"/>
      <c r="F744" s="63"/>
      <c r="G744" s="64"/>
      <c r="I744" s="64"/>
      <c r="J744" s="63"/>
      <c r="L744" s="65"/>
      <c r="N744" s="66"/>
    </row>
    <row r="745" spans="5:14" ht="12.75" x14ac:dyDescent="0.2">
      <c r="E745" s="62"/>
      <c r="F745" s="63"/>
      <c r="G745" s="64"/>
      <c r="I745" s="64"/>
      <c r="J745" s="63"/>
      <c r="L745" s="65"/>
      <c r="N745" s="66"/>
    </row>
    <row r="746" spans="5:14" ht="12.75" x14ac:dyDescent="0.2">
      <c r="E746" s="62"/>
      <c r="F746" s="63"/>
      <c r="G746" s="64"/>
      <c r="I746" s="64"/>
      <c r="J746" s="63"/>
      <c r="L746" s="65"/>
      <c r="N746" s="66"/>
    </row>
    <row r="747" spans="5:14" ht="12.75" x14ac:dyDescent="0.2">
      <c r="E747" s="62"/>
      <c r="F747" s="63"/>
      <c r="G747" s="64"/>
      <c r="I747" s="64"/>
      <c r="J747" s="63"/>
      <c r="L747" s="65"/>
      <c r="N747" s="66"/>
    </row>
    <row r="748" spans="5:14" ht="12.75" x14ac:dyDescent="0.2">
      <c r="E748" s="62"/>
      <c r="F748" s="63"/>
      <c r="G748" s="64"/>
      <c r="I748" s="64"/>
      <c r="J748" s="63"/>
      <c r="L748" s="65"/>
      <c r="N748" s="66"/>
    </row>
    <row r="749" spans="5:14" ht="12.75" x14ac:dyDescent="0.2">
      <c r="E749" s="62"/>
      <c r="F749" s="63"/>
      <c r="G749" s="64"/>
      <c r="I749" s="64"/>
      <c r="J749" s="63"/>
      <c r="L749" s="65"/>
      <c r="N749" s="66"/>
    </row>
    <row r="750" spans="5:14" ht="12.75" x14ac:dyDescent="0.2">
      <c r="E750" s="62"/>
      <c r="F750" s="63"/>
      <c r="G750" s="64"/>
      <c r="I750" s="64"/>
      <c r="J750" s="63"/>
      <c r="L750" s="65"/>
      <c r="N750" s="66"/>
    </row>
    <row r="751" spans="5:14" ht="12.75" x14ac:dyDescent="0.2">
      <c r="E751" s="62"/>
      <c r="F751" s="63"/>
      <c r="G751" s="64"/>
      <c r="I751" s="64"/>
      <c r="J751" s="63"/>
      <c r="L751" s="65"/>
      <c r="N751" s="66"/>
    </row>
    <row r="752" spans="5:14" ht="12.75" x14ac:dyDescent="0.2">
      <c r="E752" s="62"/>
      <c r="F752" s="63"/>
      <c r="G752" s="64"/>
      <c r="I752" s="64"/>
      <c r="J752" s="63"/>
      <c r="L752" s="65"/>
      <c r="N752" s="66"/>
    </row>
    <row r="753" spans="5:14" ht="12.75" x14ac:dyDescent="0.2">
      <c r="E753" s="62"/>
      <c r="F753" s="63"/>
      <c r="G753" s="64"/>
      <c r="I753" s="64"/>
      <c r="J753" s="63"/>
      <c r="L753" s="65"/>
      <c r="N753" s="66"/>
    </row>
    <row r="754" spans="5:14" ht="12.75" x14ac:dyDescent="0.2">
      <c r="E754" s="62"/>
      <c r="F754" s="63"/>
      <c r="G754" s="64"/>
      <c r="I754" s="64"/>
      <c r="J754" s="63"/>
      <c r="L754" s="65"/>
      <c r="N754" s="66"/>
    </row>
    <row r="755" spans="5:14" ht="12.75" x14ac:dyDescent="0.2">
      <c r="E755" s="62"/>
      <c r="F755" s="63"/>
      <c r="G755" s="64"/>
      <c r="I755" s="64"/>
      <c r="J755" s="63"/>
      <c r="L755" s="65"/>
      <c r="N755" s="66"/>
    </row>
    <row r="756" spans="5:14" ht="12.75" x14ac:dyDescent="0.2">
      <c r="E756" s="62"/>
      <c r="F756" s="63"/>
      <c r="G756" s="64"/>
      <c r="I756" s="64"/>
      <c r="J756" s="63"/>
      <c r="L756" s="65"/>
      <c r="N756" s="66"/>
    </row>
    <row r="757" spans="5:14" ht="12.75" x14ac:dyDescent="0.2">
      <c r="E757" s="62"/>
      <c r="F757" s="63"/>
      <c r="G757" s="64"/>
      <c r="I757" s="64"/>
      <c r="J757" s="63"/>
      <c r="L757" s="65"/>
      <c r="N757" s="66"/>
    </row>
    <row r="758" spans="5:14" ht="12.75" x14ac:dyDescent="0.2">
      <c r="E758" s="62"/>
      <c r="F758" s="63"/>
      <c r="G758" s="64"/>
      <c r="I758" s="64"/>
      <c r="J758" s="63"/>
      <c r="L758" s="65"/>
      <c r="N758" s="66"/>
    </row>
    <row r="759" spans="5:14" ht="12.75" x14ac:dyDescent="0.2">
      <c r="E759" s="62"/>
      <c r="F759" s="63"/>
      <c r="G759" s="64"/>
      <c r="I759" s="64"/>
      <c r="J759" s="63"/>
      <c r="L759" s="65"/>
      <c r="N759" s="66"/>
    </row>
    <row r="760" spans="5:14" ht="12.75" x14ac:dyDescent="0.2">
      <c r="E760" s="62"/>
      <c r="F760" s="63"/>
      <c r="G760" s="64"/>
      <c r="I760" s="64"/>
      <c r="J760" s="63"/>
      <c r="L760" s="65"/>
      <c r="N760" s="66"/>
    </row>
    <row r="761" spans="5:14" ht="12.75" x14ac:dyDescent="0.2">
      <c r="E761" s="62"/>
      <c r="F761" s="63"/>
      <c r="G761" s="64"/>
      <c r="I761" s="64"/>
      <c r="J761" s="63"/>
      <c r="L761" s="65"/>
      <c r="N761" s="66"/>
    </row>
    <row r="762" spans="5:14" ht="12.75" x14ac:dyDescent="0.2">
      <c r="E762" s="62"/>
      <c r="F762" s="63"/>
      <c r="G762" s="64"/>
      <c r="I762" s="64"/>
      <c r="J762" s="63"/>
      <c r="L762" s="65"/>
      <c r="N762" s="66"/>
    </row>
    <row r="763" spans="5:14" ht="12.75" x14ac:dyDescent="0.2">
      <c r="E763" s="62"/>
      <c r="F763" s="63"/>
      <c r="G763" s="64"/>
      <c r="I763" s="64"/>
      <c r="J763" s="63"/>
      <c r="L763" s="65"/>
      <c r="N763" s="66"/>
    </row>
    <row r="764" spans="5:14" ht="12.75" x14ac:dyDescent="0.2">
      <c r="E764" s="62"/>
      <c r="F764" s="63"/>
      <c r="G764" s="64"/>
      <c r="I764" s="64"/>
      <c r="J764" s="63"/>
      <c r="L764" s="65"/>
      <c r="N764" s="66"/>
    </row>
    <row r="765" spans="5:14" ht="12.75" x14ac:dyDescent="0.2">
      <c r="E765" s="62"/>
      <c r="F765" s="63"/>
      <c r="G765" s="64"/>
      <c r="I765" s="64"/>
      <c r="J765" s="63"/>
      <c r="L765" s="65"/>
      <c r="N765" s="66"/>
    </row>
    <row r="766" spans="5:14" ht="12.75" x14ac:dyDescent="0.2">
      <c r="E766" s="62"/>
      <c r="F766" s="63"/>
      <c r="G766" s="64"/>
      <c r="I766" s="64"/>
      <c r="J766" s="63"/>
      <c r="L766" s="65"/>
      <c r="N766" s="66"/>
    </row>
    <row r="767" spans="5:14" ht="12.75" x14ac:dyDescent="0.2">
      <c r="E767" s="62"/>
      <c r="F767" s="63"/>
      <c r="G767" s="64"/>
      <c r="I767" s="64"/>
      <c r="J767" s="63"/>
      <c r="L767" s="65"/>
      <c r="N767" s="66"/>
    </row>
    <row r="768" spans="5:14" ht="12.75" x14ac:dyDescent="0.2">
      <c r="E768" s="62"/>
      <c r="F768" s="63"/>
      <c r="G768" s="64"/>
      <c r="I768" s="64"/>
      <c r="J768" s="63"/>
      <c r="L768" s="65"/>
      <c r="N768" s="66"/>
    </row>
    <row r="769" spans="5:14" ht="12.75" x14ac:dyDescent="0.2">
      <c r="E769" s="62"/>
      <c r="F769" s="63"/>
      <c r="G769" s="64"/>
      <c r="I769" s="64"/>
      <c r="J769" s="63"/>
      <c r="L769" s="65"/>
      <c r="N769" s="66"/>
    </row>
    <row r="770" spans="5:14" ht="12.75" x14ac:dyDescent="0.2">
      <c r="E770" s="62"/>
      <c r="F770" s="63"/>
      <c r="G770" s="64"/>
      <c r="I770" s="64"/>
      <c r="J770" s="63"/>
      <c r="L770" s="65"/>
      <c r="N770" s="66"/>
    </row>
    <row r="771" spans="5:14" ht="12.75" x14ac:dyDescent="0.2">
      <c r="E771" s="62"/>
      <c r="F771" s="63"/>
      <c r="G771" s="64"/>
      <c r="I771" s="64"/>
      <c r="J771" s="63"/>
      <c r="L771" s="65"/>
      <c r="N771" s="66"/>
    </row>
    <row r="772" spans="5:14" ht="12.75" x14ac:dyDescent="0.2">
      <c r="E772" s="62"/>
      <c r="F772" s="63"/>
      <c r="G772" s="64"/>
      <c r="I772" s="64"/>
      <c r="J772" s="63"/>
      <c r="L772" s="65"/>
      <c r="N772" s="66"/>
    </row>
    <row r="773" spans="5:14" ht="12.75" x14ac:dyDescent="0.2">
      <c r="E773" s="62"/>
      <c r="F773" s="63"/>
      <c r="G773" s="64"/>
      <c r="I773" s="64"/>
      <c r="J773" s="63"/>
      <c r="L773" s="65"/>
      <c r="N773" s="66"/>
    </row>
    <row r="774" spans="5:14" ht="12.75" x14ac:dyDescent="0.2">
      <c r="E774" s="62"/>
      <c r="F774" s="63"/>
      <c r="G774" s="64"/>
      <c r="I774" s="64"/>
      <c r="J774" s="63"/>
      <c r="L774" s="65"/>
      <c r="N774" s="66"/>
    </row>
    <row r="775" spans="5:14" ht="12.75" x14ac:dyDescent="0.2">
      <c r="E775" s="62"/>
      <c r="F775" s="63"/>
      <c r="G775" s="64"/>
      <c r="I775" s="64"/>
      <c r="J775" s="63"/>
      <c r="L775" s="65"/>
      <c r="N775" s="66"/>
    </row>
    <row r="776" spans="5:14" ht="12.75" x14ac:dyDescent="0.2">
      <c r="E776" s="62"/>
      <c r="F776" s="63"/>
      <c r="G776" s="64"/>
      <c r="I776" s="64"/>
      <c r="J776" s="63"/>
      <c r="L776" s="65"/>
      <c r="N776" s="66"/>
    </row>
    <row r="777" spans="5:14" ht="12.75" x14ac:dyDescent="0.2">
      <c r="E777" s="62"/>
      <c r="F777" s="63"/>
      <c r="G777" s="64"/>
      <c r="I777" s="64"/>
      <c r="J777" s="63"/>
      <c r="L777" s="65"/>
      <c r="N777" s="66"/>
    </row>
    <row r="778" spans="5:14" ht="12.75" x14ac:dyDescent="0.2">
      <c r="E778" s="62"/>
      <c r="F778" s="63"/>
      <c r="G778" s="64"/>
      <c r="I778" s="64"/>
      <c r="J778" s="63"/>
      <c r="L778" s="65"/>
      <c r="N778" s="66"/>
    </row>
    <row r="779" spans="5:14" ht="12.75" x14ac:dyDescent="0.2">
      <c r="E779" s="62"/>
      <c r="F779" s="63"/>
      <c r="G779" s="64"/>
      <c r="I779" s="64"/>
      <c r="J779" s="63"/>
      <c r="L779" s="65"/>
      <c r="N779" s="66"/>
    </row>
    <row r="780" spans="5:14" ht="12.75" x14ac:dyDescent="0.2">
      <c r="E780" s="62"/>
      <c r="F780" s="63"/>
      <c r="G780" s="64"/>
      <c r="I780" s="64"/>
      <c r="J780" s="63"/>
      <c r="L780" s="65"/>
      <c r="N780" s="66"/>
    </row>
    <row r="781" spans="5:14" ht="12.75" x14ac:dyDescent="0.2">
      <c r="E781" s="62"/>
      <c r="F781" s="63"/>
      <c r="G781" s="64"/>
      <c r="I781" s="64"/>
      <c r="J781" s="63"/>
      <c r="L781" s="65"/>
      <c r="N781" s="66"/>
    </row>
    <row r="782" spans="5:14" ht="12.75" x14ac:dyDescent="0.2">
      <c r="E782" s="62"/>
      <c r="F782" s="63"/>
      <c r="G782" s="64"/>
      <c r="I782" s="64"/>
      <c r="J782" s="63"/>
      <c r="L782" s="65"/>
      <c r="N782" s="66"/>
    </row>
    <row r="783" spans="5:14" ht="12.75" x14ac:dyDescent="0.2">
      <c r="E783" s="62"/>
      <c r="F783" s="63"/>
      <c r="G783" s="64"/>
      <c r="I783" s="64"/>
      <c r="J783" s="63"/>
      <c r="L783" s="65"/>
      <c r="N783" s="66"/>
    </row>
    <row r="784" spans="5:14" ht="12.75" x14ac:dyDescent="0.2">
      <c r="E784" s="62"/>
      <c r="F784" s="63"/>
      <c r="G784" s="64"/>
      <c r="I784" s="64"/>
      <c r="J784" s="63"/>
      <c r="L784" s="65"/>
      <c r="N784" s="66"/>
    </row>
    <row r="785" spans="5:14" ht="12.75" x14ac:dyDescent="0.2">
      <c r="E785" s="62"/>
      <c r="F785" s="63"/>
      <c r="G785" s="64"/>
      <c r="I785" s="64"/>
      <c r="J785" s="63"/>
      <c r="L785" s="65"/>
      <c r="N785" s="66"/>
    </row>
    <row r="786" spans="5:14" ht="12.75" x14ac:dyDescent="0.2">
      <c r="E786" s="62"/>
      <c r="F786" s="63"/>
      <c r="G786" s="64"/>
      <c r="I786" s="64"/>
      <c r="J786" s="63"/>
      <c r="L786" s="65"/>
      <c r="N786" s="66"/>
    </row>
    <row r="787" spans="5:14" ht="12.75" x14ac:dyDescent="0.2">
      <c r="E787" s="62"/>
      <c r="F787" s="63"/>
      <c r="G787" s="64"/>
      <c r="I787" s="64"/>
      <c r="J787" s="63"/>
      <c r="L787" s="65"/>
      <c r="N787" s="66"/>
    </row>
    <row r="788" spans="5:14" ht="12.75" x14ac:dyDescent="0.2">
      <c r="E788" s="62"/>
      <c r="F788" s="63"/>
      <c r="G788" s="64"/>
      <c r="I788" s="64"/>
      <c r="J788" s="63"/>
      <c r="L788" s="65"/>
      <c r="N788" s="66"/>
    </row>
    <row r="789" spans="5:14" ht="12.75" x14ac:dyDescent="0.2">
      <c r="E789" s="62"/>
      <c r="F789" s="63"/>
      <c r="G789" s="64"/>
      <c r="I789" s="64"/>
      <c r="J789" s="63"/>
      <c r="L789" s="65"/>
      <c r="N789" s="66"/>
    </row>
    <row r="790" spans="5:14" ht="12.75" x14ac:dyDescent="0.2">
      <c r="E790" s="62"/>
      <c r="F790" s="63"/>
      <c r="G790" s="64"/>
      <c r="I790" s="64"/>
      <c r="J790" s="63"/>
      <c r="L790" s="65"/>
      <c r="N790" s="66"/>
    </row>
    <row r="791" spans="5:14" ht="12.75" x14ac:dyDescent="0.2">
      <c r="E791" s="62"/>
      <c r="F791" s="63"/>
      <c r="G791" s="64"/>
      <c r="I791" s="64"/>
      <c r="J791" s="63"/>
      <c r="L791" s="65"/>
      <c r="N791" s="66"/>
    </row>
    <row r="792" spans="5:14" ht="12.75" x14ac:dyDescent="0.2">
      <c r="E792" s="62"/>
      <c r="F792" s="63"/>
      <c r="G792" s="64"/>
      <c r="I792" s="64"/>
      <c r="J792" s="63"/>
      <c r="L792" s="65"/>
      <c r="N792" s="66"/>
    </row>
    <row r="793" spans="5:14" ht="12.75" x14ac:dyDescent="0.2">
      <c r="E793" s="62"/>
      <c r="F793" s="63"/>
      <c r="G793" s="64"/>
      <c r="I793" s="64"/>
      <c r="J793" s="63"/>
      <c r="L793" s="65"/>
      <c r="N793" s="66"/>
    </row>
    <row r="794" spans="5:14" ht="12.75" x14ac:dyDescent="0.2">
      <c r="E794" s="62"/>
      <c r="F794" s="63"/>
      <c r="G794" s="64"/>
      <c r="I794" s="64"/>
      <c r="J794" s="63"/>
      <c r="L794" s="65"/>
      <c r="N794" s="66"/>
    </row>
    <row r="795" spans="5:14" ht="12.75" x14ac:dyDescent="0.2">
      <c r="E795" s="62"/>
      <c r="F795" s="63"/>
      <c r="G795" s="64"/>
      <c r="I795" s="64"/>
      <c r="J795" s="63"/>
      <c r="L795" s="65"/>
      <c r="N795" s="66"/>
    </row>
    <row r="796" spans="5:14" ht="12.75" x14ac:dyDescent="0.2">
      <c r="E796" s="62"/>
      <c r="F796" s="63"/>
      <c r="G796" s="64"/>
      <c r="I796" s="64"/>
      <c r="J796" s="63"/>
      <c r="L796" s="65"/>
      <c r="N796" s="66"/>
    </row>
    <row r="797" spans="5:14" ht="12.75" x14ac:dyDescent="0.2">
      <c r="E797" s="62"/>
      <c r="F797" s="63"/>
      <c r="G797" s="64"/>
      <c r="I797" s="64"/>
      <c r="J797" s="63"/>
      <c r="L797" s="65"/>
      <c r="N797" s="66"/>
    </row>
    <row r="798" spans="5:14" ht="12.75" x14ac:dyDescent="0.2">
      <c r="E798" s="62"/>
      <c r="F798" s="63"/>
      <c r="G798" s="64"/>
      <c r="I798" s="64"/>
      <c r="J798" s="63"/>
      <c r="L798" s="65"/>
      <c r="N798" s="66"/>
    </row>
    <row r="799" spans="5:14" ht="12.75" x14ac:dyDescent="0.2">
      <c r="E799" s="62"/>
      <c r="F799" s="63"/>
      <c r="G799" s="64"/>
      <c r="I799" s="64"/>
      <c r="J799" s="63"/>
      <c r="L799" s="65"/>
      <c r="N799" s="66"/>
    </row>
    <row r="800" spans="5:14" ht="12.75" x14ac:dyDescent="0.2">
      <c r="E800" s="62"/>
      <c r="F800" s="63"/>
      <c r="G800" s="64"/>
      <c r="I800" s="64"/>
      <c r="J800" s="63"/>
      <c r="L800" s="65"/>
      <c r="N800" s="66"/>
    </row>
    <row r="801" spans="5:14" ht="12.75" x14ac:dyDescent="0.2">
      <c r="E801" s="62"/>
      <c r="F801" s="63"/>
      <c r="G801" s="64"/>
      <c r="I801" s="64"/>
      <c r="J801" s="63"/>
      <c r="L801" s="65"/>
      <c r="N801" s="66"/>
    </row>
    <row r="802" spans="5:14" ht="12.75" x14ac:dyDescent="0.2">
      <c r="E802" s="62"/>
      <c r="F802" s="63"/>
      <c r="G802" s="64"/>
      <c r="I802" s="64"/>
      <c r="J802" s="63"/>
      <c r="L802" s="65"/>
      <c r="N802" s="66"/>
    </row>
    <row r="803" spans="5:14" ht="12.75" x14ac:dyDescent="0.2">
      <c r="E803" s="62"/>
      <c r="F803" s="63"/>
      <c r="G803" s="64"/>
      <c r="I803" s="64"/>
      <c r="J803" s="63"/>
      <c r="L803" s="65"/>
      <c r="N803" s="66"/>
    </row>
    <row r="804" spans="5:14" ht="12.75" x14ac:dyDescent="0.2">
      <c r="E804" s="62"/>
      <c r="F804" s="63"/>
      <c r="G804" s="64"/>
      <c r="I804" s="64"/>
      <c r="J804" s="63"/>
      <c r="L804" s="65"/>
      <c r="N804" s="66"/>
    </row>
    <row r="805" spans="5:14" ht="12.75" x14ac:dyDescent="0.2">
      <c r="E805" s="62"/>
      <c r="F805" s="63"/>
      <c r="G805" s="64"/>
      <c r="I805" s="64"/>
      <c r="J805" s="63"/>
      <c r="L805" s="65"/>
      <c r="N805" s="66"/>
    </row>
    <row r="806" spans="5:14" ht="12.75" x14ac:dyDescent="0.2">
      <c r="E806" s="62"/>
      <c r="F806" s="63"/>
      <c r="G806" s="64"/>
      <c r="I806" s="64"/>
      <c r="J806" s="63"/>
      <c r="L806" s="65"/>
      <c r="N806" s="66"/>
    </row>
    <row r="807" spans="5:14" ht="12.75" x14ac:dyDescent="0.2">
      <c r="E807" s="62"/>
      <c r="F807" s="63"/>
      <c r="G807" s="64"/>
      <c r="I807" s="64"/>
      <c r="J807" s="63"/>
      <c r="L807" s="65"/>
      <c r="N807" s="66"/>
    </row>
    <row r="808" spans="5:14" ht="12.75" x14ac:dyDescent="0.2">
      <c r="E808" s="62"/>
      <c r="F808" s="63"/>
      <c r="G808" s="64"/>
      <c r="I808" s="64"/>
      <c r="J808" s="63"/>
      <c r="L808" s="65"/>
      <c r="N808" s="66"/>
    </row>
    <row r="809" spans="5:14" ht="12.75" x14ac:dyDescent="0.2">
      <c r="E809" s="62"/>
      <c r="F809" s="63"/>
      <c r="G809" s="64"/>
      <c r="I809" s="64"/>
      <c r="J809" s="63"/>
      <c r="L809" s="65"/>
      <c r="N809" s="66"/>
    </row>
    <row r="810" spans="5:14" ht="12.75" x14ac:dyDescent="0.2">
      <c r="E810" s="62"/>
      <c r="F810" s="63"/>
      <c r="G810" s="64"/>
      <c r="I810" s="64"/>
      <c r="J810" s="63"/>
      <c r="L810" s="65"/>
      <c r="N810" s="66"/>
    </row>
    <row r="811" spans="5:14" ht="12.75" x14ac:dyDescent="0.2">
      <c r="E811" s="62"/>
      <c r="F811" s="63"/>
      <c r="G811" s="64"/>
      <c r="I811" s="64"/>
      <c r="J811" s="63"/>
      <c r="L811" s="65"/>
      <c r="N811" s="66"/>
    </row>
    <row r="812" spans="5:14" ht="12.75" x14ac:dyDescent="0.2">
      <c r="E812" s="62"/>
      <c r="F812" s="63"/>
      <c r="G812" s="64"/>
      <c r="I812" s="64"/>
      <c r="J812" s="63"/>
      <c r="L812" s="65"/>
      <c r="N812" s="66"/>
    </row>
    <row r="813" spans="5:14" ht="12.75" x14ac:dyDescent="0.2">
      <c r="E813" s="62"/>
      <c r="F813" s="63"/>
      <c r="G813" s="64"/>
      <c r="I813" s="64"/>
      <c r="J813" s="63"/>
      <c r="L813" s="65"/>
      <c r="N813" s="66"/>
    </row>
    <row r="814" spans="5:14" ht="12.75" x14ac:dyDescent="0.2">
      <c r="E814" s="62"/>
      <c r="F814" s="63"/>
      <c r="G814" s="64"/>
      <c r="I814" s="64"/>
      <c r="J814" s="63"/>
      <c r="L814" s="65"/>
      <c r="N814" s="66"/>
    </row>
    <row r="815" spans="5:14" ht="12.75" x14ac:dyDescent="0.2">
      <c r="E815" s="62"/>
      <c r="F815" s="63"/>
      <c r="G815" s="64"/>
      <c r="I815" s="64"/>
      <c r="J815" s="63"/>
      <c r="L815" s="65"/>
      <c r="N815" s="66"/>
    </row>
    <row r="816" spans="5:14" ht="12.75" x14ac:dyDescent="0.2">
      <c r="E816" s="62"/>
      <c r="F816" s="63"/>
      <c r="G816" s="64"/>
      <c r="I816" s="64"/>
      <c r="J816" s="63"/>
      <c r="L816" s="65"/>
      <c r="N816" s="66"/>
    </row>
    <row r="817" spans="5:14" ht="12.75" x14ac:dyDescent="0.2">
      <c r="E817" s="62"/>
      <c r="F817" s="63"/>
      <c r="G817" s="64"/>
      <c r="I817" s="64"/>
      <c r="J817" s="63"/>
      <c r="L817" s="65"/>
      <c r="N817" s="66"/>
    </row>
    <row r="818" spans="5:14" ht="12.75" x14ac:dyDescent="0.2">
      <c r="E818" s="62"/>
      <c r="F818" s="63"/>
      <c r="G818" s="64"/>
      <c r="I818" s="64"/>
      <c r="J818" s="63"/>
      <c r="L818" s="65"/>
      <c r="N818" s="66"/>
    </row>
    <row r="819" spans="5:14" ht="12.75" x14ac:dyDescent="0.2">
      <c r="E819" s="62"/>
      <c r="F819" s="63"/>
      <c r="G819" s="64"/>
      <c r="I819" s="64"/>
      <c r="J819" s="63"/>
      <c r="L819" s="65"/>
      <c r="N819" s="66"/>
    </row>
    <row r="820" spans="5:14" ht="12.75" x14ac:dyDescent="0.2">
      <c r="E820" s="62"/>
      <c r="F820" s="63"/>
      <c r="G820" s="64"/>
      <c r="I820" s="64"/>
      <c r="J820" s="63"/>
      <c r="L820" s="65"/>
      <c r="N820" s="66"/>
    </row>
    <row r="821" spans="5:14" ht="12.75" x14ac:dyDescent="0.2">
      <c r="E821" s="62"/>
      <c r="F821" s="63"/>
      <c r="G821" s="64"/>
      <c r="I821" s="64"/>
      <c r="J821" s="63"/>
      <c r="L821" s="65"/>
      <c r="N821" s="66"/>
    </row>
    <row r="822" spans="5:14" ht="12.75" x14ac:dyDescent="0.2">
      <c r="E822" s="62"/>
      <c r="F822" s="63"/>
      <c r="G822" s="64"/>
      <c r="I822" s="64"/>
      <c r="J822" s="63"/>
      <c r="L822" s="65"/>
      <c r="N822" s="66"/>
    </row>
    <row r="823" spans="5:14" ht="12.75" x14ac:dyDescent="0.2">
      <c r="E823" s="62"/>
      <c r="F823" s="63"/>
      <c r="G823" s="64"/>
      <c r="I823" s="64"/>
      <c r="J823" s="63"/>
      <c r="L823" s="65"/>
      <c r="N823" s="66"/>
    </row>
    <row r="824" spans="5:14" ht="12.75" x14ac:dyDescent="0.2">
      <c r="E824" s="62"/>
      <c r="F824" s="63"/>
      <c r="G824" s="64"/>
      <c r="I824" s="64"/>
      <c r="J824" s="63"/>
      <c r="L824" s="65"/>
      <c r="N824" s="66"/>
    </row>
    <row r="825" spans="5:14" ht="12.75" x14ac:dyDescent="0.2">
      <c r="E825" s="62"/>
      <c r="F825" s="63"/>
      <c r="G825" s="64"/>
      <c r="I825" s="64"/>
      <c r="J825" s="63"/>
      <c r="L825" s="65"/>
      <c r="N825" s="66"/>
    </row>
    <row r="826" spans="5:14" ht="12.75" x14ac:dyDescent="0.2">
      <c r="E826" s="62"/>
      <c r="F826" s="63"/>
      <c r="G826" s="64"/>
      <c r="I826" s="64"/>
      <c r="J826" s="63"/>
      <c r="L826" s="65"/>
      <c r="N826" s="66"/>
    </row>
    <row r="827" spans="5:14" ht="12.75" x14ac:dyDescent="0.2">
      <c r="E827" s="62"/>
      <c r="F827" s="63"/>
      <c r="G827" s="64"/>
      <c r="I827" s="64"/>
      <c r="J827" s="63"/>
      <c r="L827" s="65"/>
      <c r="N827" s="66"/>
    </row>
    <row r="828" spans="5:14" ht="12.75" x14ac:dyDescent="0.2">
      <c r="E828" s="62"/>
      <c r="F828" s="63"/>
      <c r="G828" s="64"/>
      <c r="I828" s="64"/>
      <c r="J828" s="63"/>
      <c r="L828" s="65"/>
      <c r="N828" s="66"/>
    </row>
    <row r="829" spans="5:14" ht="12.75" x14ac:dyDescent="0.2">
      <c r="E829" s="62"/>
      <c r="F829" s="63"/>
      <c r="G829" s="64"/>
      <c r="I829" s="64"/>
      <c r="J829" s="63"/>
      <c r="L829" s="65"/>
      <c r="N829" s="66"/>
    </row>
    <row r="830" spans="5:14" ht="12.75" x14ac:dyDescent="0.2">
      <c r="E830" s="62"/>
      <c r="F830" s="63"/>
      <c r="G830" s="64"/>
      <c r="I830" s="64"/>
      <c r="J830" s="63"/>
      <c r="L830" s="65"/>
      <c r="N830" s="66"/>
    </row>
    <row r="831" spans="5:14" ht="12.75" x14ac:dyDescent="0.2">
      <c r="E831" s="62"/>
      <c r="F831" s="63"/>
      <c r="G831" s="64"/>
      <c r="I831" s="64"/>
      <c r="J831" s="63"/>
      <c r="L831" s="65"/>
      <c r="N831" s="66"/>
    </row>
    <row r="832" spans="5:14" ht="12.75" x14ac:dyDescent="0.2">
      <c r="E832" s="62"/>
      <c r="F832" s="63"/>
      <c r="G832" s="64"/>
      <c r="I832" s="64"/>
      <c r="J832" s="63"/>
      <c r="L832" s="65"/>
      <c r="N832" s="66"/>
    </row>
    <row r="833" spans="5:14" ht="12.75" x14ac:dyDescent="0.2">
      <c r="E833" s="62"/>
      <c r="F833" s="63"/>
      <c r="G833" s="64"/>
      <c r="I833" s="64"/>
      <c r="J833" s="63"/>
      <c r="L833" s="65"/>
      <c r="N833" s="66"/>
    </row>
    <row r="834" spans="5:14" ht="12.75" x14ac:dyDescent="0.2">
      <c r="E834" s="62"/>
      <c r="F834" s="63"/>
      <c r="G834" s="64"/>
      <c r="I834" s="64"/>
      <c r="J834" s="63"/>
      <c r="L834" s="65"/>
      <c r="N834" s="66"/>
    </row>
    <row r="835" spans="5:14" ht="12.75" x14ac:dyDescent="0.2">
      <c r="E835" s="62"/>
      <c r="F835" s="63"/>
      <c r="G835" s="64"/>
      <c r="I835" s="64"/>
      <c r="J835" s="63"/>
      <c r="L835" s="65"/>
      <c r="N835" s="66"/>
    </row>
    <row r="836" spans="5:14" ht="12.75" x14ac:dyDescent="0.2">
      <c r="E836" s="62"/>
      <c r="F836" s="63"/>
      <c r="G836" s="64"/>
      <c r="I836" s="64"/>
      <c r="J836" s="63"/>
      <c r="L836" s="65"/>
      <c r="N836" s="66"/>
    </row>
    <row r="837" spans="5:14" ht="12.75" x14ac:dyDescent="0.2">
      <c r="E837" s="62"/>
      <c r="F837" s="63"/>
      <c r="G837" s="64"/>
      <c r="I837" s="64"/>
      <c r="J837" s="63"/>
      <c r="L837" s="65"/>
      <c r="N837" s="66"/>
    </row>
    <row r="838" spans="5:14" ht="12.75" x14ac:dyDescent="0.2">
      <c r="E838" s="62"/>
      <c r="F838" s="63"/>
      <c r="G838" s="64"/>
      <c r="I838" s="64"/>
      <c r="J838" s="63"/>
      <c r="L838" s="65"/>
      <c r="N838" s="66"/>
    </row>
    <row r="839" spans="5:14" ht="12.75" x14ac:dyDescent="0.2">
      <c r="E839" s="62"/>
      <c r="F839" s="63"/>
      <c r="G839" s="64"/>
      <c r="I839" s="64"/>
      <c r="J839" s="63"/>
      <c r="L839" s="65"/>
      <c r="N839" s="66"/>
    </row>
    <row r="840" spans="5:14" ht="12.75" x14ac:dyDescent="0.2">
      <c r="E840" s="62"/>
      <c r="F840" s="63"/>
      <c r="G840" s="64"/>
      <c r="I840" s="64"/>
      <c r="J840" s="63"/>
      <c r="L840" s="65"/>
      <c r="N840" s="66"/>
    </row>
    <row r="841" spans="5:14" ht="12.75" x14ac:dyDescent="0.2">
      <c r="E841" s="62"/>
      <c r="F841" s="63"/>
      <c r="G841" s="64"/>
      <c r="I841" s="64"/>
      <c r="J841" s="63"/>
      <c r="L841" s="65"/>
      <c r="N841" s="66"/>
    </row>
    <row r="842" spans="5:14" ht="12.75" x14ac:dyDescent="0.2">
      <c r="E842" s="62"/>
      <c r="F842" s="63"/>
      <c r="G842" s="64"/>
      <c r="I842" s="64"/>
      <c r="J842" s="63"/>
      <c r="L842" s="65"/>
      <c r="N842" s="66"/>
    </row>
    <row r="843" spans="5:14" ht="12.75" x14ac:dyDescent="0.2">
      <c r="E843" s="62"/>
      <c r="F843" s="63"/>
      <c r="G843" s="64"/>
      <c r="I843" s="64"/>
      <c r="J843" s="63"/>
      <c r="L843" s="65"/>
      <c r="N843" s="66"/>
    </row>
    <row r="844" spans="5:14" ht="12.75" x14ac:dyDescent="0.2">
      <c r="E844" s="62"/>
      <c r="F844" s="63"/>
      <c r="G844" s="64"/>
      <c r="I844" s="64"/>
      <c r="J844" s="63"/>
      <c r="L844" s="65"/>
      <c r="N844" s="66"/>
    </row>
    <row r="845" spans="5:14" ht="12.75" x14ac:dyDescent="0.2">
      <c r="E845" s="62"/>
      <c r="F845" s="63"/>
      <c r="G845" s="64"/>
      <c r="I845" s="64"/>
      <c r="J845" s="63"/>
      <c r="L845" s="65"/>
      <c r="N845" s="66"/>
    </row>
    <row r="846" spans="5:14" ht="12.75" x14ac:dyDescent="0.2">
      <c r="E846" s="62"/>
      <c r="F846" s="63"/>
      <c r="G846" s="64"/>
      <c r="I846" s="64"/>
      <c r="J846" s="63"/>
      <c r="L846" s="65"/>
      <c r="N846" s="66"/>
    </row>
    <row r="847" spans="5:14" ht="12.75" x14ac:dyDescent="0.2">
      <c r="E847" s="62"/>
      <c r="F847" s="63"/>
      <c r="G847" s="64"/>
      <c r="I847" s="64"/>
      <c r="J847" s="63"/>
      <c r="L847" s="65"/>
      <c r="N847" s="66"/>
    </row>
    <row r="848" spans="5:14" ht="12.75" x14ac:dyDescent="0.2">
      <c r="E848" s="62"/>
      <c r="F848" s="63"/>
      <c r="G848" s="64"/>
      <c r="I848" s="64"/>
      <c r="J848" s="63"/>
      <c r="L848" s="65"/>
      <c r="N848" s="66"/>
    </row>
    <row r="849" spans="5:14" ht="12.75" x14ac:dyDescent="0.2">
      <c r="E849" s="62"/>
      <c r="F849" s="63"/>
      <c r="G849" s="64"/>
      <c r="I849" s="64"/>
      <c r="J849" s="63"/>
      <c r="L849" s="65"/>
      <c r="N849" s="66"/>
    </row>
    <row r="850" spans="5:14" ht="12.75" x14ac:dyDescent="0.2">
      <c r="E850" s="62"/>
      <c r="F850" s="63"/>
      <c r="G850" s="64"/>
      <c r="I850" s="64"/>
      <c r="J850" s="63"/>
      <c r="L850" s="65"/>
      <c r="N850" s="66"/>
    </row>
    <row r="851" spans="5:14" ht="12.75" x14ac:dyDescent="0.2">
      <c r="E851" s="62"/>
      <c r="F851" s="63"/>
      <c r="G851" s="64"/>
      <c r="I851" s="64"/>
      <c r="J851" s="63"/>
      <c r="L851" s="65"/>
      <c r="N851" s="66"/>
    </row>
    <row r="852" spans="5:14" ht="12.75" x14ac:dyDescent="0.2">
      <c r="E852" s="62"/>
      <c r="F852" s="63"/>
      <c r="G852" s="64"/>
      <c r="I852" s="64"/>
      <c r="J852" s="63"/>
      <c r="L852" s="65"/>
      <c r="N852" s="66"/>
    </row>
    <row r="853" spans="5:14" ht="12.75" x14ac:dyDescent="0.2">
      <c r="E853" s="62"/>
      <c r="F853" s="63"/>
      <c r="G853" s="64"/>
      <c r="I853" s="64"/>
      <c r="J853" s="63"/>
      <c r="L853" s="65"/>
      <c r="N853" s="66"/>
    </row>
    <row r="854" spans="5:14" ht="12.75" x14ac:dyDescent="0.2">
      <c r="E854" s="62"/>
      <c r="F854" s="63"/>
      <c r="G854" s="64"/>
      <c r="I854" s="64"/>
      <c r="J854" s="63"/>
      <c r="L854" s="65"/>
      <c r="N854" s="66"/>
    </row>
    <row r="855" spans="5:14" ht="12.75" x14ac:dyDescent="0.2">
      <c r="E855" s="62"/>
      <c r="F855" s="63"/>
      <c r="G855" s="64"/>
      <c r="I855" s="64"/>
      <c r="J855" s="63"/>
      <c r="L855" s="65"/>
      <c r="N855" s="66"/>
    </row>
    <row r="856" spans="5:14" ht="12.75" x14ac:dyDescent="0.2">
      <c r="E856" s="62"/>
      <c r="F856" s="63"/>
      <c r="G856" s="64"/>
      <c r="I856" s="64"/>
      <c r="J856" s="63"/>
      <c r="L856" s="65"/>
      <c r="N856" s="66"/>
    </row>
    <row r="857" spans="5:14" ht="12.75" x14ac:dyDescent="0.2">
      <c r="E857" s="62"/>
      <c r="F857" s="63"/>
      <c r="G857" s="64"/>
      <c r="I857" s="64"/>
      <c r="J857" s="63"/>
      <c r="L857" s="65"/>
      <c r="N857" s="66"/>
    </row>
    <row r="858" spans="5:14" ht="12.75" x14ac:dyDescent="0.2">
      <c r="E858" s="62"/>
      <c r="F858" s="63"/>
      <c r="G858" s="64"/>
      <c r="I858" s="64"/>
      <c r="J858" s="63"/>
      <c r="L858" s="65"/>
      <c r="N858" s="66"/>
    </row>
    <row r="859" spans="5:14" ht="12.75" x14ac:dyDescent="0.2">
      <c r="E859" s="62"/>
      <c r="F859" s="63"/>
      <c r="G859" s="64"/>
      <c r="I859" s="64"/>
      <c r="J859" s="63"/>
      <c r="L859" s="65"/>
      <c r="N859" s="66"/>
    </row>
    <row r="860" spans="5:14" ht="12.75" x14ac:dyDescent="0.2">
      <c r="E860" s="62"/>
      <c r="F860" s="63"/>
      <c r="G860" s="64"/>
      <c r="I860" s="64"/>
      <c r="J860" s="63"/>
      <c r="L860" s="65"/>
      <c r="N860" s="66"/>
    </row>
    <row r="861" spans="5:14" ht="12.75" x14ac:dyDescent="0.2">
      <c r="E861" s="62"/>
      <c r="F861" s="63"/>
      <c r="G861" s="64"/>
      <c r="I861" s="64"/>
      <c r="J861" s="63"/>
      <c r="L861" s="65"/>
      <c r="N861" s="66"/>
    </row>
    <row r="862" spans="5:14" ht="12.75" x14ac:dyDescent="0.2">
      <c r="E862" s="62"/>
      <c r="F862" s="63"/>
      <c r="G862" s="64"/>
      <c r="I862" s="64"/>
      <c r="J862" s="63"/>
      <c r="L862" s="65"/>
      <c r="N862" s="66"/>
    </row>
    <row r="863" spans="5:14" ht="12.75" x14ac:dyDescent="0.2">
      <c r="E863" s="62"/>
      <c r="F863" s="63"/>
      <c r="G863" s="64"/>
      <c r="I863" s="64"/>
      <c r="J863" s="63"/>
      <c r="L863" s="65"/>
      <c r="N863" s="66"/>
    </row>
    <row r="864" spans="5:14" ht="12.75" x14ac:dyDescent="0.2">
      <c r="E864" s="62"/>
      <c r="F864" s="63"/>
      <c r="G864" s="64"/>
      <c r="I864" s="64"/>
      <c r="J864" s="63"/>
      <c r="L864" s="65"/>
      <c r="N864" s="66"/>
    </row>
    <row r="865" spans="5:14" ht="12.75" x14ac:dyDescent="0.2">
      <c r="E865" s="62"/>
      <c r="F865" s="63"/>
      <c r="G865" s="64"/>
      <c r="I865" s="64"/>
      <c r="J865" s="63"/>
      <c r="L865" s="65"/>
      <c r="N865" s="66"/>
    </row>
    <row r="866" spans="5:14" ht="12.75" x14ac:dyDescent="0.2">
      <c r="E866" s="62"/>
      <c r="F866" s="63"/>
      <c r="G866" s="64"/>
      <c r="I866" s="64"/>
      <c r="J866" s="63"/>
      <c r="L866" s="65"/>
      <c r="N866" s="66"/>
    </row>
    <row r="867" spans="5:14" ht="12.75" x14ac:dyDescent="0.2">
      <c r="E867" s="62"/>
      <c r="F867" s="63"/>
      <c r="G867" s="64"/>
      <c r="I867" s="64"/>
      <c r="J867" s="63"/>
      <c r="L867" s="65"/>
      <c r="N867" s="66"/>
    </row>
    <row r="868" spans="5:14" ht="12.75" x14ac:dyDescent="0.2">
      <c r="E868" s="62"/>
      <c r="F868" s="63"/>
      <c r="G868" s="64"/>
      <c r="I868" s="64"/>
      <c r="J868" s="63"/>
      <c r="L868" s="65"/>
      <c r="N868" s="66"/>
    </row>
    <row r="869" spans="5:14" ht="12.75" x14ac:dyDescent="0.2">
      <c r="E869" s="62"/>
      <c r="F869" s="63"/>
      <c r="G869" s="64"/>
      <c r="I869" s="64"/>
      <c r="J869" s="63"/>
      <c r="L869" s="65"/>
      <c r="N869" s="66"/>
    </row>
    <row r="870" spans="5:14" ht="12.75" x14ac:dyDescent="0.2">
      <c r="E870" s="62"/>
      <c r="F870" s="63"/>
      <c r="G870" s="64"/>
      <c r="I870" s="64"/>
      <c r="J870" s="63"/>
      <c r="L870" s="65"/>
      <c r="N870" s="66"/>
    </row>
    <row r="871" spans="5:14" ht="12.75" x14ac:dyDescent="0.2">
      <c r="E871" s="62"/>
      <c r="F871" s="63"/>
      <c r="G871" s="64"/>
      <c r="I871" s="64"/>
      <c r="J871" s="63"/>
      <c r="L871" s="65"/>
      <c r="N871" s="66"/>
    </row>
    <row r="872" spans="5:14" ht="12.75" x14ac:dyDescent="0.2">
      <c r="E872" s="62"/>
      <c r="F872" s="63"/>
      <c r="G872" s="64"/>
      <c r="I872" s="64"/>
      <c r="J872" s="63"/>
      <c r="L872" s="65"/>
      <c r="N872" s="66"/>
    </row>
    <row r="873" spans="5:14" ht="12.75" x14ac:dyDescent="0.2">
      <c r="E873" s="62"/>
      <c r="F873" s="63"/>
      <c r="G873" s="64"/>
      <c r="I873" s="64"/>
      <c r="J873" s="63"/>
      <c r="L873" s="65"/>
      <c r="N873" s="66"/>
    </row>
    <row r="874" spans="5:14" ht="12.75" x14ac:dyDescent="0.2">
      <c r="E874" s="62"/>
      <c r="F874" s="63"/>
      <c r="G874" s="64"/>
      <c r="I874" s="64"/>
      <c r="J874" s="63"/>
      <c r="L874" s="65"/>
      <c r="N874" s="66"/>
    </row>
    <row r="875" spans="5:14" ht="12.75" x14ac:dyDescent="0.2">
      <c r="E875" s="62"/>
      <c r="F875" s="63"/>
      <c r="G875" s="64"/>
      <c r="I875" s="64"/>
      <c r="J875" s="63"/>
      <c r="L875" s="65"/>
      <c r="N875" s="66"/>
    </row>
    <row r="876" spans="5:14" ht="12.75" x14ac:dyDescent="0.2">
      <c r="E876" s="62"/>
      <c r="F876" s="63"/>
      <c r="G876" s="64"/>
      <c r="I876" s="64"/>
      <c r="J876" s="63"/>
      <c r="L876" s="65"/>
      <c r="N876" s="66"/>
    </row>
    <row r="877" spans="5:14" ht="12.75" x14ac:dyDescent="0.2">
      <c r="E877" s="62"/>
      <c r="F877" s="63"/>
      <c r="G877" s="64"/>
      <c r="I877" s="64"/>
      <c r="J877" s="63"/>
      <c r="L877" s="65"/>
      <c r="N877" s="66"/>
    </row>
    <row r="878" spans="5:14" ht="12.75" x14ac:dyDescent="0.2">
      <c r="E878" s="62"/>
      <c r="F878" s="63"/>
      <c r="G878" s="64"/>
      <c r="I878" s="64"/>
      <c r="J878" s="63"/>
      <c r="L878" s="65"/>
      <c r="N878" s="66"/>
    </row>
    <row r="879" spans="5:14" ht="12.75" x14ac:dyDescent="0.2">
      <c r="E879" s="62"/>
      <c r="F879" s="63"/>
      <c r="G879" s="64"/>
      <c r="I879" s="64"/>
      <c r="J879" s="63"/>
      <c r="L879" s="65"/>
      <c r="N879" s="66"/>
    </row>
    <row r="880" spans="5:14" ht="12.75" x14ac:dyDescent="0.2">
      <c r="E880" s="62"/>
      <c r="F880" s="63"/>
      <c r="G880" s="64"/>
      <c r="I880" s="64"/>
      <c r="J880" s="63"/>
      <c r="L880" s="65"/>
      <c r="N880" s="66"/>
    </row>
    <row r="881" spans="5:14" ht="12.75" x14ac:dyDescent="0.2">
      <c r="E881" s="62"/>
      <c r="F881" s="63"/>
      <c r="G881" s="64"/>
      <c r="I881" s="64"/>
      <c r="J881" s="63"/>
      <c r="L881" s="65"/>
      <c r="N881" s="66"/>
    </row>
    <row r="882" spans="5:14" ht="12.75" x14ac:dyDescent="0.2">
      <c r="E882" s="62"/>
      <c r="F882" s="63"/>
      <c r="G882" s="64"/>
      <c r="I882" s="64"/>
      <c r="J882" s="63"/>
      <c r="L882" s="65"/>
      <c r="N882" s="66"/>
    </row>
    <row r="883" spans="5:14" ht="12.75" x14ac:dyDescent="0.2">
      <c r="E883" s="62"/>
      <c r="F883" s="63"/>
      <c r="G883" s="64"/>
      <c r="I883" s="64"/>
      <c r="J883" s="63"/>
      <c r="L883" s="65"/>
      <c r="N883" s="66"/>
    </row>
    <row r="884" spans="5:14" ht="12.75" x14ac:dyDescent="0.2">
      <c r="E884" s="62"/>
      <c r="F884" s="63"/>
      <c r="G884" s="64"/>
      <c r="I884" s="64"/>
      <c r="J884" s="63"/>
      <c r="L884" s="65"/>
      <c r="N884" s="66"/>
    </row>
    <row r="885" spans="5:14" ht="12.75" x14ac:dyDescent="0.2">
      <c r="E885" s="62"/>
      <c r="F885" s="63"/>
      <c r="G885" s="64"/>
      <c r="I885" s="64"/>
      <c r="J885" s="63"/>
      <c r="L885" s="65"/>
      <c r="N885" s="66"/>
    </row>
    <row r="886" spans="5:14" ht="12.75" x14ac:dyDescent="0.2">
      <c r="E886" s="62"/>
      <c r="F886" s="63"/>
      <c r="G886" s="64"/>
      <c r="I886" s="64"/>
      <c r="J886" s="63"/>
      <c r="L886" s="65"/>
      <c r="N886" s="66"/>
    </row>
    <row r="887" spans="5:14" ht="12.75" x14ac:dyDescent="0.2">
      <c r="E887" s="62"/>
      <c r="F887" s="63"/>
      <c r="G887" s="64"/>
      <c r="I887" s="64"/>
      <c r="J887" s="63"/>
      <c r="L887" s="65"/>
      <c r="N887" s="66"/>
    </row>
    <row r="888" spans="5:14" ht="12.75" x14ac:dyDescent="0.2">
      <c r="E888" s="62"/>
      <c r="F888" s="63"/>
      <c r="G888" s="64"/>
      <c r="I888" s="64"/>
      <c r="J888" s="63"/>
      <c r="L888" s="65"/>
      <c r="N888" s="66"/>
    </row>
    <row r="889" spans="5:14" ht="12.75" x14ac:dyDescent="0.2">
      <c r="E889" s="62"/>
      <c r="F889" s="63"/>
      <c r="G889" s="64"/>
      <c r="I889" s="64"/>
      <c r="J889" s="63"/>
      <c r="L889" s="65"/>
      <c r="N889" s="66"/>
    </row>
    <row r="890" spans="5:14" ht="12.75" x14ac:dyDescent="0.2">
      <c r="E890" s="62"/>
      <c r="F890" s="63"/>
      <c r="G890" s="64"/>
      <c r="I890" s="64"/>
      <c r="J890" s="63"/>
      <c r="L890" s="65"/>
      <c r="N890" s="66"/>
    </row>
    <row r="891" spans="5:14" ht="12.75" x14ac:dyDescent="0.2">
      <c r="E891" s="62"/>
      <c r="F891" s="63"/>
      <c r="G891" s="64"/>
      <c r="I891" s="64"/>
      <c r="J891" s="63"/>
      <c r="L891" s="65"/>
      <c r="N891" s="66"/>
    </row>
    <row r="892" spans="5:14" ht="12.75" x14ac:dyDescent="0.2">
      <c r="E892" s="62"/>
      <c r="F892" s="63"/>
      <c r="G892" s="64"/>
      <c r="I892" s="64"/>
      <c r="J892" s="63"/>
      <c r="L892" s="65"/>
      <c r="N892" s="66"/>
    </row>
    <row r="893" spans="5:14" ht="12.75" x14ac:dyDescent="0.2">
      <c r="E893" s="62"/>
      <c r="F893" s="63"/>
      <c r="G893" s="64"/>
      <c r="I893" s="64"/>
      <c r="J893" s="63"/>
      <c r="L893" s="65"/>
      <c r="N893" s="66"/>
    </row>
    <row r="894" spans="5:14" ht="12.75" x14ac:dyDescent="0.2">
      <c r="E894" s="62"/>
      <c r="F894" s="63"/>
      <c r="G894" s="64"/>
      <c r="I894" s="64"/>
      <c r="J894" s="63"/>
      <c r="L894" s="65"/>
      <c r="N894" s="66"/>
    </row>
    <row r="895" spans="5:14" ht="12.75" x14ac:dyDescent="0.2">
      <c r="E895" s="62"/>
      <c r="F895" s="63"/>
      <c r="G895" s="64"/>
      <c r="I895" s="64"/>
      <c r="J895" s="63"/>
      <c r="L895" s="65"/>
      <c r="N895" s="66"/>
    </row>
    <row r="896" spans="5:14" ht="12.75" x14ac:dyDescent="0.2">
      <c r="E896" s="62"/>
      <c r="F896" s="63"/>
      <c r="G896" s="64"/>
      <c r="I896" s="64"/>
      <c r="J896" s="63"/>
      <c r="L896" s="65"/>
      <c r="N896" s="66"/>
    </row>
    <row r="897" spans="5:14" ht="12.75" x14ac:dyDescent="0.2">
      <c r="E897" s="62"/>
      <c r="F897" s="63"/>
      <c r="G897" s="64"/>
      <c r="I897" s="64"/>
      <c r="J897" s="63"/>
      <c r="L897" s="65"/>
      <c r="N897" s="66"/>
    </row>
    <row r="898" spans="5:14" ht="12.75" x14ac:dyDescent="0.2">
      <c r="E898" s="62"/>
      <c r="F898" s="63"/>
      <c r="G898" s="64"/>
      <c r="I898" s="64"/>
      <c r="J898" s="63"/>
      <c r="L898" s="65"/>
      <c r="N898" s="66"/>
    </row>
    <row r="899" spans="5:14" ht="12.75" x14ac:dyDescent="0.2">
      <c r="E899" s="62"/>
      <c r="F899" s="63"/>
      <c r="G899" s="64"/>
      <c r="I899" s="64"/>
      <c r="J899" s="63"/>
      <c r="L899" s="65"/>
      <c r="N899" s="66"/>
    </row>
    <row r="900" spans="5:14" ht="12.75" x14ac:dyDescent="0.2">
      <c r="E900" s="62"/>
      <c r="F900" s="63"/>
      <c r="G900" s="64"/>
      <c r="I900" s="64"/>
      <c r="J900" s="63"/>
      <c r="L900" s="65"/>
      <c r="N900" s="66"/>
    </row>
    <row r="901" spans="5:14" ht="12.75" x14ac:dyDescent="0.2">
      <c r="E901" s="62"/>
      <c r="F901" s="63"/>
      <c r="G901" s="64"/>
      <c r="I901" s="64"/>
      <c r="J901" s="63"/>
      <c r="L901" s="65"/>
      <c r="N901" s="66"/>
    </row>
    <row r="902" spans="5:14" ht="12.75" x14ac:dyDescent="0.2">
      <c r="E902" s="62"/>
      <c r="F902" s="63"/>
      <c r="G902" s="64"/>
      <c r="I902" s="64"/>
      <c r="J902" s="63"/>
      <c r="L902" s="65"/>
      <c r="N902" s="66"/>
    </row>
    <row r="903" spans="5:14" ht="12.75" x14ac:dyDescent="0.2">
      <c r="E903" s="62"/>
      <c r="F903" s="63"/>
      <c r="G903" s="64"/>
      <c r="I903" s="64"/>
      <c r="J903" s="63"/>
      <c r="L903" s="65"/>
      <c r="N903" s="66"/>
    </row>
    <row r="904" spans="5:14" ht="12.75" x14ac:dyDescent="0.2">
      <c r="E904" s="62"/>
      <c r="F904" s="63"/>
      <c r="G904" s="64"/>
      <c r="I904" s="64"/>
      <c r="J904" s="63"/>
      <c r="L904" s="65"/>
      <c r="N904" s="66"/>
    </row>
    <row r="905" spans="5:14" ht="12.75" x14ac:dyDescent="0.2">
      <c r="E905" s="62"/>
      <c r="F905" s="63"/>
      <c r="G905" s="64"/>
      <c r="I905" s="64"/>
      <c r="J905" s="63"/>
      <c r="L905" s="65"/>
      <c r="N905" s="66"/>
    </row>
    <row r="906" spans="5:14" ht="12.75" x14ac:dyDescent="0.2">
      <c r="E906" s="62"/>
      <c r="F906" s="63"/>
      <c r="G906" s="64"/>
      <c r="I906" s="64"/>
      <c r="J906" s="63"/>
      <c r="L906" s="65"/>
      <c r="N906" s="66"/>
    </row>
    <row r="907" spans="5:14" ht="12.75" x14ac:dyDescent="0.2">
      <c r="E907" s="62"/>
      <c r="F907" s="63"/>
      <c r="G907" s="64"/>
      <c r="I907" s="64"/>
      <c r="J907" s="63"/>
      <c r="L907" s="65"/>
      <c r="N907" s="66"/>
    </row>
    <row r="908" spans="5:14" ht="12.75" x14ac:dyDescent="0.2">
      <c r="E908" s="62"/>
      <c r="F908" s="63"/>
      <c r="G908" s="64"/>
      <c r="I908" s="64"/>
      <c r="J908" s="63"/>
      <c r="L908" s="65"/>
      <c r="N908" s="66"/>
    </row>
    <row r="909" spans="5:14" ht="12.75" x14ac:dyDescent="0.2">
      <c r="E909" s="62"/>
      <c r="F909" s="63"/>
      <c r="G909" s="64"/>
      <c r="I909" s="64"/>
      <c r="J909" s="63"/>
      <c r="L909" s="65"/>
      <c r="N909" s="66"/>
    </row>
    <row r="910" spans="5:14" ht="12.75" x14ac:dyDescent="0.2">
      <c r="E910" s="62"/>
      <c r="F910" s="63"/>
      <c r="G910" s="64"/>
      <c r="I910" s="64"/>
      <c r="J910" s="63"/>
      <c r="L910" s="65"/>
      <c r="N910" s="66"/>
    </row>
    <row r="911" spans="5:14" ht="12.75" x14ac:dyDescent="0.2">
      <c r="E911" s="62"/>
      <c r="F911" s="63"/>
      <c r="G911" s="64"/>
      <c r="I911" s="64"/>
      <c r="J911" s="63"/>
      <c r="L911" s="65"/>
      <c r="N911" s="66"/>
    </row>
    <row r="912" spans="5:14" ht="12.75" x14ac:dyDescent="0.2">
      <c r="E912" s="62"/>
      <c r="F912" s="63"/>
      <c r="G912" s="64"/>
      <c r="I912" s="64"/>
      <c r="J912" s="63"/>
      <c r="L912" s="65"/>
      <c r="N912" s="66"/>
    </row>
    <row r="913" spans="5:14" ht="12.75" x14ac:dyDescent="0.2">
      <c r="E913" s="62"/>
      <c r="F913" s="63"/>
      <c r="G913" s="64"/>
      <c r="I913" s="64"/>
      <c r="J913" s="63"/>
      <c r="L913" s="65"/>
      <c r="N913" s="66"/>
    </row>
    <row r="914" spans="5:14" ht="12.75" x14ac:dyDescent="0.2">
      <c r="E914" s="62"/>
      <c r="F914" s="63"/>
      <c r="G914" s="64"/>
      <c r="I914" s="64"/>
      <c r="J914" s="63"/>
      <c r="L914" s="65"/>
      <c r="N914" s="66"/>
    </row>
    <row r="915" spans="5:14" ht="12.75" x14ac:dyDescent="0.2">
      <c r="E915" s="62"/>
      <c r="F915" s="63"/>
      <c r="G915" s="64"/>
      <c r="I915" s="64"/>
      <c r="J915" s="63"/>
      <c r="L915" s="65"/>
      <c r="N915" s="66"/>
    </row>
    <row r="916" spans="5:14" ht="12.75" x14ac:dyDescent="0.2">
      <c r="E916" s="62"/>
      <c r="F916" s="63"/>
      <c r="G916" s="64"/>
      <c r="I916" s="64"/>
      <c r="J916" s="63"/>
      <c r="L916" s="65"/>
      <c r="N916" s="66"/>
    </row>
    <row r="917" spans="5:14" ht="12.75" x14ac:dyDescent="0.2">
      <c r="E917" s="62"/>
      <c r="F917" s="63"/>
      <c r="G917" s="64"/>
      <c r="I917" s="64"/>
      <c r="J917" s="63"/>
      <c r="L917" s="65"/>
      <c r="N917" s="66"/>
    </row>
    <row r="918" spans="5:14" ht="12.75" x14ac:dyDescent="0.2">
      <c r="E918" s="62"/>
      <c r="F918" s="63"/>
      <c r="G918" s="64"/>
      <c r="I918" s="64"/>
      <c r="J918" s="63"/>
      <c r="L918" s="65"/>
      <c r="N918" s="66"/>
    </row>
    <row r="919" spans="5:14" ht="12.75" x14ac:dyDescent="0.2">
      <c r="E919" s="62"/>
      <c r="F919" s="63"/>
      <c r="G919" s="64"/>
      <c r="I919" s="64"/>
      <c r="J919" s="63"/>
      <c r="L919" s="65"/>
      <c r="N919" s="66"/>
    </row>
    <row r="920" spans="5:14" ht="12.75" x14ac:dyDescent="0.2">
      <c r="E920" s="62"/>
      <c r="F920" s="63"/>
      <c r="G920" s="64"/>
      <c r="I920" s="64"/>
      <c r="J920" s="63"/>
      <c r="L920" s="65"/>
      <c r="N920" s="66"/>
    </row>
    <row r="921" spans="5:14" ht="12.75" x14ac:dyDescent="0.2">
      <c r="E921" s="62"/>
      <c r="F921" s="63"/>
      <c r="G921" s="64"/>
      <c r="I921" s="64"/>
      <c r="J921" s="63"/>
      <c r="L921" s="65"/>
      <c r="N921" s="66"/>
    </row>
    <row r="922" spans="5:14" ht="12.75" x14ac:dyDescent="0.2">
      <c r="E922" s="62"/>
      <c r="F922" s="63"/>
      <c r="G922" s="64"/>
      <c r="I922" s="64"/>
      <c r="J922" s="63"/>
      <c r="L922" s="65"/>
      <c r="N922" s="66"/>
    </row>
    <row r="923" spans="5:14" ht="12.75" x14ac:dyDescent="0.2">
      <c r="E923" s="62"/>
      <c r="F923" s="63"/>
      <c r="G923" s="64"/>
      <c r="I923" s="64"/>
      <c r="J923" s="63"/>
      <c r="L923" s="65"/>
      <c r="N923" s="66"/>
    </row>
    <row r="924" spans="5:14" ht="12.75" x14ac:dyDescent="0.2">
      <c r="E924" s="62"/>
      <c r="F924" s="63"/>
      <c r="G924" s="64"/>
      <c r="I924" s="64"/>
      <c r="J924" s="63"/>
      <c r="L924" s="65"/>
      <c r="N924" s="66"/>
    </row>
    <row r="925" spans="5:14" ht="12.75" x14ac:dyDescent="0.2">
      <c r="E925" s="62"/>
      <c r="F925" s="63"/>
      <c r="G925" s="64"/>
      <c r="I925" s="64"/>
      <c r="J925" s="63"/>
      <c r="L925" s="65"/>
      <c r="N925" s="66"/>
    </row>
    <row r="926" spans="5:14" ht="12.75" x14ac:dyDescent="0.2">
      <c r="E926" s="62"/>
      <c r="F926" s="63"/>
      <c r="G926" s="64"/>
      <c r="I926" s="64"/>
      <c r="J926" s="63"/>
      <c r="L926" s="65"/>
      <c r="N926" s="66"/>
    </row>
    <row r="927" spans="5:14" ht="12.75" x14ac:dyDescent="0.2">
      <c r="E927" s="62"/>
      <c r="F927" s="63"/>
      <c r="G927" s="64"/>
      <c r="I927" s="64"/>
      <c r="J927" s="63"/>
      <c r="L927" s="65"/>
      <c r="N927" s="66"/>
    </row>
    <row r="928" spans="5:14" ht="12.75" x14ac:dyDescent="0.2">
      <c r="E928" s="62"/>
      <c r="F928" s="63"/>
      <c r="G928" s="64"/>
      <c r="I928" s="64"/>
      <c r="J928" s="63"/>
      <c r="L928" s="65"/>
      <c r="N928" s="66"/>
    </row>
    <row r="929" spans="5:14" ht="12.75" x14ac:dyDescent="0.2">
      <c r="E929" s="62"/>
      <c r="F929" s="63"/>
      <c r="G929" s="64"/>
      <c r="I929" s="64"/>
      <c r="J929" s="63"/>
      <c r="L929" s="65"/>
      <c r="N929" s="66"/>
    </row>
    <row r="930" spans="5:14" ht="12.75" x14ac:dyDescent="0.2">
      <c r="E930" s="62"/>
      <c r="F930" s="63"/>
      <c r="G930" s="64"/>
      <c r="I930" s="64"/>
      <c r="J930" s="63"/>
      <c r="L930" s="65"/>
      <c r="N930" s="66"/>
    </row>
    <row r="931" spans="5:14" ht="12.75" x14ac:dyDescent="0.2">
      <c r="E931" s="62"/>
      <c r="F931" s="63"/>
      <c r="G931" s="64"/>
      <c r="I931" s="64"/>
      <c r="J931" s="63"/>
      <c r="L931" s="65"/>
      <c r="N931" s="66"/>
    </row>
    <row r="932" spans="5:14" ht="12.75" x14ac:dyDescent="0.2">
      <c r="E932" s="62"/>
      <c r="F932" s="63"/>
      <c r="G932" s="64"/>
      <c r="I932" s="64"/>
      <c r="J932" s="63"/>
      <c r="L932" s="65"/>
      <c r="N932" s="66"/>
    </row>
    <row r="933" spans="5:14" ht="12.75" x14ac:dyDescent="0.2">
      <c r="E933" s="62"/>
      <c r="F933" s="63"/>
      <c r="G933" s="64"/>
      <c r="I933" s="64"/>
      <c r="J933" s="63"/>
      <c r="L933" s="65"/>
      <c r="N933" s="66"/>
    </row>
    <row r="934" spans="5:14" ht="12.75" x14ac:dyDescent="0.2">
      <c r="E934" s="62"/>
      <c r="F934" s="63"/>
      <c r="G934" s="64"/>
      <c r="I934" s="64"/>
      <c r="J934" s="63"/>
      <c r="L934" s="65"/>
      <c r="N934" s="66"/>
    </row>
    <row r="935" spans="5:14" ht="12.75" x14ac:dyDescent="0.2">
      <c r="E935" s="62"/>
      <c r="F935" s="63"/>
      <c r="G935" s="64"/>
      <c r="I935" s="64"/>
      <c r="J935" s="63"/>
      <c r="L935" s="65"/>
      <c r="N935" s="66"/>
    </row>
    <row r="936" spans="5:14" ht="12.75" x14ac:dyDescent="0.2">
      <c r="E936" s="62"/>
      <c r="F936" s="63"/>
      <c r="G936" s="64"/>
      <c r="I936" s="64"/>
      <c r="J936" s="63"/>
      <c r="L936" s="65"/>
      <c r="N936" s="66"/>
    </row>
    <row r="937" spans="5:14" ht="12.75" x14ac:dyDescent="0.2">
      <c r="E937" s="62"/>
      <c r="F937" s="63"/>
      <c r="G937" s="64"/>
      <c r="I937" s="64"/>
      <c r="J937" s="63"/>
      <c r="L937" s="65"/>
      <c r="N937" s="66"/>
    </row>
    <row r="938" spans="5:14" ht="12.75" x14ac:dyDescent="0.2">
      <c r="E938" s="62"/>
      <c r="F938" s="63"/>
      <c r="G938" s="64"/>
      <c r="I938" s="64"/>
      <c r="J938" s="63"/>
      <c r="L938" s="65"/>
      <c r="N938" s="66"/>
    </row>
    <row r="939" spans="5:14" ht="12.75" x14ac:dyDescent="0.2">
      <c r="E939" s="62"/>
      <c r="F939" s="63"/>
      <c r="G939" s="64"/>
      <c r="I939" s="64"/>
      <c r="J939" s="63"/>
      <c r="L939" s="65"/>
      <c r="N939" s="66"/>
    </row>
    <row r="940" spans="5:14" ht="12.75" x14ac:dyDescent="0.2">
      <c r="E940" s="62"/>
      <c r="F940" s="63"/>
      <c r="G940" s="64"/>
      <c r="I940" s="64"/>
      <c r="J940" s="63"/>
      <c r="L940" s="65"/>
      <c r="N940" s="66"/>
    </row>
    <row r="941" spans="5:14" ht="12.75" x14ac:dyDescent="0.2">
      <c r="E941" s="62"/>
      <c r="F941" s="63"/>
      <c r="G941" s="64"/>
      <c r="I941" s="64"/>
      <c r="J941" s="63"/>
      <c r="L941" s="65"/>
      <c r="N941" s="66"/>
    </row>
    <row r="942" spans="5:14" ht="12.75" x14ac:dyDescent="0.2">
      <c r="E942" s="62"/>
      <c r="F942" s="63"/>
      <c r="G942" s="64"/>
      <c r="I942" s="64"/>
      <c r="J942" s="63"/>
      <c r="L942" s="65"/>
      <c r="N942" s="66"/>
    </row>
    <row r="943" spans="5:14" ht="12.75" x14ac:dyDescent="0.2">
      <c r="E943" s="62"/>
      <c r="F943" s="63"/>
      <c r="G943" s="64"/>
      <c r="I943" s="64"/>
      <c r="J943" s="63"/>
      <c r="L943" s="65"/>
      <c r="N943" s="66"/>
    </row>
    <row r="944" spans="5:14" ht="12.75" x14ac:dyDescent="0.2">
      <c r="E944" s="62"/>
      <c r="F944" s="63"/>
      <c r="G944" s="64"/>
      <c r="I944" s="64"/>
      <c r="J944" s="63"/>
      <c r="L944" s="65"/>
      <c r="N944" s="66"/>
    </row>
    <row r="945" spans="5:14" ht="12.75" x14ac:dyDescent="0.2">
      <c r="E945" s="62"/>
      <c r="F945" s="63"/>
      <c r="G945" s="64"/>
      <c r="I945" s="64"/>
      <c r="J945" s="63"/>
      <c r="L945" s="65"/>
      <c r="N945" s="66"/>
    </row>
    <row r="946" spans="5:14" ht="12.75" x14ac:dyDescent="0.2">
      <c r="E946" s="62"/>
      <c r="F946" s="63"/>
      <c r="G946" s="64"/>
      <c r="I946" s="64"/>
      <c r="J946" s="63"/>
      <c r="L946" s="65"/>
      <c r="N946" s="66"/>
    </row>
    <row r="947" spans="5:14" ht="12.75" x14ac:dyDescent="0.2">
      <c r="E947" s="62"/>
      <c r="F947" s="63"/>
      <c r="G947" s="64"/>
      <c r="I947" s="64"/>
      <c r="J947" s="63"/>
      <c r="L947" s="65"/>
      <c r="N947" s="66"/>
    </row>
    <row r="948" spans="5:14" ht="12.75" x14ac:dyDescent="0.2">
      <c r="E948" s="62"/>
      <c r="F948" s="63"/>
      <c r="G948" s="64"/>
      <c r="I948" s="64"/>
      <c r="J948" s="63"/>
      <c r="L948" s="65"/>
      <c r="N948" s="66"/>
    </row>
    <row r="949" spans="5:14" ht="12.75" x14ac:dyDescent="0.2">
      <c r="E949" s="62"/>
      <c r="F949" s="63"/>
      <c r="G949" s="64"/>
      <c r="I949" s="64"/>
      <c r="J949" s="63"/>
      <c r="L949" s="65"/>
      <c r="N949" s="66"/>
    </row>
    <row r="950" spans="5:14" ht="12.75" x14ac:dyDescent="0.2">
      <c r="E950" s="62"/>
      <c r="F950" s="63"/>
      <c r="G950" s="64"/>
      <c r="I950" s="64"/>
      <c r="J950" s="63"/>
      <c r="L950" s="65"/>
      <c r="N950" s="66"/>
    </row>
    <row r="951" spans="5:14" ht="12.75" x14ac:dyDescent="0.2">
      <c r="E951" s="62"/>
      <c r="F951" s="63"/>
      <c r="G951" s="64"/>
      <c r="I951" s="64"/>
      <c r="J951" s="63"/>
      <c r="L951" s="65"/>
      <c r="N951" s="66"/>
    </row>
    <row r="952" spans="5:14" ht="12.75" x14ac:dyDescent="0.2">
      <c r="E952" s="62"/>
      <c r="F952" s="63"/>
      <c r="G952" s="64"/>
      <c r="I952" s="64"/>
      <c r="J952" s="63"/>
      <c r="L952" s="65"/>
      <c r="N952" s="66"/>
    </row>
    <row r="953" spans="5:14" ht="12.75" x14ac:dyDescent="0.2">
      <c r="E953" s="62"/>
      <c r="F953" s="63"/>
      <c r="G953" s="64"/>
      <c r="I953" s="64"/>
      <c r="J953" s="63"/>
      <c r="L953" s="65"/>
      <c r="N953" s="66"/>
    </row>
    <row r="954" spans="5:14" ht="12.75" x14ac:dyDescent="0.2">
      <c r="E954" s="62"/>
      <c r="F954" s="63"/>
      <c r="G954" s="64"/>
      <c r="I954" s="64"/>
      <c r="J954" s="63"/>
      <c r="L954" s="65"/>
      <c r="N954" s="66"/>
    </row>
    <row r="955" spans="5:14" ht="12.75" x14ac:dyDescent="0.2">
      <c r="E955" s="62"/>
      <c r="F955" s="63"/>
      <c r="G955" s="64"/>
      <c r="I955" s="64"/>
      <c r="J955" s="63"/>
      <c r="L955" s="65"/>
      <c r="N955" s="66"/>
    </row>
    <row r="956" spans="5:14" ht="12.75" x14ac:dyDescent="0.2">
      <c r="E956" s="62"/>
      <c r="F956" s="63"/>
      <c r="G956" s="64"/>
      <c r="I956" s="64"/>
      <c r="J956" s="63"/>
      <c r="L956" s="65"/>
      <c r="N956" s="66"/>
    </row>
    <row r="957" spans="5:14" ht="12.75" x14ac:dyDescent="0.2">
      <c r="E957" s="62"/>
      <c r="F957" s="63"/>
      <c r="G957" s="64"/>
      <c r="I957" s="64"/>
      <c r="J957" s="63"/>
      <c r="L957" s="65"/>
      <c r="N957" s="66"/>
    </row>
    <row r="958" spans="5:14" ht="12.75" x14ac:dyDescent="0.2">
      <c r="E958" s="62"/>
      <c r="F958" s="63"/>
      <c r="G958" s="64"/>
      <c r="I958" s="64"/>
      <c r="J958" s="63"/>
      <c r="L958" s="65"/>
      <c r="N958" s="66"/>
    </row>
    <row r="959" spans="5:14" ht="12.75" x14ac:dyDescent="0.2">
      <c r="E959" s="62"/>
      <c r="F959" s="63"/>
      <c r="G959" s="64"/>
      <c r="I959" s="64"/>
      <c r="J959" s="63"/>
      <c r="L959" s="65"/>
      <c r="N959" s="66"/>
    </row>
    <row r="960" spans="5:14" ht="12.75" x14ac:dyDescent="0.2">
      <c r="E960" s="62"/>
      <c r="F960" s="63"/>
      <c r="G960" s="64"/>
      <c r="I960" s="64"/>
      <c r="J960" s="63"/>
      <c r="L960" s="65"/>
      <c r="N960" s="66"/>
    </row>
    <row r="961" spans="5:14" ht="12.75" x14ac:dyDescent="0.2">
      <c r="E961" s="62"/>
      <c r="F961" s="63"/>
      <c r="G961" s="64"/>
      <c r="I961" s="64"/>
      <c r="J961" s="63"/>
      <c r="L961" s="65"/>
      <c r="N961" s="66"/>
    </row>
    <row r="962" spans="5:14" ht="12.75" x14ac:dyDescent="0.2">
      <c r="E962" s="62"/>
      <c r="F962" s="63"/>
      <c r="G962" s="64"/>
      <c r="I962" s="64"/>
      <c r="J962" s="63"/>
      <c r="L962" s="65"/>
      <c r="N962" s="66"/>
    </row>
    <row r="963" spans="5:14" ht="12.75" x14ac:dyDescent="0.2">
      <c r="E963" s="62"/>
      <c r="F963" s="63"/>
      <c r="G963" s="64"/>
      <c r="I963" s="64"/>
      <c r="J963" s="63"/>
      <c r="L963" s="65"/>
      <c r="N963" s="66"/>
    </row>
    <row r="964" spans="5:14" ht="12.75" x14ac:dyDescent="0.2">
      <c r="E964" s="62"/>
      <c r="F964" s="63"/>
      <c r="G964" s="64"/>
      <c r="I964" s="64"/>
      <c r="J964" s="63"/>
      <c r="L964" s="65"/>
      <c r="N964" s="66"/>
    </row>
    <row r="965" spans="5:14" ht="12.75" x14ac:dyDescent="0.2">
      <c r="E965" s="62"/>
      <c r="F965" s="63"/>
      <c r="G965" s="64"/>
      <c r="I965" s="64"/>
      <c r="J965" s="63"/>
      <c r="L965" s="65"/>
      <c r="N965" s="66"/>
    </row>
    <row r="966" spans="5:14" ht="12.75" x14ac:dyDescent="0.2">
      <c r="E966" s="62"/>
      <c r="F966" s="63"/>
      <c r="G966" s="64"/>
      <c r="I966" s="64"/>
      <c r="J966" s="63"/>
      <c r="L966" s="65"/>
      <c r="N966" s="66"/>
    </row>
    <row r="967" spans="5:14" ht="12.75" x14ac:dyDescent="0.2">
      <c r="E967" s="62"/>
      <c r="F967" s="63"/>
      <c r="G967" s="64"/>
      <c r="I967" s="64"/>
      <c r="J967" s="63"/>
      <c r="L967" s="65"/>
      <c r="N967" s="66"/>
    </row>
    <row r="968" spans="5:14" ht="12.75" x14ac:dyDescent="0.2">
      <c r="E968" s="62"/>
      <c r="F968" s="63"/>
      <c r="G968" s="64"/>
      <c r="I968" s="64"/>
      <c r="J968" s="63"/>
      <c r="L968" s="65"/>
      <c r="N968" s="66"/>
    </row>
    <row r="969" spans="5:14" ht="12.75" x14ac:dyDescent="0.2">
      <c r="E969" s="62"/>
      <c r="F969" s="63"/>
      <c r="G969" s="64"/>
      <c r="I969" s="64"/>
      <c r="J969" s="63"/>
      <c r="L969" s="65"/>
      <c r="N969" s="66"/>
    </row>
  </sheetData>
  <conditionalFormatting sqref="A1:P41">
    <cfRule type="expression" dxfId="20" priority="2">
      <formula>A1048534&lt;&gt;""</formula>
    </cfRule>
  </conditionalFormatting>
  <conditionalFormatting sqref="A42:P82">
    <cfRule type="expression" dxfId="19" priority="4">
      <formula>A1&lt;&gt;""</formula>
    </cfRule>
  </conditionalFormatting>
  <conditionalFormatting sqref="A83:P83">
    <cfRule type="expression" dxfId="18" priority="6">
      <formula>#REF!&lt;&gt;""</formula>
    </cfRule>
  </conditionalFormatting>
  <conditionalFormatting sqref="A84:P1048576">
    <cfRule type="expression" dxfId="17" priority="1">
      <formula>A42&lt;&gt;""</formula>
    </cfRule>
  </conditionalFormatting>
  <hyperlinks>
    <hyperlink ref="O3" r:id="rId1" xr:uid="{00000000-0004-0000-0300-000001000000}"/>
    <hyperlink ref="O4" r:id="rId2" xr:uid="{00000000-0004-0000-0300-000002000000}"/>
    <hyperlink ref="O5" r:id="rId3" xr:uid="{00000000-0004-0000-0300-000003000000}"/>
    <hyperlink ref="O6" r:id="rId4" xr:uid="{00000000-0004-0000-0300-000004000000}"/>
    <hyperlink ref="O7" r:id="rId5" xr:uid="{00000000-0004-0000-0300-000005000000}"/>
    <hyperlink ref="O8" r:id="rId6" xr:uid="{00000000-0004-0000-0300-000006000000}"/>
    <hyperlink ref="O9" r:id="rId7" xr:uid="{00000000-0004-0000-0300-000007000000}"/>
    <hyperlink ref="O10" r:id="rId8" xr:uid="{00000000-0004-0000-0300-000008000000}"/>
    <hyperlink ref="O11" r:id="rId9" xr:uid="{00000000-0004-0000-0300-000009000000}"/>
    <hyperlink ref="O12" r:id="rId10" xr:uid="{00000000-0004-0000-0300-00000A000000}"/>
    <hyperlink ref="O13" r:id="rId11" xr:uid="{00000000-0004-0000-0300-00000B000000}"/>
    <hyperlink ref="O14" r:id="rId12" xr:uid="{00000000-0004-0000-0300-00000C000000}"/>
    <hyperlink ref="O15" r:id="rId13" xr:uid="{00000000-0004-0000-0300-00000D000000}"/>
    <hyperlink ref="O16" r:id="rId14" xr:uid="{00000000-0004-0000-0300-00000E000000}"/>
    <hyperlink ref="O17" r:id="rId15" xr:uid="{00000000-0004-0000-0300-00000F000000}"/>
    <hyperlink ref="O18" r:id="rId16" xr:uid="{00000000-0004-0000-0300-000010000000}"/>
    <hyperlink ref="O19" r:id="rId17" xr:uid="{00000000-0004-0000-0300-000011000000}"/>
    <hyperlink ref="O20" r:id="rId18" xr:uid="{00000000-0004-0000-0300-000012000000}"/>
    <hyperlink ref="O21" r:id="rId19" xr:uid="{00000000-0004-0000-0300-000013000000}"/>
    <hyperlink ref="O22" r:id="rId20" xr:uid="{00000000-0004-0000-0300-000014000000}"/>
    <hyperlink ref="O23" r:id="rId21" xr:uid="{00000000-0004-0000-0300-000015000000}"/>
    <hyperlink ref="O24" r:id="rId22" xr:uid="{00000000-0004-0000-0300-000016000000}"/>
    <hyperlink ref="O25" r:id="rId23" xr:uid="{00000000-0004-0000-0300-000017000000}"/>
    <hyperlink ref="O26" r:id="rId24" xr:uid="{00000000-0004-0000-0300-000018000000}"/>
    <hyperlink ref="O27" r:id="rId25" xr:uid="{00000000-0004-0000-0300-000019000000}"/>
    <hyperlink ref="O28" r:id="rId26" xr:uid="{00000000-0004-0000-0300-00001A000000}"/>
    <hyperlink ref="O29" r:id="rId27" xr:uid="{00000000-0004-0000-0300-00001B000000}"/>
    <hyperlink ref="O30" r:id="rId28" xr:uid="{00000000-0004-0000-0300-00001C000000}"/>
    <hyperlink ref="O31" r:id="rId29" xr:uid="{00000000-0004-0000-0300-00001D000000}"/>
    <hyperlink ref="O32" r:id="rId30" xr:uid="{00000000-0004-0000-0300-00001E000000}"/>
    <hyperlink ref="O33" r:id="rId31" xr:uid="{00000000-0004-0000-0300-00001F000000}"/>
    <hyperlink ref="O34" r:id="rId32" xr:uid="{00000000-0004-0000-0300-000020000000}"/>
    <hyperlink ref="O35" r:id="rId33" xr:uid="{00000000-0004-0000-0300-000021000000}"/>
    <hyperlink ref="O36" r:id="rId34" xr:uid="{00000000-0004-0000-0300-000022000000}"/>
    <hyperlink ref="O37" r:id="rId35" xr:uid="{00000000-0004-0000-0300-000023000000}"/>
    <hyperlink ref="O38" r:id="rId36" xr:uid="{00000000-0004-0000-0300-000024000000}"/>
    <hyperlink ref="O39" r:id="rId37" xr:uid="{00000000-0004-0000-0300-000025000000}"/>
    <hyperlink ref="O40" r:id="rId38" xr:uid="{00000000-0004-0000-0300-000026000000}"/>
    <hyperlink ref="O41" r:id="rId39" xr:uid="{00000000-0004-0000-0300-000027000000}"/>
    <hyperlink ref="O2" r:id="rId40" xr:uid="{00000000-0004-0000-0300-000000000000}"/>
  </hyperlinks>
  <pageMargins left="0.7" right="0.7" top="0.75" bottom="0.75" header="0.3" footer="0.3"/>
  <tableParts count="1">
    <tablePart r:id="rId41"/>
  </tableParts>
  <extLst>
    <ext xmlns:x14="http://schemas.microsoft.com/office/spreadsheetml/2009/9/main" uri="{CCE6A557-97BC-4b89-ADB6-D9C93CAAB3DF}">
      <x14:dataValidations xmlns:xm="http://schemas.microsoft.com/office/excel/2006/main" count="1">
        <x14:dataValidation type="list" allowBlank="1" showErrorMessage="1" xr:uid="{00000000-0002-0000-0300-000000000000}">
          <x14:formula1>
            <xm:f>Dashboard!$A$5:$A$16</xm:f>
          </x14:formula1>
          <xm:sqref>C2:C41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outlinePr summaryBelow="0" summaryRight="0"/>
  </sheetPr>
  <dimension ref="A1:B1000"/>
  <sheetViews>
    <sheetView workbookViewId="0">
      <selection activeCell="B5" sqref="B5"/>
    </sheetView>
  </sheetViews>
  <sheetFormatPr defaultColWidth="12.5703125" defaultRowHeight="15.75" customHeight="1" x14ac:dyDescent="0.2"/>
  <cols>
    <col min="1" max="1" width="12.5703125" style="3"/>
    <col min="2" max="2" width="127" style="3" customWidth="1"/>
    <col min="3" max="16384" width="12.5703125" style="3"/>
  </cols>
  <sheetData>
    <row r="1" spans="1:2" ht="14.25" x14ac:dyDescent="0.2">
      <c r="A1" s="4"/>
      <c r="B1" s="23"/>
    </row>
    <row r="2" spans="1:2" ht="57" x14ac:dyDescent="0.2">
      <c r="A2" s="18">
        <v>45378</v>
      </c>
      <c r="B2" s="24" t="s">
        <v>179</v>
      </c>
    </row>
    <row r="3" spans="1:2" ht="42.75" x14ac:dyDescent="0.2">
      <c r="A3" s="22"/>
      <c r="B3" s="24" t="s">
        <v>192</v>
      </c>
    </row>
    <row r="4" spans="1:2" ht="99.75" x14ac:dyDescent="0.2">
      <c r="A4" s="22">
        <v>45385</v>
      </c>
      <c r="B4" s="24" t="s">
        <v>198</v>
      </c>
    </row>
    <row r="5" spans="1:2" ht="14.25" x14ac:dyDescent="0.2"/>
    <row r="6" spans="1:2" ht="14.25" x14ac:dyDescent="0.2">
      <c r="B6" s="23"/>
    </row>
    <row r="7" spans="1:2" ht="14.25" x14ac:dyDescent="0.2">
      <c r="B7" s="23"/>
    </row>
    <row r="8" spans="1:2" ht="14.25" x14ac:dyDescent="0.2">
      <c r="B8" s="23"/>
    </row>
    <row r="9" spans="1:2" ht="14.25" x14ac:dyDescent="0.2">
      <c r="B9" s="23"/>
    </row>
    <row r="10" spans="1:2" ht="14.25" x14ac:dyDescent="0.2">
      <c r="B10" s="23"/>
    </row>
    <row r="11" spans="1:2" ht="14.25" x14ac:dyDescent="0.2">
      <c r="B11" s="23"/>
    </row>
    <row r="12" spans="1:2" ht="14.25" x14ac:dyDescent="0.2">
      <c r="B12" s="23"/>
    </row>
    <row r="13" spans="1:2" ht="14.25" x14ac:dyDescent="0.2">
      <c r="B13" s="23"/>
    </row>
    <row r="14" spans="1:2" ht="14.25" x14ac:dyDescent="0.2">
      <c r="B14" s="23"/>
    </row>
    <row r="15" spans="1:2" ht="14.25" x14ac:dyDescent="0.2">
      <c r="B15" s="23"/>
    </row>
    <row r="16" spans="1:2" ht="14.25" x14ac:dyDescent="0.2">
      <c r="B16" s="23"/>
    </row>
    <row r="17" spans="2:2" ht="14.25" x14ac:dyDescent="0.2">
      <c r="B17" s="23"/>
    </row>
    <row r="18" spans="2:2" ht="14.25" x14ac:dyDescent="0.2">
      <c r="B18" s="23"/>
    </row>
    <row r="19" spans="2:2" ht="14.25" x14ac:dyDescent="0.2">
      <c r="B19" s="23"/>
    </row>
    <row r="20" spans="2:2" ht="14.25" x14ac:dyDescent="0.2">
      <c r="B20" s="23"/>
    </row>
    <row r="21" spans="2:2" ht="14.25" x14ac:dyDescent="0.2">
      <c r="B21" s="23"/>
    </row>
    <row r="22" spans="2:2" ht="14.25" x14ac:dyDescent="0.2">
      <c r="B22" s="23"/>
    </row>
    <row r="23" spans="2:2" ht="14.25" x14ac:dyDescent="0.2">
      <c r="B23" s="23"/>
    </row>
    <row r="24" spans="2:2" ht="14.25" x14ac:dyDescent="0.2">
      <c r="B24" s="23"/>
    </row>
    <row r="25" spans="2:2" ht="14.25" x14ac:dyDescent="0.2">
      <c r="B25" s="23"/>
    </row>
    <row r="26" spans="2:2" ht="14.25" x14ac:dyDescent="0.2">
      <c r="B26" s="23"/>
    </row>
    <row r="27" spans="2:2" ht="14.25" x14ac:dyDescent="0.2">
      <c r="B27" s="23"/>
    </row>
    <row r="28" spans="2:2" ht="14.25" x14ac:dyDescent="0.2">
      <c r="B28" s="23"/>
    </row>
    <row r="29" spans="2:2" ht="14.25" x14ac:dyDescent="0.2">
      <c r="B29" s="23"/>
    </row>
    <row r="30" spans="2:2" ht="14.25" x14ac:dyDescent="0.2">
      <c r="B30" s="23"/>
    </row>
    <row r="31" spans="2:2" ht="14.25" x14ac:dyDescent="0.2">
      <c r="B31" s="23"/>
    </row>
    <row r="32" spans="2:2" ht="14.25" x14ac:dyDescent="0.2">
      <c r="B32" s="23"/>
    </row>
    <row r="33" spans="2:2" ht="14.25" x14ac:dyDescent="0.2">
      <c r="B33" s="23"/>
    </row>
    <row r="34" spans="2:2" ht="14.25" x14ac:dyDescent="0.2">
      <c r="B34" s="23"/>
    </row>
    <row r="35" spans="2:2" ht="14.25" x14ac:dyDescent="0.2">
      <c r="B35" s="23"/>
    </row>
    <row r="36" spans="2:2" ht="14.25" x14ac:dyDescent="0.2">
      <c r="B36" s="23"/>
    </row>
    <row r="37" spans="2:2" ht="14.25" x14ac:dyDescent="0.2">
      <c r="B37" s="23"/>
    </row>
    <row r="38" spans="2:2" ht="14.25" x14ac:dyDescent="0.2">
      <c r="B38" s="23"/>
    </row>
    <row r="39" spans="2:2" ht="14.25" x14ac:dyDescent="0.2">
      <c r="B39" s="23"/>
    </row>
    <row r="40" spans="2:2" ht="14.25" x14ac:dyDescent="0.2">
      <c r="B40" s="23"/>
    </row>
    <row r="41" spans="2:2" ht="14.25" x14ac:dyDescent="0.2">
      <c r="B41" s="23"/>
    </row>
    <row r="42" spans="2:2" ht="14.25" x14ac:dyDescent="0.2">
      <c r="B42" s="23"/>
    </row>
    <row r="43" spans="2:2" ht="14.25" x14ac:dyDescent="0.2">
      <c r="B43" s="23"/>
    </row>
    <row r="44" spans="2:2" ht="14.25" x14ac:dyDescent="0.2">
      <c r="B44" s="23"/>
    </row>
    <row r="45" spans="2:2" ht="14.25" x14ac:dyDescent="0.2">
      <c r="B45" s="23"/>
    </row>
    <row r="46" spans="2:2" ht="14.25" x14ac:dyDescent="0.2">
      <c r="B46" s="23"/>
    </row>
    <row r="47" spans="2:2" ht="14.25" x14ac:dyDescent="0.2">
      <c r="B47" s="23"/>
    </row>
    <row r="48" spans="2:2" ht="14.25" x14ac:dyDescent="0.2">
      <c r="B48" s="23"/>
    </row>
    <row r="49" spans="2:2" ht="14.25" x14ac:dyDescent="0.2">
      <c r="B49" s="23"/>
    </row>
    <row r="50" spans="2:2" ht="14.25" x14ac:dyDescent="0.2">
      <c r="B50" s="23"/>
    </row>
    <row r="51" spans="2:2" ht="14.25" x14ac:dyDescent="0.2">
      <c r="B51" s="23"/>
    </row>
    <row r="52" spans="2:2" ht="14.25" x14ac:dyDescent="0.2">
      <c r="B52" s="23"/>
    </row>
    <row r="53" spans="2:2" ht="14.25" x14ac:dyDescent="0.2">
      <c r="B53" s="23"/>
    </row>
    <row r="54" spans="2:2" ht="14.25" x14ac:dyDescent="0.2">
      <c r="B54" s="23"/>
    </row>
    <row r="55" spans="2:2" ht="14.25" x14ac:dyDescent="0.2">
      <c r="B55" s="23"/>
    </row>
    <row r="56" spans="2:2" ht="14.25" x14ac:dyDescent="0.2">
      <c r="B56" s="23"/>
    </row>
    <row r="57" spans="2:2" ht="14.25" x14ac:dyDescent="0.2">
      <c r="B57" s="23"/>
    </row>
    <row r="58" spans="2:2" ht="14.25" x14ac:dyDescent="0.2">
      <c r="B58" s="23"/>
    </row>
    <row r="59" spans="2:2" ht="14.25" x14ac:dyDescent="0.2">
      <c r="B59" s="23"/>
    </row>
    <row r="60" spans="2:2" ht="14.25" x14ac:dyDescent="0.2">
      <c r="B60" s="23"/>
    </row>
    <row r="61" spans="2:2" ht="14.25" x14ac:dyDescent="0.2">
      <c r="B61" s="23"/>
    </row>
    <row r="62" spans="2:2" ht="14.25" x14ac:dyDescent="0.2">
      <c r="B62" s="23"/>
    </row>
    <row r="63" spans="2:2" ht="14.25" x14ac:dyDescent="0.2">
      <c r="B63" s="23"/>
    </row>
    <row r="64" spans="2:2" ht="14.25" x14ac:dyDescent="0.2">
      <c r="B64" s="23"/>
    </row>
    <row r="65" spans="2:2" ht="14.25" x14ac:dyDescent="0.2">
      <c r="B65" s="23"/>
    </row>
    <row r="66" spans="2:2" ht="14.25" x14ac:dyDescent="0.2">
      <c r="B66" s="23"/>
    </row>
    <row r="67" spans="2:2" ht="14.25" x14ac:dyDescent="0.2">
      <c r="B67" s="23"/>
    </row>
    <row r="68" spans="2:2" ht="14.25" x14ac:dyDescent="0.2">
      <c r="B68" s="23"/>
    </row>
    <row r="69" spans="2:2" ht="14.25" x14ac:dyDescent="0.2">
      <c r="B69" s="23"/>
    </row>
    <row r="70" spans="2:2" ht="14.25" x14ac:dyDescent="0.2">
      <c r="B70" s="23"/>
    </row>
    <row r="71" spans="2:2" ht="14.25" x14ac:dyDescent="0.2">
      <c r="B71" s="23"/>
    </row>
    <row r="72" spans="2:2" ht="14.25" x14ac:dyDescent="0.2">
      <c r="B72" s="23"/>
    </row>
    <row r="73" spans="2:2" ht="14.25" x14ac:dyDescent="0.2">
      <c r="B73" s="23"/>
    </row>
    <row r="74" spans="2:2" ht="14.25" x14ac:dyDescent="0.2">
      <c r="B74" s="23"/>
    </row>
    <row r="75" spans="2:2" ht="14.25" x14ac:dyDescent="0.2">
      <c r="B75" s="23"/>
    </row>
    <row r="76" spans="2:2" ht="14.25" x14ac:dyDescent="0.2">
      <c r="B76" s="23"/>
    </row>
    <row r="77" spans="2:2" ht="14.25" x14ac:dyDescent="0.2">
      <c r="B77" s="23"/>
    </row>
    <row r="78" spans="2:2" ht="14.25" x14ac:dyDescent="0.2">
      <c r="B78" s="23"/>
    </row>
    <row r="79" spans="2:2" ht="14.25" x14ac:dyDescent="0.2">
      <c r="B79" s="23"/>
    </row>
    <row r="80" spans="2:2" ht="14.25" x14ac:dyDescent="0.2">
      <c r="B80" s="23"/>
    </row>
    <row r="81" spans="2:2" ht="14.25" x14ac:dyDescent="0.2">
      <c r="B81" s="23"/>
    </row>
    <row r="82" spans="2:2" ht="14.25" x14ac:dyDescent="0.2">
      <c r="B82" s="23"/>
    </row>
    <row r="83" spans="2:2" ht="14.25" x14ac:dyDescent="0.2">
      <c r="B83" s="23"/>
    </row>
    <row r="84" spans="2:2" ht="14.25" x14ac:dyDescent="0.2">
      <c r="B84" s="23"/>
    </row>
    <row r="85" spans="2:2" ht="14.25" x14ac:dyDescent="0.2">
      <c r="B85" s="23"/>
    </row>
    <row r="86" spans="2:2" ht="14.25" x14ac:dyDescent="0.2">
      <c r="B86" s="23"/>
    </row>
    <row r="87" spans="2:2" ht="14.25" x14ac:dyDescent="0.2">
      <c r="B87" s="23"/>
    </row>
    <row r="88" spans="2:2" ht="14.25" x14ac:dyDescent="0.2">
      <c r="B88" s="23"/>
    </row>
    <row r="89" spans="2:2" ht="14.25" x14ac:dyDescent="0.2">
      <c r="B89" s="23"/>
    </row>
    <row r="90" spans="2:2" ht="14.25" x14ac:dyDescent="0.2">
      <c r="B90" s="23"/>
    </row>
    <row r="91" spans="2:2" ht="14.25" x14ac:dyDescent="0.2">
      <c r="B91" s="23"/>
    </row>
    <row r="92" spans="2:2" ht="14.25" x14ac:dyDescent="0.2">
      <c r="B92" s="23"/>
    </row>
    <row r="93" spans="2:2" ht="14.25" x14ac:dyDescent="0.2">
      <c r="B93" s="23"/>
    </row>
    <row r="94" spans="2:2" ht="14.25" x14ac:dyDescent="0.2">
      <c r="B94" s="23"/>
    </row>
    <row r="95" spans="2:2" ht="14.25" x14ac:dyDescent="0.2">
      <c r="B95" s="23"/>
    </row>
    <row r="96" spans="2:2" ht="14.25" x14ac:dyDescent="0.2">
      <c r="B96" s="23"/>
    </row>
    <row r="97" spans="2:2" ht="14.25" x14ac:dyDescent="0.2">
      <c r="B97" s="23"/>
    </row>
    <row r="98" spans="2:2" ht="14.25" x14ac:dyDescent="0.2">
      <c r="B98" s="23"/>
    </row>
    <row r="99" spans="2:2" ht="14.25" x14ac:dyDescent="0.2">
      <c r="B99" s="23"/>
    </row>
    <row r="100" spans="2:2" ht="14.25" x14ac:dyDescent="0.2">
      <c r="B100" s="23"/>
    </row>
    <row r="101" spans="2:2" ht="14.25" x14ac:dyDescent="0.2">
      <c r="B101" s="23"/>
    </row>
    <row r="102" spans="2:2" ht="14.25" x14ac:dyDescent="0.2">
      <c r="B102" s="23"/>
    </row>
    <row r="103" spans="2:2" ht="14.25" x14ac:dyDescent="0.2">
      <c r="B103" s="23"/>
    </row>
    <row r="104" spans="2:2" ht="14.25" x14ac:dyDescent="0.2">
      <c r="B104" s="23"/>
    </row>
    <row r="105" spans="2:2" ht="14.25" x14ac:dyDescent="0.2">
      <c r="B105" s="23"/>
    </row>
    <row r="106" spans="2:2" ht="14.25" x14ac:dyDescent="0.2">
      <c r="B106" s="23"/>
    </row>
    <row r="107" spans="2:2" ht="14.25" x14ac:dyDescent="0.2">
      <c r="B107" s="23"/>
    </row>
    <row r="108" spans="2:2" ht="14.25" x14ac:dyDescent="0.2">
      <c r="B108" s="23"/>
    </row>
    <row r="109" spans="2:2" ht="14.25" x14ac:dyDescent="0.2">
      <c r="B109" s="23"/>
    </row>
    <row r="110" spans="2:2" ht="14.25" x14ac:dyDescent="0.2">
      <c r="B110" s="23"/>
    </row>
    <row r="111" spans="2:2" ht="14.25" x14ac:dyDescent="0.2">
      <c r="B111" s="23"/>
    </row>
    <row r="112" spans="2:2" ht="14.25" x14ac:dyDescent="0.2">
      <c r="B112" s="23"/>
    </row>
    <row r="113" spans="2:2" ht="14.25" x14ac:dyDescent="0.2">
      <c r="B113" s="23"/>
    </row>
    <row r="114" spans="2:2" ht="14.25" x14ac:dyDescent="0.2">
      <c r="B114" s="23"/>
    </row>
    <row r="115" spans="2:2" ht="14.25" x14ac:dyDescent="0.2">
      <c r="B115" s="23"/>
    </row>
    <row r="116" spans="2:2" ht="14.25" x14ac:dyDescent="0.2">
      <c r="B116" s="23"/>
    </row>
    <row r="117" spans="2:2" ht="14.25" x14ac:dyDescent="0.2">
      <c r="B117" s="23"/>
    </row>
    <row r="118" spans="2:2" ht="14.25" x14ac:dyDescent="0.2">
      <c r="B118" s="23"/>
    </row>
    <row r="119" spans="2:2" ht="14.25" x14ac:dyDescent="0.2">
      <c r="B119" s="23"/>
    </row>
    <row r="120" spans="2:2" ht="14.25" x14ac:dyDescent="0.2">
      <c r="B120" s="23"/>
    </row>
    <row r="121" spans="2:2" ht="14.25" x14ac:dyDescent="0.2">
      <c r="B121" s="23"/>
    </row>
    <row r="122" spans="2:2" ht="14.25" x14ac:dyDescent="0.2">
      <c r="B122" s="23"/>
    </row>
    <row r="123" spans="2:2" ht="14.25" x14ac:dyDescent="0.2">
      <c r="B123" s="23"/>
    </row>
    <row r="124" spans="2:2" ht="14.25" x14ac:dyDescent="0.2">
      <c r="B124" s="23"/>
    </row>
    <row r="125" spans="2:2" ht="14.25" x14ac:dyDescent="0.2">
      <c r="B125" s="23"/>
    </row>
    <row r="126" spans="2:2" ht="14.25" x14ac:dyDescent="0.2">
      <c r="B126" s="23"/>
    </row>
    <row r="127" spans="2:2" ht="14.25" x14ac:dyDescent="0.2">
      <c r="B127" s="23"/>
    </row>
    <row r="128" spans="2:2" ht="14.25" x14ac:dyDescent="0.2">
      <c r="B128" s="23"/>
    </row>
    <row r="129" spans="2:2" ht="14.25" x14ac:dyDescent="0.2">
      <c r="B129" s="23"/>
    </row>
    <row r="130" spans="2:2" ht="14.25" x14ac:dyDescent="0.2">
      <c r="B130" s="23"/>
    </row>
    <row r="131" spans="2:2" ht="14.25" x14ac:dyDescent="0.2">
      <c r="B131" s="23"/>
    </row>
    <row r="132" spans="2:2" ht="14.25" x14ac:dyDescent="0.2">
      <c r="B132" s="23"/>
    </row>
    <row r="133" spans="2:2" ht="14.25" x14ac:dyDescent="0.2">
      <c r="B133" s="23"/>
    </row>
    <row r="134" spans="2:2" ht="14.25" x14ac:dyDescent="0.2">
      <c r="B134" s="23"/>
    </row>
    <row r="135" spans="2:2" ht="14.25" x14ac:dyDescent="0.2">
      <c r="B135" s="23"/>
    </row>
    <row r="136" spans="2:2" ht="14.25" x14ac:dyDescent="0.2">
      <c r="B136" s="23"/>
    </row>
    <row r="137" spans="2:2" ht="14.25" x14ac:dyDescent="0.2">
      <c r="B137" s="23"/>
    </row>
    <row r="138" spans="2:2" ht="14.25" x14ac:dyDescent="0.2">
      <c r="B138" s="23"/>
    </row>
    <row r="139" spans="2:2" ht="14.25" x14ac:dyDescent="0.2">
      <c r="B139" s="23"/>
    </row>
    <row r="140" spans="2:2" ht="14.25" x14ac:dyDescent="0.2">
      <c r="B140" s="23"/>
    </row>
    <row r="141" spans="2:2" ht="14.25" x14ac:dyDescent="0.2">
      <c r="B141" s="23"/>
    </row>
    <row r="142" spans="2:2" ht="14.25" x14ac:dyDescent="0.2">
      <c r="B142" s="23"/>
    </row>
    <row r="143" spans="2:2" ht="14.25" x14ac:dyDescent="0.2">
      <c r="B143" s="23"/>
    </row>
    <row r="144" spans="2:2" ht="14.25" x14ac:dyDescent="0.2">
      <c r="B144" s="23"/>
    </row>
    <row r="145" spans="2:2" ht="14.25" x14ac:dyDescent="0.2">
      <c r="B145" s="23"/>
    </row>
    <row r="146" spans="2:2" ht="14.25" x14ac:dyDescent="0.2">
      <c r="B146" s="23"/>
    </row>
    <row r="147" spans="2:2" ht="14.25" x14ac:dyDescent="0.2">
      <c r="B147" s="23"/>
    </row>
    <row r="148" spans="2:2" ht="14.25" x14ac:dyDescent="0.2">
      <c r="B148" s="23"/>
    </row>
    <row r="149" spans="2:2" ht="14.25" x14ac:dyDescent="0.2">
      <c r="B149" s="23"/>
    </row>
    <row r="150" spans="2:2" ht="14.25" x14ac:dyDescent="0.2">
      <c r="B150" s="23"/>
    </row>
    <row r="151" spans="2:2" ht="14.25" x14ac:dyDescent="0.2">
      <c r="B151" s="23"/>
    </row>
    <row r="152" spans="2:2" ht="14.25" x14ac:dyDescent="0.2">
      <c r="B152" s="23"/>
    </row>
    <row r="153" spans="2:2" ht="14.25" x14ac:dyDescent="0.2">
      <c r="B153" s="23"/>
    </row>
    <row r="154" spans="2:2" ht="14.25" x14ac:dyDescent="0.2">
      <c r="B154" s="23"/>
    </row>
    <row r="155" spans="2:2" ht="14.25" x14ac:dyDescent="0.2">
      <c r="B155" s="23"/>
    </row>
    <row r="156" spans="2:2" ht="14.25" x14ac:dyDescent="0.2">
      <c r="B156" s="23"/>
    </row>
    <row r="157" spans="2:2" ht="14.25" x14ac:dyDescent="0.2">
      <c r="B157" s="23"/>
    </row>
    <row r="158" spans="2:2" ht="14.25" x14ac:dyDescent="0.2">
      <c r="B158" s="23"/>
    </row>
    <row r="159" spans="2:2" ht="14.25" x14ac:dyDescent="0.2">
      <c r="B159" s="23"/>
    </row>
    <row r="160" spans="2:2" ht="14.25" x14ac:dyDescent="0.2">
      <c r="B160" s="23"/>
    </row>
    <row r="161" spans="2:2" ht="14.25" x14ac:dyDescent="0.2">
      <c r="B161" s="23"/>
    </row>
    <row r="162" spans="2:2" ht="14.25" x14ac:dyDescent="0.2">
      <c r="B162" s="23"/>
    </row>
    <row r="163" spans="2:2" ht="14.25" x14ac:dyDescent="0.2">
      <c r="B163" s="23"/>
    </row>
    <row r="164" spans="2:2" ht="14.25" x14ac:dyDescent="0.2">
      <c r="B164" s="23"/>
    </row>
    <row r="165" spans="2:2" ht="14.25" x14ac:dyDescent="0.2">
      <c r="B165" s="23"/>
    </row>
    <row r="166" spans="2:2" ht="14.25" x14ac:dyDescent="0.2">
      <c r="B166" s="23"/>
    </row>
    <row r="167" spans="2:2" ht="14.25" x14ac:dyDescent="0.2">
      <c r="B167" s="23"/>
    </row>
    <row r="168" spans="2:2" ht="14.25" x14ac:dyDescent="0.2">
      <c r="B168" s="23"/>
    </row>
    <row r="169" spans="2:2" ht="14.25" x14ac:dyDescent="0.2">
      <c r="B169" s="23"/>
    </row>
    <row r="170" spans="2:2" ht="14.25" x14ac:dyDescent="0.2">
      <c r="B170" s="23"/>
    </row>
    <row r="171" spans="2:2" ht="14.25" x14ac:dyDescent="0.2">
      <c r="B171" s="23"/>
    </row>
    <row r="172" spans="2:2" ht="14.25" x14ac:dyDescent="0.2">
      <c r="B172" s="23"/>
    </row>
    <row r="173" spans="2:2" ht="14.25" x14ac:dyDescent="0.2">
      <c r="B173" s="23"/>
    </row>
    <row r="174" spans="2:2" ht="14.25" x14ac:dyDescent="0.2">
      <c r="B174" s="23"/>
    </row>
    <row r="175" spans="2:2" ht="14.25" x14ac:dyDescent="0.2">
      <c r="B175" s="23"/>
    </row>
    <row r="176" spans="2:2" ht="14.25" x14ac:dyDescent="0.2">
      <c r="B176" s="23"/>
    </row>
    <row r="177" spans="2:2" ht="14.25" x14ac:dyDescent="0.2">
      <c r="B177" s="23"/>
    </row>
    <row r="178" spans="2:2" ht="14.25" x14ac:dyDescent="0.2">
      <c r="B178" s="23"/>
    </row>
    <row r="179" spans="2:2" ht="14.25" x14ac:dyDescent="0.2">
      <c r="B179" s="23"/>
    </row>
    <row r="180" spans="2:2" ht="14.25" x14ac:dyDescent="0.2">
      <c r="B180" s="23"/>
    </row>
    <row r="181" spans="2:2" ht="14.25" x14ac:dyDescent="0.2">
      <c r="B181" s="23"/>
    </row>
    <row r="182" spans="2:2" ht="14.25" x14ac:dyDescent="0.2">
      <c r="B182" s="23"/>
    </row>
    <row r="183" spans="2:2" ht="14.25" x14ac:dyDescent="0.2">
      <c r="B183" s="23"/>
    </row>
    <row r="184" spans="2:2" ht="14.25" x14ac:dyDescent="0.2">
      <c r="B184" s="23"/>
    </row>
    <row r="185" spans="2:2" ht="14.25" x14ac:dyDescent="0.2">
      <c r="B185" s="23"/>
    </row>
    <row r="186" spans="2:2" ht="14.25" x14ac:dyDescent="0.2">
      <c r="B186" s="23"/>
    </row>
    <row r="187" spans="2:2" ht="14.25" x14ac:dyDescent="0.2">
      <c r="B187" s="23"/>
    </row>
    <row r="188" spans="2:2" ht="14.25" x14ac:dyDescent="0.2">
      <c r="B188" s="23"/>
    </row>
    <row r="189" spans="2:2" ht="14.25" x14ac:dyDescent="0.2">
      <c r="B189" s="23"/>
    </row>
    <row r="190" spans="2:2" ht="14.25" x14ac:dyDescent="0.2">
      <c r="B190" s="23"/>
    </row>
    <row r="191" spans="2:2" ht="14.25" x14ac:dyDescent="0.2">
      <c r="B191" s="23"/>
    </row>
    <row r="192" spans="2:2" ht="14.25" x14ac:dyDescent="0.2">
      <c r="B192" s="23"/>
    </row>
    <row r="193" spans="2:2" ht="14.25" x14ac:dyDescent="0.2">
      <c r="B193" s="23"/>
    </row>
    <row r="194" spans="2:2" ht="14.25" x14ac:dyDescent="0.2">
      <c r="B194" s="23"/>
    </row>
    <row r="195" spans="2:2" ht="14.25" x14ac:dyDescent="0.2">
      <c r="B195" s="23"/>
    </row>
    <row r="196" spans="2:2" ht="14.25" x14ac:dyDescent="0.2">
      <c r="B196" s="23"/>
    </row>
    <row r="197" spans="2:2" ht="14.25" x14ac:dyDescent="0.2">
      <c r="B197" s="23"/>
    </row>
    <row r="198" spans="2:2" ht="14.25" x14ac:dyDescent="0.2">
      <c r="B198" s="23"/>
    </row>
    <row r="199" spans="2:2" ht="14.25" x14ac:dyDescent="0.2">
      <c r="B199" s="23"/>
    </row>
    <row r="200" spans="2:2" ht="14.25" x14ac:dyDescent="0.2">
      <c r="B200" s="23"/>
    </row>
    <row r="201" spans="2:2" ht="14.25" x14ac:dyDescent="0.2">
      <c r="B201" s="23"/>
    </row>
    <row r="202" spans="2:2" ht="14.25" x14ac:dyDescent="0.2">
      <c r="B202" s="23"/>
    </row>
    <row r="203" spans="2:2" ht="14.25" x14ac:dyDescent="0.2">
      <c r="B203" s="23"/>
    </row>
    <row r="204" spans="2:2" ht="14.25" x14ac:dyDescent="0.2">
      <c r="B204" s="23"/>
    </row>
    <row r="205" spans="2:2" ht="14.25" x14ac:dyDescent="0.2">
      <c r="B205" s="23"/>
    </row>
    <row r="206" spans="2:2" ht="14.25" x14ac:dyDescent="0.2">
      <c r="B206" s="23"/>
    </row>
    <row r="207" spans="2:2" ht="14.25" x14ac:dyDescent="0.2">
      <c r="B207" s="23"/>
    </row>
    <row r="208" spans="2:2" ht="14.25" x14ac:dyDescent="0.2">
      <c r="B208" s="23"/>
    </row>
    <row r="209" spans="2:2" ht="14.25" x14ac:dyDescent="0.2">
      <c r="B209" s="23"/>
    </row>
    <row r="210" spans="2:2" ht="14.25" x14ac:dyDescent="0.2">
      <c r="B210" s="23"/>
    </row>
    <row r="211" spans="2:2" ht="14.25" x14ac:dyDescent="0.2">
      <c r="B211" s="23"/>
    </row>
    <row r="212" spans="2:2" ht="14.25" x14ac:dyDescent="0.2">
      <c r="B212" s="23"/>
    </row>
    <row r="213" spans="2:2" ht="14.25" x14ac:dyDescent="0.2">
      <c r="B213" s="23"/>
    </row>
    <row r="214" spans="2:2" ht="14.25" x14ac:dyDescent="0.2">
      <c r="B214" s="23"/>
    </row>
    <row r="215" spans="2:2" ht="14.25" x14ac:dyDescent="0.2">
      <c r="B215" s="23"/>
    </row>
    <row r="216" spans="2:2" ht="14.25" x14ac:dyDescent="0.2">
      <c r="B216" s="23"/>
    </row>
    <row r="217" spans="2:2" ht="14.25" x14ac:dyDescent="0.2">
      <c r="B217" s="23"/>
    </row>
    <row r="218" spans="2:2" ht="14.25" x14ac:dyDescent="0.2">
      <c r="B218" s="23"/>
    </row>
    <row r="219" spans="2:2" ht="14.25" x14ac:dyDescent="0.2">
      <c r="B219" s="23"/>
    </row>
    <row r="220" spans="2:2" ht="14.25" x14ac:dyDescent="0.2">
      <c r="B220" s="23"/>
    </row>
    <row r="221" spans="2:2" ht="14.25" x14ac:dyDescent="0.2">
      <c r="B221" s="23"/>
    </row>
    <row r="222" spans="2:2" ht="14.25" x14ac:dyDescent="0.2">
      <c r="B222" s="23"/>
    </row>
    <row r="223" spans="2:2" ht="14.25" x14ac:dyDescent="0.2">
      <c r="B223" s="23"/>
    </row>
    <row r="224" spans="2:2" ht="14.25" x14ac:dyDescent="0.2">
      <c r="B224" s="23"/>
    </row>
    <row r="225" spans="2:2" ht="14.25" x14ac:dyDescent="0.2">
      <c r="B225" s="23"/>
    </row>
    <row r="226" spans="2:2" ht="14.25" x14ac:dyDescent="0.2">
      <c r="B226" s="23"/>
    </row>
    <row r="227" spans="2:2" ht="14.25" x14ac:dyDescent="0.2">
      <c r="B227" s="23"/>
    </row>
    <row r="228" spans="2:2" ht="14.25" x14ac:dyDescent="0.2">
      <c r="B228" s="23"/>
    </row>
    <row r="229" spans="2:2" ht="14.25" x14ac:dyDescent="0.2">
      <c r="B229" s="23"/>
    </row>
    <row r="230" spans="2:2" ht="14.25" x14ac:dyDescent="0.2">
      <c r="B230" s="23"/>
    </row>
    <row r="231" spans="2:2" ht="14.25" x14ac:dyDescent="0.2">
      <c r="B231" s="23"/>
    </row>
    <row r="232" spans="2:2" ht="14.25" x14ac:dyDescent="0.2">
      <c r="B232" s="23"/>
    </row>
    <row r="233" spans="2:2" ht="14.25" x14ac:dyDescent="0.2">
      <c r="B233" s="23"/>
    </row>
    <row r="234" spans="2:2" ht="14.25" x14ac:dyDescent="0.2">
      <c r="B234" s="23"/>
    </row>
    <row r="235" spans="2:2" ht="14.25" x14ac:dyDescent="0.2">
      <c r="B235" s="23"/>
    </row>
    <row r="236" spans="2:2" ht="14.25" x14ac:dyDescent="0.2">
      <c r="B236" s="23"/>
    </row>
    <row r="237" spans="2:2" ht="14.25" x14ac:dyDescent="0.2">
      <c r="B237" s="23"/>
    </row>
    <row r="238" spans="2:2" ht="14.25" x14ac:dyDescent="0.2">
      <c r="B238" s="23"/>
    </row>
    <row r="239" spans="2:2" ht="14.25" x14ac:dyDescent="0.2">
      <c r="B239" s="23"/>
    </row>
    <row r="240" spans="2:2" ht="14.25" x14ac:dyDescent="0.2">
      <c r="B240" s="23"/>
    </row>
    <row r="241" spans="2:2" ht="14.25" x14ac:dyDescent="0.2">
      <c r="B241" s="23"/>
    </row>
    <row r="242" spans="2:2" ht="14.25" x14ac:dyDescent="0.2">
      <c r="B242" s="23"/>
    </row>
    <row r="243" spans="2:2" ht="14.25" x14ac:dyDescent="0.2">
      <c r="B243" s="23"/>
    </row>
    <row r="244" spans="2:2" ht="14.25" x14ac:dyDescent="0.2">
      <c r="B244" s="23"/>
    </row>
    <row r="245" spans="2:2" ht="14.25" x14ac:dyDescent="0.2">
      <c r="B245" s="23"/>
    </row>
    <row r="246" spans="2:2" ht="14.25" x14ac:dyDescent="0.2">
      <c r="B246" s="23"/>
    </row>
    <row r="247" spans="2:2" ht="14.25" x14ac:dyDescent="0.2">
      <c r="B247" s="23"/>
    </row>
    <row r="248" spans="2:2" ht="14.25" x14ac:dyDescent="0.2">
      <c r="B248" s="23"/>
    </row>
    <row r="249" spans="2:2" ht="14.25" x14ac:dyDescent="0.2">
      <c r="B249" s="23"/>
    </row>
    <row r="250" spans="2:2" ht="14.25" x14ac:dyDescent="0.2">
      <c r="B250" s="23"/>
    </row>
    <row r="251" spans="2:2" ht="14.25" x14ac:dyDescent="0.2">
      <c r="B251" s="23"/>
    </row>
    <row r="252" spans="2:2" ht="14.25" x14ac:dyDescent="0.2">
      <c r="B252" s="23"/>
    </row>
    <row r="253" spans="2:2" ht="14.25" x14ac:dyDescent="0.2">
      <c r="B253" s="23"/>
    </row>
    <row r="254" spans="2:2" ht="14.25" x14ac:dyDescent="0.2">
      <c r="B254" s="23"/>
    </row>
    <row r="255" spans="2:2" ht="14.25" x14ac:dyDescent="0.2">
      <c r="B255" s="23"/>
    </row>
    <row r="256" spans="2:2" ht="14.25" x14ac:dyDescent="0.2">
      <c r="B256" s="23"/>
    </row>
    <row r="257" spans="2:2" ht="14.25" x14ac:dyDescent="0.2">
      <c r="B257" s="23"/>
    </row>
    <row r="258" spans="2:2" ht="14.25" x14ac:dyDescent="0.2">
      <c r="B258" s="23"/>
    </row>
    <row r="259" spans="2:2" ht="14.25" x14ac:dyDescent="0.2">
      <c r="B259" s="23"/>
    </row>
    <row r="260" spans="2:2" ht="14.25" x14ac:dyDescent="0.2">
      <c r="B260" s="23"/>
    </row>
    <row r="261" spans="2:2" ht="14.25" x14ac:dyDescent="0.2">
      <c r="B261" s="23"/>
    </row>
    <row r="262" spans="2:2" ht="14.25" x14ac:dyDescent="0.2">
      <c r="B262" s="23"/>
    </row>
    <row r="263" spans="2:2" ht="14.25" x14ac:dyDescent="0.2">
      <c r="B263" s="23"/>
    </row>
    <row r="264" spans="2:2" ht="14.25" x14ac:dyDescent="0.2">
      <c r="B264" s="23"/>
    </row>
    <row r="265" spans="2:2" ht="14.25" x14ac:dyDescent="0.2">
      <c r="B265" s="23"/>
    </row>
    <row r="266" spans="2:2" ht="14.25" x14ac:dyDescent="0.2">
      <c r="B266" s="23"/>
    </row>
    <row r="267" spans="2:2" ht="14.25" x14ac:dyDescent="0.2">
      <c r="B267" s="23"/>
    </row>
    <row r="268" spans="2:2" ht="14.25" x14ac:dyDescent="0.2">
      <c r="B268" s="23"/>
    </row>
    <row r="269" spans="2:2" ht="14.25" x14ac:dyDescent="0.2">
      <c r="B269" s="23"/>
    </row>
    <row r="270" spans="2:2" ht="14.25" x14ac:dyDescent="0.2">
      <c r="B270" s="23"/>
    </row>
    <row r="271" spans="2:2" ht="14.25" x14ac:dyDescent="0.2">
      <c r="B271" s="23"/>
    </row>
    <row r="272" spans="2:2" ht="14.25" x14ac:dyDescent="0.2">
      <c r="B272" s="23"/>
    </row>
    <row r="273" spans="2:2" ht="14.25" x14ac:dyDescent="0.2">
      <c r="B273" s="23"/>
    </row>
    <row r="274" spans="2:2" ht="14.25" x14ac:dyDescent="0.2">
      <c r="B274" s="23"/>
    </row>
    <row r="275" spans="2:2" ht="14.25" x14ac:dyDescent="0.2">
      <c r="B275" s="23"/>
    </row>
    <row r="276" spans="2:2" ht="14.25" x14ac:dyDescent="0.2">
      <c r="B276" s="23"/>
    </row>
    <row r="277" spans="2:2" ht="14.25" x14ac:dyDescent="0.2">
      <c r="B277" s="23"/>
    </row>
    <row r="278" spans="2:2" ht="14.25" x14ac:dyDescent="0.2">
      <c r="B278" s="23"/>
    </row>
    <row r="279" spans="2:2" ht="14.25" x14ac:dyDescent="0.2">
      <c r="B279" s="23"/>
    </row>
    <row r="280" spans="2:2" ht="14.25" x14ac:dyDescent="0.2">
      <c r="B280" s="23"/>
    </row>
    <row r="281" spans="2:2" ht="14.25" x14ac:dyDescent="0.2">
      <c r="B281" s="23"/>
    </row>
    <row r="282" spans="2:2" ht="14.25" x14ac:dyDescent="0.2">
      <c r="B282" s="23"/>
    </row>
    <row r="283" spans="2:2" ht="14.25" x14ac:dyDescent="0.2">
      <c r="B283" s="23"/>
    </row>
    <row r="284" spans="2:2" ht="14.25" x14ac:dyDescent="0.2">
      <c r="B284" s="23"/>
    </row>
    <row r="285" spans="2:2" ht="14.25" x14ac:dyDescent="0.2">
      <c r="B285" s="23"/>
    </row>
    <row r="286" spans="2:2" ht="14.25" x14ac:dyDescent="0.2">
      <c r="B286" s="23"/>
    </row>
    <row r="287" spans="2:2" ht="14.25" x14ac:dyDescent="0.2">
      <c r="B287" s="23"/>
    </row>
    <row r="288" spans="2:2" ht="14.25" x14ac:dyDescent="0.2">
      <c r="B288" s="23"/>
    </row>
    <row r="289" spans="2:2" ht="14.25" x14ac:dyDescent="0.2">
      <c r="B289" s="23"/>
    </row>
    <row r="290" spans="2:2" ht="14.25" x14ac:dyDescent="0.2">
      <c r="B290" s="23"/>
    </row>
    <row r="291" spans="2:2" ht="14.25" x14ac:dyDescent="0.2">
      <c r="B291" s="23"/>
    </row>
    <row r="292" spans="2:2" ht="14.25" x14ac:dyDescent="0.2">
      <c r="B292" s="23"/>
    </row>
    <row r="293" spans="2:2" ht="14.25" x14ac:dyDescent="0.2">
      <c r="B293" s="23"/>
    </row>
    <row r="294" spans="2:2" ht="14.25" x14ac:dyDescent="0.2">
      <c r="B294" s="23"/>
    </row>
    <row r="295" spans="2:2" ht="14.25" x14ac:dyDescent="0.2">
      <c r="B295" s="23"/>
    </row>
    <row r="296" spans="2:2" ht="14.25" x14ac:dyDescent="0.2">
      <c r="B296" s="23"/>
    </row>
    <row r="297" spans="2:2" ht="14.25" x14ac:dyDescent="0.2">
      <c r="B297" s="23"/>
    </row>
    <row r="298" spans="2:2" ht="14.25" x14ac:dyDescent="0.2">
      <c r="B298" s="23"/>
    </row>
    <row r="299" spans="2:2" ht="14.25" x14ac:dyDescent="0.2">
      <c r="B299" s="23"/>
    </row>
    <row r="300" spans="2:2" ht="14.25" x14ac:dyDescent="0.2">
      <c r="B300" s="23"/>
    </row>
    <row r="301" spans="2:2" ht="14.25" x14ac:dyDescent="0.2">
      <c r="B301" s="23"/>
    </row>
    <row r="302" spans="2:2" ht="14.25" x14ac:dyDescent="0.2">
      <c r="B302" s="23"/>
    </row>
    <row r="303" spans="2:2" ht="14.25" x14ac:dyDescent="0.2">
      <c r="B303" s="23"/>
    </row>
    <row r="304" spans="2:2" ht="14.25" x14ac:dyDescent="0.2">
      <c r="B304" s="23"/>
    </row>
    <row r="305" spans="2:2" ht="14.25" x14ac:dyDescent="0.2">
      <c r="B305" s="23"/>
    </row>
    <row r="306" spans="2:2" ht="14.25" x14ac:dyDescent="0.2">
      <c r="B306" s="23"/>
    </row>
    <row r="307" spans="2:2" ht="14.25" x14ac:dyDescent="0.2">
      <c r="B307" s="23"/>
    </row>
    <row r="308" spans="2:2" ht="14.25" x14ac:dyDescent="0.2">
      <c r="B308" s="23"/>
    </row>
    <row r="309" spans="2:2" ht="14.25" x14ac:dyDescent="0.2">
      <c r="B309" s="23"/>
    </row>
    <row r="310" spans="2:2" ht="14.25" x14ac:dyDescent="0.2">
      <c r="B310" s="23"/>
    </row>
    <row r="311" spans="2:2" ht="14.25" x14ac:dyDescent="0.2">
      <c r="B311" s="23"/>
    </row>
    <row r="312" spans="2:2" ht="14.25" x14ac:dyDescent="0.2">
      <c r="B312" s="23"/>
    </row>
    <row r="313" spans="2:2" ht="14.25" x14ac:dyDescent="0.2">
      <c r="B313" s="23"/>
    </row>
    <row r="314" spans="2:2" ht="14.25" x14ac:dyDescent="0.2">
      <c r="B314" s="23"/>
    </row>
    <row r="315" spans="2:2" ht="14.25" x14ac:dyDescent="0.2">
      <c r="B315" s="23"/>
    </row>
    <row r="316" spans="2:2" ht="14.25" x14ac:dyDescent="0.2">
      <c r="B316" s="23"/>
    </row>
    <row r="317" spans="2:2" ht="14.25" x14ac:dyDescent="0.2">
      <c r="B317" s="23"/>
    </row>
    <row r="318" spans="2:2" ht="14.25" x14ac:dyDescent="0.2">
      <c r="B318" s="23"/>
    </row>
    <row r="319" spans="2:2" ht="14.25" x14ac:dyDescent="0.2">
      <c r="B319" s="23"/>
    </row>
    <row r="320" spans="2:2" ht="14.25" x14ac:dyDescent="0.2">
      <c r="B320" s="23"/>
    </row>
    <row r="321" spans="2:2" ht="14.25" x14ac:dyDescent="0.2">
      <c r="B321" s="23"/>
    </row>
    <row r="322" spans="2:2" ht="14.25" x14ac:dyDescent="0.2">
      <c r="B322" s="23"/>
    </row>
    <row r="323" spans="2:2" ht="14.25" x14ac:dyDescent="0.2">
      <c r="B323" s="23"/>
    </row>
    <row r="324" spans="2:2" ht="14.25" x14ac:dyDescent="0.2">
      <c r="B324" s="23"/>
    </row>
    <row r="325" spans="2:2" ht="14.25" x14ac:dyDescent="0.2">
      <c r="B325" s="23"/>
    </row>
    <row r="326" spans="2:2" ht="14.25" x14ac:dyDescent="0.2">
      <c r="B326" s="23"/>
    </row>
    <row r="327" spans="2:2" ht="14.25" x14ac:dyDescent="0.2">
      <c r="B327" s="23"/>
    </row>
    <row r="328" spans="2:2" ht="14.25" x14ac:dyDescent="0.2">
      <c r="B328" s="23"/>
    </row>
    <row r="329" spans="2:2" ht="14.25" x14ac:dyDescent="0.2">
      <c r="B329" s="23"/>
    </row>
    <row r="330" spans="2:2" ht="14.25" x14ac:dyDescent="0.2">
      <c r="B330" s="23"/>
    </row>
    <row r="331" spans="2:2" ht="14.25" x14ac:dyDescent="0.2">
      <c r="B331" s="23"/>
    </row>
    <row r="332" spans="2:2" ht="14.25" x14ac:dyDescent="0.2">
      <c r="B332" s="23"/>
    </row>
    <row r="333" spans="2:2" ht="14.25" x14ac:dyDescent="0.2">
      <c r="B333" s="23"/>
    </row>
    <row r="334" spans="2:2" ht="14.25" x14ac:dyDescent="0.2">
      <c r="B334" s="23"/>
    </row>
    <row r="335" spans="2:2" ht="14.25" x14ac:dyDescent="0.2">
      <c r="B335" s="23"/>
    </row>
    <row r="336" spans="2:2" ht="14.25" x14ac:dyDescent="0.2">
      <c r="B336" s="23"/>
    </row>
    <row r="337" spans="2:2" ht="14.25" x14ac:dyDescent="0.2">
      <c r="B337" s="23"/>
    </row>
    <row r="338" spans="2:2" ht="14.25" x14ac:dyDescent="0.2">
      <c r="B338" s="23"/>
    </row>
    <row r="339" spans="2:2" ht="14.25" x14ac:dyDescent="0.2">
      <c r="B339" s="23"/>
    </row>
    <row r="340" spans="2:2" ht="14.25" x14ac:dyDescent="0.2">
      <c r="B340" s="23"/>
    </row>
    <row r="341" spans="2:2" ht="14.25" x14ac:dyDescent="0.2">
      <c r="B341" s="23"/>
    </row>
    <row r="342" spans="2:2" ht="14.25" x14ac:dyDescent="0.2">
      <c r="B342" s="23"/>
    </row>
    <row r="343" spans="2:2" ht="14.25" x14ac:dyDescent="0.2">
      <c r="B343" s="23"/>
    </row>
    <row r="344" spans="2:2" ht="14.25" x14ac:dyDescent="0.2">
      <c r="B344" s="23"/>
    </row>
    <row r="345" spans="2:2" ht="14.25" x14ac:dyDescent="0.2">
      <c r="B345" s="23"/>
    </row>
    <row r="346" spans="2:2" ht="14.25" x14ac:dyDescent="0.2">
      <c r="B346" s="23"/>
    </row>
    <row r="347" spans="2:2" ht="14.25" x14ac:dyDescent="0.2">
      <c r="B347" s="23"/>
    </row>
    <row r="348" spans="2:2" ht="14.25" x14ac:dyDescent="0.2">
      <c r="B348" s="23"/>
    </row>
    <row r="349" spans="2:2" ht="14.25" x14ac:dyDescent="0.2">
      <c r="B349" s="23"/>
    </row>
    <row r="350" spans="2:2" ht="14.25" x14ac:dyDescent="0.2">
      <c r="B350" s="23"/>
    </row>
    <row r="351" spans="2:2" ht="14.25" x14ac:dyDescent="0.2">
      <c r="B351" s="23"/>
    </row>
    <row r="352" spans="2:2" ht="14.25" x14ac:dyDescent="0.2">
      <c r="B352" s="23"/>
    </row>
    <row r="353" spans="2:2" ht="14.25" x14ac:dyDescent="0.2">
      <c r="B353" s="23"/>
    </row>
    <row r="354" spans="2:2" ht="14.25" x14ac:dyDescent="0.2">
      <c r="B354" s="23"/>
    </row>
    <row r="355" spans="2:2" ht="14.25" x14ac:dyDescent="0.2">
      <c r="B355" s="23"/>
    </row>
    <row r="356" spans="2:2" ht="14.25" x14ac:dyDescent="0.2">
      <c r="B356" s="23"/>
    </row>
    <row r="357" spans="2:2" ht="14.25" x14ac:dyDescent="0.2">
      <c r="B357" s="23"/>
    </row>
    <row r="358" spans="2:2" ht="14.25" x14ac:dyDescent="0.2">
      <c r="B358" s="23"/>
    </row>
    <row r="359" spans="2:2" ht="14.25" x14ac:dyDescent="0.2">
      <c r="B359" s="23"/>
    </row>
    <row r="360" spans="2:2" ht="14.25" x14ac:dyDescent="0.2">
      <c r="B360" s="23"/>
    </row>
    <row r="361" spans="2:2" ht="14.25" x14ac:dyDescent="0.2">
      <c r="B361" s="23"/>
    </row>
    <row r="362" spans="2:2" ht="14.25" x14ac:dyDescent="0.2">
      <c r="B362" s="23"/>
    </row>
    <row r="363" spans="2:2" ht="14.25" x14ac:dyDescent="0.2">
      <c r="B363" s="23"/>
    </row>
    <row r="364" spans="2:2" ht="14.25" x14ac:dyDescent="0.2">
      <c r="B364" s="23"/>
    </row>
    <row r="365" spans="2:2" ht="14.25" x14ac:dyDescent="0.2">
      <c r="B365" s="23"/>
    </row>
    <row r="366" spans="2:2" ht="14.25" x14ac:dyDescent="0.2">
      <c r="B366" s="23"/>
    </row>
    <row r="367" spans="2:2" ht="14.25" x14ac:dyDescent="0.2">
      <c r="B367" s="23"/>
    </row>
    <row r="368" spans="2:2" ht="14.25" x14ac:dyDescent="0.2">
      <c r="B368" s="23"/>
    </row>
    <row r="369" spans="2:2" ht="14.25" x14ac:dyDescent="0.2">
      <c r="B369" s="23"/>
    </row>
    <row r="370" spans="2:2" ht="14.25" x14ac:dyDescent="0.2">
      <c r="B370" s="23"/>
    </row>
    <row r="371" spans="2:2" ht="14.25" x14ac:dyDescent="0.2">
      <c r="B371" s="23"/>
    </row>
    <row r="372" spans="2:2" ht="14.25" x14ac:dyDescent="0.2">
      <c r="B372" s="23"/>
    </row>
    <row r="373" spans="2:2" ht="14.25" x14ac:dyDescent="0.2">
      <c r="B373" s="23"/>
    </row>
    <row r="374" spans="2:2" ht="14.25" x14ac:dyDescent="0.2">
      <c r="B374" s="23"/>
    </row>
    <row r="375" spans="2:2" ht="14.25" x14ac:dyDescent="0.2">
      <c r="B375" s="23"/>
    </row>
    <row r="376" spans="2:2" ht="14.25" x14ac:dyDescent="0.2">
      <c r="B376" s="23"/>
    </row>
    <row r="377" spans="2:2" ht="14.25" x14ac:dyDescent="0.2">
      <c r="B377" s="23"/>
    </row>
    <row r="378" spans="2:2" ht="14.25" x14ac:dyDescent="0.2">
      <c r="B378" s="23"/>
    </row>
    <row r="379" spans="2:2" ht="14.25" x14ac:dyDescent="0.2">
      <c r="B379" s="23"/>
    </row>
    <row r="380" spans="2:2" ht="14.25" x14ac:dyDescent="0.2">
      <c r="B380" s="23"/>
    </row>
    <row r="381" spans="2:2" ht="14.25" x14ac:dyDescent="0.2">
      <c r="B381" s="23"/>
    </row>
    <row r="382" spans="2:2" ht="14.25" x14ac:dyDescent="0.2">
      <c r="B382" s="23"/>
    </row>
    <row r="383" spans="2:2" ht="14.25" x14ac:dyDescent="0.2">
      <c r="B383" s="23"/>
    </row>
    <row r="384" spans="2:2" ht="14.25" x14ac:dyDescent="0.2">
      <c r="B384" s="23"/>
    </row>
    <row r="385" spans="2:2" ht="14.25" x14ac:dyDescent="0.2">
      <c r="B385" s="23"/>
    </row>
    <row r="386" spans="2:2" ht="14.25" x14ac:dyDescent="0.2">
      <c r="B386" s="23"/>
    </row>
    <row r="387" spans="2:2" ht="14.25" x14ac:dyDescent="0.2">
      <c r="B387" s="23"/>
    </row>
    <row r="388" spans="2:2" ht="14.25" x14ac:dyDescent="0.2">
      <c r="B388" s="23"/>
    </row>
    <row r="389" spans="2:2" ht="14.25" x14ac:dyDescent="0.2">
      <c r="B389" s="23"/>
    </row>
    <row r="390" spans="2:2" ht="14.25" x14ac:dyDescent="0.2">
      <c r="B390" s="23"/>
    </row>
    <row r="391" spans="2:2" ht="14.25" x14ac:dyDescent="0.2">
      <c r="B391" s="23"/>
    </row>
    <row r="392" spans="2:2" ht="14.25" x14ac:dyDescent="0.2">
      <c r="B392" s="23"/>
    </row>
    <row r="393" spans="2:2" ht="14.25" x14ac:dyDescent="0.2">
      <c r="B393" s="23"/>
    </row>
    <row r="394" spans="2:2" ht="14.25" x14ac:dyDescent="0.2">
      <c r="B394" s="23"/>
    </row>
    <row r="395" spans="2:2" ht="14.25" x14ac:dyDescent="0.2">
      <c r="B395" s="23"/>
    </row>
    <row r="396" spans="2:2" ht="14.25" x14ac:dyDescent="0.2">
      <c r="B396" s="23"/>
    </row>
    <row r="397" spans="2:2" ht="14.25" x14ac:dyDescent="0.2">
      <c r="B397" s="23"/>
    </row>
    <row r="398" spans="2:2" ht="14.25" x14ac:dyDescent="0.2">
      <c r="B398" s="23"/>
    </row>
    <row r="399" spans="2:2" ht="14.25" x14ac:dyDescent="0.2">
      <c r="B399" s="23"/>
    </row>
    <row r="400" spans="2:2" ht="14.25" x14ac:dyDescent="0.2">
      <c r="B400" s="23"/>
    </row>
    <row r="401" spans="2:2" ht="14.25" x14ac:dyDescent="0.2">
      <c r="B401" s="23"/>
    </row>
    <row r="402" spans="2:2" ht="14.25" x14ac:dyDescent="0.2">
      <c r="B402" s="23"/>
    </row>
    <row r="403" spans="2:2" ht="14.25" x14ac:dyDescent="0.2">
      <c r="B403" s="23"/>
    </row>
    <row r="404" spans="2:2" ht="14.25" x14ac:dyDescent="0.2">
      <c r="B404" s="23"/>
    </row>
    <row r="405" spans="2:2" ht="14.25" x14ac:dyDescent="0.2">
      <c r="B405" s="23"/>
    </row>
    <row r="406" spans="2:2" ht="14.25" x14ac:dyDescent="0.2">
      <c r="B406" s="23"/>
    </row>
    <row r="407" spans="2:2" ht="14.25" x14ac:dyDescent="0.2">
      <c r="B407" s="23"/>
    </row>
    <row r="408" spans="2:2" ht="14.25" x14ac:dyDescent="0.2">
      <c r="B408" s="23"/>
    </row>
    <row r="409" spans="2:2" ht="14.25" x14ac:dyDescent="0.2">
      <c r="B409" s="23"/>
    </row>
    <row r="410" spans="2:2" ht="14.25" x14ac:dyDescent="0.2">
      <c r="B410" s="23"/>
    </row>
    <row r="411" spans="2:2" ht="14.25" x14ac:dyDescent="0.2">
      <c r="B411" s="23"/>
    </row>
    <row r="412" spans="2:2" ht="14.25" x14ac:dyDescent="0.2">
      <c r="B412" s="23"/>
    </row>
    <row r="413" spans="2:2" ht="14.25" x14ac:dyDescent="0.2">
      <c r="B413" s="23"/>
    </row>
    <row r="414" spans="2:2" ht="14.25" x14ac:dyDescent="0.2">
      <c r="B414" s="23"/>
    </row>
    <row r="415" spans="2:2" ht="14.25" x14ac:dyDescent="0.2">
      <c r="B415" s="23"/>
    </row>
    <row r="416" spans="2:2" ht="14.25" x14ac:dyDescent="0.2">
      <c r="B416" s="23"/>
    </row>
    <row r="417" spans="2:2" ht="14.25" x14ac:dyDescent="0.2">
      <c r="B417" s="23"/>
    </row>
    <row r="418" spans="2:2" ht="14.25" x14ac:dyDescent="0.2">
      <c r="B418" s="23"/>
    </row>
    <row r="419" spans="2:2" ht="14.25" x14ac:dyDescent="0.2">
      <c r="B419" s="23"/>
    </row>
    <row r="420" spans="2:2" ht="14.25" x14ac:dyDescent="0.2">
      <c r="B420" s="23"/>
    </row>
    <row r="421" spans="2:2" ht="14.25" x14ac:dyDescent="0.2">
      <c r="B421" s="23"/>
    </row>
    <row r="422" spans="2:2" ht="14.25" x14ac:dyDescent="0.2">
      <c r="B422" s="23"/>
    </row>
    <row r="423" spans="2:2" ht="14.25" x14ac:dyDescent="0.2">
      <c r="B423" s="23"/>
    </row>
    <row r="424" spans="2:2" ht="14.25" x14ac:dyDescent="0.2">
      <c r="B424" s="23"/>
    </row>
    <row r="425" spans="2:2" ht="14.25" x14ac:dyDescent="0.2">
      <c r="B425" s="23"/>
    </row>
    <row r="426" spans="2:2" ht="14.25" x14ac:dyDescent="0.2">
      <c r="B426" s="23"/>
    </row>
    <row r="427" spans="2:2" ht="14.25" x14ac:dyDescent="0.2">
      <c r="B427" s="23"/>
    </row>
    <row r="428" spans="2:2" ht="14.25" x14ac:dyDescent="0.2">
      <c r="B428" s="23"/>
    </row>
    <row r="429" spans="2:2" ht="14.25" x14ac:dyDescent="0.2">
      <c r="B429" s="23"/>
    </row>
    <row r="430" spans="2:2" ht="14.25" x14ac:dyDescent="0.2">
      <c r="B430" s="23"/>
    </row>
    <row r="431" spans="2:2" ht="14.25" x14ac:dyDescent="0.2">
      <c r="B431" s="23"/>
    </row>
    <row r="432" spans="2:2" ht="14.25" x14ac:dyDescent="0.2">
      <c r="B432" s="23"/>
    </row>
    <row r="433" spans="2:2" ht="14.25" x14ac:dyDescent="0.2">
      <c r="B433" s="23"/>
    </row>
    <row r="434" spans="2:2" ht="14.25" x14ac:dyDescent="0.2">
      <c r="B434" s="23"/>
    </row>
    <row r="435" spans="2:2" ht="14.25" x14ac:dyDescent="0.2">
      <c r="B435" s="23"/>
    </row>
    <row r="436" spans="2:2" ht="14.25" x14ac:dyDescent="0.2">
      <c r="B436" s="23"/>
    </row>
    <row r="437" spans="2:2" ht="14.25" x14ac:dyDescent="0.2">
      <c r="B437" s="23"/>
    </row>
    <row r="438" spans="2:2" ht="14.25" x14ac:dyDescent="0.2">
      <c r="B438" s="23"/>
    </row>
    <row r="439" spans="2:2" ht="14.25" x14ac:dyDescent="0.2">
      <c r="B439" s="23"/>
    </row>
    <row r="440" spans="2:2" ht="14.25" x14ac:dyDescent="0.2">
      <c r="B440" s="23"/>
    </row>
    <row r="441" spans="2:2" ht="14.25" x14ac:dyDescent="0.2">
      <c r="B441" s="23"/>
    </row>
    <row r="442" spans="2:2" ht="14.25" x14ac:dyDescent="0.2">
      <c r="B442" s="23"/>
    </row>
    <row r="443" spans="2:2" ht="14.25" x14ac:dyDescent="0.2">
      <c r="B443" s="23"/>
    </row>
    <row r="444" spans="2:2" ht="14.25" x14ac:dyDescent="0.2">
      <c r="B444" s="23"/>
    </row>
    <row r="445" spans="2:2" ht="14.25" x14ac:dyDescent="0.2">
      <c r="B445" s="23"/>
    </row>
    <row r="446" spans="2:2" ht="14.25" x14ac:dyDescent="0.2">
      <c r="B446" s="23"/>
    </row>
    <row r="447" spans="2:2" ht="14.25" x14ac:dyDescent="0.2">
      <c r="B447" s="23"/>
    </row>
    <row r="448" spans="2:2" ht="14.25" x14ac:dyDescent="0.2">
      <c r="B448" s="23"/>
    </row>
    <row r="449" spans="2:2" ht="14.25" x14ac:dyDescent="0.2">
      <c r="B449" s="23"/>
    </row>
    <row r="450" spans="2:2" ht="14.25" x14ac:dyDescent="0.2">
      <c r="B450" s="23"/>
    </row>
    <row r="451" spans="2:2" ht="14.25" x14ac:dyDescent="0.2">
      <c r="B451" s="23"/>
    </row>
    <row r="452" spans="2:2" ht="14.25" x14ac:dyDescent="0.2">
      <c r="B452" s="23"/>
    </row>
    <row r="453" spans="2:2" ht="14.25" x14ac:dyDescent="0.2">
      <c r="B453" s="23"/>
    </row>
    <row r="454" spans="2:2" ht="14.25" x14ac:dyDescent="0.2">
      <c r="B454" s="23"/>
    </row>
    <row r="455" spans="2:2" ht="14.25" x14ac:dyDescent="0.2">
      <c r="B455" s="23"/>
    </row>
    <row r="456" spans="2:2" ht="14.25" x14ac:dyDescent="0.2">
      <c r="B456" s="23"/>
    </row>
    <row r="457" spans="2:2" ht="14.25" x14ac:dyDescent="0.2">
      <c r="B457" s="23"/>
    </row>
    <row r="458" spans="2:2" ht="14.25" x14ac:dyDescent="0.2">
      <c r="B458" s="23"/>
    </row>
    <row r="459" spans="2:2" ht="14.25" x14ac:dyDescent="0.2">
      <c r="B459" s="23"/>
    </row>
    <row r="460" spans="2:2" ht="14.25" x14ac:dyDescent="0.2">
      <c r="B460" s="23"/>
    </row>
    <row r="461" spans="2:2" ht="14.25" x14ac:dyDescent="0.2">
      <c r="B461" s="23"/>
    </row>
    <row r="462" spans="2:2" ht="14.25" x14ac:dyDescent="0.2">
      <c r="B462" s="23"/>
    </row>
    <row r="463" spans="2:2" ht="14.25" x14ac:dyDescent="0.2">
      <c r="B463" s="23"/>
    </row>
    <row r="464" spans="2:2" ht="14.25" x14ac:dyDescent="0.2">
      <c r="B464" s="23"/>
    </row>
    <row r="465" spans="2:2" ht="14.25" x14ac:dyDescent="0.2">
      <c r="B465" s="23"/>
    </row>
    <row r="466" spans="2:2" ht="14.25" x14ac:dyDescent="0.2">
      <c r="B466" s="23"/>
    </row>
    <row r="467" spans="2:2" ht="14.25" x14ac:dyDescent="0.2">
      <c r="B467" s="23"/>
    </row>
    <row r="468" spans="2:2" ht="14.25" x14ac:dyDescent="0.2">
      <c r="B468" s="23"/>
    </row>
    <row r="469" spans="2:2" ht="14.25" x14ac:dyDescent="0.2">
      <c r="B469" s="23"/>
    </row>
    <row r="470" spans="2:2" ht="14.25" x14ac:dyDescent="0.2">
      <c r="B470" s="23"/>
    </row>
    <row r="471" spans="2:2" ht="14.25" x14ac:dyDescent="0.2">
      <c r="B471" s="23"/>
    </row>
    <row r="472" spans="2:2" ht="14.25" x14ac:dyDescent="0.2">
      <c r="B472" s="23"/>
    </row>
    <row r="473" spans="2:2" ht="14.25" x14ac:dyDescent="0.2">
      <c r="B473" s="23"/>
    </row>
    <row r="474" spans="2:2" ht="14.25" x14ac:dyDescent="0.2">
      <c r="B474" s="23"/>
    </row>
    <row r="475" spans="2:2" ht="14.25" x14ac:dyDescent="0.2">
      <c r="B475" s="23"/>
    </row>
    <row r="476" spans="2:2" ht="14.25" x14ac:dyDescent="0.2">
      <c r="B476" s="23"/>
    </row>
    <row r="477" spans="2:2" ht="14.25" x14ac:dyDescent="0.2">
      <c r="B477" s="23"/>
    </row>
    <row r="478" spans="2:2" ht="14.25" x14ac:dyDescent="0.2">
      <c r="B478" s="23"/>
    </row>
    <row r="479" spans="2:2" ht="14.25" x14ac:dyDescent="0.2">
      <c r="B479" s="23"/>
    </row>
    <row r="480" spans="2:2" ht="14.25" x14ac:dyDescent="0.2">
      <c r="B480" s="23"/>
    </row>
    <row r="481" spans="2:2" ht="14.25" x14ac:dyDescent="0.2">
      <c r="B481" s="23"/>
    </row>
    <row r="482" spans="2:2" ht="14.25" x14ac:dyDescent="0.2">
      <c r="B482" s="23"/>
    </row>
    <row r="483" spans="2:2" ht="14.25" x14ac:dyDescent="0.2">
      <c r="B483" s="23"/>
    </row>
    <row r="484" spans="2:2" ht="14.25" x14ac:dyDescent="0.2">
      <c r="B484" s="23"/>
    </row>
    <row r="485" spans="2:2" ht="14.25" x14ac:dyDescent="0.2">
      <c r="B485" s="23"/>
    </row>
    <row r="486" spans="2:2" ht="14.25" x14ac:dyDescent="0.2">
      <c r="B486" s="23"/>
    </row>
    <row r="487" spans="2:2" ht="14.25" x14ac:dyDescent="0.2">
      <c r="B487" s="23"/>
    </row>
    <row r="488" spans="2:2" ht="14.25" x14ac:dyDescent="0.2">
      <c r="B488" s="23"/>
    </row>
    <row r="489" spans="2:2" ht="14.25" x14ac:dyDescent="0.2">
      <c r="B489" s="23"/>
    </row>
    <row r="490" spans="2:2" ht="14.25" x14ac:dyDescent="0.2">
      <c r="B490" s="23"/>
    </row>
    <row r="491" spans="2:2" ht="14.25" x14ac:dyDescent="0.2">
      <c r="B491" s="23"/>
    </row>
    <row r="492" spans="2:2" ht="14.25" x14ac:dyDescent="0.2">
      <c r="B492" s="23"/>
    </row>
    <row r="493" spans="2:2" ht="14.25" x14ac:dyDescent="0.2">
      <c r="B493" s="23"/>
    </row>
    <row r="494" spans="2:2" ht="14.25" x14ac:dyDescent="0.2">
      <c r="B494" s="23"/>
    </row>
    <row r="495" spans="2:2" ht="14.25" x14ac:dyDescent="0.2">
      <c r="B495" s="23"/>
    </row>
    <row r="496" spans="2:2" ht="14.25" x14ac:dyDescent="0.2">
      <c r="B496" s="23"/>
    </row>
    <row r="497" spans="2:2" ht="14.25" x14ac:dyDescent="0.2">
      <c r="B497" s="23"/>
    </row>
    <row r="498" spans="2:2" ht="14.25" x14ac:dyDescent="0.2">
      <c r="B498" s="23"/>
    </row>
    <row r="499" spans="2:2" ht="14.25" x14ac:dyDescent="0.2">
      <c r="B499" s="23"/>
    </row>
    <row r="500" spans="2:2" ht="14.25" x14ac:dyDescent="0.2">
      <c r="B500" s="23"/>
    </row>
    <row r="501" spans="2:2" ht="14.25" x14ac:dyDescent="0.2">
      <c r="B501" s="23"/>
    </row>
    <row r="502" spans="2:2" ht="14.25" x14ac:dyDescent="0.2">
      <c r="B502" s="23"/>
    </row>
    <row r="503" spans="2:2" ht="14.25" x14ac:dyDescent="0.2">
      <c r="B503" s="23"/>
    </row>
    <row r="504" spans="2:2" ht="14.25" x14ac:dyDescent="0.2">
      <c r="B504" s="23"/>
    </row>
    <row r="505" spans="2:2" ht="14.25" x14ac:dyDescent="0.2">
      <c r="B505" s="23"/>
    </row>
    <row r="506" spans="2:2" ht="14.25" x14ac:dyDescent="0.2">
      <c r="B506" s="23"/>
    </row>
    <row r="507" spans="2:2" ht="14.25" x14ac:dyDescent="0.2">
      <c r="B507" s="23"/>
    </row>
    <row r="508" spans="2:2" ht="14.25" x14ac:dyDescent="0.2">
      <c r="B508" s="23"/>
    </row>
    <row r="509" spans="2:2" ht="14.25" x14ac:dyDescent="0.2">
      <c r="B509" s="23"/>
    </row>
    <row r="510" spans="2:2" ht="14.25" x14ac:dyDescent="0.2">
      <c r="B510" s="23"/>
    </row>
    <row r="511" spans="2:2" ht="14.25" x14ac:dyDescent="0.2">
      <c r="B511" s="23"/>
    </row>
    <row r="512" spans="2:2" ht="14.25" x14ac:dyDescent="0.2">
      <c r="B512" s="23"/>
    </row>
    <row r="513" spans="2:2" ht="14.25" x14ac:dyDescent="0.2">
      <c r="B513" s="23"/>
    </row>
    <row r="514" spans="2:2" ht="14.25" x14ac:dyDescent="0.2">
      <c r="B514" s="23"/>
    </row>
    <row r="515" spans="2:2" ht="14.25" x14ac:dyDescent="0.2">
      <c r="B515" s="23"/>
    </row>
    <row r="516" spans="2:2" ht="14.25" x14ac:dyDescent="0.2">
      <c r="B516" s="23"/>
    </row>
    <row r="517" spans="2:2" ht="14.25" x14ac:dyDescent="0.2">
      <c r="B517" s="23"/>
    </row>
    <row r="518" spans="2:2" ht="14.25" x14ac:dyDescent="0.2">
      <c r="B518" s="23"/>
    </row>
    <row r="519" spans="2:2" ht="14.25" x14ac:dyDescent="0.2">
      <c r="B519" s="23"/>
    </row>
    <row r="520" spans="2:2" ht="14.25" x14ac:dyDescent="0.2">
      <c r="B520" s="23"/>
    </row>
    <row r="521" spans="2:2" ht="14.25" x14ac:dyDescent="0.2">
      <c r="B521" s="23"/>
    </row>
    <row r="522" spans="2:2" ht="14.25" x14ac:dyDescent="0.2">
      <c r="B522" s="23"/>
    </row>
    <row r="523" spans="2:2" ht="14.25" x14ac:dyDescent="0.2">
      <c r="B523" s="23"/>
    </row>
    <row r="524" spans="2:2" ht="14.25" x14ac:dyDescent="0.2">
      <c r="B524" s="23"/>
    </row>
    <row r="525" spans="2:2" ht="14.25" x14ac:dyDescent="0.2">
      <c r="B525" s="23"/>
    </row>
    <row r="526" spans="2:2" ht="14.25" x14ac:dyDescent="0.2">
      <c r="B526" s="23"/>
    </row>
    <row r="527" spans="2:2" ht="14.25" x14ac:dyDescent="0.2">
      <c r="B527" s="23"/>
    </row>
    <row r="528" spans="2:2" ht="14.25" x14ac:dyDescent="0.2">
      <c r="B528" s="23"/>
    </row>
    <row r="529" spans="2:2" ht="14.25" x14ac:dyDescent="0.2">
      <c r="B529" s="23"/>
    </row>
    <row r="530" spans="2:2" ht="14.25" x14ac:dyDescent="0.2">
      <c r="B530" s="23"/>
    </row>
    <row r="531" spans="2:2" ht="14.25" x14ac:dyDescent="0.2">
      <c r="B531" s="23"/>
    </row>
    <row r="532" spans="2:2" ht="14.25" x14ac:dyDescent="0.2">
      <c r="B532" s="23"/>
    </row>
    <row r="533" spans="2:2" ht="14.25" x14ac:dyDescent="0.2">
      <c r="B533" s="23"/>
    </row>
    <row r="534" spans="2:2" ht="14.25" x14ac:dyDescent="0.2">
      <c r="B534" s="23"/>
    </row>
    <row r="535" spans="2:2" ht="14.25" x14ac:dyDescent="0.2">
      <c r="B535" s="23"/>
    </row>
    <row r="536" spans="2:2" ht="14.25" x14ac:dyDescent="0.2">
      <c r="B536" s="23"/>
    </row>
    <row r="537" spans="2:2" ht="14.25" x14ac:dyDescent="0.2">
      <c r="B537" s="23"/>
    </row>
    <row r="538" spans="2:2" ht="14.25" x14ac:dyDescent="0.2">
      <c r="B538" s="23"/>
    </row>
    <row r="539" spans="2:2" ht="14.25" x14ac:dyDescent="0.2">
      <c r="B539" s="23"/>
    </row>
    <row r="540" spans="2:2" ht="14.25" x14ac:dyDescent="0.2">
      <c r="B540" s="23"/>
    </row>
    <row r="541" spans="2:2" ht="14.25" x14ac:dyDescent="0.2">
      <c r="B541" s="23"/>
    </row>
    <row r="542" spans="2:2" ht="14.25" x14ac:dyDescent="0.2">
      <c r="B542" s="23"/>
    </row>
    <row r="543" spans="2:2" ht="14.25" x14ac:dyDescent="0.2">
      <c r="B543" s="23"/>
    </row>
    <row r="544" spans="2:2" ht="14.25" x14ac:dyDescent="0.2">
      <c r="B544" s="23"/>
    </row>
    <row r="545" spans="2:2" ht="14.25" x14ac:dyDescent="0.2">
      <c r="B545" s="23"/>
    </row>
    <row r="546" spans="2:2" ht="14.25" x14ac:dyDescent="0.2">
      <c r="B546" s="23"/>
    </row>
    <row r="547" spans="2:2" ht="14.25" x14ac:dyDescent="0.2">
      <c r="B547" s="23"/>
    </row>
    <row r="548" spans="2:2" ht="14.25" x14ac:dyDescent="0.2">
      <c r="B548" s="23"/>
    </row>
    <row r="549" spans="2:2" ht="14.25" x14ac:dyDescent="0.2">
      <c r="B549" s="23"/>
    </row>
    <row r="550" spans="2:2" ht="14.25" x14ac:dyDescent="0.2">
      <c r="B550" s="23"/>
    </row>
    <row r="551" spans="2:2" ht="14.25" x14ac:dyDescent="0.2">
      <c r="B551" s="23"/>
    </row>
    <row r="552" spans="2:2" ht="14.25" x14ac:dyDescent="0.2">
      <c r="B552" s="23"/>
    </row>
    <row r="553" spans="2:2" ht="14.25" x14ac:dyDescent="0.2">
      <c r="B553" s="23"/>
    </row>
    <row r="554" spans="2:2" ht="14.25" x14ac:dyDescent="0.2">
      <c r="B554" s="23"/>
    </row>
    <row r="555" spans="2:2" ht="14.25" x14ac:dyDescent="0.2">
      <c r="B555" s="23"/>
    </row>
    <row r="556" spans="2:2" ht="14.25" x14ac:dyDescent="0.2">
      <c r="B556" s="23"/>
    </row>
    <row r="557" spans="2:2" ht="14.25" x14ac:dyDescent="0.2">
      <c r="B557" s="23"/>
    </row>
    <row r="558" spans="2:2" ht="14.25" x14ac:dyDescent="0.2">
      <c r="B558" s="23"/>
    </row>
    <row r="559" spans="2:2" ht="14.25" x14ac:dyDescent="0.2">
      <c r="B559" s="23"/>
    </row>
    <row r="560" spans="2:2" ht="14.25" x14ac:dyDescent="0.2">
      <c r="B560" s="23"/>
    </row>
    <row r="561" spans="2:2" ht="14.25" x14ac:dyDescent="0.2">
      <c r="B561" s="23"/>
    </row>
    <row r="562" spans="2:2" ht="14.25" x14ac:dyDescent="0.2">
      <c r="B562" s="23"/>
    </row>
    <row r="563" spans="2:2" ht="14.25" x14ac:dyDescent="0.2">
      <c r="B563" s="23"/>
    </row>
    <row r="564" spans="2:2" ht="14.25" x14ac:dyDescent="0.2">
      <c r="B564" s="23"/>
    </row>
    <row r="565" spans="2:2" ht="14.25" x14ac:dyDescent="0.2">
      <c r="B565" s="23"/>
    </row>
    <row r="566" spans="2:2" ht="14.25" x14ac:dyDescent="0.2">
      <c r="B566" s="23"/>
    </row>
    <row r="567" spans="2:2" ht="14.25" x14ac:dyDescent="0.2">
      <c r="B567" s="23"/>
    </row>
    <row r="568" spans="2:2" ht="14.25" x14ac:dyDescent="0.2">
      <c r="B568" s="23"/>
    </row>
    <row r="569" spans="2:2" ht="14.25" x14ac:dyDescent="0.2">
      <c r="B569" s="23"/>
    </row>
    <row r="570" spans="2:2" ht="14.25" x14ac:dyDescent="0.2">
      <c r="B570" s="23"/>
    </row>
    <row r="571" spans="2:2" ht="14.25" x14ac:dyDescent="0.2">
      <c r="B571" s="23"/>
    </row>
    <row r="572" spans="2:2" ht="14.25" x14ac:dyDescent="0.2">
      <c r="B572" s="23"/>
    </row>
    <row r="573" spans="2:2" ht="14.25" x14ac:dyDescent="0.2">
      <c r="B573" s="23"/>
    </row>
    <row r="574" spans="2:2" ht="14.25" x14ac:dyDescent="0.2">
      <c r="B574" s="23"/>
    </row>
    <row r="575" spans="2:2" ht="14.25" x14ac:dyDescent="0.2">
      <c r="B575" s="23"/>
    </row>
    <row r="576" spans="2:2" ht="14.25" x14ac:dyDescent="0.2">
      <c r="B576" s="23"/>
    </row>
    <row r="577" spans="2:2" ht="14.25" x14ac:dyDescent="0.2">
      <c r="B577" s="23"/>
    </row>
    <row r="578" spans="2:2" ht="14.25" x14ac:dyDescent="0.2">
      <c r="B578" s="23"/>
    </row>
    <row r="579" spans="2:2" ht="14.25" x14ac:dyDescent="0.2">
      <c r="B579" s="23"/>
    </row>
    <row r="580" spans="2:2" ht="14.25" x14ac:dyDescent="0.2">
      <c r="B580" s="23"/>
    </row>
    <row r="581" spans="2:2" ht="14.25" x14ac:dyDescent="0.2">
      <c r="B581" s="23"/>
    </row>
    <row r="582" spans="2:2" ht="14.25" x14ac:dyDescent="0.2">
      <c r="B582" s="23"/>
    </row>
    <row r="583" spans="2:2" ht="14.25" x14ac:dyDescent="0.2">
      <c r="B583" s="23"/>
    </row>
    <row r="584" spans="2:2" ht="14.25" x14ac:dyDescent="0.2">
      <c r="B584" s="23"/>
    </row>
    <row r="585" spans="2:2" ht="14.25" x14ac:dyDescent="0.2">
      <c r="B585" s="23"/>
    </row>
    <row r="586" spans="2:2" ht="14.25" x14ac:dyDescent="0.2">
      <c r="B586" s="23"/>
    </row>
    <row r="587" spans="2:2" ht="14.25" x14ac:dyDescent="0.2">
      <c r="B587" s="23"/>
    </row>
    <row r="588" spans="2:2" ht="14.25" x14ac:dyDescent="0.2">
      <c r="B588" s="23"/>
    </row>
    <row r="589" spans="2:2" ht="14.25" x14ac:dyDescent="0.2">
      <c r="B589" s="23"/>
    </row>
    <row r="590" spans="2:2" ht="14.25" x14ac:dyDescent="0.2">
      <c r="B590" s="23"/>
    </row>
    <row r="591" spans="2:2" ht="14.25" x14ac:dyDescent="0.2">
      <c r="B591" s="23"/>
    </row>
    <row r="592" spans="2:2" ht="14.25" x14ac:dyDescent="0.2">
      <c r="B592" s="23"/>
    </row>
    <row r="593" spans="2:2" ht="14.25" x14ac:dyDescent="0.2">
      <c r="B593" s="23"/>
    </row>
    <row r="594" spans="2:2" ht="14.25" x14ac:dyDescent="0.2">
      <c r="B594" s="23"/>
    </row>
    <row r="595" spans="2:2" ht="14.25" x14ac:dyDescent="0.2">
      <c r="B595" s="23"/>
    </row>
    <row r="596" spans="2:2" ht="14.25" x14ac:dyDescent="0.2">
      <c r="B596" s="23"/>
    </row>
    <row r="597" spans="2:2" ht="14.25" x14ac:dyDescent="0.2">
      <c r="B597" s="23"/>
    </row>
    <row r="598" spans="2:2" ht="14.25" x14ac:dyDescent="0.2">
      <c r="B598" s="23"/>
    </row>
    <row r="599" spans="2:2" ht="14.25" x14ac:dyDescent="0.2">
      <c r="B599" s="23"/>
    </row>
    <row r="600" spans="2:2" ht="14.25" x14ac:dyDescent="0.2">
      <c r="B600" s="23"/>
    </row>
    <row r="601" spans="2:2" ht="14.25" x14ac:dyDescent="0.2">
      <c r="B601" s="23"/>
    </row>
    <row r="602" spans="2:2" ht="14.25" x14ac:dyDescent="0.2">
      <c r="B602" s="23"/>
    </row>
    <row r="603" spans="2:2" ht="14.25" x14ac:dyDescent="0.2">
      <c r="B603" s="23"/>
    </row>
    <row r="604" spans="2:2" ht="14.25" x14ac:dyDescent="0.2">
      <c r="B604" s="23"/>
    </row>
    <row r="605" spans="2:2" ht="14.25" x14ac:dyDescent="0.2">
      <c r="B605" s="23"/>
    </row>
    <row r="606" spans="2:2" ht="14.25" x14ac:dyDescent="0.2">
      <c r="B606" s="23"/>
    </row>
    <row r="607" spans="2:2" ht="14.25" x14ac:dyDescent="0.2">
      <c r="B607" s="23"/>
    </row>
    <row r="608" spans="2:2" ht="14.25" x14ac:dyDescent="0.2">
      <c r="B608" s="23"/>
    </row>
    <row r="609" spans="2:2" ht="14.25" x14ac:dyDescent="0.2">
      <c r="B609" s="23"/>
    </row>
    <row r="610" spans="2:2" ht="14.25" x14ac:dyDescent="0.2">
      <c r="B610" s="23"/>
    </row>
    <row r="611" spans="2:2" ht="14.25" x14ac:dyDescent="0.2">
      <c r="B611" s="23"/>
    </row>
    <row r="612" spans="2:2" ht="14.25" x14ac:dyDescent="0.2">
      <c r="B612" s="23"/>
    </row>
    <row r="613" spans="2:2" ht="14.25" x14ac:dyDescent="0.2">
      <c r="B613" s="23"/>
    </row>
    <row r="614" spans="2:2" ht="14.25" x14ac:dyDescent="0.2">
      <c r="B614" s="23"/>
    </row>
    <row r="615" spans="2:2" ht="14.25" x14ac:dyDescent="0.2">
      <c r="B615" s="23"/>
    </row>
    <row r="616" spans="2:2" ht="14.25" x14ac:dyDescent="0.2">
      <c r="B616" s="23"/>
    </row>
    <row r="617" spans="2:2" ht="14.25" x14ac:dyDescent="0.2">
      <c r="B617" s="23"/>
    </row>
    <row r="618" spans="2:2" ht="14.25" x14ac:dyDescent="0.2">
      <c r="B618" s="23"/>
    </row>
    <row r="619" spans="2:2" ht="14.25" x14ac:dyDescent="0.2">
      <c r="B619" s="23"/>
    </row>
    <row r="620" spans="2:2" ht="14.25" x14ac:dyDescent="0.2">
      <c r="B620" s="23"/>
    </row>
    <row r="621" spans="2:2" ht="14.25" x14ac:dyDescent="0.2">
      <c r="B621" s="23"/>
    </row>
    <row r="622" spans="2:2" ht="14.25" x14ac:dyDescent="0.2">
      <c r="B622" s="23"/>
    </row>
    <row r="623" spans="2:2" ht="14.25" x14ac:dyDescent="0.2">
      <c r="B623" s="23"/>
    </row>
    <row r="624" spans="2:2" ht="14.25" x14ac:dyDescent="0.2">
      <c r="B624" s="23"/>
    </row>
    <row r="625" spans="2:2" ht="14.25" x14ac:dyDescent="0.2">
      <c r="B625" s="23"/>
    </row>
    <row r="626" spans="2:2" ht="14.25" x14ac:dyDescent="0.2">
      <c r="B626" s="23"/>
    </row>
    <row r="627" spans="2:2" ht="14.25" x14ac:dyDescent="0.2">
      <c r="B627" s="23"/>
    </row>
    <row r="628" spans="2:2" ht="14.25" x14ac:dyDescent="0.2">
      <c r="B628" s="23"/>
    </row>
    <row r="629" spans="2:2" ht="14.25" x14ac:dyDescent="0.2">
      <c r="B629" s="23"/>
    </row>
    <row r="630" spans="2:2" ht="14.25" x14ac:dyDescent="0.2">
      <c r="B630" s="23"/>
    </row>
    <row r="631" spans="2:2" ht="14.25" x14ac:dyDescent="0.2">
      <c r="B631" s="23"/>
    </row>
    <row r="632" spans="2:2" ht="14.25" x14ac:dyDescent="0.2">
      <c r="B632" s="23"/>
    </row>
    <row r="633" spans="2:2" ht="14.25" x14ac:dyDescent="0.2">
      <c r="B633" s="23"/>
    </row>
    <row r="634" spans="2:2" ht="14.25" x14ac:dyDescent="0.2">
      <c r="B634" s="23"/>
    </row>
    <row r="635" spans="2:2" ht="14.25" x14ac:dyDescent="0.2">
      <c r="B635" s="23"/>
    </row>
    <row r="636" spans="2:2" ht="14.25" x14ac:dyDescent="0.2">
      <c r="B636" s="23"/>
    </row>
    <row r="637" spans="2:2" ht="14.25" x14ac:dyDescent="0.2">
      <c r="B637" s="23"/>
    </row>
    <row r="638" spans="2:2" ht="14.25" x14ac:dyDescent="0.2">
      <c r="B638" s="23"/>
    </row>
    <row r="639" spans="2:2" ht="14.25" x14ac:dyDescent="0.2">
      <c r="B639" s="23"/>
    </row>
    <row r="640" spans="2:2" ht="14.25" x14ac:dyDescent="0.2">
      <c r="B640" s="23"/>
    </row>
    <row r="641" spans="2:2" ht="14.25" x14ac:dyDescent="0.2">
      <c r="B641" s="23"/>
    </row>
    <row r="642" spans="2:2" ht="14.25" x14ac:dyDescent="0.2">
      <c r="B642" s="23"/>
    </row>
    <row r="643" spans="2:2" ht="14.25" x14ac:dyDescent="0.2">
      <c r="B643" s="23"/>
    </row>
    <row r="644" spans="2:2" ht="14.25" x14ac:dyDescent="0.2">
      <c r="B644" s="23"/>
    </row>
    <row r="645" spans="2:2" ht="14.25" x14ac:dyDescent="0.2">
      <c r="B645" s="23"/>
    </row>
    <row r="646" spans="2:2" ht="14.25" x14ac:dyDescent="0.2">
      <c r="B646" s="23"/>
    </row>
    <row r="647" spans="2:2" ht="14.25" x14ac:dyDescent="0.2">
      <c r="B647" s="23"/>
    </row>
    <row r="648" spans="2:2" ht="14.25" x14ac:dyDescent="0.2">
      <c r="B648" s="23"/>
    </row>
    <row r="649" spans="2:2" ht="14.25" x14ac:dyDescent="0.2">
      <c r="B649" s="23"/>
    </row>
    <row r="650" spans="2:2" ht="14.25" x14ac:dyDescent="0.2">
      <c r="B650" s="23"/>
    </row>
    <row r="651" spans="2:2" ht="14.25" x14ac:dyDescent="0.2">
      <c r="B651" s="23"/>
    </row>
    <row r="652" spans="2:2" ht="14.25" x14ac:dyDescent="0.2">
      <c r="B652" s="23"/>
    </row>
    <row r="653" spans="2:2" ht="14.25" x14ac:dyDescent="0.2">
      <c r="B653" s="23"/>
    </row>
    <row r="654" spans="2:2" ht="14.25" x14ac:dyDescent="0.2">
      <c r="B654" s="23"/>
    </row>
    <row r="655" spans="2:2" ht="14.25" x14ac:dyDescent="0.2">
      <c r="B655" s="23"/>
    </row>
    <row r="656" spans="2:2" ht="14.25" x14ac:dyDescent="0.2">
      <c r="B656" s="23"/>
    </row>
    <row r="657" spans="2:2" ht="14.25" x14ac:dyDescent="0.2">
      <c r="B657" s="23"/>
    </row>
    <row r="658" spans="2:2" ht="14.25" x14ac:dyDescent="0.2">
      <c r="B658" s="23"/>
    </row>
    <row r="659" spans="2:2" ht="14.25" x14ac:dyDescent="0.2">
      <c r="B659" s="23"/>
    </row>
    <row r="660" spans="2:2" ht="14.25" x14ac:dyDescent="0.2">
      <c r="B660" s="23"/>
    </row>
    <row r="661" spans="2:2" ht="14.25" x14ac:dyDescent="0.2">
      <c r="B661" s="23"/>
    </row>
    <row r="662" spans="2:2" ht="14.25" x14ac:dyDescent="0.2">
      <c r="B662" s="23"/>
    </row>
    <row r="663" spans="2:2" ht="14.25" x14ac:dyDescent="0.2">
      <c r="B663" s="23"/>
    </row>
    <row r="664" spans="2:2" ht="14.25" x14ac:dyDescent="0.2">
      <c r="B664" s="23"/>
    </row>
    <row r="665" spans="2:2" ht="14.25" x14ac:dyDescent="0.2">
      <c r="B665" s="23"/>
    </row>
    <row r="666" spans="2:2" ht="14.25" x14ac:dyDescent="0.2">
      <c r="B666" s="23"/>
    </row>
    <row r="667" spans="2:2" ht="14.25" x14ac:dyDescent="0.2">
      <c r="B667" s="23"/>
    </row>
    <row r="668" spans="2:2" ht="14.25" x14ac:dyDescent="0.2">
      <c r="B668" s="23"/>
    </row>
    <row r="669" spans="2:2" ht="14.25" x14ac:dyDescent="0.2">
      <c r="B669" s="23"/>
    </row>
    <row r="670" spans="2:2" ht="14.25" x14ac:dyDescent="0.2">
      <c r="B670" s="23"/>
    </row>
    <row r="671" spans="2:2" ht="14.25" x14ac:dyDescent="0.2">
      <c r="B671" s="23"/>
    </row>
    <row r="672" spans="2:2" ht="14.25" x14ac:dyDescent="0.2">
      <c r="B672" s="23"/>
    </row>
    <row r="673" spans="2:2" ht="14.25" x14ac:dyDescent="0.2">
      <c r="B673" s="23"/>
    </row>
    <row r="674" spans="2:2" ht="14.25" x14ac:dyDescent="0.2">
      <c r="B674" s="23"/>
    </row>
    <row r="675" spans="2:2" ht="14.25" x14ac:dyDescent="0.2">
      <c r="B675" s="23"/>
    </row>
    <row r="676" spans="2:2" ht="14.25" x14ac:dyDescent="0.2">
      <c r="B676" s="23"/>
    </row>
    <row r="677" spans="2:2" ht="14.25" x14ac:dyDescent="0.2">
      <c r="B677" s="23"/>
    </row>
    <row r="678" spans="2:2" ht="14.25" x14ac:dyDescent="0.2">
      <c r="B678" s="23"/>
    </row>
    <row r="679" spans="2:2" ht="14.25" x14ac:dyDescent="0.2">
      <c r="B679" s="23"/>
    </row>
    <row r="680" spans="2:2" ht="14.25" x14ac:dyDescent="0.2">
      <c r="B680" s="23"/>
    </row>
    <row r="681" spans="2:2" ht="14.25" x14ac:dyDescent="0.2">
      <c r="B681" s="23"/>
    </row>
    <row r="682" spans="2:2" ht="14.25" x14ac:dyDescent="0.2">
      <c r="B682" s="23"/>
    </row>
    <row r="683" spans="2:2" ht="14.25" x14ac:dyDescent="0.2">
      <c r="B683" s="23"/>
    </row>
    <row r="684" spans="2:2" ht="14.25" x14ac:dyDescent="0.2">
      <c r="B684" s="23"/>
    </row>
    <row r="685" spans="2:2" ht="14.25" x14ac:dyDescent="0.2">
      <c r="B685" s="23"/>
    </row>
    <row r="686" spans="2:2" ht="14.25" x14ac:dyDescent="0.2">
      <c r="B686" s="23"/>
    </row>
    <row r="687" spans="2:2" ht="14.25" x14ac:dyDescent="0.2">
      <c r="B687" s="23"/>
    </row>
    <row r="688" spans="2:2" ht="14.25" x14ac:dyDescent="0.2">
      <c r="B688" s="23"/>
    </row>
    <row r="689" spans="2:2" ht="14.25" x14ac:dyDescent="0.2">
      <c r="B689" s="23"/>
    </row>
    <row r="690" spans="2:2" ht="14.25" x14ac:dyDescent="0.2">
      <c r="B690" s="23"/>
    </row>
    <row r="691" spans="2:2" ht="14.25" x14ac:dyDescent="0.2">
      <c r="B691" s="23"/>
    </row>
    <row r="692" spans="2:2" ht="14.25" x14ac:dyDescent="0.2">
      <c r="B692" s="23"/>
    </row>
    <row r="693" spans="2:2" ht="14.25" x14ac:dyDescent="0.2">
      <c r="B693" s="23"/>
    </row>
    <row r="694" spans="2:2" ht="14.25" x14ac:dyDescent="0.2">
      <c r="B694" s="23"/>
    </row>
    <row r="695" spans="2:2" ht="14.25" x14ac:dyDescent="0.2">
      <c r="B695" s="23"/>
    </row>
    <row r="696" spans="2:2" ht="14.25" x14ac:dyDescent="0.2">
      <c r="B696" s="23"/>
    </row>
    <row r="697" spans="2:2" ht="14.25" x14ac:dyDescent="0.2">
      <c r="B697" s="23"/>
    </row>
    <row r="698" spans="2:2" ht="14.25" x14ac:dyDescent="0.2">
      <c r="B698" s="23"/>
    </row>
    <row r="699" spans="2:2" ht="14.25" x14ac:dyDescent="0.2">
      <c r="B699" s="23"/>
    </row>
    <row r="700" spans="2:2" ht="14.25" x14ac:dyDescent="0.2">
      <c r="B700" s="23"/>
    </row>
    <row r="701" spans="2:2" ht="14.25" x14ac:dyDescent="0.2">
      <c r="B701" s="23"/>
    </row>
    <row r="702" spans="2:2" ht="14.25" x14ac:dyDescent="0.2">
      <c r="B702" s="23"/>
    </row>
    <row r="703" spans="2:2" ht="14.25" x14ac:dyDescent="0.2">
      <c r="B703" s="23"/>
    </row>
    <row r="704" spans="2:2" ht="14.25" x14ac:dyDescent="0.2">
      <c r="B704" s="23"/>
    </row>
    <row r="705" spans="2:2" ht="14.25" x14ac:dyDescent="0.2">
      <c r="B705" s="23"/>
    </row>
    <row r="706" spans="2:2" ht="14.25" x14ac:dyDescent="0.2">
      <c r="B706" s="23"/>
    </row>
    <row r="707" spans="2:2" ht="14.25" x14ac:dyDescent="0.2">
      <c r="B707" s="23"/>
    </row>
    <row r="708" spans="2:2" ht="14.25" x14ac:dyDescent="0.2">
      <c r="B708" s="23"/>
    </row>
    <row r="709" spans="2:2" ht="14.25" x14ac:dyDescent="0.2">
      <c r="B709" s="23"/>
    </row>
    <row r="710" spans="2:2" ht="14.25" x14ac:dyDescent="0.2">
      <c r="B710" s="23"/>
    </row>
    <row r="711" spans="2:2" ht="14.25" x14ac:dyDescent="0.2">
      <c r="B711" s="23"/>
    </row>
    <row r="712" spans="2:2" ht="14.25" x14ac:dyDescent="0.2">
      <c r="B712" s="23"/>
    </row>
    <row r="713" spans="2:2" ht="14.25" x14ac:dyDescent="0.2">
      <c r="B713" s="23"/>
    </row>
    <row r="714" spans="2:2" ht="14.25" x14ac:dyDescent="0.2">
      <c r="B714" s="23"/>
    </row>
    <row r="715" spans="2:2" ht="14.25" x14ac:dyDescent="0.2">
      <c r="B715" s="23"/>
    </row>
    <row r="716" spans="2:2" ht="14.25" x14ac:dyDescent="0.2">
      <c r="B716" s="23"/>
    </row>
    <row r="717" spans="2:2" ht="14.25" x14ac:dyDescent="0.2">
      <c r="B717" s="23"/>
    </row>
    <row r="718" spans="2:2" ht="14.25" x14ac:dyDescent="0.2">
      <c r="B718" s="23"/>
    </row>
    <row r="719" spans="2:2" ht="14.25" x14ac:dyDescent="0.2">
      <c r="B719" s="23"/>
    </row>
    <row r="720" spans="2:2" ht="14.25" x14ac:dyDescent="0.2">
      <c r="B720" s="23"/>
    </row>
    <row r="721" spans="2:2" ht="14.25" x14ac:dyDescent="0.2">
      <c r="B721" s="23"/>
    </row>
    <row r="722" spans="2:2" ht="14.25" x14ac:dyDescent="0.2">
      <c r="B722" s="23"/>
    </row>
    <row r="723" spans="2:2" ht="14.25" x14ac:dyDescent="0.2">
      <c r="B723" s="23"/>
    </row>
    <row r="724" spans="2:2" ht="14.25" x14ac:dyDescent="0.2">
      <c r="B724" s="23"/>
    </row>
    <row r="725" spans="2:2" ht="14.25" x14ac:dyDescent="0.2">
      <c r="B725" s="23"/>
    </row>
    <row r="726" spans="2:2" ht="14.25" x14ac:dyDescent="0.2">
      <c r="B726" s="23"/>
    </row>
    <row r="727" spans="2:2" ht="14.25" x14ac:dyDescent="0.2">
      <c r="B727" s="23"/>
    </row>
    <row r="728" spans="2:2" ht="14.25" x14ac:dyDescent="0.2">
      <c r="B728" s="23"/>
    </row>
    <row r="729" spans="2:2" ht="14.25" x14ac:dyDescent="0.2">
      <c r="B729" s="23"/>
    </row>
    <row r="730" spans="2:2" ht="14.25" x14ac:dyDescent="0.2">
      <c r="B730" s="23"/>
    </row>
    <row r="731" spans="2:2" ht="14.25" x14ac:dyDescent="0.2">
      <c r="B731" s="23"/>
    </row>
    <row r="732" spans="2:2" ht="14.25" x14ac:dyDescent="0.2">
      <c r="B732" s="23"/>
    </row>
    <row r="733" spans="2:2" ht="14.25" x14ac:dyDescent="0.2">
      <c r="B733" s="23"/>
    </row>
    <row r="734" spans="2:2" ht="14.25" x14ac:dyDescent="0.2">
      <c r="B734" s="23"/>
    </row>
    <row r="735" spans="2:2" ht="14.25" x14ac:dyDescent="0.2">
      <c r="B735" s="23"/>
    </row>
    <row r="736" spans="2:2" ht="14.25" x14ac:dyDescent="0.2">
      <c r="B736" s="23"/>
    </row>
    <row r="737" spans="2:2" ht="14.25" x14ac:dyDescent="0.2">
      <c r="B737" s="23"/>
    </row>
    <row r="738" spans="2:2" ht="14.25" x14ac:dyDescent="0.2">
      <c r="B738" s="23"/>
    </row>
    <row r="739" spans="2:2" ht="14.25" x14ac:dyDescent="0.2">
      <c r="B739" s="23"/>
    </row>
    <row r="740" spans="2:2" ht="14.25" x14ac:dyDescent="0.2">
      <c r="B740" s="23"/>
    </row>
    <row r="741" spans="2:2" ht="14.25" x14ac:dyDescent="0.2">
      <c r="B741" s="23"/>
    </row>
    <row r="742" spans="2:2" ht="14.25" x14ac:dyDescent="0.2">
      <c r="B742" s="23"/>
    </row>
    <row r="743" spans="2:2" ht="14.25" x14ac:dyDescent="0.2">
      <c r="B743" s="23"/>
    </row>
    <row r="744" spans="2:2" ht="14.25" x14ac:dyDescent="0.2">
      <c r="B744" s="23"/>
    </row>
    <row r="745" spans="2:2" ht="14.25" x14ac:dyDescent="0.2">
      <c r="B745" s="23"/>
    </row>
    <row r="746" spans="2:2" ht="14.25" x14ac:dyDescent="0.2">
      <c r="B746" s="23"/>
    </row>
    <row r="747" spans="2:2" ht="14.25" x14ac:dyDescent="0.2">
      <c r="B747" s="23"/>
    </row>
    <row r="748" spans="2:2" ht="14.25" x14ac:dyDescent="0.2">
      <c r="B748" s="23"/>
    </row>
    <row r="749" spans="2:2" ht="14.25" x14ac:dyDescent="0.2">
      <c r="B749" s="23"/>
    </row>
    <row r="750" spans="2:2" ht="14.25" x14ac:dyDescent="0.2">
      <c r="B750" s="23"/>
    </row>
    <row r="751" spans="2:2" ht="14.25" x14ac:dyDescent="0.2">
      <c r="B751" s="23"/>
    </row>
    <row r="752" spans="2:2" ht="14.25" x14ac:dyDescent="0.2">
      <c r="B752" s="23"/>
    </row>
    <row r="753" spans="2:2" ht="14.25" x14ac:dyDescent="0.2">
      <c r="B753" s="23"/>
    </row>
    <row r="754" spans="2:2" ht="14.25" x14ac:dyDescent="0.2">
      <c r="B754" s="23"/>
    </row>
    <row r="755" spans="2:2" ht="14.25" x14ac:dyDescent="0.2">
      <c r="B755" s="23"/>
    </row>
    <row r="756" spans="2:2" ht="14.25" x14ac:dyDescent="0.2">
      <c r="B756" s="23"/>
    </row>
    <row r="757" spans="2:2" ht="14.25" x14ac:dyDescent="0.2">
      <c r="B757" s="23"/>
    </row>
    <row r="758" spans="2:2" ht="14.25" x14ac:dyDescent="0.2">
      <c r="B758" s="23"/>
    </row>
    <row r="759" spans="2:2" ht="14.25" x14ac:dyDescent="0.2">
      <c r="B759" s="23"/>
    </row>
    <row r="760" spans="2:2" ht="14.25" x14ac:dyDescent="0.2">
      <c r="B760" s="23"/>
    </row>
    <row r="761" spans="2:2" ht="14.25" x14ac:dyDescent="0.2">
      <c r="B761" s="23"/>
    </row>
    <row r="762" spans="2:2" ht="14.25" x14ac:dyDescent="0.2">
      <c r="B762" s="23"/>
    </row>
    <row r="763" spans="2:2" ht="14.25" x14ac:dyDescent="0.2">
      <c r="B763" s="23"/>
    </row>
    <row r="764" spans="2:2" ht="14.25" x14ac:dyDescent="0.2">
      <c r="B764" s="23"/>
    </row>
    <row r="765" spans="2:2" ht="14.25" x14ac:dyDescent="0.2">
      <c r="B765" s="23"/>
    </row>
    <row r="766" spans="2:2" ht="14.25" x14ac:dyDescent="0.2">
      <c r="B766" s="23"/>
    </row>
    <row r="767" spans="2:2" ht="14.25" x14ac:dyDescent="0.2">
      <c r="B767" s="23"/>
    </row>
    <row r="768" spans="2:2" ht="14.25" x14ac:dyDescent="0.2">
      <c r="B768" s="23"/>
    </row>
    <row r="769" spans="2:2" ht="14.25" x14ac:dyDescent="0.2">
      <c r="B769" s="23"/>
    </row>
    <row r="770" spans="2:2" ht="14.25" x14ac:dyDescent="0.2">
      <c r="B770" s="23"/>
    </row>
    <row r="771" spans="2:2" ht="14.25" x14ac:dyDescent="0.2">
      <c r="B771" s="23"/>
    </row>
    <row r="772" spans="2:2" ht="14.25" x14ac:dyDescent="0.2">
      <c r="B772" s="23"/>
    </row>
    <row r="773" spans="2:2" ht="14.25" x14ac:dyDescent="0.2">
      <c r="B773" s="23"/>
    </row>
    <row r="774" spans="2:2" ht="14.25" x14ac:dyDescent="0.2">
      <c r="B774" s="23"/>
    </row>
    <row r="775" spans="2:2" ht="14.25" x14ac:dyDescent="0.2">
      <c r="B775" s="23"/>
    </row>
    <row r="776" spans="2:2" ht="14.25" x14ac:dyDescent="0.2">
      <c r="B776" s="23"/>
    </row>
    <row r="777" spans="2:2" ht="14.25" x14ac:dyDescent="0.2">
      <c r="B777" s="23"/>
    </row>
    <row r="778" spans="2:2" ht="14.25" x14ac:dyDescent="0.2">
      <c r="B778" s="23"/>
    </row>
    <row r="779" spans="2:2" ht="14.25" x14ac:dyDescent="0.2">
      <c r="B779" s="23"/>
    </row>
    <row r="780" spans="2:2" ht="14.25" x14ac:dyDescent="0.2">
      <c r="B780" s="23"/>
    </row>
    <row r="781" spans="2:2" ht="14.25" x14ac:dyDescent="0.2">
      <c r="B781" s="23"/>
    </row>
    <row r="782" spans="2:2" ht="14.25" x14ac:dyDescent="0.2">
      <c r="B782" s="23"/>
    </row>
    <row r="783" spans="2:2" ht="14.25" x14ac:dyDescent="0.2">
      <c r="B783" s="23"/>
    </row>
    <row r="784" spans="2:2" ht="14.25" x14ac:dyDescent="0.2">
      <c r="B784" s="23"/>
    </row>
    <row r="785" spans="2:2" ht="14.25" x14ac:dyDescent="0.2">
      <c r="B785" s="23"/>
    </row>
    <row r="786" spans="2:2" ht="14.25" x14ac:dyDescent="0.2">
      <c r="B786" s="23"/>
    </row>
    <row r="787" spans="2:2" ht="14.25" x14ac:dyDescent="0.2">
      <c r="B787" s="23"/>
    </row>
    <row r="788" spans="2:2" ht="14.25" x14ac:dyDescent="0.2">
      <c r="B788" s="23"/>
    </row>
    <row r="789" spans="2:2" ht="14.25" x14ac:dyDescent="0.2">
      <c r="B789" s="23"/>
    </row>
    <row r="790" spans="2:2" ht="14.25" x14ac:dyDescent="0.2">
      <c r="B790" s="23"/>
    </row>
    <row r="791" spans="2:2" ht="14.25" x14ac:dyDescent="0.2">
      <c r="B791" s="23"/>
    </row>
    <row r="792" spans="2:2" ht="14.25" x14ac:dyDescent="0.2">
      <c r="B792" s="23"/>
    </row>
    <row r="793" spans="2:2" ht="14.25" x14ac:dyDescent="0.2">
      <c r="B793" s="23"/>
    </row>
    <row r="794" spans="2:2" ht="14.25" x14ac:dyDescent="0.2">
      <c r="B794" s="23"/>
    </row>
    <row r="795" spans="2:2" ht="14.25" x14ac:dyDescent="0.2">
      <c r="B795" s="23"/>
    </row>
    <row r="796" spans="2:2" ht="14.25" x14ac:dyDescent="0.2">
      <c r="B796" s="23"/>
    </row>
    <row r="797" spans="2:2" ht="14.25" x14ac:dyDescent="0.2">
      <c r="B797" s="23"/>
    </row>
    <row r="798" spans="2:2" ht="14.25" x14ac:dyDescent="0.2">
      <c r="B798" s="23"/>
    </row>
    <row r="799" spans="2:2" ht="14.25" x14ac:dyDescent="0.2">
      <c r="B799" s="23"/>
    </row>
    <row r="800" spans="2:2" ht="14.25" x14ac:dyDescent="0.2">
      <c r="B800" s="23"/>
    </row>
    <row r="801" spans="2:2" ht="14.25" x14ac:dyDescent="0.2">
      <c r="B801" s="23"/>
    </row>
    <row r="802" spans="2:2" ht="14.25" x14ac:dyDescent="0.2">
      <c r="B802" s="23"/>
    </row>
    <row r="803" spans="2:2" ht="14.25" x14ac:dyDescent="0.2">
      <c r="B803" s="23"/>
    </row>
    <row r="804" spans="2:2" ht="14.25" x14ac:dyDescent="0.2">
      <c r="B804" s="23"/>
    </row>
    <row r="805" spans="2:2" ht="14.25" x14ac:dyDescent="0.2">
      <c r="B805" s="23"/>
    </row>
    <row r="806" spans="2:2" ht="14.25" x14ac:dyDescent="0.2">
      <c r="B806" s="23"/>
    </row>
    <row r="807" spans="2:2" ht="14.25" x14ac:dyDescent="0.2">
      <c r="B807" s="23"/>
    </row>
    <row r="808" spans="2:2" ht="14.25" x14ac:dyDescent="0.2">
      <c r="B808" s="23"/>
    </row>
    <row r="809" spans="2:2" ht="14.25" x14ac:dyDescent="0.2">
      <c r="B809" s="23"/>
    </row>
    <row r="810" spans="2:2" ht="14.25" x14ac:dyDescent="0.2">
      <c r="B810" s="23"/>
    </row>
    <row r="811" spans="2:2" ht="14.25" x14ac:dyDescent="0.2">
      <c r="B811" s="23"/>
    </row>
    <row r="812" spans="2:2" ht="14.25" x14ac:dyDescent="0.2">
      <c r="B812" s="23"/>
    </row>
    <row r="813" spans="2:2" ht="14.25" x14ac:dyDescent="0.2">
      <c r="B813" s="23"/>
    </row>
    <row r="814" spans="2:2" ht="14.25" x14ac:dyDescent="0.2">
      <c r="B814" s="23"/>
    </row>
    <row r="815" spans="2:2" ht="14.25" x14ac:dyDescent="0.2">
      <c r="B815" s="23"/>
    </row>
    <row r="816" spans="2:2" ht="14.25" x14ac:dyDescent="0.2">
      <c r="B816" s="23"/>
    </row>
    <row r="817" spans="2:2" ht="14.25" x14ac:dyDescent="0.2">
      <c r="B817" s="23"/>
    </row>
    <row r="818" spans="2:2" ht="14.25" x14ac:dyDescent="0.2">
      <c r="B818" s="23"/>
    </row>
    <row r="819" spans="2:2" ht="14.25" x14ac:dyDescent="0.2">
      <c r="B819" s="23"/>
    </row>
    <row r="820" spans="2:2" ht="14.25" x14ac:dyDescent="0.2">
      <c r="B820" s="23"/>
    </row>
    <row r="821" spans="2:2" ht="14.25" x14ac:dyDescent="0.2">
      <c r="B821" s="23"/>
    </row>
    <row r="822" spans="2:2" ht="14.25" x14ac:dyDescent="0.2">
      <c r="B822" s="23"/>
    </row>
    <row r="823" spans="2:2" ht="14.25" x14ac:dyDescent="0.2">
      <c r="B823" s="23"/>
    </row>
    <row r="824" spans="2:2" ht="14.25" x14ac:dyDescent="0.2">
      <c r="B824" s="23"/>
    </row>
    <row r="825" spans="2:2" ht="14.25" x14ac:dyDescent="0.2">
      <c r="B825" s="23"/>
    </row>
    <row r="826" spans="2:2" ht="14.25" x14ac:dyDescent="0.2">
      <c r="B826" s="23"/>
    </row>
    <row r="827" spans="2:2" ht="14.25" x14ac:dyDescent="0.2">
      <c r="B827" s="23"/>
    </row>
    <row r="828" spans="2:2" ht="14.25" x14ac:dyDescent="0.2">
      <c r="B828" s="23"/>
    </row>
    <row r="829" spans="2:2" ht="14.25" x14ac:dyDescent="0.2">
      <c r="B829" s="23"/>
    </row>
    <row r="830" spans="2:2" ht="14.25" x14ac:dyDescent="0.2">
      <c r="B830" s="23"/>
    </row>
    <row r="831" spans="2:2" ht="14.25" x14ac:dyDescent="0.2">
      <c r="B831" s="23"/>
    </row>
    <row r="832" spans="2:2" ht="14.25" x14ac:dyDescent="0.2">
      <c r="B832" s="23"/>
    </row>
    <row r="833" spans="2:2" ht="14.25" x14ac:dyDescent="0.2">
      <c r="B833" s="23"/>
    </row>
    <row r="834" spans="2:2" ht="14.25" x14ac:dyDescent="0.2">
      <c r="B834" s="23"/>
    </row>
    <row r="835" spans="2:2" ht="14.25" x14ac:dyDescent="0.2">
      <c r="B835" s="23"/>
    </row>
    <row r="836" spans="2:2" ht="14.25" x14ac:dyDescent="0.2">
      <c r="B836" s="23"/>
    </row>
    <row r="837" spans="2:2" ht="14.25" x14ac:dyDescent="0.2">
      <c r="B837" s="23"/>
    </row>
    <row r="838" spans="2:2" ht="14.25" x14ac:dyDescent="0.2">
      <c r="B838" s="23"/>
    </row>
    <row r="839" spans="2:2" ht="14.25" x14ac:dyDescent="0.2">
      <c r="B839" s="23"/>
    </row>
    <row r="840" spans="2:2" ht="14.25" x14ac:dyDescent="0.2">
      <c r="B840" s="23"/>
    </row>
    <row r="841" spans="2:2" ht="14.25" x14ac:dyDescent="0.2">
      <c r="B841" s="23"/>
    </row>
    <row r="842" spans="2:2" ht="14.25" x14ac:dyDescent="0.2">
      <c r="B842" s="23"/>
    </row>
    <row r="843" spans="2:2" ht="14.25" x14ac:dyDescent="0.2">
      <c r="B843" s="23"/>
    </row>
    <row r="844" spans="2:2" ht="14.25" x14ac:dyDescent="0.2">
      <c r="B844" s="23"/>
    </row>
    <row r="845" spans="2:2" ht="14.25" x14ac:dyDescent="0.2">
      <c r="B845" s="23"/>
    </row>
    <row r="846" spans="2:2" ht="14.25" x14ac:dyDescent="0.2">
      <c r="B846" s="23"/>
    </row>
    <row r="847" spans="2:2" ht="14.25" x14ac:dyDescent="0.2">
      <c r="B847" s="23"/>
    </row>
    <row r="848" spans="2:2" ht="14.25" x14ac:dyDescent="0.2">
      <c r="B848" s="23"/>
    </row>
    <row r="849" spans="2:2" ht="14.25" x14ac:dyDescent="0.2">
      <c r="B849" s="23"/>
    </row>
    <row r="850" spans="2:2" ht="14.25" x14ac:dyDescent="0.2">
      <c r="B850" s="23"/>
    </row>
    <row r="851" spans="2:2" ht="14.25" x14ac:dyDescent="0.2">
      <c r="B851" s="23"/>
    </row>
    <row r="852" spans="2:2" ht="14.25" x14ac:dyDescent="0.2">
      <c r="B852" s="23"/>
    </row>
    <row r="853" spans="2:2" ht="14.25" x14ac:dyDescent="0.2">
      <c r="B853" s="23"/>
    </row>
    <row r="854" spans="2:2" ht="14.25" x14ac:dyDescent="0.2">
      <c r="B854" s="23"/>
    </row>
    <row r="855" spans="2:2" ht="14.25" x14ac:dyDescent="0.2">
      <c r="B855" s="23"/>
    </row>
    <row r="856" spans="2:2" ht="14.25" x14ac:dyDescent="0.2">
      <c r="B856" s="23"/>
    </row>
    <row r="857" spans="2:2" ht="14.25" x14ac:dyDescent="0.2">
      <c r="B857" s="23"/>
    </row>
    <row r="858" spans="2:2" ht="14.25" x14ac:dyDescent="0.2">
      <c r="B858" s="23"/>
    </row>
    <row r="859" spans="2:2" ht="14.25" x14ac:dyDescent="0.2">
      <c r="B859" s="23"/>
    </row>
    <row r="860" spans="2:2" ht="14.25" x14ac:dyDescent="0.2">
      <c r="B860" s="23"/>
    </row>
    <row r="861" spans="2:2" ht="14.25" x14ac:dyDescent="0.2">
      <c r="B861" s="23"/>
    </row>
    <row r="862" spans="2:2" ht="14.25" x14ac:dyDescent="0.2">
      <c r="B862" s="23"/>
    </row>
    <row r="863" spans="2:2" ht="14.25" x14ac:dyDescent="0.2">
      <c r="B863" s="23"/>
    </row>
    <row r="864" spans="2:2" ht="14.25" x14ac:dyDescent="0.2">
      <c r="B864" s="23"/>
    </row>
    <row r="865" spans="2:2" ht="14.25" x14ac:dyDescent="0.2">
      <c r="B865" s="23"/>
    </row>
    <row r="866" spans="2:2" ht="14.25" x14ac:dyDescent="0.2">
      <c r="B866" s="23"/>
    </row>
    <row r="867" spans="2:2" ht="14.25" x14ac:dyDescent="0.2">
      <c r="B867" s="23"/>
    </row>
    <row r="868" spans="2:2" ht="14.25" x14ac:dyDescent="0.2">
      <c r="B868" s="23"/>
    </row>
    <row r="869" spans="2:2" ht="14.25" x14ac:dyDescent="0.2">
      <c r="B869" s="23"/>
    </row>
    <row r="870" spans="2:2" ht="14.25" x14ac:dyDescent="0.2">
      <c r="B870" s="23"/>
    </row>
    <row r="871" spans="2:2" ht="14.25" x14ac:dyDescent="0.2">
      <c r="B871" s="23"/>
    </row>
    <row r="872" spans="2:2" ht="14.25" x14ac:dyDescent="0.2">
      <c r="B872" s="23"/>
    </row>
    <row r="873" spans="2:2" ht="14.25" x14ac:dyDescent="0.2">
      <c r="B873" s="23"/>
    </row>
    <row r="874" spans="2:2" ht="14.25" x14ac:dyDescent="0.2">
      <c r="B874" s="23"/>
    </row>
    <row r="875" spans="2:2" ht="14.25" x14ac:dyDescent="0.2">
      <c r="B875" s="23"/>
    </row>
    <row r="876" spans="2:2" ht="14.25" x14ac:dyDescent="0.2">
      <c r="B876" s="23"/>
    </row>
    <row r="877" spans="2:2" ht="14.25" x14ac:dyDescent="0.2">
      <c r="B877" s="23"/>
    </row>
    <row r="878" spans="2:2" ht="14.25" x14ac:dyDescent="0.2">
      <c r="B878" s="23"/>
    </row>
    <row r="879" spans="2:2" ht="14.25" x14ac:dyDescent="0.2">
      <c r="B879" s="23"/>
    </row>
    <row r="880" spans="2:2" ht="14.25" x14ac:dyDescent="0.2">
      <c r="B880" s="23"/>
    </row>
    <row r="881" spans="2:2" ht="14.25" x14ac:dyDescent="0.2">
      <c r="B881" s="23"/>
    </row>
    <row r="882" spans="2:2" ht="14.25" x14ac:dyDescent="0.2">
      <c r="B882" s="23"/>
    </row>
    <row r="883" spans="2:2" ht="14.25" x14ac:dyDescent="0.2">
      <c r="B883" s="23"/>
    </row>
    <row r="884" spans="2:2" ht="14.25" x14ac:dyDescent="0.2">
      <c r="B884" s="23"/>
    </row>
    <row r="885" spans="2:2" ht="14.25" x14ac:dyDescent="0.2">
      <c r="B885" s="23"/>
    </row>
    <row r="886" spans="2:2" ht="14.25" x14ac:dyDescent="0.2">
      <c r="B886" s="23"/>
    </row>
    <row r="887" spans="2:2" ht="14.25" x14ac:dyDescent="0.2">
      <c r="B887" s="23"/>
    </row>
    <row r="888" spans="2:2" ht="14.25" x14ac:dyDescent="0.2">
      <c r="B888" s="23"/>
    </row>
    <row r="889" spans="2:2" ht="14.25" x14ac:dyDescent="0.2">
      <c r="B889" s="23"/>
    </row>
    <row r="890" spans="2:2" ht="14.25" x14ac:dyDescent="0.2">
      <c r="B890" s="23"/>
    </row>
    <row r="891" spans="2:2" ht="14.25" x14ac:dyDescent="0.2">
      <c r="B891" s="23"/>
    </row>
    <row r="892" spans="2:2" ht="14.25" x14ac:dyDescent="0.2">
      <c r="B892" s="23"/>
    </row>
    <row r="893" spans="2:2" ht="14.25" x14ac:dyDescent="0.2">
      <c r="B893" s="23"/>
    </row>
    <row r="894" spans="2:2" ht="14.25" x14ac:dyDescent="0.2">
      <c r="B894" s="23"/>
    </row>
    <row r="895" spans="2:2" ht="14.25" x14ac:dyDescent="0.2">
      <c r="B895" s="23"/>
    </row>
    <row r="896" spans="2:2" ht="14.25" x14ac:dyDescent="0.2">
      <c r="B896" s="23"/>
    </row>
    <row r="897" spans="2:2" ht="14.25" x14ac:dyDescent="0.2">
      <c r="B897" s="23"/>
    </row>
    <row r="898" spans="2:2" ht="14.25" x14ac:dyDescent="0.2">
      <c r="B898" s="23"/>
    </row>
    <row r="899" spans="2:2" ht="14.25" x14ac:dyDescent="0.2">
      <c r="B899" s="23"/>
    </row>
    <row r="900" spans="2:2" ht="14.25" x14ac:dyDescent="0.2">
      <c r="B900" s="23"/>
    </row>
    <row r="901" spans="2:2" ht="14.25" x14ac:dyDescent="0.2">
      <c r="B901" s="23"/>
    </row>
    <row r="902" spans="2:2" ht="14.25" x14ac:dyDescent="0.2">
      <c r="B902" s="23"/>
    </row>
    <row r="903" spans="2:2" ht="14.25" x14ac:dyDescent="0.2">
      <c r="B903" s="23"/>
    </row>
    <row r="904" spans="2:2" ht="14.25" x14ac:dyDescent="0.2">
      <c r="B904" s="23"/>
    </row>
    <row r="905" spans="2:2" ht="14.25" x14ac:dyDescent="0.2">
      <c r="B905" s="23"/>
    </row>
    <row r="906" spans="2:2" ht="14.25" x14ac:dyDescent="0.2">
      <c r="B906" s="23"/>
    </row>
    <row r="907" spans="2:2" ht="14.25" x14ac:dyDescent="0.2">
      <c r="B907" s="23"/>
    </row>
    <row r="908" spans="2:2" ht="14.25" x14ac:dyDescent="0.2">
      <c r="B908" s="23"/>
    </row>
    <row r="909" spans="2:2" ht="14.25" x14ac:dyDescent="0.2">
      <c r="B909" s="23"/>
    </row>
    <row r="910" spans="2:2" ht="14.25" x14ac:dyDescent="0.2">
      <c r="B910" s="23"/>
    </row>
    <row r="911" spans="2:2" ht="14.25" x14ac:dyDescent="0.2">
      <c r="B911" s="23"/>
    </row>
    <row r="912" spans="2:2" ht="14.25" x14ac:dyDescent="0.2">
      <c r="B912" s="23"/>
    </row>
    <row r="913" spans="2:2" ht="14.25" x14ac:dyDescent="0.2">
      <c r="B913" s="23"/>
    </row>
    <row r="914" spans="2:2" ht="14.25" x14ac:dyDescent="0.2">
      <c r="B914" s="23"/>
    </row>
    <row r="915" spans="2:2" ht="14.25" x14ac:dyDescent="0.2">
      <c r="B915" s="23"/>
    </row>
    <row r="916" spans="2:2" ht="14.25" x14ac:dyDescent="0.2">
      <c r="B916" s="23"/>
    </row>
    <row r="917" spans="2:2" ht="14.25" x14ac:dyDescent="0.2">
      <c r="B917" s="23"/>
    </row>
    <row r="918" spans="2:2" ht="14.25" x14ac:dyDescent="0.2">
      <c r="B918" s="23"/>
    </row>
    <row r="919" spans="2:2" ht="14.25" x14ac:dyDescent="0.2">
      <c r="B919" s="23"/>
    </row>
    <row r="920" spans="2:2" ht="14.25" x14ac:dyDescent="0.2">
      <c r="B920" s="23"/>
    </row>
    <row r="921" spans="2:2" ht="14.25" x14ac:dyDescent="0.2">
      <c r="B921" s="23"/>
    </row>
    <row r="922" spans="2:2" ht="14.25" x14ac:dyDescent="0.2">
      <c r="B922" s="23"/>
    </row>
    <row r="923" spans="2:2" ht="14.25" x14ac:dyDescent="0.2">
      <c r="B923" s="23"/>
    </row>
    <row r="924" spans="2:2" ht="14.25" x14ac:dyDescent="0.2">
      <c r="B924" s="23"/>
    </row>
    <row r="925" spans="2:2" ht="14.25" x14ac:dyDescent="0.2">
      <c r="B925" s="23"/>
    </row>
    <row r="926" spans="2:2" ht="14.25" x14ac:dyDescent="0.2">
      <c r="B926" s="23"/>
    </row>
    <row r="927" spans="2:2" ht="14.25" x14ac:dyDescent="0.2">
      <c r="B927" s="23"/>
    </row>
    <row r="928" spans="2:2" ht="14.25" x14ac:dyDescent="0.2">
      <c r="B928" s="23"/>
    </row>
    <row r="929" spans="2:2" ht="14.25" x14ac:dyDescent="0.2">
      <c r="B929" s="23"/>
    </row>
    <row r="930" spans="2:2" ht="14.25" x14ac:dyDescent="0.2">
      <c r="B930" s="23"/>
    </row>
    <row r="931" spans="2:2" ht="14.25" x14ac:dyDescent="0.2">
      <c r="B931" s="23"/>
    </row>
    <row r="932" spans="2:2" ht="14.25" x14ac:dyDescent="0.2">
      <c r="B932" s="23"/>
    </row>
    <row r="933" spans="2:2" ht="14.25" x14ac:dyDescent="0.2">
      <c r="B933" s="23"/>
    </row>
    <row r="934" spans="2:2" ht="14.25" x14ac:dyDescent="0.2">
      <c r="B934" s="23"/>
    </row>
    <row r="935" spans="2:2" ht="14.25" x14ac:dyDescent="0.2">
      <c r="B935" s="23"/>
    </row>
    <row r="936" spans="2:2" ht="14.25" x14ac:dyDescent="0.2">
      <c r="B936" s="23"/>
    </row>
    <row r="937" spans="2:2" ht="14.25" x14ac:dyDescent="0.2">
      <c r="B937" s="23"/>
    </row>
    <row r="938" spans="2:2" ht="14.25" x14ac:dyDescent="0.2">
      <c r="B938" s="23"/>
    </row>
    <row r="939" spans="2:2" ht="14.25" x14ac:dyDescent="0.2">
      <c r="B939" s="23"/>
    </row>
    <row r="940" spans="2:2" ht="14.25" x14ac:dyDescent="0.2">
      <c r="B940" s="23"/>
    </row>
    <row r="941" spans="2:2" ht="14.25" x14ac:dyDescent="0.2">
      <c r="B941" s="23"/>
    </row>
    <row r="942" spans="2:2" ht="14.25" x14ac:dyDescent="0.2">
      <c r="B942" s="23"/>
    </row>
    <row r="943" spans="2:2" ht="14.25" x14ac:dyDescent="0.2">
      <c r="B943" s="23"/>
    </row>
    <row r="944" spans="2:2" ht="14.25" x14ac:dyDescent="0.2">
      <c r="B944" s="23"/>
    </row>
    <row r="945" spans="2:2" ht="14.25" x14ac:dyDescent="0.2">
      <c r="B945" s="23"/>
    </row>
    <row r="946" spans="2:2" ht="14.25" x14ac:dyDescent="0.2">
      <c r="B946" s="23"/>
    </row>
    <row r="947" spans="2:2" ht="14.25" x14ac:dyDescent="0.2">
      <c r="B947" s="23"/>
    </row>
    <row r="948" spans="2:2" ht="14.25" x14ac:dyDescent="0.2">
      <c r="B948" s="23"/>
    </row>
    <row r="949" spans="2:2" ht="14.25" x14ac:dyDescent="0.2">
      <c r="B949" s="23"/>
    </row>
    <row r="950" spans="2:2" ht="14.25" x14ac:dyDescent="0.2">
      <c r="B950" s="23"/>
    </row>
    <row r="951" spans="2:2" ht="14.25" x14ac:dyDescent="0.2">
      <c r="B951" s="23"/>
    </row>
    <row r="952" spans="2:2" ht="14.25" x14ac:dyDescent="0.2">
      <c r="B952" s="23"/>
    </row>
    <row r="953" spans="2:2" ht="14.25" x14ac:dyDescent="0.2">
      <c r="B953" s="23"/>
    </row>
    <row r="954" spans="2:2" ht="14.25" x14ac:dyDescent="0.2">
      <c r="B954" s="23"/>
    </row>
    <row r="955" spans="2:2" ht="14.25" x14ac:dyDescent="0.2">
      <c r="B955" s="23"/>
    </row>
    <row r="956" spans="2:2" ht="14.25" x14ac:dyDescent="0.2">
      <c r="B956" s="23"/>
    </row>
    <row r="957" spans="2:2" ht="14.25" x14ac:dyDescent="0.2">
      <c r="B957" s="23"/>
    </row>
    <row r="958" spans="2:2" ht="14.25" x14ac:dyDescent="0.2">
      <c r="B958" s="23"/>
    </row>
    <row r="959" spans="2:2" ht="14.25" x14ac:dyDescent="0.2">
      <c r="B959" s="23"/>
    </row>
    <row r="960" spans="2:2" ht="14.25" x14ac:dyDescent="0.2">
      <c r="B960" s="23"/>
    </row>
    <row r="961" spans="2:2" ht="14.25" x14ac:dyDescent="0.2">
      <c r="B961" s="23"/>
    </row>
    <row r="962" spans="2:2" ht="14.25" x14ac:dyDescent="0.2">
      <c r="B962" s="23"/>
    </row>
    <row r="963" spans="2:2" ht="14.25" x14ac:dyDescent="0.2">
      <c r="B963" s="23"/>
    </row>
    <row r="964" spans="2:2" ht="14.25" x14ac:dyDescent="0.2">
      <c r="B964" s="23"/>
    </row>
    <row r="965" spans="2:2" ht="14.25" x14ac:dyDescent="0.2">
      <c r="B965" s="23"/>
    </row>
    <row r="966" spans="2:2" ht="14.25" x14ac:dyDescent="0.2">
      <c r="B966" s="23"/>
    </row>
    <row r="967" spans="2:2" ht="14.25" x14ac:dyDescent="0.2">
      <c r="B967" s="23"/>
    </row>
    <row r="968" spans="2:2" ht="14.25" x14ac:dyDescent="0.2">
      <c r="B968" s="23"/>
    </row>
    <row r="969" spans="2:2" ht="14.25" x14ac:dyDescent="0.2">
      <c r="B969" s="23"/>
    </row>
    <row r="970" spans="2:2" ht="14.25" x14ac:dyDescent="0.2">
      <c r="B970" s="23"/>
    </row>
    <row r="971" spans="2:2" ht="14.25" x14ac:dyDescent="0.2">
      <c r="B971" s="23"/>
    </row>
    <row r="972" spans="2:2" ht="14.25" x14ac:dyDescent="0.2">
      <c r="B972" s="23"/>
    </row>
    <row r="973" spans="2:2" ht="14.25" x14ac:dyDescent="0.2">
      <c r="B973" s="23"/>
    </row>
    <row r="974" spans="2:2" ht="14.25" x14ac:dyDescent="0.2">
      <c r="B974" s="23"/>
    </row>
    <row r="975" spans="2:2" ht="14.25" x14ac:dyDescent="0.2">
      <c r="B975" s="23"/>
    </row>
    <row r="976" spans="2:2" ht="14.25" x14ac:dyDescent="0.2">
      <c r="B976" s="23"/>
    </row>
    <row r="977" spans="2:2" ht="14.25" x14ac:dyDescent="0.2">
      <c r="B977" s="23"/>
    </row>
    <row r="978" spans="2:2" ht="14.25" x14ac:dyDescent="0.2">
      <c r="B978" s="23"/>
    </row>
    <row r="979" spans="2:2" ht="14.25" x14ac:dyDescent="0.2">
      <c r="B979" s="23"/>
    </row>
    <row r="980" spans="2:2" ht="14.25" x14ac:dyDescent="0.2">
      <c r="B980" s="23"/>
    </row>
    <row r="981" spans="2:2" ht="14.25" x14ac:dyDescent="0.2">
      <c r="B981" s="23"/>
    </row>
    <row r="982" spans="2:2" ht="14.25" x14ac:dyDescent="0.2">
      <c r="B982" s="23"/>
    </row>
    <row r="983" spans="2:2" ht="14.25" x14ac:dyDescent="0.2">
      <c r="B983" s="23"/>
    </row>
    <row r="984" spans="2:2" ht="14.25" x14ac:dyDescent="0.2">
      <c r="B984" s="23"/>
    </row>
    <row r="985" spans="2:2" ht="14.25" x14ac:dyDescent="0.2">
      <c r="B985" s="23"/>
    </row>
    <row r="986" spans="2:2" ht="14.25" x14ac:dyDescent="0.2">
      <c r="B986" s="23"/>
    </row>
    <row r="987" spans="2:2" ht="14.25" x14ac:dyDescent="0.2">
      <c r="B987" s="23"/>
    </row>
    <row r="988" spans="2:2" ht="14.25" x14ac:dyDescent="0.2">
      <c r="B988" s="23"/>
    </row>
    <row r="989" spans="2:2" ht="14.25" x14ac:dyDescent="0.2">
      <c r="B989" s="23"/>
    </row>
    <row r="990" spans="2:2" ht="14.25" x14ac:dyDescent="0.2">
      <c r="B990" s="23"/>
    </row>
    <row r="991" spans="2:2" ht="14.25" x14ac:dyDescent="0.2">
      <c r="B991" s="23"/>
    </row>
    <row r="992" spans="2:2" ht="14.25" x14ac:dyDescent="0.2">
      <c r="B992" s="23"/>
    </row>
    <row r="993" spans="2:2" ht="14.25" x14ac:dyDescent="0.2">
      <c r="B993" s="23"/>
    </row>
    <row r="994" spans="2:2" ht="14.25" x14ac:dyDescent="0.2">
      <c r="B994" s="23"/>
    </row>
    <row r="995" spans="2:2" ht="14.25" x14ac:dyDescent="0.2">
      <c r="B995" s="23"/>
    </row>
    <row r="996" spans="2:2" ht="14.25" x14ac:dyDescent="0.2">
      <c r="B996" s="23"/>
    </row>
    <row r="997" spans="2:2" ht="14.25" x14ac:dyDescent="0.2">
      <c r="B997" s="23"/>
    </row>
    <row r="998" spans="2:2" ht="14.25" x14ac:dyDescent="0.2">
      <c r="B998" s="23"/>
    </row>
    <row r="999" spans="2:2" ht="14.25" x14ac:dyDescent="0.2">
      <c r="B999" s="23"/>
    </row>
    <row r="1000" spans="2:2" ht="14.25" x14ac:dyDescent="0.2">
      <c r="B1000"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D16B-711A-4278-9231-1528028EFCED}">
  <dimension ref="A1:R37"/>
  <sheetViews>
    <sheetView tabSelected="1" workbookViewId="0">
      <selection activeCell="A3" sqref="A3:XFD3"/>
    </sheetView>
  </sheetViews>
  <sheetFormatPr defaultRowHeight="14.25" x14ac:dyDescent="0.2"/>
  <cols>
    <col min="1" max="1" width="14.140625" style="3" bestFit="1" customWidth="1"/>
    <col min="2" max="2" width="45.5703125" style="3" bestFit="1" customWidth="1"/>
    <col min="3" max="3" width="31.5703125" style="3" bestFit="1" customWidth="1"/>
    <col min="4" max="4" width="13.140625" style="3" bestFit="1" customWidth="1"/>
    <col min="5" max="5" width="10.28515625" style="3" bestFit="1" customWidth="1"/>
    <col min="6" max="6" width="14.7109375" style="3" bestFit="1" customWidth="1"/>
    <col min="7" max="7" width="12.42578125" style="33" bestFit="1" customWidth="1"/>
    <col min="8" max="8" width="17.28515625" style="31" bestFit="1" customWidth="1"/>
    <col min="9" max="9" width="11.28515625" style="33" bestFit="1" customWidth="1"/>
    <col min="10" max="10" width="27.42578125" style="3" bestFit="1" customWidth="1"/>
    <col min="11" max="11" width="22" style="3" bestFit="1" customWidth="1"/>
    <col min="12" max="12" width="13.42578125" style="3" bestFit="1" customWidth="1"/>
    <col min="13" max="13" width="16.5703125" style="3" bestFit="1" customWidth="1"/>
    <col min="14" max="14" width="16.7109375" style="3" bestFit="1" customWidth="1"/>
    <col min="15" max="15" width="81.140625" style="3" bestFit="1" customWidth="1"/>
    <col min="16" max="16" width="11.28515625" style="3" bestFit="1" customWidth="1"/>
    <col min="17" max="17" width="19.5703125" style="3" bestFit="1" customWidth="1"/>
    <col min="18" max="18" width="22.85546875" style="40" customWidth="1"/>
    <col min="19" max="16384" width="9.140625" style="3"/>
  </cols>
  <sheetData>
    <row r="1" spans="1:18" x14ac:dyDescent="0.2">
      <c r="A1" s="3" t="s">
        <v>176</v>
      </c>
      <c r="B1" s="3" t="s">
        <v>24</v>
      </c>
      <c r="C1" s="3" t="s">
        <v>26</v>
      </c>
      <c r="D1" s="3" t="s">
        <v>177</v>
      </c>
      <c r="E1" s="3" t="s">
        <v>27</v>
      </c>
      <c r="F1" s="3" t="s">
        <v>28</v>
      </c>
      <c r="G1" s="33" t="s">
        <v>29</v>
      </c>
      <c r="H1" s="31" t="s">
        <v>178</v>
      </c>
      <c r="I1" s="33" t="s">
        <v>25</v>
      </c>
      <c r="J1" s="3" t="s">
        <v>30</v>
      </c>
      <c r="K1" s="3" t="s">
        <v>31</v>
      </c>
      <c r="L1" s="3" t="s">
        <v>32</v>
      </c>
      <c r="M1" s="3" t="s">
        <v>33</v>
      </c>
      <c r="N1" s="3" t="s">
        <v>34</v>
      </c>
      <c r="O1" s="3" t="s">
        <v>35</v>
      </c>
      <c r="P1" s="3" t="s">
        <v>199</v>
      </c>
      <c r="Q1" s="3" t="s">
        <v>200</v>
      </c>
      <c r="R1" s="40" t="s">
        <v>311</v>
      </c>
    </row>
    <row r="2" spans="1:18" x14ac:dyDescent="0.2">
      <c r="A2" s="36">
        <v>45384</v>
      </c>
      <c r="B2" s="3" t="s">
        <v>203</v>
      </c>
      <c r="C2" s="3" t="s">
        <v>2</v>
      </c>
      <c r="D2" s="32">
        <f t="shared" ref="D2:D37" si="0">(F2*G2+H2)*E2</f>
        <v>2040.7671232876712</v>
      </c>
      <c r="E2" s="3">
        <v>2</v>
      </c>
      <c r="F2" s="3">
        <v>1000</v>
      </c>
      <c r="G2" s="33">
        <v>1.02</v>
      </c>
      <c r="H2" s="31">
        <f t="shared" ref="H2:H37" si="1">(F2*I2*(A2-K2)/365)</f>
        <v>0.38356164383561642</v>
      </c>
      <c r="I2" s="33">
        <v>0.14000000000000001</v>
      </c>
      <c r="J2" s="3">
        <v>4</v>
      </c>
      <c r="K2" s="36">
        <v>45383</v>
      </c>
      <c r="L2" s="3" t="s">
        <v>67</v>
      </c>
      <c r="M2" s="3" t="s">
        <v>41</v>
      </c>
      <c r="N2" s="3" t="s">
        <v>204</v>
      </c>
      <c r="O2" s="3" t="s">
        <v>205</v>
      </c>
      <c r="P2" s="3" t="b">
        <v>1</v>
      </c>
      <c r="Q2" s="3" t="s">
        <v>182</v>
      </c>
      <c r="R2" s="40">
        <f>neueAnleihen[[#This Row],[Anteile]]*neueAnleihen[[#This Row],[Stückelung]]*neueAnleihen[[#This Row],[Coupon]]/neueAnleihen[[#This Row],[Kaufpreis]]</f>
        <v>0.13720330791536892</v>
      </c>
    </row>
    <row r="3" spans="1:18" x14ac:dyDescent="0.2">
      <c r="A3" s="36">
        <v>45384</v>
      </c>
      <c r="B3" s="3" t="s">
        <v>206</v>
      </c>
      <c r="C3" s="3" t="s">
        <v>2</v>
      </c>
      <c r="D3" s="32">
        <f t="shared" si="0"/>
        <v>2413.4383561643835</v>
      </c>
      <c r="E3" s="3">
        <v>2</v>
      </c>
      <c r="F3" s="3">
        <v>1000</v>
      </c>
      <c r="G3" s="33">
        <v>1.149</v>
      </c>
      <c r="H3" s="31">
        <f t="shared" si="1"/>
        <v>57.719178082191782</v>
      </c>
      <c r="I3" s="33">
        <v>0.13250000000000001</v>
      </c>
      <c r="J3" s="3">
        <v>2</v>
      </c>
      <c r="K3" s="36">
        <v>45225</v>
      </c>
      <c r="L3" s="3" t="s">
        <v>207</v>
      </c>
      <c r="M3" s="3" t="s">
        <v>46</v>
      </c>
      <c r="N3" s="3" t="s">
        <v>208</v>
      </c>
      <c r="O3" s="3" t="s">
        <v>209</v>
      </c>
      <c r="P3" s="3" t="b">
        <v>1</v>
      </c>
      <c r="Q3" s="3" t="s">
        <v>182</v>
      </c>
      <c r="R3" s="40">
        <f>neueAnleihen[[#This Row],[Anteile]]*neueAnleihen[[#This Row],[Stückelung]]*neueAnleihen[[#This Row],[Coupon]]/neueAnleihen[[#This Row],[Kaufpreis]]</f>
        <v>0.10980185150498635</v>
      </c>
    </row>
    <row r="4" spans="1:18" x14ac:dyDescent="0.2">
      <c r="A4" s="36">
        <v>45384</v>
      </c>
      <c r="B4" s="3" t="s">
        <v>210</v>
      </c>
      <c r="C4" s="3" t="s">
        <v>9</v>
      </c>
      <c r="D4" s="32">
        <f t="shared" si="0"/>
        <v>2118.3561643835615</v>
      </c>
      <c r="E4" s="3">
        <v>2</v>
      </c>
      <c r="F4" s="3">
        <v>1000</v>
      </c>
      <c r="G4" s="33">
        <v>1</v>
      </c>
      <c r="H4" s="31">
        <f t="shared" si="1"/>
        <v>59.178082191780824</v>
      </c>
      <c r="I4" s="33">
        <v>0.12</v>
      </c>
      <c r="J4" s="3">
        <v>2</v>
      </c>
      <c r="K4" s="36">
        <v>45204</v>
      </c>
      <c r="L4" s="3" t="s">
        <v>58</v>
      </c>
      <c r="M4" s="3" t="s">
        <v>41</v>
      </c>
      <c r="N4" s="3" t="s">
        <v>211</v>
      </c>
      <c r="O4" s="3" t="s">
        <v>212</v>
      </c>
      <c r="P4" s="3" t="b">
        <v>1</v>
      </c>
      <c r="Q4" s="3" t="s">
        <v>182</v>
      </c>
      <c r="R4" s="40">
        <f>neueAnleihen[[#This Row],[Anteile]]*neueAnleihen[[#This Row],[Stückelung]]*neueAnleihen[[#This Row],[Coupon]]/neueAnleihen[[#This Row],[Kaufpreis]]</f>
        <v>0.1132953957578893</v>
      </c>
    </row>
    <row r="5" spans="1:18" x14ac:dyDescent="0.2">
      <c r="A5" s="36">
        <v>45384</v>
      </c>
      <c r="B5" s="3" t="s">
        <v>213</v>
      </c>
      <c r="C5" s="3" t="s">
        <v>2</v>
      </c>
      <c r="D5" s="32">
        <f t="shared" si="0"/>
        <v>2219.5369863013698</v>
      </c>
      <c r="E5" s="3">
        <v>2</v>
      </c>
      <c r="F5" s="3">
        <v>1000</v>
      </c>
      <c r="G5" s="33">
        <v>1.0922000000000001</v>
      </c>
      <c r="H5" s="31">
        <f t="shared" si="1"/>
        <v>17.568493150684933</v>
      </c>
      <c r="I5" s="33">
        <v>0.11874999999999999</v>
      </c>
      <c r="J5" s="3">
        <v>2</v>
      </c>
      <c r="K5" s="36">
        <v>45330</v>
      </c>
      <c r="L5" s="3" t="s">
        <v>214</v>
      </c>
      <c r="M5" s="3" t="s">
        <v>114</v>
      </c>
      <c r="N5" s="3" t="s">
        <v>215</v>
      </c>
      <c r="O5" s="3" t="s">
        <v>216</v>
      </c>
      <c r="P5" s="3" t="b">
        <v>1</v>
      </c>
      <c r="Q5" s="3" t="s">
        <v>182</v>
      </c>
      <c r="R5" s="40">
        <f>neueAnleihen[[#This Row],[Anteile]]*neueAnleihen[[#This Row],[Stückelung]]*neueAnleihen[[#This Row],[Coupon]]/neueAnleihen[[#This Row],[Kaufpreis]]</f>
        <v>0.10700429930468036</v>
      </c>
    </row>
    <row r="6" spans="1:18" x14ac:dyDescent="0.2">
      <c r="A6" s="36">
        <v>45384</v>
      </c>
      <c r="B6" s="3" t="s">
        <v>217</v>
      </c>
      <c r="C6" s="3" t="s">
        <v>2</v>
      </c>
      <c r="D6" s="32">
        <f t="shared" si="0"/>
        <v>2252.6205479452055</v>
      </c>
      <c r="E6" s="3">
        <v>2</v>
      </c>
      <c r="F6" s="3">
        <v>1000</v>
      </c>
      <c r="G6" s="33">
        <v>1.0928</v>
      </c>
      <c r="H6" s="31">
        <f t="shared" si="1"/>
        <v>33.510273972602739</v>
      </c>
      <c r="I6" s="33">
        <v>0.11874999999999999</v>
      </c>
      <c r="J6" s="3">
        <v>2</v>
      </c>
      <c r="K6" s="36">
        <v>45281</v>
      </c>
      <c r="L6" s="3" t="s">
        <v>207</v>
      </c>
      <c r="M6" s="3" t="s">
        <v>63</v>
      </c>
      <c r="N6" s="3" t="s">
        <v>218</v>
      </c>
      <c r="O6" s="3" t="s">
        <v>219</v>
      </c>
      <c r="P6" s="3" t="b">
        <v>1</v>
      </c>
      <c r="Q6" s="3" t="s">
        <v>182</v>
      </c>
      <c r="R6" s="40">
        <f>neueAnleihen[[#This Row],[Anteile]]*neueAnleihen[[#This Row],[Stückelung]]*neueAnleihen[[#This Row],[Coupon]]/neueAnleihen[[#This Row],[Kaufpreis]]</f>
        <v>0.10543275928857287</v>
      </c>
    </row>
    <row r="7" spans="1:18" x14ac:dyDescent="0.2">
      <c r="A7" s="36">
        <v>45384</v>
      </c>
      <c r="B7" s="3" t="s">
        <v>123</v>
      </c>
      <c r="C7" s="3" t="s">
        <v>2</v>
      </c>
      <c r="D7" s="32">
        <f t="shared" si="0"/>
        <v>2043.7123287671234</v>
      </c>
      <c r="E7" s="3">
        <v>2</v>
      </c>
      <c r="F7" s="3">
        <v>1000</v>
      </c>
      <c r="G7" s="33">
        <v>1.0181</v>
      </c>
      <c r="H7" s="31">
        <f t="shared" si="1"/>
        <v>3.7561643835616438</v>
      </c>
      <c r="I7" s="33">
        <v>0.11425</v>
      </c>
      <c r="J7" s="3">
        <v>4</v>
      </c>
      <c r="K7" s="36">
        <v>45372</v>
      </c>
      <c r="L7" s="3" t="s">
        <v>124</v>
      </c>
      <c r="M7" s="3" t="s">
        <v>96</v>
      </c>
      <c r="N7" s="3" t="s">
        <v>220</v>
      </c>
      <c r="O7" s="3" t="s">
        <v>221</v>
      </c>
      <c r="P7" s="3" t="b">
        <v>1</v>
      </c>
      <c r="Q7" s="3" t="s">
        <v>182</v>
      </c>
      <c r="R7" s="40">
        <f>neueAnleihen[[#This Row],[Anteile]]*neueAnleihen[[#This Row],[Stückelung]]*neueAnleihen[[#This Row],[Coupon]]/neueAnleihen[[#This Row],[Kaufpreis]]</f>
        <v>0.11180634220562902</v>
      </c>
    </row>
    <row r="8" spans="1:18" x14ac:dyDescent="0.2">
      <c r="A8" s="36">
        <v>45384</v>
      </c>
      <c r="B8" s="3" t="s">
        <v>222</v>
      </c>
      <c r="C8" s="3" t="s">
        <v>2</v>
      </c>
      <c r="D8" s="32">
        <f t="shared" si="0"/>
        <v>1035.4082191780824</v>
      </c>
      <c r="E8" s="3">
        <v>2</v>
      </c>
      <c r="F8" s="3">
        <v>1000</v>
      </c>
      <c r="G8" s="33">
        <v>0.51680000000000004</v>
      </c>
      <c r="H8" s="31">
        <f t="shared" si="1"/>
        <v>0.90410958904109584</v>
      </c>
      <c r="I8" s="33">
        <v>0.11</v>
      </c>
      <c r="J8" s="3">
        <v>2</v>
      </c>
      <c r="K8" s="36">
        <v>45381</v>
      </c>
      <c r="L8" s="3" t="s">
        <v>37</v>
      </c>
      <c r="M8" s="3" t="s">
        <v>41</v>
      </c>
      <c r="N8" s="3" t="s">
        <v>223</v>
      </c>
      <c r="O8" s="3" t="s">
        <v>224</v>
      </c>
      <c r="P8" s="3" t="b">
        <v>1</v>
      </c>
      <c r="Q8" s="3" t="s">
        <v>182</v>
      </c>
      <c r="R8" s="40">
        <f>neueAnleihen[[#This Row],[Anteile]]*neueAnleihen[[#This Row],[Stückelung]]*neueAnleihen[[#This Row],[Coupon]]/neueAnleihen[[#This Row],[Kaufpreis]]</f>
        <v>0.21247658259332561</v>
      </c>
    </row>
    <row r="9" spans="1:18" x14ac:dyDescent="0.2">
      <c r="A9" s="36">
        <v>45384</v>
      </c>
      <c r="B9" s="3" t="s">
        <v>225</v>
      </c>
      <c r="C9" s="3" t="s">
        <v>2</v>
      </c>
      <c r="D9" s="32">
        <f t="shared" si="0"/>
        <v>338.57534246575341</v>
      </c>
      <c r="E9" s="3">
        <v>2</v>
      </c>
      <c r="F9" s="3">
        <v>1000</v>
      </c>
      <c r="G9" s="33">
        <v>0.15</v>
      </c>
      <c r="H9" s="31">
        <f t="shared" si="1"/>
        <v>19.287671232876711</v>
      </c>
      <c r="I9" s="33">
        <v>0.11</v>
      </c>
      <c r="J9" s="3">
        <v>2</v>
      </c>
      <c r="K9" s="36">
        <v>45320</v>
      </c>
      <c r="L9" s="3" t="s">
        <v>37</v>
      </c>
      <c r="M9" s="3" t="s">
        <v>54</v>
      </c>
      <c r="N9" s="3" t="s">
        <v>226</v>
      </c>
      <c r="O9" s="3" t="s">
        <v>227</v>
      </c>
      <c r="P9" s="3" t="b">
        <v>1</v>
      </c>
      <c r="Q9" s="3" t="s">
        <v>182</v>
      </c>
      <c r="R9" s="40">
        <f>neueAnleihen[[#This Row],[Anteile]]*neueAnleihen[[#This Row],[Stückelung]]*neueAnleihen[[#This Row],[Coupon]]/neueAnleihen[[#This Row],[Kaufpreis]]</f>
        <v>0.64978151804499118</v>
      </c>
    </row>
    <row r="10" spans="1:18" x14ac:dyDescent="0.2">
      <c r="A10" s="36">
        <v>45384</v>
      </c>
      <c r="B10" s="3" t="s">
        <v>228</v>
      </c>
      <c r="C10" s="3" t="s">
        <v>2</v>
      </c>
      <c r="D10" s="32">
        <f t="shared" si="0"/>
        <v>2119.9397260273972</v>
      </c>
      <c r="E10" s="3">
        <v>2</v>
      </c>
      <c r="F10" s="3">
        <v>1000</v>
      </c>
      <c r="G10" s="33">
        <v>1.0226</v>
      </c>
      <c r="H10" s="31">
        <f t="shared" si="1"/>
        <v>37.369863013698627</v>
      </c>
      <c r="I10" s="33">
        <v>0.11</v>
      </c>
      <c r="J10" s="3">
        <v>2</v>
      </c>
      <c r="K10" s="36">
        <v>45260</v>
      </c>
      <c r="L10" s="3" t="s">
        <v>67</v>
      </c>
      <c r="M10" s="3" t="s">
        <v>96</v>
      </c>
      <c r="N10" s="3" t="s">
        <v>229</v>
      </c>
      <c r="O10" s="3" t="s">
        <v>230</v>
      </c>
      <c r="P10" s="3" t="b">
        <v>1</v>
      </c>
      <c r="Q10" s="3" t="s">
        <v>182</v>
      </c>
      <c r="R10" s="40">
        <f>neueAnleihen[[#This Row],[Anteile]]*neueAnleihen[[#This Row],[Stückelung]]*neueAnleihen[[#This Row],[Coupon]]/neueAnleihen[[#This Row],[Kaufpreis]]</f>
        <v>0.10377653538870323</v>
      </c>
    </row>
    <row r="11" spans="1:18" x14ac:dyDescent="0.2">
      <c r="A11" s="36">
        <v>45384</v>
      </c>
      <c r="B11" s="3" t="s">
        <v>231</v>
      </c>
      <c r="C11" s="3" t="s">
        <v>2</v>
      </c>
      <c r="D11" s="32">
        <f t="shared" si="0"/>
        <v>2096.5228493150685</v>
      </c>
      <c r="E11" s="3">
        <v>2</v>
      </c>
      <c r="F11" s="3">
        <v>1000</v>
      </c>
      <c r="G11" s="33">
        <v>1.0449999999999999</v>
      </c>
      <c r="H11" s="31">
        <f t="shared" si="1"/>
        <v>3.2614246575342469</v>
      </c>
      <c r="I11" s="33">
        <v>0.10822</v>
      </c>
      <c r="J11" s="3">
        <v>4</v>
      </c>
      <c r="K11" s="36">
        <v>45373</v>
      </c>
      <c r="L11" s="3" t="s">
        <v>81</v>
      </c>
      <c r="M11" s="3" t="s">
        <v>41</v>
      </c>
      <c r="N11" s="3" t="s">
        <v>232</v>
      </c>
      <c r="O11" s="3" t="s">
        <v>233</v>
      </c>
      <c r="P11" s="3" t="b">
        <v>1</v>
      </c>
      <c r="Q11" s="3" t="s">
        <v>182</v>
      </c>
      <c r="R11" s="40">
        <f>neueAnleihen[[#This Row],[Anteile]]*neueAnleihen[[#This Row],[Stückelung]]*neueAnleihen[[#This Row],[Coupon]]/neueAnleihen[[#This Row],[Kaufpreis]]</f>
        <v>0.10323760605361906</v>
      </c>
    </row>
    <row r="12" spans="1:18" x14ac:dyDescent="0.2">
      <c r="A12" s="36">
        <v>45384</v>
      </c>
      <c r="B12" s="3" t="s">
        <v>234</v>
      </c>
      <c r="C12" s="3" t="s">
        <v>2</v>
      </c>
      <c r="D12" s="32">
        <f t="shared" si="0"/>
        <v>2019.9379726027398</v>
      </c>
      <c r="E12" s="3">
        <v>2</v>
      </c>
      <c r="F12" s="3">
        <v>1000</v>
      </c>
      <c r="G12" s="33">
        <v>1</v>
      </c>
      <c r="H12" s="31">
        <f t="shared" si="1"/>
        <v>9.9689863013698634</v>
      </c>
      <c r="I12" s="33">
        <v>0.10702</v>
      </c>
      <c r="J12" s="3">
        <v>4</v>
      </c>
      <c r="K12" s="36">
        <v>45350</v>
      </c>
      <c r="L12" s="3" t="s">
        <v>37</v>
      </c>
      <c r="M12" s="3" t="s">
        <v>59</v>
      </c>
      <c r="N12" s="3" t="s">
        <v>235</v>
      </c>
      <c r="O12" s="3" t="s">
        <v>236</v>
      </c>
      <c r="P12" s="3" t="b">
        <v>1</v>
      </c>
      <c r="Q12" s="3" t="s">
        <v>182</v>
      </c>
      <c r="R12" s="40">
        <f>neueAnleihen[[#This Row],[Anteile]]*neueAnleihen[[#This Row],[Stückelung]]*neueAnleihen[[#This Row],[Coupon]]/neueAnleihen[[#This Row],[Kaufpreis]]</f>
        <v>0.10596364982643711</v>
      </c>
    </row>
    <row r="13" spans="1:18" x14ac:dyDescent="0.2">
      <c r="A13" s="36">
        <v>45384</v>
      </c>
      <c r="B13" s="3" t="s">
        <v>155</v>
      </c>
      <c r="C13" s="3" t="s">
        <v>3</v>
      </c>
      <c r="D13" s="32">
        <f t="shared" si="0"/>
        <v>2072.3008219178082</v>
      </c>
      <c r="E13" s="3">
        <v>2</v>
      </c>
      <c r="F13" s="3">
        <v>1000</v>
      </c>
      <c r="G13" s="33">
        <v>1.03</v>
      </c>
      <c r="H13" s="31">
        <f t="shared" si="1"/>
        <v>6.1504109589041089</v>
      </c>
      <c r="I13" s="33">
        <v>0.1069</v>
      </c>
      <c r="J13" s="3">
        <v>4</v>
      </c>
      <c r="K13" s="36">
        <v>45363</v>
      </c>
      <c r="L13" s="3" t="s">
        <v>53</v>
      </c>
      <c r="M13" s="3" t="s">
        <v>41</v>
      </c>
      <c r="N13" s="3" t="s">
        <v>237</v>
      </c>
      <c r="O13" s="3" t="s">
        <v>238</v>
      </c>
      <c r="P13" s="3" t="b">
        <v>1</v>
      </c>
      <c r="Q13" s="3" t="s">
        <v>182</v>
      </c>
      <c r="R13" s="40">
        <f>neueAnleihen[[#This Row],[Anteile]]*neueAnleihen[[#This Row],[Stückelung]]*neueAnleihen[[#This Row],[Coupon]]/neueAnleihen[[#This Row],[Kaufpreis]]</f>
        <v>0.1031703494679595</v>
      </c>
    </row>
    <row r="14" spans="1:18" x14ac:dyDescent="0.2">
      <c r="A14" s="36">
        <v>45384</v>
      </c>
      <c r="B14" s="3" t="s">
        <v>239</v>
      </c>
      <c r="C14" s="3" t="s">
        <v>11</v>
      </c>
      <c r="D14" s="32">
        <f t="shared" si="0"/>
        <v>2163.9917808219179</v>
      </c>
      <c r="E14" s="3">
        <v>2</v>
      </c>
      <c r="F14" s="3">
        <v>1000</v>
      </c>
      <c r="G14" s="33">
        <v>1.0459000000000001</v>
      </c>
      <c r="H14" s="31">
        <f t="shared" si="1"/>
        <v>36.095890410958901</v>
      </c>
      <c r="I14" s="33">
        <v>0.10625</v>
      </c>
      <c r="J14" s="3">
        <v>2</v>
      </c>
      <c r="K14" s="36">
        <v>45260</v>
      </c>
      <c r="L14" s="3" t="s">
        <v>131</v>
      </c>
      <c r="M14" s="3" t="s">
        <v>96</v>
      </c>
      <c r="N14" s="3" t="s">
        <v>240</v>
      </c>
      <c r="O14" s="3" t="s">
        <v>241</v>
      </c>
      <c r="P14" s="3" t="b">
        <v>1</v>
      </c>
      <c r="Q14" s="3" t="s">
        <v>182</v>
      </c>
      <c r="R14" s="40">
        <f>neueAnleihen[[#This Row],[Anteile]]*neueAnleihen[[#This Row],[Stückelung]]*neueAnleihen[[#This Row],[Coupon]]/neueAnleihen[[#This Row],[Kaufpreis]]</f>
        <v>9.8198154855878975E-2</v>
      </c>
    </row>
    <row r="15" spans="1:18" x14ac:dyDescent="0.2">
      <c r="A15" s="36">
        <v>45384</v>
      </c>
      <c r="B15" s="3" t="s">
        <v>239</v>
      </c>
      <c r="C15" s="3" t="s">
        <v>11</v>
      </c>
      <c r="D15" s="32">
        <f t="shared" si="0"/>
        <v>2195.3917808219176</v>
      </c>
      <c r="E15" s="3">
        <v>2</v>
      </c>
      <c r="F15" s="3">
        <v>1000</v>
      </c>
      <c r="G15" s="33">
        <v>1.0615999999999999</v>
      </c>
      <c r="H15" s="31">
        <f t="shared" si="1"/>
        <v>36.095890410958901</v>
      </c>
      <c r="I15" s="33">
        <v>0.10625</v>
      </c>
      <c r="J15" s="3">
        <v>2</v>
      </c>
      <c r="K15" s="36">
        <v>45260</v>
      </c>
      <c r="L15" s="3" t="s">
        <v>131</v>
      </c>
      <c r="M15" s="3" t="s">
        <v>59</v>
      </c>
      <c r="N15" s="3" t="s">
        <v>242</v>
      </c>
      <c r="O15" s="3" t="s">
        <v>243</v>
      </c>
      <c r="P15" s="3" t="b">
        <v>1</v>
      </c>
      <c r="Q15" s="3" t="s">
        <v>182</v>
      </c>
      <c r="R15" s="40">
        <f>neueAnleihen[[#This Row],[Anteile]]*neueAnleihen[[#This Row],[Stückelung]]*neueAnleihen[[#This Row],[Coupon]]/neueAnleihen[[#This Row],[Kaufpreis]]</f>
        <v>9.67936574493522E-2</v>
      </c>
    </row>
    <row r="16" spans="1:18" x14ac:dyDescent="0.2">
      <c r="A16" s="36">
        <v>45384</v>
      </c>
      <c r="B16" s="3" t="s">
        <v>244</v>
      </c>
      <c r="C16" s="3" t="s">
        <v>2</v>
      </c>
      <c r="D16" s="32">
        <f t="shared" si="0"/>
        <v>2442.9369863013699</v>
      </c>
      <c r="E16" s="3">
        <v>2</v>
      </c>
      <c r="F16" s="3">
        <v>1000</v>
      </c>
      <c r="G16" s="33">
        <v>1.1484000000000001</v>
      </c>
      <c r="H16" s="31">
        <f t="shared" si="1"/>
        <v>73.06849315068493</v>
      </c>
      <c r="I16" s="33">
        <v>0.105</v>
      </c>
      <c r="J16" s="3">
        <v>1</v>
      </c>
      <c r="K16" s="36">
        <v>45130</v>
      </c>
      <c r="L16" s="3" t="s">
        <v>201</v>
      </c>
      <c r="M16" s="3" t="s">
        <v>96</v>
      </c>
      <c r="N16" s="3" t="s">
        <v>245</v>
      </c>
      <c r="O16" s="3" t="s">
        <v>246</v>
      </c>
      <c r="P16" s="3" t="b">
        <v>1</v>
      </c>
      <c r="Q16" s="3" t="s">
        <v>182</v>
      </c>
      <c r="R16" s="40">
        <f>neueAnleihen[[#This Row],[Anteile]]*neueAnleihen[[#This Row],[Stückelung]]*neueAnleihen[[#This Row],[Coupon]]/neueAnleihen[[#This Row],[Kaufpreis]]</f>
        <v>8.5962102656582245E-2</v>
      </c>
    </row>
    <row r="17" spans="1:18" x14ac:dyDescent="0.2">
      <c r="A17" s="36">
        <v>45384</v>
      </c>
      <c r="B17" s="3" t="s">
        <v>44</v>
      </c>
      <c r="C17" s="3" t="s">
        <v>7</v>
      </c>
      <c r="D17" s="32">
        <f t="shared" si="0"/>
        <v>1984.5260273972603</v>
      </c>
      <c r="E17" s="3">
        <v>2</v>
      </c>
      <c r="F17" s="3">
        <v>1000</v>
      </c>
      <c r="G17" s="33">
        <v>0.99140000000000006</v>
      </c>
      <c r="H17" s="31">
        <f t="shared" si="1"/>
        <v>0.86301369863013699</v>
      </c>
      <c r="I17" s="33">
        <v>0.105</v>
      </c>
      <c r="J17" s="3">
        <v>2</v>
      </c>
      <c r="K17" s="36">
        <v>45381</v>
      </c>
      <c r="L17" s="3" t="s">
        <v>45</v>
      </c>
      <c r="M17" s="3" t="s">
        <v>41</v>
      </c>
      <c r="N17" s="3" t="s">
        <v>247</v>
      </c>
      <c r="O17" s="3" t="s">
        <v>248</v>
      </c>
      <c r="P17" s="3" t="b">
        <v>1</v>
      </c>
      <c r="Q17" s="3" t="s">
        <v>182</v>
      </c>
      <c r="R17" s="40">
        <f>neueAnleihen[[#This Row],[Anteile]]*neueAnleihen[[#This Row],[Stückelung]]*neueAnleihen[[#This Row],[Coupon]]/neueAnleihen[[#This Row],[Kaufpreis]]</f>
        <v>0.10581871797137303</v>
      </c>
    </row>
    <row r="18" spans="1:18" x14ac:dyDescent="0.2">
      <c r="A18" s="36">
        <v>45384</v>
      </c>
      <c r="B18" s="3" t="s">
        <v>249</v>
      </c>
      <c r="C18" s="3" t="s">
        <v>12</v>
      </c>
      <c r="D18" s="32">
        <f t="shared" si="0"/>
        <v>2157.8328767123285</v>
      </c>
      <c r="E18" s="3">
        <v>2</v>
      </c>
      <c r="F18" s="3">
        <v>1000</v>
      </c>
      <c r="G18" s="33">
        <v>1.0737999999999999</v>
      </c>
      <c r="H18" s="31">
        <f t="shared" si="1"/>
        <v>5.1164383561643838</v>
      </c>
      <c r="I18" s="33">
        <v>0.10375</v>
      </c>
      <c r="J18" s="3">
        <v>2</v>
      </c>
      <c r="K18" s="36">
        <v>45366</v>
      </c>
      <c r="L18" s="3" t="s">
        <v>37</v>
      </c>
      <c r="M18" s="3" t="s">
        <v>59</v>
      </c>
      <c r="N18" s="3" t="s">
        <v>250</v>
      </c>
      <c r="O18" s="3" t="s">
        <v>251</v>
      </c>
      <c r="P18" s="3" t="b">
        <v>1</v>
      </c>
      <c r="Q18" s="3" t="s">
        <v>182</v>
      </c>
      <c r="R18" s="40">
        <f>neueAnleihen[[#This Row],[Anteile]]*neueAnleihen[[#This Row],[Stückelung]]*neueAnleihen[[#This Row],[Coupon]]/neueAnleihen[[#This Row],[Kaufpreis]]</f>
        <v>9.6161293230524303E-2</v>
      </c>
    </row>
    <row r="19" spans="1:18" x14ac:dyDescent="0.2">
      <c r="A19" s="36">
        <v>45384</v>
      </c>
      <c r="B19" s="3" t="s">
        <v>252</v>
      </c>
      <c r="C19" s="3" t="s">
        <v>7</v>
      </c>
      <c r="D19" s="32">
        <f t="shared" si="0"/>
        <v>217.48453424657538</v>
      </c>
      <c r="E19" s="3">
        <v>2</v>
      </c>
      <c r="F19" s="3">
        <v>1085</v>
      </c>
      <c r="G19" s="33">
        <v>9.9100000000000008E-2</v>
      </c>
      <c r="H19" s="31">
        <f t="shared" si="1"/>
        <v>1.2187671232876711</v>
      </c>
      <c r="I19" s="33">
        <v>0.10249999999999999</v>
      </c>
      <c r="J19" s="3">
        <v>1</v>
      </c>
      <c r="K19" s="36">
        <v>45380</v>
      </c>
      <c r="L19" s="3" t="s">
        <v>253</v>
      </c>
      <c r="M19" s="3" t="s">
        <v>254</v>
      </c>
      <c r="N19" s="3" t="s">
        <v>255</v>
      </c>
      <c r="O19" s="3" t="s">
        <v>256</v>
      </c>
      <c r="P19" s="3" t="b">
        <v>1</v>
      </c>
      <c r="Q19" s="3" t="s">
        <v>182</v>
      </c>
      <c r="R19" s="40">
        <f>neueAnleihen[[#This Row],[Anteile]]*neueAnleihen[[#This Row],[Stückelung]]*neueAnleihen[[#This Row],[Coupon]]/neueAnleihen[[#This Row],[Kaufpreis]]</f>
        <v>1.0227164003663052</v>
      </c>
    </row>
    <row r="20" spans="1:18" x14ac:dyDescent="0.2">
      <c r="A20" s="36">
        <v>45384</v>
      </c>
      <c r="B20" s="3" t="s">
        <v>257</v>
      </c>
      <c r="C20" s="3" t="s">
        <v>2</v>
      </c>
      <c r="D20" s="32">
        <f t="shared" si="0"/>
        <v>2431.3616438356162</v>
      </c>
      <c r="E20" s="3">
        <v>2</v>
      </c>
      <c r="F20" s="3">
        <v>1000</v>
      </c>
      <c r="G20" s="33">
        <v>1.1334</v>
      </c>
      <c r="H20" s="31">
        <f t="shared" si="1"/>
        <v>82.280821917808225</v>
      </c>
      <c r="I20" s="33">
        <v>0.10249999999999999</v>
      </c>
      <c r="J20" s="3">
        <v>1</v>
      </c>
      <c r="K20" s="36">
        <v>45091</v>
      </c>
      <c r="L20" s="3" t="s">
        <v>258</v>
      </c>
      <c r="M20" s="3" t="s">
        <v>63</v>
      </c>
      <c r="N20" s="3" t="s">
        <v>259</v>
      </c>
      <c r="O20" s="3" t="s">
        <v>260</v>
      </c>
      <c r="P20" s="3" t="b">
        <v>1</v>
      </c>
      <c r="Q20" s="3" t="s">
        <v>182</v>
      </c>
      <c r="R20" s="40">
        <f>neueAnleihen[[#This Row],[Anteile]]*neueAnleihen[[#This Row],[Stückelung]]*neueAnleihen[[#This Row],[Coupon]]/neueAnleihen[[#This Row],[Kaufpreis]]</f>
        <v>8.4314894297913015E-2</v>
      </c>
    </row>
    <row r="21" spans="1:18" x14ac:dyDescent="0.2">
      <c r="A21" s="36">
        <v>45384</v>
      </c>
      <c r="B21" s="3" t="s">
        <v>261</v>
      </c>
      <c r="C21" s="3" t="s">
        <v>2</v>
      </c>
      <c r="D21" s="32">
        <f t="shared" si="0"/>
        <v>1845.808219178082</v>
      </c>
      <c r="E21" s="3">
        <v>2</v>
      </c>
      <c r="F21" s="3">
        <v>1000</v>
      </c>
      <c r="G21" s="33">
        <v>0.90099999999999991</v>
      </c>
      <c r="H21" s="31">
        <f t="shared" si="1"/>
        <v>21.904109589041095</v>
      </c>
      <c r="I21" s="33">
        <v>0.10249999999999999</v>
      </c>
      <c r="J21" s="3">
        <v>2</v>
      </c>
      <c r="K21" s="36">
        <v>45306</v>
      </c>
      <c r="L21" s="3" t="s">
        <v>131</v>
      </c>
      <c r="M21" s="3" t="s">
        <v>54</v>
      </c>
      <c r="N21" s="3" t="s">
        <v>262</v>
      </c>
      <c r="O21" s="3" t="s">
        <v>263</v>
      </c>
      <c r="P21" s="3" t="b">
        <v>1</v>
      </c>
      <c r="Q21" s="3" t="s">
        <v>182</v>
      </c>
      <c r="R21" s="40">
        <f>neueAnleihen[[#This Row],[Anteile]]*neueAnleihen[[#This Row],[Stückelung]]*neueAnleihen[[#This Row],[Coupon]]/neueAnleihen[[#This Row],[Kaufpreis]]</f>
        <v>0.11106245918185598</v>
      </c>
    </row>
    <row r="22" spans="1:18" x14ac:dyDescent="0.2">
      <c r="A22" s="36">
        <v>45384</v>
      </c>
      <c r="B22" s="3" t="s">
        <v>264</v>
      </c>
      <c r="C22" s="3" t="s">
        <v>2</v>
      </c>
      <c r="D22" s="32">
        <f t="shared" si="0"/>
        <v>239.17413698630136</v>
      </c>
      <c r="E22" s="3">
        <v>2</v>
      </c>
      <c r="F22" s="3">
        <v>1000</v>
      </c>
      <c r="G22" s="33">
        <v>0.09</v>
      </c>
      <c r="H22" s="31">
        <f t="shared" si="1"/>
        <v>29.587068493150685</v>
      </c>
      <c r="I22" s="33">
        <v>0.10188000000000001</v>
      </c>
      <c r="J22" s="3">
        <v>2</v>
      </c>
      <c r="K22" s="36">
        <v>45278</v>
      </c>
      <c r="L22" s="3" t="s">
        <v>45</v>
      </c>
      <c r="M22" s="3" t="s">
        <v>41</v>
      </c>
      <c r="N22" s="3" t="s">
        <v>265</v>
      </c>
      <c r="O22" s="3" t="s">
        <v>266</v>
      </c>
      <c r="P22" s="3" t="b">
        <v>1</v>
      </c>
      <c r="Q22" s="3" t="s">
        <v>182</v>
      </c>
      <c r="R22" s="40">
        <f>neueAnleihen[[#This Row],[Anteile]]*neueAnleihen[[#This Row],[Stückelung]]*neueAnleihen[[#This Row],[Coupon]]/neueAnleihen[[#This Row],[Kaufpreis]]</f>
        <v>0.85193157825283727</v>
      </c>
    </row>
    <row r="23" spans="1:18" x14ac:dyDescent="0.2">
      <c r="A23" s="36">
        <v>45384</v>
      </c>
      <c r="B23" s="3" t="s">
        <v>267</v>
      </c>
      <c r="C23" s="3" t="s">
        <v>12</v>
      </c>
      <c r="D23" s="32">
        <f t="shared" si="0"/>
        <v>2019.1602739726027</v>
      </c>
      <c r="E23" s="3">
        <v>2</v>
      </c>
      <c r="F23" s="3">
        <v>1000</v>
      </c>
      <c r="G23" s="33">
        <v>0.98699999999999999</v>
      </c>
      <c r="H23" s="31">
        <f t="shared" si="1"/>
        <v>22.580136986301369</v>
      </c>
      <c r="I23" s="33">
        <v>0.10175000000000001</v>
      </c>
      <c r="J23" s="3">
        <v>4</v>
      </c>
      <c r="K23" s="36">
        <v>45303</v>
      </c>
      <c r="L23" s="3" t="s">
        <v>58</v>
      </c>
      <c r="M23" s="3" t="s">
        <v>41</v>
      </c>
      <c r="N23" s="3" t="s">
        <v>268</v>
      </c>
      <c r="O23" s="3" t="s">
        <v>269</v>
      </c>
      <c r="P23" s="3" t="b">
        <v>1</v>
      </c>
      <c r="Q23" s="3" t="s">
        <v>182</v>
      </c>
      <c r="R23" s="40">
        <f>neueAnleihen[[#This Row],[Anteile]]*neueAnleihen[[#This Row],[Stückelung]]*neueAnleihen[[#This Row],[Coupon]]/neueAnleihen[[#This Row],[Kaufpreis]]</f>
        <v>0.10078447096209125</v>
      </c>
    </row>
    <row r="24" spans="1:18" x14ac:dyDescent="0.2">
      <c r="A24" s="36">
        <v>45384</v>
      </c>
      <c r="B24" s="3" t="s">
        <v>270</v>
      </c>
      <c r="C24" s="3" t="s">
        <v>2</v>
      </c>
      <c r="D24" s="32">
        <f t="shared" si="0"/>
        <v>2018.6301369863013</v>
      </c>
      <c r="E24" s="3">
        <v>2</v>
      </c>
      <c r="F24" s="3">
        <v>1000</v>
      </c>
      <c r="G24" s="33">
        <v>1</v>
      </c>
      <c r="H24" s="31">
        <f t="shared" si="1"/>
        <v>9.3150684931506849</v>
      </c>
      <c r="I24" s="33">
        <v>0.1</v>
      </c>
      <c r="J24" s="3">
        <v>1</v>
      </c>
      <c r="K24" s="36">
        <v>45350</v>
      </c>
      <c r="L24" s="3" t="s">
        <v>67</v>
      </c>
      <c r="M24" s="3" t="s">
        <v>41</v>
      </c>
      <c r="N24" s="3" t="s">
        <v>271</v>
      </c>
      <c r="O24" s="3" t="s">
        <v>272</v>
      </c>
      <c r="P24" s="3" t="b">
        <v>1</v>
      </c>
      <c r="Q24" s="3" t="s">
        <v>182</v>
      </c>
      <c r="R24" s="40">
        <f>neueAnleihen[[#This Row],[Anteile]]*neueAnleihen[[#This Row],[Stückelung]]*neueAnleihen[[#This Row],[Coupon]]/neueAnleihen[[#This Row],[Kaufpreis]]</f>
        <v>9.9077090119435399E-2</v>
      </c>
    </row>
    <row r="25" spans="1:18" x14ac:dyDescent="0.2">
      <c r="A25" s="36">
        <v>45384</v>
      </c>
      <c r="B25" s="3" t="s">
        <v>273</v>
      </c>
      <c r="C25" s="3" t="s">
        <v>9</v>
      </c>
      <c r="D25" s="32">
        <f t="shared" si="0"/>
        <v>1881.6438356164383</v>
      </c>
      <c r="E25" s="3">
        <v>2</v>
      </c>
      <c r="F25" s="3">
        <v>1000</v>
      </c>
      <c r="G25" s="33">
        <v>0.94</v>
      </c>
      <c r="H25" s="31">
        <f t="shared" si="1"/>
        <v>0.82191780821917804</v>
      </c>
      <c r="I25" s="33">
        <v>0.1</v>
      </c>
      <c r="J25" s="3">
        <v>12</v>
      </c>
      <c r="K25" s="36">
        <v>45381</v>
      </c>
      <c r="L25" s="3" t="s">
        <v>45</v>
      </c>
      <c r="M25" s="3" t="s">
        <v>63</v>
      </c>
      <c r="N25" s="3" t="s">
        <v>274</v>
      </c>
      <c r="O25" s="3" t="s">
        <v>275</v>
      </c>
      <c r="P25" s="3" t="b">
        <v>1</v>
      </c>
      <c r="Q25" s="3" t="s">
        <v>182</v>
      </c>
      <c r="R25" s="40">
        <f>neueAnleihen[[#This Row],[Anteile]]*neueAnleihen[[#This Row],[Stückelung]]*neueAnleihen[[#This Row],[Coupon]]/neueAnleihen[[#This Row],[Kaufpreis]]</f>
        <v>0.10629004076878276</v>
      </c>
    </row>
    <row r="26" spans="1:18" x14ac:dyDescent="0.2">
      <c r="A26" s="36">
        <v>45384</v>
      </c>
      <c r="B26" s="3" t="s">
        <v>276</v>
      </c>
      <c r="C26" s="3" t="s">
        <v>2</v>
      </c>
      <c r="D26" s="32">
        <f t="shared" si="0"/>
        <v>2249.2575342465752</v>
      </c>
      <c r="E26" s="3">
        <v>2</v>
      </c>
      <c r="F26" s="3">
        <v>1000</v>
      </c>
      <c r="G26" s="33">
        <v>1.0923</v>
      </c>
      <c r="H26" s="31">
        <f t="shared" si="1"/>
        <v>32.328767123287669</v>
      </c>
      <c r="I26" s="33">
        <v>0.1</v>
      </c>
      <c r="J26" s="3">
        <v>1</v>
      </c>
      <c r="K26" s="36">
        <v>45266</v>
      </c>
      <c r="L26" s="3" t="s">
        <v>85</v>
      </c>
      <c r="M26" s="3" t="s">
        <v>63</v>
      </c>
      <c r="N26" s="3" t="s">
        <v>277</v>
      </c>
      <c r="O26" s="3" t="s">
        <v>278</v>
      </c>
      <c r="P26" s="3" t="b">
        <v>1</v>
      </c>
      <c r="Q26" s="3" t="s">
        <v>182</v>
      </c>
      <c r="R26" s="40">
        <f>neueAnleihen[[#This Row],[Anteile]]*neueAnleihen[[#This Row],[Stückelung]]*neueAnleihen[[#This Row],[Coupon]]/neueAnleihen[[#This Row],[Kaufpreis]]</f>
        <v>8.8918230551573191E-2</v>
      </c>
    </row>
    <row r="27" spans="1:18" x14ac:dyDescent="0.2">
      <c r="A27" s="36">
        <v>45384</v>
      </c>
      <c r="B27" s="3" t="s">
        <v>279</v>
      </c>
      <c r="C27" s="3" t="s">
        <v>2</v>
      </c>
      <c r="D27" s="32">
        <f t="shared" si="0"/>
        <v>2329.8575342465756</v>
      </c>
      <c r="E27" s="3">
        <v>2</v>
      </c>
      <c r="F27" s="3">
        <v>1000</v>
      </c>
      <c r="G27" s="33">
        <v>1.1326000000000001</v>
      </c>
      <c r="H27" s="31">
        <f t="shared" si="1"/>
        <v>32.328767123287669</v>
      </c>
      <c r="I27" s="33">
        <v>0.1</v>
      </c>
      <c r="J27" s="3">
        <v>1</v>
      </c>
      <c r="K27" s="36">
        <v>45266</v>
      </c>
      <c r="L27" s="3" t="s">
        <v>214</v>
      </c>
      <c r="M27" s="3" t="s">
        <v>59</v>
      </c>
      <c r="N27" s="3" t="s">
        <v>280</v>
      </c>
      <c r="O27" s="3" t="s">
        <v>281</v>
      </c>
      <c r="P27" s="3" t="b">
        <v>1</v>
      </c>
      <c r="Q27" s="3" t="s">
        <v>182</v>
      </c>
      <c r="R27" s="40">
        <f>neueAnleihen[[#This Row],[Anteile]]*neueAnleihen[[#This Row],[Stückelung]]*neueAnleihen[[#This Row],[Coupon]]/neueAnleihen[[#This Row],[Kaufpreis]]</f>
        <v>8.5842158612790709E-2</v>
      </c>
    </row>
    <row r="28" spans="1:18" x14ac:dyDescent="0.2">
      <c r="A28" s="36">
        <v>45384</v>
      </c>
      <c r="B28" s="3" t="s">
        <v>282</v>
      </c>
      <c r="C28" s="3" t="s">
        <v>2</v>
      </c>
      <c r="D28" s="32">
        <f t="shared" si="0"/>
        <v>2057.7643835616441</v>
      </c>
      <c r="E28" s="3">
        <v>2000</v>
      </c>
      <c r="F28" s="3">
        <v>1</v>
      </c>
      <c r="G28" s="33">
        <v>0.99080000000000001</v>
      </c>
      <c r="H28" s="31">
        <f t="shared" si="1"/>
        <v>3.8082191780821915E-2</v>
      </c>
      <c r="I28" s="33">
        <v>0.1</v>
      </c>
      <c r="J28" s="3">
        <v>2</v>
      </c>
      <c r="K28" s="36">
        <v>45245</v>
      </c>
      <c r="L28" s="3" t="s">
        <v>53</v>
      </c>
      <c r="M28" s="3" t="s">
        <v>114</v>
      </c>
      <c r="N28" s="3" t="s">
        <v>283</v>
      </c>
      <c r="O28" s="3" t="s">
        <v>284</v>
      </c>
      <c r="P28" s="3" t="b">
        <v>1</v>
      </c>
      <c r="Q28" s="3" t="s">
        <v>182</v>
      </c>
      <c r="R28" s="40">
        <f>neueAnleihen[[#This Row],[Anteile]]*neueAnleihen[[#This Row],[Stückelung]]*neueAnleihen[[#This Row],[Coupon]]/neueAnleihen[[#This Row],[Kaufpreis]]</f>
        <v>9.7192857256977905E-2</v>
      </c>
    </row>
    <row r="29" spans="1:18" x14ac:dyDescent="0.2">
      <c r="A29" s="36">
        <v>45384</v>
      </c>
      <c r="B29" s="3" t="s">
        <v>285</v>
      </c>
      <c r="C29" s="3" t="s">
        <v>4</v>
      </c>
      <c r="D29" s="32">
        <f t="shared" si="0"/>
        <v>1957.7803835616437</v>
      </c>
      <c r="E29" s="3">
        <v>2</v>
      </c>
      <c r="F29" s="3">
        <v>1000</v>
      </c>
      <c r="G29" s="33">
        <v>0.97589999999999999</v>
      </c>
      <c r="H29" s="31">
        <f t="shared" si="1"/>
        <v>2.9901917808219181</v>
      </c>
      <c r="I29" s="33">
        <v>9.9220000000000003E-2</v>
      </c>
      <c r="J29" s="3">
        <v>4</v>
      </c>
      <c r="K29" s="36">
        <v>45373</v>
      </c>
      <c r="L29" s="3" t="s">
        <v>131</v>
      </c>
      <c r="M29" s="3" t="s">
        <v>254</v>
      </c>
      <c r="N29" s="3" t="s">
        <v>286</v>
      </c>
      <c r="O29" s="3" t="s">
        <v>287</v>
      </c>
      <c r="P29" s="3" t="b">
        <v>1</v>
      </c>
      <c r="Q29" s="3" t="s">
        <v>182</v>
      </c>
      <c r="R29" s="40">
        <f>neueAnleihen[[#This Row],[Anteile]]*neueAnleihen[[#This Row],[Stückelung]]*neueAnleihen[[#This Row],[Coupon]]/neueAnleihen[[#This Row],[Kaufpreis]]</f>
        <v>0.10135968347940688</v>
      </c>
    </row>
    <row r="30" spans="1:18" x14ac:dyDescent="0.2">
      <c r="A30" s="36">
        <v>45384</v>
      </c>
      <c r="B30" s="3" t="s">
        <v>288</v>
      </c>
      <c r="C30" s="3" t="s">
        <v>2</v>
      </c>
      <c r="D30" s="32">
        <f t="shared" si="0"/>
        <v>2235.3958904109591</v>
      </c>
      <c r="E30" s="3">
        <v>2</v>
      </c>
      <c r="F30" s="3">
        <v>1000</v>
      </c>
      <c r="G30" s="33">
        <v>1.0644</v>
      </c>
      <c r="H30" s="31">
        <f t="shared" si="1"/>
        <v>53.297945205479451</v>
      </c>
      <c r="I30" s="33">
        <v>9.8750000000000004E-2</v>
      </c>
      <c r="J30" s="3">
        <v>1</v>
      </c>
      <c r="K30" s="36">
        <v>45187</v>
      </c>
      <c r="L30" s="3" t="s">
        <v>289</v>
      </c>
      <c r="M30" s="3" t="s">
        <v>59</v>
      </c>
      <c r="N30" s="3" t="s">
        <v>290</v>
      </c>
      <c r="O30" s="3" t="s">
        <v>291</v>
      </c>
      <c r="P30" s="3" t="b">
        <v>1</v>
      </c>
      <c r="Q30" s="3" t="s">
        <v>182</v>
      </c>
      <c r="R30" s="40">
        <f>neueAnleihen[[#This Row],[Anteile]]*neueAnleihen[[#This Row],[Stückelung]]*neueAnleihen[[#This Row],[Coupon]]/neueAnleihen[[#This Row],[Kaufpreis]]</f>
        <v>8.8351240532920219E-2</v>
      </c>
    </row>
    <row r="31" spans="1:18" x14ac:dyDescent="0.2">
      <c r="A31" s="36">
        <v>45384</v>
      </c>
      <c r="B31" s="3" t="s">
        <v>292</v>
      </c>
      <c r="C31" s="3" t="s">
        <v>2</v>
      </c>
      <c r="D31" s="32">
        <f t="shared" si="0"/>
        <v>2116.7232876712328</v>
      </c>
      <c r="E31" s="3">
        <v>2</v>
      </c>
      <c r="F31" s="3">
        <v>1000</v>
      </c>
      <c r="G31" s="33">
        <v>0.98329999999999995</v>
      </c>
      <c r="H31" s="31">
        <f t="shared" si="1"/>
        <v>75.061643835616437</v>
      </c>
      <c r="I31" s="33">
        <v>9.7500000000000003E-2</v>
      </c>
      <c r="J31" s="3">
        <v>1</v>
      </c>
      <c r="K31" s="36">
        <v>45103</v>
      </c>
      <c r="L31" s="3" t="s">
        <v>214</v>
      </c>
      <c r="M31" s="3" t="s">
        <v>46</v>
      </c>
      <c r="N31" s="3" t="s">
        <v>293</v>
      </c>
      <c r="O31" s="3" t="s">
        <v>294</v>
      </c>
      <c r="P31" s="3" t="b">
        <v>1</v>
      </c>
      <c r="Q31" s="3" t="s">
        <v>182</v>
      </c>
      <c r="R31" s="40">
        <f>neueAnleihen[[#This Row],[Anteile]]*neueAnleihen[[#This Row],[Stückelung]]*neueAnleihen[[#This Row],[Coupon]]/neueAnleihen[[#This Row],[Kaufpreis]]</f>
        <v>9.2123519940357543E-2</v>
      </c>
    </row>
    <row r="32" spans="1:18" x14ac:dyDescent="0.2">
      <c r="A32" s="36">
        <v>45384</v>
      </c>
      <c r="B32" s="3" t="s">
        <v>295</v>
      </c>
      <c r="C32" s="3" t="s">
        <v>11</v>
      </c>
      <c r="D32" s="32">
        <f t="shared" si="0"/>
        <v>1935.5258082191781</v>
      </c>
      <c r="E32" s="3">
        <v>2</v>
      </c>
      <c r="F32" s="3">
        <v>1000</v>
      </c>
      <c r="G32" s="33">
        <v>0.9556</v>
      </c>
      <c r="H32" s="31">
        <f t="shared" si="1"/>
        <v>12.162904109589041</v>
      </c>
      <c r="I32" s="33">
        <v>9.6509999999999999E-2</v>
      </c>
      <c r="J32" s="3">
        <v>4</v>
      </c>
      <c r="K32" s="36">
        <v>45338</v>
      </c>
      <c r="L32" s="3" t="s">
        <v>67</v>
      </c>
      <c r="M32" s="3" t="s">
        <v>46</v>
      </c>
      <c r="N32" s="3" t="s">
        <v>296</v>
      </c>
      <c r="O32" s="3" t="s">
        <v>297</v>
      </c>
      <c r="P32" s="3" t="b">
        <v>1</v>
      </c>
      <c r="Q32" s="3" t="s">
        <v>182</v>
      </c>
      <c r="R32" s="40">
        <f>neueAnleihen[[#This Row],[Anteile]]*neueAnleihen[[#This Row],[Stückelung]]*neueAnleihen[[#This Row],[Coupon]]/neueAnleihen[[#This Row],[Kaufpreis]]</f>
        <v>9.9724839204077667E-2</v>
      </c>
    </row>
    <row r="33" spans="1:18" x14ac:dyDescent="0.2">
      <c r="A33" s="36">
        <v>45384</v>
      </c>
      <c r="B33" s="3" t="s">
        <v>298</v>
      </c>
      <c r="C33" s="3" t="s">
        <v>5</v>
      </c>
      <c r="D33" s="32">
        <f t="shared" si="0"/>
        <v>1095.7808219178082</v>
      </c>
      <c r="E33" s="3">
        <v>2</v>
      </c>
      <c r="F33" s="3">
        <v>1000</v>
      </c>
      <c r="G33" s="33">
        <v>0.5</v>
      </c>
      <c r="H33" s="31">
        <f t="shared" si="1"/>
        <v>47.890410958904113</v>
      </c>
      <c r="I33" s="33">
        <v>9.5000000000000001E-2</v>
      </c>
      <c r="J33" s="3">
        <v>1</v>
      </c>
      <c r="K33" s="36">
        <v>45200</v>
      </c>
      <c r="L33" s="3" t="s">
        <v>58</v>
      </c>
      <c r="M33" s="3" t="s">
        <v>54</v>
      </c>
      <c r="N33" s="3" t="s">
        <v>299</v>
      </c>
      <c r="O33" s="3" t="s">
        <v>300</v>
      </c>
      <c r="P33" s="3" t="b">
        <v>1</v>
      </c>
      <c r="Q33" s="3" t="s">
        <v>182</v>
      </c>
      <c r="R33" s="40">
        <f>neueAnleihen[[#This Row],[Anteile]]*neueAnleihen[[#This Row],[Stückelung]]*neueAnleihen[[#This Row],[Coupon]]/neueAnleihen[[#This Row],[Kaufpreis]]</f>
        <v>0.17339233923392339</v>
      </c>
    </row>
    <row r="34" spans="1:18" x14ac:dyDescent="0.2">
      <c r="A34" s="36">
        <v>45384</v>
      </c>
      <c r="B34" s="3" t="s">
        <v>301</v>
      </c>
      <c r="C34" s="3" t="s">
        <v>3</v>
      </c>
      <c r="D34" s="32">
        <f t="shared" si="0"/>
        <v>2062.3561643835615</v>
      </c>
      <c r="E34" s="3">
        <v>2</v>
      </c>
      <c r="F34" s="3">
        <v>1000</v>
      </c>
      <c r="G34" s="33">
        <v>0.995</v>
      </c>
      <c r="H34" s="31">
        <f t="shared" si="1"/>
        <v>36.178082191780824</v>
      </c>
      <c r="I34" s="33">
        <v>9.5000000000000001E-2</v>
      </c>
      <c r="J34" s="3">
        <v>1</v>
      </c>
      <c r="K34" s="36">
        <v>45245</v>
      </c>
      <c r="L34" s="3" t="s">
        <v>58</v>
      </c>
      <c r="M34" s="3" t="s">
        <v>41</v>
      </c>
      <c r="N34" s="3" t="s">
        <v>302</v>
      </c>
      <c r="O34" s="3" t="s">
        <v>303</v>
      </c>
      <c r="P34" s="3" t="b">
        <v>1</v>
      </c>
      <c r="Q34" s="3" t="s">
        <v>182</v>
      </c>
      <c r="R34" s="40">
        <f>neueAnleihen[[#This Row],[Anteile]]*neueAnleihen[[#This Row],[Stückelung]]*neueAnleihen[[#This Row],[Coupon]]/neueAnleihen[[#This Row],[Kaufpreis]]</f>
        <v>9.2127636962644144E-2</v>
      </c>
    </row>
    <row r="35" spans="1:18" x14ac:dyDescent="0.2">
      <c r="A35" s="36">
        <v>45384</v>
      </c>
      <c r="B35" s="3" t="s">
        <v>202</v>
      </c>
      <c r="C35" s="3" t="s">
        <v>2</v>
      </c>
      <c r="D35" s="32">
        <f t="shared" si="0"/>
        <v>2236.0712328767122</v>
      </c>
      <c r="E35" s="3">
        <v>2</v>
      </c>
      <c r="F35" s="3">
        <v>1000</v>
      </c>
      <c r="G35" s="33">
        <v>1.0842000000000001</v>
      </c>
      <c r="H35" s="31">
        <f t="shared" si="1"/>
        <v>33.835616438356162</v>
      </c>
      <c r="I35" s="33">
        <v>9.5000000000000001E-2</v>
      </c>
      <c r="J35" s="3">
        <v>2</v>
      </c>
      <c r="K35" s="36">
        <v>45254</v>
      </c>
      <c r="L35" s="3" t="s">
        <v>201</v>
      </c>
      <c r="M35" s="3" t="s">
        <v>114</v>
      </c>
      <c r="N35" s="3" t="s">
        <v>304</v>
      </c>
      <c r="O35" s="3" t="s">
        <v>305</v>
      </c>
      <c r="P35" s="3" t="b">
        <v>1</v>
      </c>
      <c r="Q35" s="3" t="s">
        <v>182</v>
      </c>
      <c r="R35" s="40">
        <f>neueAnleihen[[#This Row],[Anteile]]*neueAnleihen[[#This Row],[Stückelung]]*neueAnleihen[[#This Row],[Coupon]]/neueAnleihen[[#This Row],[Kaufpreis]]</f>
        <v>8.497045944084905E-2</v>
      </c>
    </row>
    <row r="36" spans="1:18" x14ac:dyDescent="0.2">
      <c r="A36" s="36">
        <v>45384</v>
      </c>
      <c r="B36" s="3" t="s">
        <v>306</v>
      </c>
      <c r="C36" s="3" t="s">
        <v>2</v>
      </c>
      <c r="D36" s="32">
        <f t="shared" si="0"/>
        <v>1924.1643835616439</v>
      </c>
      <c r="E36" s="3">
        <v>2</v>
      </c>
      <c r="F36" s="3">
        <v>1000</v>
      </c>
      <c r="G36" s="33">
        <v>0.96</v>
      </c>
      <c r="H36" s="31">
        <f t="shared" si="1"/>
        <v>2.0821917808219177</v>
      </c>
      <c r="I36" s="33">
        <v>9.5000000000000001E-2</v>
      </c>
      <c r="J36" s="3">
        <v>4</v>
      </c>
      <c r="K36" s="36">
        <v>45376</v>
      </c>
      <c r="L36" s="3" t="s">
        <v>131</v>
      </c>
      <c r="M36" s="3" t="s">
        <v>41</v>
      </c>
      <c r="N36" s="3" t="s">
        <v>307</v>
      </c>
      <c r="O36" s="3" t="s">
        <v>308</v>
      </c>
      <c r="P36" s="3" t="b">
        <v>1</v>
      </c>
      <c r="Q36" s="3" t="s">
        <v>182</v>
      </c>
      <c r="R36" s="40">
        <f>neueAnleihen[[#This Row],[Anteile]]*neueAnleihen[[#This Row],[Stückelung]]*neueAnleihen[[#This Row],[Coupon]]/neueAnleihen[[#This Row],[Kaufpreis]]</f>
        <v>9.8744162205262553E-2</v>
      </c>
    </row>
    <row r="37" spans="1:18" x14ac:dyDescent="0.2">
      <c r="A37" s="36">
        <v>45384</v>
      </c>
      <c r="B37" s="3" t="s">
        <v>73</v>
      </c>
      <c r="C37" s="3" t="s">
        <v>2</v>
      </c>
      <c r="D37" s="32">
        <f t="shared" si="0"/>
        <v>1846.9315068493152</v>
      </c>
      <c r="E37" s="3">
        <v>2</v>
      </c>
      <c r="F37" s="3">
        <v>1000</v>
      </c>
      <c r="G37" s="33">
        <v>0.88</v>
      </c>
      <c r="H37" s="31">
        <f t="shared" si="1"/>
        <v>43.465753424657535</v>
      </c>
      <c r="I37" s="33">
        <v>9.5000000000000001E-2</v>
      </c>
      <c r="J37" s="3">
        <v>2</v>
      </c>
      <c r="K37" s="36">
        <v>45217</v>
      </c>
      <c r="L37" s="3" t="s">
        <v>37</v>
      </c>
      <c r="M37" s="3" t="s">
        <v>54</v>
      </c>
      <c r="N37" s="3" t="s">
        <v>309</v>
      </c>
      <c r="O37" s="3" t="s">
        <v>310</v>
      </c>
      <c r="P37" s="3" t="b">
        <v>1</v>
      </c>
      <c r="Q37" s="3" t="s">
        <v>182</v>
      </c>
      <c r="R37" s="40">
        <f>neueAnleihen[[#This Row],[Anteile]]*neueAnleihen[[#This Row],[Stückelung]]*neueAnleihen[[#This Row],[Coupon]]/neueAnleihen[[#This Row],[Kaufpreis]]</f>
        <v>0.10287333303665465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78B0EE-6B03-4EF2-A81E-CDFF5D4DA2E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Tagesgeldkonto</vt:lpstr>
      <vt:lpstr>Aktuelle Anleihen</vt:lpstr>
      <vt:lpstr>Anleihenkäufe</vt:lpstr>
      <vt:lpstr>Anleihenverkäufe</vt:lpstr>
      <vt:lpstr>Fondprospekt</vt:lpstr>
      <vt:lpstr>Neue Anleihen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Holst</cp:lastModifiedBy>
  <dcterms:modified xsi:type="dcterms:W3CDTF">2024-04-03T06:58:54Z</dcterms:modified>
</cp:coreProperties>
</file>