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9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7"/>
  <workbookPr filterPrivacy="1"/>
  <xr:revisionPtr revIDLastSave="0" documentId="13_ncr:1_{1F10DC2E-7AE6-4221-8B60-6E261FA8F028}" xr6:coauthVersionLast="36" xr6:coauthVersionMax="36" xr10:uidLastSave="{00000000-0000-0000-0000-000000000000}"/>
  <bookViews>
    <workbookView xWindow="0" yWindow="0" windowWidth="23280" windowHeight="13200" firstSheet="1" activeTab="1" xr2:uid="{00000000-000D-0000-FFFF-FFFF00000000}"/>
  </bookViews>
  <sheets>
    <sheet name="data" sheetId="1" r:id="rId1"/>
    <sheet name="work_sheet_irritante" sheetId="2" r:id="rId2"/>
    <sheet name="work_sheet_nutrients" sheetId="8" r:id="rId3"/>
    <sheet name="Sheet1" sheetId="9" r:id="rId4"/>
    <sheet name="df_long" sheetId="7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9" i="2" l="1"/>
  <c r="AB40" i="2"/>
  <c r="AB41" i="2"/>
  <c r="AB38" i="2"/>
  <c r="Q38" i="2"/>
  <c r="P38" i="2"/>
  <c r="O38" i="2"/>
  <c r="N38" i="2"/>
  <c r="R39" i="2"/>
  <c r="S39" i="2"/>
  <c r="T39" i="2"/>
  <c r="U39" i="2"/>
  <c r="R40" i="2"/>
  <c r="S40" i="2"/>
  <c r="T40" i="2"/>
  <c r="U40" i="2"/>
  <c r="R41" i="2"/>
  <c r="S41" i="2"/>
  <c r="T41" i="2"/>
  <c r="U41" i="2"/>
  <c r="R42" i="2"/>
  <c r="S42" i="2"/>
  <c r="T42" i="2"/>
  <c r="U42" i="2"/>
  <c r="R43" i="2"/>
  <c r="S43" i="2"/>
  <c r="T43" i="2"/>
  <c r="U43" i="2"/>
  <c r="R44" i="2"/>
  <c r="S44" i="2"/>
  <c r="T44" i="2"/>
  <c r="U44" i="2"/>
  <c r="R45" i="2"/>
  <c r="S45" i="2"/>
  <c r="T45" i="2"/>
  <c r="U45" i="2"/>
  <c r="R46" i="2"/>
  <c r="S46" i="2"/>
  <c r="T46" i="2"/>
  <c r="U46" i="2"/>
  <c r="R47" i="2"/>
  <c r="S47" i="2"/>
  <c r="T47" i="2"/>
  <c r="U47" i="2"/>
  <c r="R48" i="2"/>
  <c r="S48" i="2"/>
  <c r="T48" i="2"/>
  <c r="U48" i="2"/>
  <c r="R49" i="2"/>
  <c r="S49" i="2"/>
  <c r="T49" i="2"/>
  <c r="U49" i="2"/>
  <c r="R50" i="2"/>
  <c r="S50" i="2"/>
  <c r="T50" i="2"/>
  <c r="U50" i="2"/>
  <c r="R51" i="2"/>
  <c r="S51" i="2"/>
  <c r="T51" i="2"/>
  <c r="U51" i="2"/>
  <c r="R52" i="2"/>
  <c r="S52" i="2"/>
  <c r="T52" i="2"/>
  <c r="U52" i="2"/>
  <c r="R53" i="2"/>
  <c r="S53" i="2"/>
  <c r="T53" i="2"/>
  <c r="U53" i="2"/>
  <c r="R54" i="2"/>
  <c r="S54" i="2"/>
  <c r="T54" i="2"/>
  <c r="U54" i="2"/>
  <c r="R55" i="2"/>
  <c r="S55" i="2"/>
  <c r="T55" i="2"/>
  <c r="U55" i="2"/>
  <c r="R56" i="2"/>
  <c r="S56" i="2"/>
  <c r="T56" i="2"/>
  <c r="U56" i="2"/>
  <c r="R57" i="2"/>
  <c r="S57" i="2"/>
  <c r="T57" i="2"/>
  <c r="U57" i="2"/>
  <c r="R58" i="2"/>
  <c r="S58" i="2"/>
  <c r="T58" i="2"/>
  <c r="U58" i="2"/>
  <c r="R59" i="2"/>
  <c r="S59" i="2"/>
  <c r="T59" i="2"/>
  <c r="U59" i="2"/>
  <c r="R60" i="2"/>
  <c r="S60" i="2"/>
  <c r="T60" i="2"/>
  <c r="U60" i="2"/>
  <c r="R61" i="2"/>
  <c r="S61" i="2"/>
  <c r="T61" i="2"/>
  <c r="U61" i="2"/>
  <c r="R62" i="2"/>
  <c r="S62" i="2"/>
  <c r="T62" i="2"/>
  <c r="U62" i="2"/>
  <c r="R63" i="2"/>
  <c r="S63" i="2"/>
  <c r="T63" i="2"/>
  <c r="U63" i="2"/>
  <c r="R64" i="2"/>
  <c r="S64" i="2"/>
  <c r="T64" i="2"/>
  <c r="U64" i="2"/>
  <c r="R65" i="2"/>
  <c r="S65" i="2"/>
  <c r="T65" i="2"/>
  <c r="U65" i="2"/>
  <c r="R66" i="2"/>
  <c r="S66" i="2"/>
  <c r="T66" i="2"/>
  <c r="U66" i="2"/>
  <c r="R67" i="2"/>
  <c r="S67" i="2"/>
  <c r="T67" i="2"/>
  <c r="U67" i="2"/>
  <c r="R68" i="2"/>
  <c r="S68" i="2"/>
  <c r="T68" i="2"/>
  <c r="U68" i="2"/>
  <c r="R69" i="2"/>
  <c r="S69" i="2"/>
  <c r="T69" i="2"/>
  <c r="U69" i="2"/>
  <c r="R70" i="2"/>
  <c r="S70" i="2"/>
  <c r="T70" i="2"/>
  <c r="U70" i="2"/>
  <c r="R71" i="2"/>
  <c r="S71" i="2"/>
  <c r="T71" i="2"/>
  <c r="U71" i="2"/>
  <c r="R72" i="2"/>
  <c r="S72" i="2"/>
  <c r="T72" i="2"/>
  <c r="U72" i="2"/>
  <c r="R73" i="2"/>
  <c r="S73" i="2"/>
  <c r="T73" i="2"/>
  <c r="U73" i="2"/>
  <c r="R74" i="2"/>
  <c r="S74" i="2"/>
  <c r="T74" i="2"/>
  <c r="U74" i="2"/>
  <c r="R75" i="2"/>
  <c r="S75" i="2"/>
  <c r="T75" i="2"/>
  <c r="U75" i="2"/>
  <c r="R76" i="2"/>
  <c r="S76" i="2"/>
  <c r="T76" i="2"/>
  <c r="U76" i="2"/>
  <c r="R77" i="2"/>
  <c r="S77" i="2"/>
  <c r="T77" i="2"/>
  <c r="U77" i="2"/>
  <c r="R78" i="2"/>
  <c r="S78" i="2"/>
  <c r="T78" i="2"/>
  <c r="U78" i="2"/>
  <c r="R79" i="2"/>
  <c r="S79" i="2"/>
  <c r="T79" i="2"/>
  <c r="U79" i="2"/>
  <c r="R80" i="2"/>
  <c r="S80" i="2"/>
  <c r="T80" i="2"/>
  <c r="U80" i="2"/>
  <c r="R81" i="2"/>
  <c r="S81" i="2"/>
  <c r="T81" i="2"/>
  <c r="U81" i="2"/>
  <c r="R82" i="2"/>
  <c r="S82" i="2"/>
  <c r="T82" i="2"/>
  <c r="U82" i="2"/>
  <c r="R83" i="2"/>
  <c r="S83" i="2"/>
  <c r="T83" i="2"/>
  <c r="U83" i="2"/>
  <c r="R84" i="2"/>
  <c r="S84" i="2"/>
  <c r="T84" i="2"/>
  <c r="U84" i="2"/>
  <c r="R85" i="2"/>
  <c r="S85" i="2"/>
  <c r="T85" i="2"/>
  <c r="U85" i="2"/>
  <c r="R86" i="2"/>
  <c r="S86" i="2"/>
  <c r="T86" i="2"/>
  <c r="U86" i="2"/>
  <c r="R87" i="2"/>
  <c r="S87" i="2"/>
  <c r="T87" i="2"/>
  <c r="U87" i="2"/>
  <c r="R88" i="2"/>
  <c r="S88" i="2"/>
  <c r="T88" i="2"/>
  <c r="U88" i="2"/>
  <c r="R89" i="2"/>
  <c r="S89" i="2"/>
  <c r="T89" i="2"/>
  <c r="U89" i="2"/>
  <c r="R90" i="2"/>
  <c r="S90" i="2"/>
  <c r="T90" i="2"/>
  <c r="U90" i="2"/>
  <c r="R91" i="2"/>
  <c r="S91" i="2"/>
  <c r="T91" i="2"/>
  <c r="U91" i="2"/>
  <c r="R92" i="2"/>
  <c r="S92" i="2"/>
  <c r="T92" i="2"/>
  <c r="U92" i="2"/>
  <c r="R93" i="2"/>
  <c r="S93" i="2"/>
  <c r="T93" i="2"/>
  <c r="U93" i="2"/>
  <c r="R94" i="2"/>
  <c r="S94" i="2"/>
  <c r="T94" i="2"/>
  <c r="U94" i="2"/>
  <c r="R95" i="2"/>
  <c r="S95" i="2"/>
  <c r="T95" i="2"/>
  <c r="U95" i="2"/>
  <c r="R96" i="2"/>
  <c r="S96" i="2"/>
  <c r="T96" i="2"/>
  <c r="U96" i="2"/>
  <c r="R97" i="2"/>
  <c r="S97" i="2"/>
  <c r="T97" i="2"/>
  <c r="U97" i="2"/>
  <c r="R98" i="2"/>
  <c r="S98" i="2"/>
  <c r="T98" i="2"/>
  <c r="U98" i="2"/>
  <c r="R99" i="2"/>
  <c r="S99" i="2"/>
  <c r="T99" i="2"/>
  <c r="U99" i="2"/>
  <c r="R100" i="2"/>
  <c r="S100" i="2"/>
  <c r="T100" i="2"/>
  <c r="U100" i="2"/>
  <c r="R101" i="2"/>
  <c r="S101" i="2"/>
  <c r="T101" i="2"/>
  <c r="U101" i="2"/>
  <c r="R102" i="2"/>
  <c r="S102" i="2"/>
  <c r="T102" i="2"/>
  <c r="U102" i="2"/>
  <c r="R103" i="2"/>
  <c r="S103" i="2"/>
  <c r="T103" i="2"/>
  <c r="U103" i="2"/>
  <c r="R104" i="2"/>
  <c r="S104" i="2"/>
  <c r="T104" i="2"/>
  <c r="U104" i="2"/>
  <c r="R105" i="2"/>
  <c r="S105" i="2"/>
  <c r="T105" i="2"/>
  <c r="U105" i="2"/>
  <c r="R106" i="2"/>
  <c r="S106" i="2"/>
  <c r="T106" i="2"/>
  <c r="U106" i="2"/>
  <c r="R107" i="2"/>
  <c r="S107" i="2"/>
  <c r="T107" i="2"/>
  <c r="U107" i="2"/>
  <c r="R108" i="2"/>
  <c r="S108" i="2"/>
  <c r="T108" i="2"/>
  <c r="U108" i="2"/>
  <c r="R109" i="2"/>
  <c r="S109" i="2"/>
  <c r="T109" i="2"/>
  <c r="U109" i="2"/>
  <c r="R110" i="2"/>
  <c r="S110" i="2"/>
  <c r="T110" i="2"/>
  <c r="U110" i="2"/>
  <c r="R111" i="2"/>
  <c r="S111" i="2"/>
  <c r="T111" i="2"/>
  <c r="U111" i="2"/>
  <c r="R112" i="2"/>
  <c r="S112" i="2"/>
  <c r="T112" i="2"/>
  <c r="U112" i="2"/>
  <c r="R113" i="2"/>
  <c r="S113" i="2"/>
  <c r="T113" i="2"/>
  <c r="U113" i="2"/>
  <c r="R114" i="2"/>
  <c r="S114" i="2"/>
  <c r="T114" i="2"/>
  <c r="U114" i="2"/>
  <c r="R115" i="2"/>
  <c r="S115" i="2"/>
  <c r="T115" i="2"/>
  <c r="U115" i="2"/>
  <c r="R116" i="2"/>
  <c r="S116" i="2"/>
  <c r="T116" i="2"/>
  <c r="U116" i="2"/>
  <c r="R117" i="2"/>
  <c r="S117" i="2"/>
  <c r="T117" i="2"/>
  <c r="U117" i="2"/>
  <c r="R118" i="2"/>
  <c r="S118" i="2"/>
  <c r="T118" i="2"/>
  <c r="U118" i="2"/>
  <c r="R119" i="2"/>
  <c r="S119" i="2"/>
  <c r="T119" i="2"/>
  <c r="U119" i="2"/>
  <c r="R120" i="2"/>
  <c r="S120" i="2"/>
  <c r="T120" i="2"/>
  <c r="U120" i="2"/>
  <c r="R121" i="2"/>
  <c r="S121" i="2"/>
  <c r="T121" i="2"/>
  <c r="U121" i="2"/>
  <c r="R122" i="2"/>
  <c r="S122" i="2"/>
  <c r="T122" i="2"/>
  <c r="U122" i="2"/>
  <c r="R123" i="2"/>
  <c r="S123" i="2"/>
  <c r="T123" i="2"/>
  <c r="U123" i="2"/>
  <c r="R124" i="2"/>
  <c r="S124" i="2"/>
  <c r="T124" i="2"/>
  <c r="U124" i="2"/>
  <c r="R125" i="2"/>
  <c r="S125" i="2"/>
  <c r="T125" i="2"/>
  <c r="U125" i="2"/>
  <c r="R126" i="2"/>
  <c r="S126" i="2"/>
  <c r="T126" i="2"/>
  <c r="U126" i="2"/>
  <c r="R127" i="2"/>
  <c r="S127" i="2"/>
  <c r="T127" i="2"/>
  <c r="U127" i="2"/>
  <c r="R128" i="2"/>
  <c r="S128" i="2"/>
  <c r="T128" i="2"/>
  <c r="U128" i="2"/>
  <c r="R129" i="2"/>
  <c r="S129" i="2"/>
  <c r="T129" i="2"/>
  <c r="U129" i="2"/>
  <c r="R130" i="2"/>
  <c r="S130" i="2"/>
  <c r="T130" i="2"/>
  <c r="U130" i="2"/>
  <c r="R131" i="2"/>
  <c r="S131" i="2"/>
  <c r="T131" i="2"/>
  <c r="U131" i="2"/>
  <c r="R132" i="2"/>
  <c r="S132" i="2"/>
  <c r="T132" i="2"/>
  <c r="U132" i="2"/>
  <c r="R133" i="2"/>
  <c r="S133" i="2"/>
  <c r="T133" i="2"/>
  <c r="U133" i="2"/>
  <c r="R134" i="2"/>
  <c r="S134" i="2"/>
  <c r="T134" i="2"/>
  <c r="U134" i="2"/>
  <c r="R135" i="2"/>
  <c r="S135" i="2"/>
  <c r="T135" i="2"/>
  <c r="U135" i="2"/>
  <c r="R136" i="2"/>
  <c r="S136" i="2"/>
  <c r="T136" i="2"/>
  <c r="U136" i="2"/>
  <c r="R137" i="2"/>
  <c r="S137" i="2"/>
  <c r="T137" i="2"/>
  <c r="U137" i="2"/>
  <c r="R138" i="2"/>
  <c r="S138" i="2"/>
  <c r="T138" i="2"/>
  <c r="U138" i="2"/>
  <c r="R139" i="2"/>
  <c r="S139" i="2"/>
  <c r="T139" i="2"/>
  <c r="U139" i="2"/>
  <c r="R140" i="2"/>
  <c r="S140" i="2"/>
  <c r="T140" i="2"/>
  <c r="U140" i="2"/>
  <c r="R141" i="2"/>
  <c r="S141" i="2"/>
  <c r="T141" i="2"/>
  <c r="U141" i="2"/>
  <c r="R142" i="2"/>
  <c r="S142" i="2"/>
  <c r="T142" i="2"/>
  <c r="U142" i="2"/>
  <c r="R143" i="2"/>
  <c r="S143" i="2"/>
  <c r="T143" i="2"/>
  <c r="U143" i="2"/>
  <c r="R144" i="2"/>
  <c r="S144" i="2"/>
  <c r="T144" i="2"/>
  <c r="U144" i="2"/>
  <c r="R145" i="2"/>
  <c r="S145" i="2"/>
  <c r="T145" i="2"/>
  <c r="U145" i="2"/>
  <c r="R146" i="2"/>
  <c r="S146" i="2"/>
  <c r="T146" i="2"/>
  <c r="U146" i="2"/>
  <c r="R147" i="2"/>
  <c r="S147" i="2"/>
  <c r="T147" i="2"/>
  <c r="U147" i="2"/>
  <c r="R148" i="2"/>
  <c r="S148" i="2"/>
  <c r="T148" i="2"/>
  <c r="U148" i="2"/>
  <c r="R149" i="2"/>
  <c r="S149" i="2"/>
  <c r="T149" i="2"/>
  <c r="U149" i="2"/>
  <c r="R150" i="2"/>
  <c r="S150" i="2"/>
  <c r="T150" i="2"/>
  <c r="U150" i="2"/>
  <c r="R151" i="2"/>
  <c r="S151" i="2"/>
  <c r="T151" i="2"/>
  <c r="U151" i="2"/>
  <c r="R152" i="2"/>
  <c r="S152" i="2"/>
  <c r="T152" i="2"/>
  <c r="U152" i="2"/>
  <c r="R153" i="2"/>
  <c r="S153" i="2"/>
  <c r="T153" i="2"/>
  <c r="U153" i="2"/>
  <c r="R154" i="2"/>
  <c r="S154" i="2"/>
  <c r="T154" i="2"/>
  <c r="U154" i="2"/>
  <c r="R155" i="2"/>
  <c r="S155" i="2"/>
  <c r="T155" i="2"/>
  <c r="U155" i="2"/>
  <c r="R156" i="2"/>
  <c r="S156" i="2"/>
  <c r="T156" i="2"/>
  <c r="U156" i="2"/>
  <c r="R157" i="2"/>
  <c r="S157" i="2"/>
  <c r="T157" i="2"/>
  <c r="U157" i="2"/>
  <c r="R158" i="2"/>
  <c r="S158" i="2"/>
  <c r="T158" i="2"/>
  <c r="U158" i="2"/>
  <c r="R159" i="2"/>
  <c r="S159" i="2"/>
  <c r="T159" i="2"/>
  <c r="U159" i="2"/>
  <c r="R160" i="2"/>
  <c r="S160" i="2"/>
  <c r="T160" i="2"/>
  <c r="U160" i="2"/>
  <c r="R161" i="2"/>
  <c r="S161" i="2"/>
  <c r="T161" i="2"/>
  <c r="U161" i="2"/>
  <c r="R162" i="2"/>
  <c r="S162" i="2"/>
  <c r="T162" i="2"/>
  <c r="U162" i="2"/>
  <c r="R163" i="2"/>
  <c r="S163" i="2"/>
  <c r="T163" i="2"/>
  <c r="U163" i="2"/>
  <c r="R164" i="2"/>
  <c r="S164" i="2"/>
  <c r="T164" i="2"/>
  <c r="U164" i="2"/>
  <c r="R165" i="2"/>
  <c r="S165" i="2"/>
  <c r="T165" i="2"/>
  <c r="U165" i="2"/>
  <c r="R166" i="2"/>
  <c r="S166" i="2"/>
  <c r="T166" i="2"/>
  <c r="U166" i="2"/>
  <c r="R167" i="2"/>
  <c r="S167" i="2"/>
  <c r="T167" i="2"/>
  <c r="U167" i="2"/>
  <c r="R168" i="2"/>
  <c r="S168" i="2"/>
  <c r="T168" i="2"/>
  <c r="U168" i="2"/>
  <c r="R169" i="2"/>
  <c r="S169" i="2"/>
  <c r="T169" i="2"/>
  <c r="U169" i="2"/>
  <c r="R170" i="2"/>
  <c r="S170" i="2"/>
  <c r="T170" i="2"/>
  <c r="U170" i="2"/>
  <c r="R171" i="2"/>
  <c r="S171" i="2"/>
  <c r="T171" i="2"/>
  <c r="U171" i="2"/>
  <c r="R172" i="2"/>
  <c r="S172" i="2"/>
  <c r="T172" i="2"/>
  <c r="U172" i="2"/>
  <c r="R173" i="2"/>
  <c r="S173" i="2"/>
  <c r="T173" i="2"/>
  <c r="U173" i="2"/>
  <c r="R174" i="2"/>
  <c r="S174" i="2"/>
  <c r="T174" i="2"/>
  <c r="U174" i="2"/>
  <c r="R175" i="2"/>
  <c r="S175" i="2"/>
  <c r="T175" i="2"/>
  <c r="U175" i="2"/>
  <c r="R176" i="2"/>
  <c r="S176" i="2"/>
  <c r="T176" i="2"/>
  <c r="U176" i="2"/>
  <c r="U38" i="2"/>
  <c r="T38" i="2"/>
  <c r="S38" i="2"/>
  <c r="R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O39" i="2" l="1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G38" i="2"/>
  <c r="E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E228" i="2" l="1"/>
  <c r="G228" i="2"/>
  <c r="E229" i="2"/>
  <c r="G229" i="2"/>
  <c r="E230" i="2"/>
  <c r="G230" i="2"/>
  <c r="E231" i="2"/>
  <c r="G231" i="2"/>
  <c r="E232" i="2"/>
  <c r="G232" i="2"/>
  <c r="E233" i="2"/>
  <c r="G233" i="2"/>
  <c r="E234" i="2"/>
  <c r="G234" i="2"/>
  <c r="E235" i="2"/>
  <c r="G235" i="2"/>
  <c r="E236" i="2"/>
  <c r="G236" i="2"/>
  <c r="E237" i="2"/>
  <c r="G237" i="2"/>
  <c r="E238" i="2"/>
  <c r="G238" i="2"/>
  <c r="E239" i="2"/>
  <c r="G239" i="2"/>
  <c r="E240" i="2"/>
  <c r="G240" i="2"/>
  <c r="E241" i="2"/>
  <c r="G241" i="2"/>
  <c r="E242" i="2"/>
  <c r="G242" i="2"/>
  <c r="E243" i="2"/>
  <c r="G243" i="2"/>
  <c r="E244" i="2"/>
  <c r="G244" i="2"/>
  <c r="E245" i="2"/>
  <c r="G245" i="2"/>
  <c r="E246" i="2"/>
  <c r="G246" i="2"/>
  <c r="E247" i="2"/>
  <c r="G247" i="2"/>
  <c r="E248" i="2"/>
  <c r="G248" i="2"/>
  <c r="E249" i="2"/>
  <c r="G249" i="2"/>
  <c r="E250" i="2"/>
  <c r="G250" i="2"/>
  <c r="E251" i="2"/>
  <c r="G251" i="2"/>
  <c r="E252" i="2"/>
  <c r="G252" i="2"/>
  <c r="E253" i="2"/>
  <c r="G253" i="2"/>
  <c r="E254" i="2"/>
  <c r="G254" i="2"/>
  <c r="E255" i="2"/>
  <c r="G255" i="2"/>
  <c r="E256" i="2"/>
  <c r="G256" i="2"/>
  <c r="E257" i="2"/>
  <c r="G257" i="2"/>
  <c r="E258" i="2"/>
  <c r="G258" i="2"/>
  <c r="E259" i="2"/>
  <c r="G259" i="2"/>
  <c r="E260" i="2"/>
  <c r="G260" i="2"/>
  <c r="E261" i="2"/>
  <c r="G261" i="2"/>
  <c r="E262" i="2"/>
  <c r="G262" i="2"/>
  <c r="E263" i="2"/>
  <c r="G263" i="2"/>
  <c r="E264" i="2"/>
  <c r="G264" i="2"/>
  <c r="E265" i="2"/>
  <c r="G265" i="2"/>
  <c r="E266" i="2"/>
  <c r="G266" i="2"/>
  <c r="E267" i="2"/>
  <c r="G267" i="2"/>
  <c r="E268" i="2"/>
  <c r="G268" i="2"/>
  <c r="E269" i="2"/>
  <c r="G269" i="2"/>
  <c r="E270" i="2"/>
  <c r="G270" i="2"/>
  <c r="E271" i="2"/>
  <c r="G271" i="2"/>
  <c r="E272" i="2"/>
  <c r="G272" i="2"/>
  <c r="E273" i="2"/>
  <c r="G273" i="2"/>
  <c r="E274" i="2"/>
  <c r="G274" i="2"/>
  <c r="E275" i="2"/>
  <c r="G275" i="2"/>
  <c r="E276" i="2"/>
  <c r="G276" i="2"/>
  <c r="E277" i="2"/>
  <c r="G277" i="2"/>
  <c r="E278" i="2"/>
  <c r="G278" i="2"/>
  <c r="E279" i="2"/>
  <c r="G279" i="2"/>
  <c r="E280" i="2"/>
  <c r="G280" i="2"/>
  <c r="E281" i="2"/>
  <c r="G281" i="2"/>
  <c r="E282" i="2"/>
  <c r="G282" i="2"/>
  <c r="E283" i="2"/>
  <c r="G283" i="2"/>
  <c r="E284" i="2"/>
  <c r="G284" i="2"/>
  <c r="E285" i="2"/>
  <c r="G285" i="2"/>
  <c r="E286" i="2"/>
  <c r="G286" i="2"/>
  <c r="E287" i="2"/>
  <c r="G287" i="2"/>
  <c r="E288" i="2"/>
  <c r="G288" i="2"/>
  <c r="E289" i="2"/>
  <c r="G289" i="2"/>
  <c r="E290" i="2"/>
  <c r="G290" i="2"/>
  <c r="E291" i="2"/>
  <c r="G291" i="2"/>
  <c r="E292" i="2"/>
  <c r="G292" i="2"/>
  <c r="E293" i="2"/>
  <c r="G293" i="2"/>
  <c r="E294" i="2"/>
  <c r="G294" i="2"/>
  <c r="E295" i="2"/>
  <c r="G295" i="2"/>
  <c r="E296" i="2"/>
  <c r="G296" i="2"/>
  <c r="E297" i="2"/>
  <c r="G297" i="2"/>
  <c r="E298" i="2"/>
  <c r="G298" i="2"/>
  <c r="E299" i="2"/>
  <c r="G299" i="2"/>
  <c r="E300" i="2"/>
  <c r="G300" i="2"/>
  <c r="E301" i="2"/>
  <c r="G301" i="2"/>
  <c r="E302" i="2"/>
  <c r="G302" i="2"/>
  <c r="E303" i="2"/>
  <c r="G303" i="2"/>
  <c r="E304" i="2"/>
  <c r="G304" i="2"/>
  <c r="E305" i="2"/>
  <c r="G305" i="2"/>
  <c r="E306" i="2"/>
  <c r="G306" i="2"/>
  <c r="E307" i="2"/>
  <c r="G307" i="2"/>
  <c r="E308" i="2"/>
  <c r="G308" i="2"/>
  <c r="E309" i="2"/>
  <c r="G309" i="2"/>
  <c r="E310" i="2"/>
  <c r="G310" i="2"/>
  <c r="E311" i="2"/>
  <c r="G311" i="2"/>
  <c r="E312" i="2"/>
  <c r="G312" i="2"/>
  <c r="E313" i="2"/>
  <c r="G313" i="2"/>
  <c r="E314" i="2"/>
  <c r="G314" i="2"/>
  <c r="E315" i="2"/>
  <c r="G315" i="2"/>
  <c r="E316" i="2"/>
  <c r="G316" i="2"/>
  <c r="E317" i="2"/>
  <c r="G317" i="2"/>
  <c r="E318" i="2"/>
  <c r="G318" i="2"/>
  <c r="E319" i="2"/>
  <c r="G319" i="2"/>
  <c r="E320" i="2"/>
  <c r="G320" i="2"/>
  <c r="E321" i="2"/>
  <c r="G321" i="2"/>
  <c r="E322" i="2"/>
  <c r="G322" i="2"/>
  <c r="E323" i="2"/>
  <c r="G323" i="2"/>
  <c r="E324" i="2"/>
  <c r="G324" i="2"/>
  <c r="E325" i="2"/>
  <c r="G325" i="2"/>
  <c r="E326" i="2"/>
  <c r="G326" i="2"/>
  <c r="E327" i="2"/>
  <c r="G327" i="2"/>
  <c r="E328" i="2"/>
  <c r="G328" i="2"/>
  <c r="E329" i="2"/>
  <c r="G329" i="2"/>
  <c r="E330" i="2"/>
  <c r="G330" i="2"/>
  <c r="E331" i="2"/>
  <c r="G331" i="2"/>
  <c r="E332" i="2"/>
  <c r="G332" i="2"/>
  <c r="E333" i="2"/>
  <c r="G333" i="2"/>
  <c r="E334" i="2"/>
  <c r="G334" i="2"/>
  <c r="E335" i="2"/>
  <c r="G335" i="2"/>
  <c r="E336" i="2"/>
  <c r="G336" i="2"/>
  <c r="E337" i="2"/>
  <c r="G337" i="2"/>
  <c r="E338" i="2"/>
  <c r="G338" i="2"/>
  <c r="E339" i="2"/>
  <c r="G339" i="2"/>
  <c r="E340" i="2"/>
  <c r="G340" i="2"/>
  <c r="E341" i="2"/>
  <c r="G341" i="2"/>
  <c r="E342" i="2"/>
  <c r="G342" i="2"/>
  <c r="E343" i="2"/>
  <c r="G343" i="2"/>
  <c r="E344" i="2"/>
  <c r="G344" i="2"/>
  <c r="E345" i="2"/>
  <c r="G345" i="2"/>
  <c r="E346" i="2"/>
  <c r="G346" i="2"/>
  <c r="E347" i="2"/>
  <c r="G347" i="2"/>
  <c r="E348" i="2"/>
  <c r="G348" i="2"/>
  <c r="E349" i="2"/>
  <c r="G349" i="2"/>
  <c r="E350" i="2"/>
  <c r="G350" i="2"/>
  <c r="E351" i="2"/>
  <c r="G351" i="2"/>
  <c r="E352" i="2"/>
  <c r="G352" i="2"/>
  <c r="E353" i="2"/>
  <c r="G353" i="2"/>
  <c r="E354" i="2"/>
  <c r="G354" i="2"/>
  <c r="E355" i="2"/>
  <c r="G355" i="2"/>
  <c r="E356" i="2"/>
  <c r="G356" i="2"/>
  <c r="E357" i="2"/>
  <c r="G357" i="2"/>
  <c r="E358" i="2"/>
  <c r="G358" i="2"/>
  <c r="E359" i="2"/>
  <c r="G359" i="2"/>
  <c r="E360" i="2"/>
  <c r="G360" i="2"/>
  <c r="E361" i="2"/>
  <c r="G361" i="2"/>
  <c r="E362" i="2"/>
  <c r="G362" i="2"/>
  <c r="E363" i="2"/>
  <c r="G363" i="2"/>
  <c r="E364" i="2"/>
  <c r="G364" i="2"/>
  <c r="E365" i="2"/>
  <c r="G365" i="2"/>
  <c r="E366" i="2"/>
  <c r="G366" i="2"/>
  <c r="E367" i="2"/>
  <c r="G367" i="2"/>
  <c r="E368" i="2"/>
  <c r="G368" i="2"/>
  <c r="E369" i="2"/>
  <c r="G369" i="2"/>
  <c r="E370" i="2"/>
  <c r="G370" i="2"/>
  <c r="E371" i="2"/>
  <c r="G371" i="2"/>
  <c r="E372" i="2"/>
  <c r="G372" i="2"/>
  <c r="E373" i="2"/>
  <c r="G373" i="2"/>
  <c r="E374" i="2"/>
  <c r="G374" i="2"/>
  <c r="E375" i="2"/>
  <c r="G375" i="2"/>
  <c r="E376" i="2"/>
  <c r="G376" i="2"/>
  <c r="E377" i="2"/>
  <c r="G377" i="2"/>
  <c r="E378" i="2"/>
  <c r="G378" i="2"/>
  <c r="E379" i="2"/>
  <c r="G379" i="2"/>
  <c r="E380" i="2"/>
  <c r="G380" i="2"/>
  <c r="E381" i="2"/>
  <c r="G381" i="2"/>
  <c r="E382" i="2"/>
  <c r="G382" i="2"/>
  <c r="E383" i="2"/>
  <c r="G383" i="2"/>
  <c r="E384" i="2"/>
  <c r="G384" i="2"/>
  <c r="E385" i="2"/>
  <c r="G385" i="2"/>
  <c r="E386" i="2"/>
  <c r="G386" i="2"/>
  <c r="E387" i="2"/>
  <c r="G387" i="2"/>
  <c r="E388" i="2"/>
  <c r="G388" i="2"/>
  <c r="E389" i="2"/>
  <c r="G389" i="2"/>
  <c r="E390" i="2"/>
  <c r="G390" i="2"/>
  <c r="E391" i="2"/>
  <c r="G391" i="2"/>
  <c r="E392" i="2"/>
  <c r="G392" i="2"/>
  <c r="E393" i="2"/>
  <c r="G393" i="2"/>
  <c r="E394" i="2"/>
  <c r="G394" i="2"/>
  <c r="E395" i="2"/>
  <c r="G395" i="2"/>
  <c r="E396" i="2"/>
  <c r="G396" i="2"/>
  <c r="E397" i="2"/>
  <c r="G397" i="2"/>
  <c r="E398" i="2"/>
  <c r="G398" i="2"/>
  <c r="E399" i="2"/>
  <c r="G399" i="2"/>
  <c r="E400" i="2"/>
  <c r="G400" i="2"/>
  <c r="E401" i="2"/>
  <c r="G401" i="2"/>
  <c r="E402" i="2"/>
  <c r="G402" i="2"/>
  <c r="E403" i="2"/>
  <c r="G403" i="2"/>
  <c r="E404" i="2"/>
  <c r="G404" i="2"/>
  <c r="E405" i="2"/>
  <c r="G405" i="2"/>
  <c r="E406" i="2"/>
  <c r="G406" i="2"/>
  <c r="E407" i="2"/>
  <c r="G407" i="2"/>
  <c r="E408" i="2"/>
  <c r="G408" i="2"/>
  <c r="E409" i="2"/>
  <c r="G409" i="2"/>
  <c r="E410" i="2"/>
  <c r="G410" i="2"/>
  <c r="E411" i="2"/>
  <c r="G411" i="2"/>
  <c r="E412" i="2"/>
  <c r="G412" i="2"/>
  <c r="E413" i="2"/>
  <c r="G413" i="2"/>
  <c r="E414" i="2"/>
  <c r="G414" i="2"/>
  <c r="E415" i="2"/>
  <c r="G415" i="2"/>
  <c r="E416" i="2"/>
  <c r="G416" i="2"/>
  <c r="E417" i="2"/>
  <c r="G417" i="2"/>
  <c r="E418" i="2"/>
  <c r="G418" i="2"/>
  <c r="E419" i="2"/>
  <c r="G419" i="2"/>
  <c r="E420" i="2"/>
  <c r="G420" i="2"/>
  <c r="E421" i="2"/>
  <c r="G421" i="2"/>
  <c r="E422" i="2"/>
  <c r="G422" i="2"/>
  <c r="E423" i="2"/>
  <c r="G423" i="2"/>
  <c r="E424" i="2"/>
  <c r="G424" i="2"/>
  <c r="E425" i="2"/>
  <c r="G425" i="2"/>
  <c r="E426" i="2"/>
  <c r="G426" i="2"/>
  <c r="E427" i="2"/>
  <c r="G427" i="2"/>
  <c r="E428" i="2"/>
  <c r="G428" i="2"/>
  <c r="E429" i="2"/>
  <c r="G429" i="2"/>
  <c r="E430" i="2"/>
  <c r="G430" i="2"/>
  <c r="E431" i="2"/>
  <c r="G431" i="2"/>
  <c r="E432" i="2"/>
  <c r="G432" i="2"/>
  <c r="E433" i="2"/>
  <c r="G433" i="2"/>
  <c r="E434" i="2"/>
  <c r="G434" i="2"/>
  <c r="E435" i="2"/>
  <c r="G435" i="2"/>
  <c r="E436" i="2"/>
  <c r="G436" i="2"/>
  <c r="E437" i="2"/>
  <c r="G437" i="2"/>
  <c r="E438" i="2"/>
  <c r="G438" i="2"/>
  <c r="E439" i="2"/>
  <c r="G439" i="2"/>
  <c r="E440" i="2"/>
  <c r="G440" i="2"/>
  <c r="E441" i="2"/>
  <c r="G441" i="2"/>
  <c r="E442" i="2"/>
  <c r="G442" i="2"/>
  <c r="E443" i="2"/>
  <c r="G443" i="2"/>
  <c r="E444" i="2"/>
  <c r="G444" i="2"/>
  <c r="E445" i="2"/>
  <c r="G445" i="2"/>
  <c r="E446" i="2"/>
  <c r="G446" i="2"/>
  <c r="E447" i="2"/>
  <c r="G447" i="2"/>
  <c r="E448" i="2"/>
  <c r="G448" i="2"/>
  <c r="E449" i="2"/>
  <c r="G449" i="2"/>
  <c r="E450" i="2"/>
  <c r="G450" i="2"/>
  <c r="E451" i="2"/>
  <c r="G451" i="2"/>
  <c r="E452" i="2"/>
  <c r="G452" i="2"/>
  <c r="E453" i="2"/>
  <c r="G453" i="2"/>
  <c r="E454" i="2"/>
  <c r="G454" i="2"/>
  <c r="E455" i="2"/>
  <c r="G455" i="2"/>
  <c r="E456" i="2"/>
  <c r="G456" i="2"/>
  <c r="E457" i="2"/>
  <c r="G457" i="2"/>
  <c r="E458" i="2"/>
  <c r="G458" i="2"/>
  <c r="E459" i="2"/>
  <c r="G459" i="2"/>
  <c r="E460" i="2"/>
  <c r="G460" i="2"/>
  <c r="E461" i="2"/>
  <c r="G461" i="2"/>
  <c r="E462" i="2"/>
  <c r="G462" i="2"/>
  <c r="E463" i="2"/>
  <c r="G463" i="2"/>
  <c r="E464" i="2"/>
  <c r="G464" i="2"/>
  <c r="E465" i="2"/>
  <c r="G465" i="2"/>
  <c r="E466" i="2"/>
  <c r="G466" i="2"/>
  <c r="E467" i="2"/>
  <c r="G467" i="2"/>
  <c r="E468" i="2"/>
  <c r="G468" i="2"/>
  <c r="E469" i="2"/>
  <c r="G469" i="2"/>
  <c r="E470" i="2"/>
  <c r="G470" i="2"/>
  <c r="E471" i="2"/>
  <c r="G471" i="2"/>
  <c r="E472" i="2"/>
  <c r="G472" i="2"/>
  <c r="E473" i="2"/>
  <c r="G473" i="2"/>
  <c r="E474" i="2"/>
  <c r="G474" i="2"/>
  <c r="E475" i="2"/>
  <c r="G475" i="2"/>
  <c r="E476" i="2"/>
  <c r="G476" i="2"/>
  <c r="E477" i="2"/>
  <c r="G477" i="2"/>
  <c r="E478" i="2"/>
  <c r="G478" i="2"/>
  <c r="E479" i="2"/>
  <c r="G479" i="2"/>
  <c r="E480" i="2"/>
  <c r="G480" i="2"/>
  <c r="E481" i="2"/>
  <c r="G481" i="2"/>
  <c r="E482" i="2"/>
  <c r="G482" i="2"/>
  <c r="E483" i="2"/>
  <c r="G483" i="2"/>
  <c r="E484" i="2"/>
  <c r="G484" i="2"/>
  <c r="E485" i="2"/>
  <c r="G485" i="2"/>
  <c r="E486" i="2"/>
  <c r="G486" i="2"/>
  <c r="E487" i="2"/>
  <c r="G487" i="2"/>
  <c r="E488" i="2"/>
  <c r="G488" i="2"/>
  <c r="E489" i="2"/>
  <c r="G489" i="2"/>
  <c r="E490" i="2"/>
  <c r="G490" i="2"/>
  <c r="E491" i="2"/>
  <c r="G491" i="2"/>
  <c r="E492" i="2"/>
  <c r="G492" i="2"/>
  <c r="E493" i="2"/>
  <c r="G493" i="2"/>
  <c r="E494" i="2"/>
  <c r="G494" i="2"/>
  <c r="E495" i="2"/>
  <c r="G495" i="2"/>
  <c r="E496" i="2"/>
  <c r="G496" i="2"/>
  <c r="E497" i="2"/>
  <c r="G497" i="2"/>
  <c r="E498" i="2"/>
  <c r="G498" i="2"/>
  <c r="E499" i="2"/>
  <c r="G499" i="2"/>
  <c r="E500" i="2"/>
  <c r="G500" i="2"/>
  <c r="E501" i="2"/>
  <c r="G501" i="2"/>
  <c r="E502" i="2"/>
  <c r="G502" i="2"/>
  <c r="E503" i="2"/>
  <c r="G503" i="2"/>
  <c r="E504" i="2"/>
  <c r="G504" i="2"/>
  <c r="E505" i="2"/>
  <c r="G505" i="2"/>
  <c r="E506" i="2"/>
  <c r="G506" i="2"/>
  <c r="E507" i="2"/>
  <c r="G507" i="2"/>
  <c r="E508" i="2"/>
  <c r="G508" i="2"/>
  <c r="E509" i="2"/>
  <c r="G509" i="2"/>
  <c r="E510" i="2"/>
  <c r="G510" i="2"/>
  <c r="E511" i="2"/>
  <c r="G511" i="2"/>
  <c r="E512" i="2"/>
  <c r="G512" i="2"/>
  <c r="E513" i="2"/>
  <c r="G513" i="2"/>
  <c r="E514" i="2"/>
  <c r="G514" i="2"/>
  <c r="E515" i="2"/>
  <c r="G515" i="2"/>
  <c r="E516" i="2"/>
  <c r="G516" i="2"/>
  <c r="E517" i="2"/>
  <c r="G517" i="2"/>
  <c r="E518" i="2"/>
  <c r="G518" i="2"/>
  <c r="E519" i="2"/>
  <c r="G519" i="2"/>
  <c r="E520" i="2"/>
  <c r="G520" i="2"/>
  <c r="E521" i="2"/>
  <c r="G521" i="2"/>
  <c r="E522" i="2"/>
  <c r="G522" i="2"/>
  <c r="E523" i="2"/>
  <c r="G523" i="2"/>
  <c r="E524" i="2"/>
  <c r="G524" i="2"/>
  <c r="E525" i="2"/>
  <c r="G525" i="2"/>
  <c r="E526" i="2"/>
  <c r="G526" i="2"/>
  <c r="E527" i="2"/>
  <c r="G527" i="2"/>
  <c r="E528" i="2"/>
  <c r="G528" i="2"/>
  <c r="E529" i="2"/>
  <c r="G529" i="2"/>
  <c r="E530" i="2"/>
  <c r="G530" i="2"/>
  <c r="E531" i="2"/>
  <c r="G531" i="2"/>
  <c r="E532" i="2"/>
  <c r="G532" i="2"/>
  <c r="E533" i="2"/>
  <c r="G533" i="2"/>
  <c r="E534" i="2"/>
  <c r="G534" i="2"/>
  <c r="E535" i="2"/>
  <c r="G535" i="2"/>
  <c r="E536" i="2"/>
  <c r="G536" i="2"/>
  <c r="E537" i="2"/>
  <c r="G537" i="2"/>
  <c r="E538" i="2"/>
  <c r="G538" i="2"/>
  <c r="E539" i="2"/>
  <c r="G539" i="2"/>
  <c r="E540" i="2"/>
  <c r="G540" i="2"/>
  <c r="E541" i="2"/>
  <c r="G541" i="2"/>
  <c r="E542" i="2"/>
  <c r="G542" i="2"/>
  <c r="E543" i="2"/>
  <c r="G543" i="2"/>
  <c r="E544" i="2"/>
  <c r="G544" i="2"/>
  <c r="E545" i="2"/>
  <c r="G545" i="2"/>
  <c r="E546" i="2"/>
  <c r="G546" i="2"/>
  <c r="E547" i="2"/>
  <c r="G547" i="2"/>
  <c r="E548" i="2"/>
  <c r="G548" i="2"/>
  <c r="E549" i="2"/>
  <c r="G549" i="2"/>
  <c r="E550" i="2"/>
  <c r="G550" i="2"/>
  <c r="E551" i="2"/>
  <c r="G551" i="2"/>
  <c r="E552" i="2"/>
  <c r="G552" i="2"/>
  <c r="E553" i="2"/>
  <c r="G553" i="2"/>
  <c r="E554" i="2"/>
  <c r="G554" i="2"/>
  <c r="E555" i="2"/>
  <c r="G555" i="2"/>
  <c r="E556" i="2"/>
  <c r="G556" i="2"/>
  <c r="E557" i="2"/>
  <c r="G557" i="2"/>
  <c r="E558" i="2"/>
  <c r="G558" i="2"/>
  <c r="E559" i="2"/>
  <c r="G559" i="2"/>
  <c r="E560" i="2"/>
  <c r="G560" i="2"/>
  <c r="E561" i="2"/>
  <c r="G561" i="2"/>
  <c r="E562" i="2"/>
  <c r="G562" i="2"/>
  <c r="E563" i="2"/>
  <c r="G563" i="2"/>
  <c r="E564" i="2"/>
  <c r="G564" i="2"/>
  <c r="E565" i="2"/>
  <c r="G565" i="2"/>
  <c r="E566" i="2"/>
  <c r="G566" i="2"/>
  <c r="E567" i="2"/>
  <c r="G567" i="2"/>
  <c r="E568" i="2"/>
  <c r="G568" i="2"/>
  <c r="E569" i="2"/>
  <c r="G569" i="2"/>
  <c r="E570" i="2"/>
  <c r="G570" i="2"/>
  <c r="E571" i="2"/>
  <c r="G571" i="2"/>
  <c r="E572" i="2"/>
  <c r="G572" i="2"/>
  <c r="E573" i="2"/>
  <c r="G573" i="2"/>
  <c r="E574" i="2"/>
  <c r="G574" i="2"/>
  <c r="E575" i="2"/>
  <c r="G575" i="2"/>
  <c r="E576" i="2"/>
  <c r="G576" i="2"/>
  <c r="E577" i="2"/>
  <c r="G577" i="2"/>
  <c r="E578" i="2"/>
  <c r="G578" i="2"/>
  <c r="E579" i="2"/>
  <c r="G579" i="2"/>
  <c r="E580" i="2"/>
  <c r="G580" i="2"/>
  <c r="E581" i="2"/>
  <c r="G581" i="2"/>
  <c r="E582" i="2"/>
  <c r="G582" i="2"/>
  <c r="E583" i="2"/>
  <c r="G583" i="2"/>
  <c r="E584" i="2"/>
  <c r="G584" i="2"/>
  <c r="E585" i="2"/>
  <c r="G585" i="2"/>
  <c r="E586" i="2"/>
  <c r="G586" i="2"/>
  <c r="E587" i="2"/>
  <c r="G587" i="2"/>
  <c r="E588" i="2"/>
  <c r="G588" i="2"/>
  <c r="E589" i="2"/>
  <c r="G589" i="2"/>
  <c r="E590" i="2"/>
  <c r="G590" i="2"/>
  <c r="E591" i="2"/>
  <c r="G591" i="2"/>
  <c r="E592" i="2"/>
  <c r="G592" i="2"/>
  <c r="E593" i="2"/>
  <c r="G593" i="2"/>
  <c r="E594" i="2"/>
  <c r="G594" i="2"/>
  <c r="E595" i="2"/>
  <c r="G595" i="2"/>
  <c r="E596" i="2"/>
  <c r="G596" i="2"/>
  <c r="E597" i="2"/>
  <c r="G597" i="2"/>
  <c r="E598" i="2"/>
  <c r="G598" i="2"/>
  <c r="E599" i="2"/>
  <c r="G599" i="2"/>
  <c r="E600" i="2"/>
  <c r="G600" i="2"/>
  <c r="E601" i="2"/>
  <c r="G601" i="2"/>
  <c r="E602" i="2"/>
  <c r="G602" i="2"/>
  <c r="E603" i="2"/>
  <c r="G603" i="2"/>
  <c r="E604" i="2"/>
  <c r="G604" i="2"/>
  <c r="E605" i="2"/>
  <c r="G605" i="2"/>
  <c r="E606" i="2"/>
  <c r="G606" i="2"/>
  <c r="E607" i="2"/>
  <c r="G607" i="2"/>
  <c r="E608" i="2"/>
  <c r="G608" i="2"/>
  <c r="E609" i="2"/>
  <c r="G609" i="2"/>
  <c r="E610" i="2"/>
  <c r="G610" i="2"/>
  <c r="E611" i="2"/>
  <c r="G611" i="2"/>
  <c r="E612" i="2"/>
  <c r="G612" i="2"/>
  <c r="E613" i="2"/>
  <c r="G613" i="2"/>
  <c r="E614" i="2"/>
  <c r="G614" i="2"/>
  <c r="E615" i="2"/>
  <c r="G615" i="2"/>
  <c r="E616" i="2"/>
  <c r="G616" i="2"/>
  <c r="E617" i="2"/>
  <c r="G617" i="2"/>
  <c r="E618" i="2"/>
  <c r="G618" i="2"/>
  <c r="E619" i="2"/>
  <c r="G619" i="2"/>
  <c r="E620" i="2"/>
  <c r="G620" i="2"/>
  <c r="E621" i="2"/>
  <c r="G621" i="2"/>
  <c r="E622" i="2"/>
  <c r="G622" i="2"/>
  <c r="E623" i="2"/>
  <c r="G623" i="2"/>
  <c r="E624" i="2"/>
  <c r="G624" i="2"/>
  <c r="E625" i="2"/>
  <c r="G625" i="2"/>
  <c r="E626" i="2"/>
  <c r="G626" i="2"/>
  <c r="E627" i="2"/>
  <c r="G627" i="2"/>
  <c r="E628" i="2"/>
  <c r="G628" i="2"/>
  <c r="E629" i="2"/>
  <c r="G629" i="2"/>
  <c r="E630" i="2"/>
  <c r="G630" i="2"/>
  <c r="E631" i="2"/>
  <c r="G631" i="2"/>
  <c r="E632" i="2"/>
  <c r="G632" i="2"/>
  <c r="E633" i="2"/>
  <c r="G633" i="2"/>
  <c r="E634" i="2"/>
  <c r="G634" i="2"/>
  <c r="E635" i="2"/>
  <c r="G635" i="2"/>
  <c r="E636" i="2"/>
  <c r="G636" i="2"/>
  <c r="E637" i="2"/>
  <c r="G637" i="2"/>
  <c r="E638" i="2"/>
  <c r="G638" i="2"/>
  <c r="E639" i="2"/>
  <c r="G639" i="2"/>
  <c r="E640" i="2"/>
  <c r="G640" i="2"/>
  <c r="E641" i="2"/>
  <c r="G641" i="2"/>
  <c r="E642" i="2"/>
  <c r="G642" i="2"/>
  <c r="E643" i="2"/>
  <c r="G643" i="2"/>
  <c r="E644" i="2"/>
  <c r="G644" i="2"/>
  <c r="E645" i="2"/>
  <c r="G645" i="2"/>
  <c r="E646" i="2"/>
  <c r="G646" i="2"/>
  <c r="E647" i="2"/>
  <c r="G647" i="2"/>
  <c r="E648" i="2"/>
  <c r="G648" i="2"/>
  <c r="E649" i="2"/>
  <c r="G649" i="2"/>
  <c r="E650" i="2"/>
  <c r="G650" i="2"/>
  <c r="E651" i="2"/>
  <c r="G651" i="2"/>
  <c r="E652" i="2"/>
  <c r="G652" i="2"/>
  <c r="E653" i="2"/>
  <c r="G653" i="2"/>
  <c r="E654" i="2"/>
  <c r="G654" i="2"/>
  <c r="E655" i="2"/>
  <c r="G655" i="2"/>
  <c r="E656" i="2"/>
  <c r="G656" i="2"/>
  <c r="E657" i="2"/>
  <c r="G657" i="2"/>
  <c r="E658" i="2"/>
  <c r="G658" i="2"/>
  <c r="E659" i="2"/>
  <c r="G659" i="2"/>
  <c r="E660" i="2"/>
  <c r="G660" i="2"/>
  <c r="E661" i="2"/>
  <c r="G661" i="2"/>
  <c r="E662" i="2"/>
  <c r="G662" i="2"/>
  <c r="E663" i="2"/>
  <c r="G663" i="2"/>
  <c r="E664" i="2"/>
  <c r="G664" i="2"/>
  <c r="E665" i="2"/>
  <c r="G665" i="2"/>
  <c r="E666" i="2"/>
  <c r="G666" i="2"/>
  <c r="E667" i="2"/>
  <c r="G667" i="2"/>
  <c r="E668" i="2"/>
  <c r="G668" i="2"/>
  <c r="E669" i="2"/>
  <c r="G669" i="2"/>
  <c r="E670" i="2"/>
  <c r="G670" i="2"/>
  <c r="E671" i="2"/>
  <c r="G671" i="2"/>
  <c r="E672" i="2"/>
  <c r="G672" i="2"/>
  <c r="E673" i="2"/>
  <c r="G673" i="2"/>
  <c r="E674" i="2"/>
  <c r="G674" i="2"/>
  <c r="E675" i="2"/>
  <c r="G675" i="2"/>
  <c r="E676" i="2"/>
  <c r="G676" i="2"/>
  <c r="E677" i="2"/>
  <c r="G677" i="2"/>
  <c r="E678" i="2"/>
  <c r="G678" i="2"/>
  <c r="E679" i="2"/>
  <c r="G679" i="2"/>
  <c r="E680" i="2"/>
  <c r="G680" i="2"/>
  <c r="E681" i="2"/>
  <c r="G681" i="2"/>
  <c r="E682" i="2"/>
  <c r="G682" i="2"/>
  <c r="E683" i="2"/>
  <c r="G683" i="2"/>
  <c r="E684" i="2"/>
  <c r="G684" i="2"/>
  <c r="E685" i="2"/>
  <c r="G685" i="2"/>
  <c r="E686" i="2"/>
  <c r="G686" i="2"/>
  <c r="E687" i="2"/>
  <c r="G687" i="2"/>
  <c r="E688" i="2"/>
  <c r="G688" i="2"/>
  <c r="E689" i="2"/>
  <c r="G689" i="2"/>
  <c r="E690" i="2"/>
  <c r="G690" i="2"/>
  <c r="E691" i="2"/>
  <c r="G691" i="2"/>
  <c r="E692" i="2"/>
  <c r="G692" i="2"/>
  <c r="E693" i="2"/>
  <c r="G693" i="2"/>
  <c r="E694" i="2"/>
  <c r="G694" i="2"/>
  <c r="E695" i="2"/>
  <c r="G695" i="2"/>
  <c r="E696" i="2"/>
  <c r="G696" i="2"/>
  <c r="E697" i="2"/>
  <c r="G697" i="2"/>
  <c r="E698" i="2"/>
  <c r="G698" i="2"/>
  <c r="E699" i="2"/>
  <c r="G699" i="2"/>
  <c r="E700" i="2"/>
  <c r="G700" i="2"/>
  <c r="E701" i="2"/>
  <c r="G701" i="2"/>
  <c r="E702" i="2"/>
  <c r="G702" i="2"/>
  <c r="E703" i="2"/>
  <c r="G703" i="2"/>
  <c r="E704" i="2"/>
  <c r="G704" i="2"/>
  <c r="E705" i="2"/>
  <c r="G705" i="2"/>
  <c r="E706" i="2"/>
  <c r="G706" i="2"/>
  <c r="E707" i="2"/>
  <c r="G707" i="2"/>
  <c r="E708" i="2"/>
  <c r="G708" i="2"/>
  <c r="E709" i="2"/>
  <c r="G709" i="2"/>
  <c r="E710" i="2"/>
  <c r="G710" i="2"/>
  <c r="E711" i="2"/>
  <c r="G711" i="2"/>
  <c r="E712" i="2"/>
  <c r="G712" i="2"/>
  <c r="E713" i="2"/>
  <c r="G713" i="2"/>
  <c r="E714" i="2"/>
  <c r="G714" i="2"/>
  <c r="E715" i="2"/>
  <c r="G715" i="2"/>
  <c r="E716" i="2"/>
  <c r="G716" i="2"/>
  <c r="E717" i="2"/>
  <c r="G717" i="2"/>
  <c r="E718" i="2"/>
  <c r="G718" i="2"/>
  <c r="E719" i="2"/>
  <c r="G719" i="2"/>
  <c r="E720" i="2"/>
  <c r="G720" i="2"/>
  <c r="E721" i="2"/>
  <c r="G721" i="2"/>
  <c r="E722" i="2"/>
  <c r="G722" i="2"/>
  <c r="E723" i="2"/>
  <c r="G723" i="2"/>
  <c r="E724" i="2"/>
  <c r="G724" i="2"/>
  <c r="E725" i="2"/>
  <c r="G725" i="2"/>
  <c r="E726" i="2"/>
  <c r="G726" i="2"/>
  <c r="E727" i="2"/>
  <c r="G727" i="2"/>
  <c r="E728" i="2"/>
  <c r="G728" i="2"/>
  <c r="E729" i="2"/>
  <c r="G729" i="2"/>
  <c r="E730" i="2"/>
  <c r="G730" i="2"/>
  <c r="E731" i="2"/>
  <c r="G731" i="2"/>
  <c r="E732" i="2"/>
  <c r="G732" i="2"/>
  <c r="E733" i="2"/>
  <c r="G733" i="2"/>
  <c r="E734" i="2"/>
  <c r="G734" i="2"/>
  <c r="E735" i="2"/>
  <c r="G735" i="2"/>
  <c r="E736" i="2"/>
  <c r="G736" i="2"/>
  <c r="E737" i="2"/>
  <c r="G737" i="2"/>
  <c r="E738" i="2"/>
  <c r="G738" i="2"/>
  <c r="E739" i="2"/>
  <c r="G739" i="2"/>
  <c r="E740" i="2"/>
  <c r="G740" i="2"/>
  <c r="E741" i="2"/>
  <c r="G741" i="2"/>
  <c r="E742" i="2"/>
  <c r="G742" i="2"/>
  <c r="E743" i="2"/>
  <c r="G743" i="2"/>
  <c r="E744" i="2"/>
  <c r="G744" i="2"/>
  <c r="E745" i="2"/>
  <c r="G745" i="2"/>
  <c r="E746" i="2"/>
  <c r="G746" i="2"/>
  <c r="E747" i="2"/>
  <c r="G747" i="2"/>
  <c r="E748" i="2"/>
  <c r="G748" i="2"/>
  <c r="E749" i="2"/>
  <c r="G749" i="2"/>
  <c r="E750" i="2"/>
  <c r="G750" i="2"/>
  <c r="E751" i="2"/>
  <c r="G751" i="2"/>
  <c r="E752" i="2"/>
  <c r="G752" i="2"/>
  <c r="E753" i="2"/>
  <c r="G753" i="2"/>
  <c r="E754" i="2"/>
  <c r="G754" i="2"/>
  <c r="E755" i="2"/>
  <c r="G755" i="2"/>
  <c r="E756" i="2"/>
  <c r="G756" i="2"/>
  <c r="E757" i="2"/>
  <c r="G757" i="2"/>
  <c r="E758" i="2"/>
  <c r="G758" i="2"/>
  <c r="E759" i="2"/>
  <c r="G759" i="2"/>
  <c r="E760" i="2"/>
  <c r="G760" i="2"/>
  <c r="E761" i="2"/>
  <c r="G761" i="2"/>
  <c r="E762" i="2"/>
  <c r="G762" i="2"/>
  <c r="E763" i="2"/>
  <c r="G763" i="2"/>
  <c r="E764" i="2"/>
  <c r="G764" i="2"/>
  <c r="E765" i="2"/>
  <c r="G765" i="2"/>
  <c r="E766" i="2"/>
  <c r="G766" i="2"/>
  <c r="E767" i="2"/>
  <c r="G767" i="2"/>
  <c r="E768" i="2"/>
  <c r="G768" i="2"/>
  <c r="E769" i="2"/>
  <c r="G769" i="2"/>
  <c r="E770" i="2"/>
  <c r="G770" i="2"/>
  <c r="E771" i="2"/>
  <c r="G771" i="2"/>
  <c r="E772" i="2"/>
  <c r="G772" i="2"/>
  <c r="E773" i="2"/>
  <c r="G773" i="2"/>
  <c r="E774" i="2"/>
  <c r="G774" i="2"/>
  <c r="E775" i="2"/>
  <c r="G775" i="2"/>
  <c r="E776" i="2"/>
  <c r="G776" i="2"/>
  <c r="E777" i="2"/>
  <c r="G777" i="2"/>
  <c r="E778" i="2"/>
  <c r="G778" i="2"/>
  <c r="E779" i="2"/>
  <c r="G779" i="2"/>
  <c r="E780" i="2"/>
  <c r="G780" i="2"/>
  <c r="E781" i="2"/>
  <c r="G781" i="2"/>
  <c r="E782" i="2"/>
  <c r="G782" i="2"/>
  <c r="E783" i="2"/>
  <c r="G783" i="2"/>
  <c r="E784" i="2"/>
  <c r="G784" i="2"/>
  <c r="E785" i="2"/>
  <c r="G785" i="2"/>
  <c r="E786" i="2"/>
  <c r="G786" i="2"/>
  <c r="E787" i="2"/>
  <c r="G787" i="2"/>
  <c r="E788" i="2"/>
  <c r="G788" i="2"/>
  <c r="E789" i="2"/>
  <c r="G789" i="2"/>
  <c r="E790" i="2"/>
  <c r="G790" i="2"/>
  <c r="E791" i="2"/>
  <c r="G791" i="2"/>
  <c r="E792" i="2"/>
  <c r="G792" i="2"/>
  <c r="E793" i="2"/>
  <c r="G793" i="2"/>
  <c r="E794" i="2"/>
  <c r="G794" i="2"/>
  <c r="E795" i="2"/>
  <c r="G795" i="2"/>
  <c r="E796" i="2"/>
  <c r="G796" i="2"/>
  <c r="E797" i="2"/>
  <c r="G797" i="2"/>
  <c r="E798" i="2"/>
  <c r="G798" i="2"/>
  <c r="E799" i="2"/>
  <c r="G799" i="2"/>
  <c r="E800" i="2"/>
  <c r="G800" i="2"/>
  <c r="E801" i="2"/>
  <c r="G801" i="2"/>
  <c r="E802" i="2"/>
  <c r="G802" i="2"/>
  <c r="E803" i="2"/>
  <c r="G803" i="2"/>
  <c r="E804" i="2"/>
  <c r="G804" i="2"/>
  <c r="E805" i="2"/>
  <c r="G805" i="2"/>
  <c r="E806" i="2"/>
  <c r="G806" i="2"/>
  <c r="E807" i="2"/>
  <c r="G807" i="2"/>
  <c r="E808" i="2"/>
  <c r="G808" i="2"/>
  <c r="E809" i="2"/>
  <c r="G809" i="2"/>
  <c r="E810" i="2"/>
  <c r="G810" i="2"/>
  <c r="E811" i="2"/>
  <c r="G811" i="2"/>
  <c r="E812" i="2"/>
  <c r="G812" i="2"/>
  <c r="E813" i="2"/>
  <c r="G813" i="2"/>
  <c r="E814" i="2"/>
  <c r="G814" i="2"/>
  <c r="E815" i="2"/>
  <c r="G815" i="2"/>
  <c r="E816" i="2"/>
  <c r="G816" i="2"/>
  <c r="E817" i="2"/>
  <c r="G817" i="2"/>
  <c r="E818" i="2"/>
  <c r="G818" i="2"/>
  <c r="E819" i="2"/>
  <c r="G819" i="2"/>
  <c r="E820" i="2"/>
  <c r="G820" i="2"/>
  <c r="E821" i="2"/>
  <c r="G821" i="2"/>
  <c r="E822" i="2"/>
  <c r="G822" i="2"/>
  <c r="E823" i="2"/>
  <c r="G823" i="2"/>
  <c r="E824" i="2"/>
  <c r="G824" i="2"/>
  <c r="E825" i="2"/>
  <c r="G825" i="2"/>
  <c r="E826" i="2"/>
  <c r="G826" i="2"/>
  <c r="E827" i="2"/>
  <c r="G827" i="2"/>
  <c r="E828" i="2"/>
  <c r="G828" i="2"/>
  <c r="E829" i="2"/>
  <c r="G829" i="2"/>
  <c r="E830" i="2"/>
  <c r="G830" i="2"/>
  <c r="E831" i="2"/>
  <c r="G831" i="2"/>
  <c r="E832" i="2"/>
  <c r="G832" i="2"/>
  <c r="E833" i="2"/>
  <c r="G833" i="2"/>
  <c r="E834" i="2"/>
  <c r="G834" i="2"/>
  <c r="E835" i="2"/>
  <c r="G835" i="2"/>
  <c r="E836" i="2"/>
  <c r="G836" i="2"/>
  <c r="E837" i="2"/>
  <c r="G837" i="2"/>
  <c r="E838" i="2"/>
  <c r="G838" i="2"/>
  <c r="E839" i="2"/>
  <c r="G839" i="2"/>
  <c r="E840" i="2"/>
  <c r="G840" i="2"/>
  <c r="E841" i="2"/>
  <c r="G841" i="2"/>
  <c r="E842" i="2"/>
  <c r="G842" i="2"/>
  <c r="E843" i="2"/>
  <c r="G843" i="2"/>
  <c r="E844" i="2"/>
  <c r="G844" i="2"/>
  <c r="E845" i="2"/>
  <c r="G845" i="2"/>
  <c r="E846" i="2"/>
  <c r="G846" i="2"/>
  <c r="E847" i="2"/>
  <c r="G847" i="2"/>
  <c r="E848" i="2"/>
  <c r="G848" i="2"/>
  <c r="E849" i="2"/>
  <c r="G849" i="2"/>
  <c r="E850" i="2"/>
  <c r="G850" i="2"/>
  <c r="E851" i="2"/>
  <c r="G851" i="2"/>
  <c r="E852" i="2"/>
  <c r="G852" i="2"/>
  <c r="E853" i="2"/>
  <c r="G853" i="2"/>
  <c r="E854" i="2"/>
  <c r="G854" i="2"/>
  <c r="E855" i="2"/>
  <c r="G855" i="2"/>
  <c r="E856" i="2"/>
  <c r="G856" i="2"/>
  <c r="E857" i="2"/>
  <c r="G857" i="2"/>
  <c r="E858" i="2"/>
  <c r="G858" i="2"/>
  <c r="E859" i="2"/>
  <c r="G859" i="2"/>
  <c r="E860" i="2"/>
  <c r="G860" i="2"/>
  <c r="E861" i="2"/>
  <c r="G861" i="2"/>
  <c r="E862" i="2"/>
  <c r="G862" i="2"/>
  <c r="E863" i="2"/>
  <c r="G863" i="2"/>
  <c r="E864" i="2"/>
  <c r="G864" i="2"/>
  <c r="E865" i="2"/>
  <c r="G865" i="2"/>
  <c r="E866" i="2"/>
  <c r="G866" i="2"/>
  <c r="E867" i="2"/>
  <c r="G867" i="2"/>
  <c r="E868" i="2"/>
  <c r="G868" i="2"/>
  <c r="E869" i="2"/>
  <c r="G869" i="2"/>
  <c r="E870" i="2"/>
  <c r="G870" i="2"/>
  <c r="E871" i="2"/>
  <c r="G871" i="2"/>
  <c r="E872" i="2"/>
  <c r="G872" i="2"/>
  <c r="E873" i="2"/>
  <c r="G873" i="2"/>
  <c r="E874" i="2"/>
  <c r="G874" i="2"/>
  <c r="E875" i="2"/>
  <c r="G875" i="2"/>
  <c r="E876" i="2"/>
  <c r="G876" i="2"/>
  <c r="E877" i="2"/>
  <c r="G877" i="2"/>
  <c r="E878" i="2"/>
  <c r="G878" i="2"/>
  <c r="E879" i="2"/>
  <c r="G879" i="2"/>
  <c r="E880" i="2"/>
  <c r="G880" i="2"/>
  <c r="E881" i="2"/>
  <c r="G881" i="2"/>
  <c r="E882" i="2"/>
  <c r="G882" i="2"/>
  <c r="E883" i="2"/>
  <c r="G883" i="2"/>
  <c r="E884" i="2"/>
  <c r="G884" i="2"/>
  <c r="E885" i="2"/>
  <c r="G885" i="2"/>
  <c r="E886" i="2"/>
  <c r="G886" i="2"/>
  <c r="E887" i="2"/>
  <c r="G887" i="2"/>
  <c r="E888" i="2"/>
  <c r="G888" i="2"/>
  <c r="E889" i="2"/>
  <c r="G889" i="2"/>
  <c r="E890" i="2"/>
  <c r="G890" i="2"/>
  <c r="E891" i="2"/>
  <c r="G891" i="2"/>
  <c r="E892" i="2"/>
  <c r="G892" i="2"/>
  <c r="E893" i="2"/>
  <c r="G893" i="2"/>
  <c r="E894" i="2"/>
  <c r="G894" i="2"/>
  <c r="E895" i="2"/>
  <c r="G895" i="2"/>
  <c r="E896" i="2"/>
  <c r="G896" i="2"/>
  <c r="E897" i="2"/>
  <c r="G897" i="2"/>
  <c r="E898" i="2"/>
  <c r="G898" i="2"/>
  <c r="E899" i="2"/>
  <c r="G899" i="2"/>
  <c r="E900" i="2"/>
  <c r="G900" i="2"/>
  <c r="E901" i="2"/>
  <c r="G901" i="2"/>
  <c r="E902" i="2"/>
  <c r="G902" i="2"/>
  <c r="E903" i="2"/>
  <c r="G903" i="2"/>
  <c r="E904" i="2"/>
  <c r="G904" i="2"/>
  <c r="E905" i="2"/>
  <c r="G905" i="2"/>
  <c r="E906" i="2"/>
  <c r="G906" i="2"/>
  <c r="E907" i="2"/>
  <c r="G907" i="2"/>
  <c r="E908" i="2"/>
  <c r="G908" i="2"/>
  <c r="E909" i="2"/>
  <c r="G909" i="2"/>
  <c r="E910" i="2"/>
  <c r="G910" i="2"/>
  <c r="E911" i="2"/>
  <c r="G911" i="2"/>
  <c r="E912" i="2"/>
  <c r="G912" i="2"/>
  <c r="E913" i="2"/>
  <c r="G913" i="2"/>
  <c r="E914" i="2"/>
  <c r="G914" i="2"/>
  <c r="E915" i="2"/>
  <c r="G915" i="2"/>
  <c r="E916" i="2"/>
  <c r="G916" i="2"/>
  <c r="E917" i="2"/>
  <c r="G917" i="2"/>
  <c r="E918" i="2"/>
  <c r="G918" i="2"/>
  <c r="E919" i="2"/>
  <c r="G919" i="2"/>
  <c r="E920" i="2"/>
  <c r="G920" i="2"/>
  <c r="E921" i="2"/>
  <c r="G921" i="2"/>
  <c r="E922" i="2"/>
  <c r="G922" i="2"/>
  <c r="E923" i="2"/>
  <c r="G923" i="2"/>
  <c r="E924" i="2"/>
  <c r="G924" i="2"/>
  <c r="E925" i="2"/>
  <c r="G925" i="2"/>
  <c r="E926" i="2"/>
  <c r="G926" i="2"/>
  <c r="E927" i="2"/>
  <c r="G927" i="2"/>
  <c r="E928" i="2"/>
  <c r="G928" i="2"/>
  <c r="E929" i="2"/>
  <c r="G929" i="2"/>
  <c r="E930" i="2"/>
  <c r="G930" i="2"/>
  <c r="E931" i="2"/>
  <c r="G931" i="2"/>
  <c r="E932" i="2"/>
  <c r="G932" i="2"/>
  <c r="E933" i="2"/>
  <c r="G933" i="2"/>
  <c r="E934" i="2"/>
  <c r="G934" i="2"/>
  <c r="E935" i="2"/>
  <c r="G935" i="2"/>
  <c r="E936" i="2"/>
  <c r="G936" i="2"/>
  <c r="E937" i="2"/>
  <c r="G937" i="2"/>
  <c r="E938" i="2"/>
  <c r="G938" i="2"/>
  <c r="E939" i="2"/>
  <c r="G939" i="2"/>
  <c r="E940" i="2"/>
  <c r="G940" i="2"/>
  <c r="E941" i="2"/>
  <c r="G941" i="2"/>
  <c r="E942" i="2"/>
  <c r="G942" i="2"/>
  <c r="E943" i="2"/>
  <c r="G943" i="2"/>
  <c r="E944" i="2"/>
  <c r="G944" i="2"/>
  <c r="E945" i="2"/>
  <c r="G945" i="2"/>
  <c r="E946" i="2"/>
  <c r="G946" i="2"/>
  <c r="E947" i="2"/>
  <c r="G947" i="2"/>
  <c r="L64" i="8"/>
  <c r="M64" i="8"/>
  <c r="L65" i="8"/>
  <c r="M65" i="8"/>
  <c r="L66" i="8"/>
  <c r="M66" i="8"/>
  <c r="M63" i="8"/>
  <c r="L63" i="8"/>
  <c r="E183" i="2"/>
  <c r="G183" i="2"/>
  <c r="E184" i="2"/>
  <c r="G184" i="2"/>
  <c r="E185" i="2"/>
  <c r="G185" i="2"/>
  <c r="E186" i="2"/>
  <c r="G186" i="2"/>
  <c r="E187" i="2"/>
  <c r="G187" i="2"/>
  <c r="E188" i="2"/>
  <c r="G188" i="2"/>
  <c r="E189" i="2"/>
  <c r="G189" i="2"/>
  <c r="E190" i="2"/>
  <c r="G190" i="2"/>
  <c r="E191" i="2"/>
  <c r="G191" i="2"/>
  <c r="E192" i="2"/>
  <c r="G192" i="2"/>
  <c r="E193" i="2"/>
  <c r="G193" i="2"/>
  <c r="E194" i="2"/>
  <c r="G194" i="2"/>
  <c r="E195" i="2"/>
  <c r="G195" i="2"/>
  <c r="E196" i="2"/>
  <c r="G196" i="2"/>
  <c r="E197" i="2"/>
  <c r="G197" i="2"/>
  <c r="E198" i="2"/>
  <c r="G198" i="2"/>
  <c r="E199" i="2"/>
  <c r="G199" i="2"/>
  <c r="E200" i="2"/>
  <c r="G200" i="2"/>
  <c r="E201" i="2"/>
  <c r="G201" i="2"/>
  <c r="E202" i="2"/>
  <c r="G202" i="2"/>
  <c r="E203" i="2"/>
  <c r="G203" i="2"/>
  <c r="E204" i="2"/>
  <c r="G204" i="2"/>
  <c r="E205" i="2"/>
  <c r="G205" i="2"/>
  <c r="E206" i="2"/>
  <c r="G206" i="2"/>
  <c r="E207" i="2"/>
  <c r="G207" i="2"/>
  <c r="E208" i="2"/>
  <c r="G208" i="2"/>
  <c r="E209" i="2"/>
  <c r="G209" i="2"/>
  <c r="E210" i="2"/>
  <c r="G210" i="2"/>
  <c r="E211" i="2"/>
  <c r="G211" i="2"/>
  <c r="E212" i="2"/>
  <c r="G212" i="2"/>
  <c r="E213" i="2"/>
  <c r="G213" i="2"/>
  <c r="E214" i="2"/>
  <c r="G214" i="2"/>
  <c r="E215" i="2"/>
  <c r="G215" i="2"/>
  <c r="E216" i="2"/>
  <c r="G216" i="2"/>
  <c r="E217" i="2"/>
  <c r="G217" i="2"/>
  <c r="E218" i="2"/>
  <c r="G218" i="2"/>
  <c r="E219" i="2"/>
  <c r="G219" i="2"/>
  <c r="E220" i="2"/>
  <c r="G220" i="2"/>
  <c r="E221" i="2"/>
  <c r="G221" i="2"/>
  <c r="E222" i="2"/>
  <c r="G222" i="2"/>
  <c r="E223" i="2"/>
  <c r="G223" i="2"/>
  <c r="E224" i="2"/>
  <c r="G224" i="2"/>
  <c r="E225" i="2"/>
  <c r="G225" i="2"/>
  <c r="E226" i="2"/>
  <c r="G226" i="2"/>
  <c r="E227" i="2"/>
  <c r="G227" i="2"/>
  <c r="E167" i="2"/>
  <c r="G167" i="2"/>
  <c r="E168" i="2"/>
  <c r="G168" i="2"/>
  <c r="E169" i="2"/>
  <c r="G169" i="2"/>
  <c r="E170" i="2"/>
  <c r="G170" i="2"/>
  <c r="E171" i="2"/>
  <c r="G171" i="2"/>
  <c r="E172" i="2"/>
  <c r="G172" i="2"/>
  <c r="E173" i="2"/>
  <c r="G173" i="2"/>
  <c r="E174" i="2"/>
  <c r="G174" i="2"/>
  <c r="E175" i="2"/>
  <c r="G175" i="2"/>
  <c r="E176" i="2"/>
  <c r="G176" i="2"/>
  <c r="E177" i="2"/>
  <c r="G177" i="2"/>
  <c r="E178" i="2"/>
  <c r="G178" i="2"/>
  <c r="E179" i="2"/>
  <c r="G179" i="2"/>
  <c r="E180" i="2"/>
  <c r="G180" i="2"/>
  <c r="E181" i="2"/>
  <c r="G181" i="2"/>
  <c r="E182" i="2"/>
  <c r="G182" i="2"/>
  <c r="E159" i="2"/>
  <c r="G159" i="2"/>
  <c r="E160" i="2"/>
  <c r="G160" i="2"/>
  <c r="E161" i="2"/>
  <c r="G161" i="2"/>
  <c r="E162" i="2"/>
  <c r="G162" i="2"/>
  <c r="E163" i="2"/>
  <c r="G163" i="2"/>
  <c r="E164" i="2"/>
  <c r="G164" i="2"/>
  <c r="E165" i="2"/>
  <c r="G165" i="2"/>
  <c r="E166" i="2"/>
  <c r="G166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M51" i="8"/>
  <c r="L51" i="8"/>
  <c r="L52" i="8"/>
  <c r="M52" i="8"/>
  <c r="L53" i="8"/>
  <c r="M53" i="8"/>
  <c r="L54" i="8"/>
  <c r="M54" i="8"/>
  <c r="M39" i="8"/>
  <c r="L40" i="8"/>
  <c r="M40" i="8"/>
  <c r="L41" i="8"/>
  <c r="M41" i="8"/>
  <c r="L42" i="8"/>
  <c r="M42" i="8"/>
  <c r="L39" i="8"/>
  <c r="E20" i="9" l="1"/>
  <c r="E21" i="9"/>
  <c r="E22" i="9"/>
  <c r="E23" i="9"/>
  <c r="E24" i="9"/>
  <c r="E25" i="9"/>
  <c r="E26" i="9"/>
  <c r="E27" i="9"/>
  <c r="E28" i="9"/>
  <c r="E19" i="9"/>
  <c r="C66" i="8"/>
  <c r="C34" i="8"/>
  <c r="J15" i="2" l="1"/>
  <c r="K15" i="2"/>
  <c r="L15" i="2"/>
  <c r="I15" i="2"/>
  <c r="G46" i="1" l="1"/>
  <c r="I55" i="1"/>
  <c r="H55" i="1"/>
  <c r="G55" i="1"/>
  <c r="F55" i="1"/>
  <c r="E55" i="1"/>
  <c r="D55" i="1"/>
  <c r="C55" i="1"/>
  <c r="I54" i="1"/>
  <c r="H54" i="1"/>
  <c r="G54" i="1"/>
  <c r="F54" i="1"/>
  <c r="E54" i="1"/>
  <c r="D54" i="1"/>
  <c r="C54" i="1"/>
  <c r="I53" i="1"/>
  <c r="H53" i="1"/>
  <c r="G53" i="1"/>
  <c r="F53" i="1"/>
  <c r="E53" i="1"/>
  <c r="D53" i="1"/>
  <c r="C53" i="1"/>
  <c r="I52" i="1"/>
  <c r="H52" i="1"/>
  <c r="G52" i="1"/>
  <c r="F52" i="1"/>
  <c r="E52" i="1"/>
  <c r="D52" i="1"/>
  <c r="C52" i="1"/>
  <c r="I51" i="1"/>
  <c r="H51" i="1"/>
  <c r="G51" i="1"/>
  <c r="F51" i="1"/>
  <c r="E51" i="1"/>
  <c r="D51" i="1"/>
  <c r="C51" i="1"/>
  <c r="H50" i="1"/>
  <c r="G50" i="1"/>
  <c r="F50" i="1"/>
  <c r="E50" i="1"/>
  <c r="D50" i="1"/>
  <c r="C50" i="1"/>
  <c r="H49" i="1"/>
  <c r="G49" i="1"/>
  <c r="F49" i="1"/>
  <c r="E49" i="1"/>
  <c r="D49" i="1"/>
  <c r="C49" i="1"/>
  <c r="H48" i="1"/>
  <c r="G48" i="1"/>
  <c r="F48" i="1"/>
  <c r="E48" i="1"/>
  <c r="D48" i="1"/>
  <c r="C48" i="1"/>
  <c r="H47" i="1"/>
  <c r="G47" i="1"/>
  <c r="F47" i="1"/>
  <c r="E47" i="1"/>
  <c r="D47" i="1"/>
  <c r="C47" i="1"/>
  <c r="H46" i="1"/>
  <c r="F46" i="1"/>
  <c r="E46" i="1"/>
  <c r="D46" i="1"/>
  <c r="C46" i="1"/>
  <c r="H45" i="1"/>
  <c r="G45" i="1"/>
  <c r="F45" i="1"/>
  <c r="E45" i="1"/>
  <c r="D45" i="1"/>
  <c r="C45" i="1"/>
  <c r="H44" i="1"/>
  <c r="G44" i="1"/>
  <c r="F44" i="1"/>
  <c r="E44" i="1"/>
  <c r="D44" i="1"/>
  <c r="C44" i="1"/>
  <c r="H43" i="1"/>
  <c r="G43" i="1"/>
  <c r="F43" i="1"/>
  <c r="E43" i="1"/>
  <c r="D43" i="1"/>
  <c r="C43" i="1"/>
  <c r="H42" i="1"/>
  <c r="G42" i="1"/>
  <c r="F42" i="1"/>
  <c r="E42" i="1"/>
  <c r="D42" i="1"/>
  <c r="C42" i="1"/>
  <c r="H41" i="1"/>
  <c r="G41" i="1"/>
  <c r="F41" i="1"/>
  <c r="E41" i="1"/>
  <c r="D41" i="1"/>
  <c r="C41" i="1"/>
  <c r="S34" i="8"/>
  <c r="S29" i="8" l="1"/>
  <c r="D34" i="8"/>
  <c r="E34" i="8"/>
  <c r="I33" i="8"/>
  <c r="D32" i="8"/>
  <c r="E32" i="8"/>
  <c r="F32" i="8"/>
  <c r="G32" i="8"/>
  <c r="G29" i="8"/>
  <c r="H29" i="8"/>
  <c r="D28" i="8"/>
  <c r="G16" i="8"/>
  <c r="H16" i="8"/>
  <c r="I16" i="8"/>
  <c r="D17" i="8"/>
  <c r="I18" i="8"/>
  <c r="D19" i="8"/>
  <c r="E19" i="8"/>
  <c r="F19" i="8"/>
  <c r="D21" i="8"/>
  <c r="E21" i="8"/>
  <c r="F21" i="8"/>
  <c r="G21" i="8"/>
  <c r="K21" i="8" s="1"/>
  <c r="H21" i="8"/>
  <c r="F23" i="8"/>
  <c r="G23" i="8"/>
  <c r="H23" i="8"/>
  <c r="I23" i="8"/>
  <c r="I15" i="8"/>
  <c r="D3" i="8"/>
  <c r="D40" i="8" s="1"/>
  <c r="E3" i="8"/>
  <c r="E40" i="8" s="1"/>
  <c r="F3" i="8"/>
  <c r="F40" i="8" s="1"/>
  <c r="G3" i="8"/>
  <c r="G40" i="8" s="1"/>
  <c r="H3" i="8"/>
  <c r="H40" i="8" s="1"/>
  <c r="I3" i="8"/>
  <c r="I40" i="8" s="1"/>
  <c r="D4" i="8"/>
  <c r="D41" i="8" s="1"/>
  <c r="E4" i="8"/>
  <c r="E41" i="8" s="1"/>
  <c r="F4" i="8"/>
  <c r="F41" i="8" s="1"/>
  <c r="G4" i="8"/>
  <c r="G41" i="8" s="1"/>
  <c r="H4" i="8"/>
  <c r="H41" i="8" s="1"/>
  <c r="I4" i="8"/>
  <c r="I41" i="8" s="1"/>
  <c r="D5" i="8"/>
  <c r="D42" i="8" s="1"/>
  <c r="E5" i="8"/>
  <c r="E42" i="8" s="1"/>
  <c r="F5" i="8"/>
  <c r="F42" i="8" s="1"/>
  <c r="G5" i="8"/>
  <c r="G42" i="8" s="1"/>
  <c r="H5" i="8"/>
  <c r="H42" i="8" s="1"/>
  <c r="I5" i="8"/>
  <c r="I42" i="8" s="1"/>
  <c r="D6" i="8"/>
  <c r="E6" i="8"/>
  <c r="F6" i="8"/>
  <c r="G6" i="8"/>
  <c r="G19" i="8" s="1"/>
  <c r="H6" i="8"/>
  <c r="H32" i="8" s="1"/>
  <c r="I6" i="8"/>
  <c r="I32" i="8" s="1"/>
  <c r="D7" i="8"/>
  <c r="D20" i="8" s="1"/>
  <c r="E7" i="8"/>
  <c r="E20" i="8" s="1"/>
  <c r="F7" i="8"/>
  <c r="F20" i="8" s="1"/>
  <c r="G7" i="8"/>
  <c r="G20" i="8" s="1"/>
  <c r="H7" i="8"/>
  <c r="H20" i="8" s="1"/>
  <c r="I7" i="8"/>
  <c r="I20" i="8" s="1"/>
  <c r="D8" i="8"/>
  <c r="E8" i="8"/>
  <c r="F8" i="8"/>
  <c r="G8" i="8"/>
  <c r="H8" i="8"/>
  <c r="I8" i="8"/>
  <c r="I21" i="8" s="1"/>
  <c r="D9" i="8"/>
  <c r="D22" i="8" s="1"/>
  <c r="E9" i="8"/>
  <c r="E22" i="8" s="1"/>
  <c r="F9" i="8"/>
  <c r="F22" i="8" s="1"/>
  <c r="G9" i="8"/>
  <c r="G22" i="8" s="1"/>
  <c r="H9" i="8"/>
  <c r="H22" i="8" s="1"/>
  <c r="I9" i="8"/>
  <c r="I22" i="8" s="1"/>
  <c r="D10" i="8"/>
  <c r="D33" i="8" s="1"/>
  <c r="E10" i="8"/>
  <c r="E33" i="8" s="1"/>
  <c r="F10" i="8"/>
  <c r="F33" i="8" s="1"/>
  <c r="G10" i="8"/>
  <c r="G33" i="8" s="1"/>
  <c r="H10" i="8"/>
  <c r="H33" i="8" s="1"/>
  <c r="I10" i="8"/>
  <c r="D11" i="8"/>
  <c r="D24" i="8" s="1"/>
  <c r="E11" i="8"/>
  <c r="E24" i="8" s="1"/>
  <c r="F11" i="8"/>
  <c r="F34" i="8" s="1"/>
  <c r="G11" i="8"/>
  <c r="G34" i="8" s="1"/>
  <c r="H11" i="8"/>
  <c r="H34" i="8" s="1"/>
  <c r="I11" i="8"/>
  <c r="I34" i="8" s="1"/>
  <c r="D2" i="8"/>
  <c r="D39" i="8" s="1"/>
  <c r="E2" i="8"/>
  <c r="E39" i="8" s="1"/>
  <c r="F2" i="8"/>
  <c r="F39" i="8" s="1"/>
  <c r="G2" i="8"/>
  <c r="G39" i="8" s="1"/>
  <c r="H2" i="8"/>
  <c r="H39" i="8" s="1"/>
  <c r="I2" i="8"/>
  <c r="I39" i="8" s="1"/>
  <c r="X3" i="1"/>
  <c r="W3" i="1"/>
  <c r="D2" i="2"/>
  <c r="E2" i="2"/>
  <c r="L2" i="2" s="1"/>
  <c r="F2" i="2"/>
  <c r="G2" i="2"/>
  <c r="H2" i="2"/>
  <c r="I2" i="2"/>
  <c r="J2" i="2"/>
  <c r="D3" i="2"/>
  <c r="E3" i="2"/>
  <c r="F3" i="2"/>
  <c r="G3" i="2"/>
  <c r="H3" i="2"/>
  <c r="I3" i="2"/>
  <c r="J3" i="2"/>
  <c r="D4" i="2"/>
  <c r="E4" i="2"/>
  <c r="F4" i="2"/>
  <c r="G4" i="2"/>
  <c r="H4" i="2"/>
  <c r="I4" i="2"/>
  <c r="J4" i="2"/>
  <c r="D5" i="2"/>
  <c r="E5" i="2"/>
  <c r="F5" i="2"/>
  <c r="G5" i="2"/>
  <c r="H5" i="2"/>
  <c r="I5" i="2"/>
  <c r="J5" i="2"/>
  <c r="D6" i="2"/>
  <c r="E6" i="2"/>
  <c r="F6" i="2"/>
  <c r="G6" i="2"/>
  <c r="H6" i="2"/>
  <c r="I6" i="2"/>
  <c r="J6" i="2"/>
  <c r="S30" i="8"/>
  <c r="S31" i="8"/>
  <c r="S32" i="8"/>
  <c r="S33" i="8"/>
  <c r="S28" i="8"/>
  <c r="K22" i="8" l="1"/>
  <c r="M22" i="8"/>
  <c r="O22" i="8"/>
  <c r="Q22" i="8" s="1"/>
  <c r="K23" i="8"/>
  <c r="K19" i="8"/>
  <c r="M19" i="8"/>
  <c r="O19" i="8"/>
  <c r="K20" i="8"/>
  <c r="M20" i="8"/>
  <c r="O20" i="8"/>
  <c r="Q20" i="8" s="1"/>
  <c r="O21" i="8"/>
  <c r="Q21" i="8" s="1"/>
  <c r="F29" i="8"/>
  <c r="E29" i="8"/>
  <c r="H18" i="8"/>
  <c r="G15" i="8"/>
  <c r="D23" i="8"/>
  <c r="O23" i="8" s="1"/>
  <c r="G18" i="8"/>
  <c r="E16" i="8"/>
  <c r="M23" i="8"/>
  <c r="D29" i="8"/>
  <c r="H15" i="8"/>
  <c r="F15" i="8"/>
  <c r="F18" i="8"/>
  <c r="D16" i="8"/>
  <c r="K16" i="8" s="1"/>
  <c r="O16" i="8"/>
  <c r="E23" i="8"/>
  <c r="E15" i="8"/>
  <c r="E18" i="8"/>
  <c r="M21" i="8"/>
  <c r="H30" i="8"/>
  <c r="F16" i="8"/>
  <c r="D15" i="8"/>
  <c r="D18" i="8"/>
  <c r="G30" i="8"/>
  <c r="I24" i="8"/>
  <c r="F30" i="8"/>
  <c r="H24" i="8"/>
  <c r="I17" i="8"/>
  <c r="E30" i="8"/>
  <c r="G24" i="8"/>
  <c r="H17" i="8"/>
  <c r="H28" i="8"/>
  <c r="D30" i="8"/>
  <c r="F24" i="8"/>
  <c r="I19" i="8"/>
  <c r="G17" i="8"/>
  <c r="G28" i="8"/>
  <c r="H19" i="8"/>
  <c r="F17" i="8"/>
  <c r="F28" i="8"/>
  <c r="E17" i="8"/>
  <c r="E28" i="8"/>
  <c r="E66" i="8"/>
  <c r="D66" i="8"/>
  <c r="F66" i="8"/>
  <c r="G66" i="8"/>
  <c r="K66" i="8" s="1"/>
  <c r="H66" i="8"/>
  <c r="I66" i="8"/>
  <c r="D65" i="8"/>
  <c r="E65" i="8"/>
  <c r="F65" i="8"/>
  <c r="G65" i="8"/>
  <c r="H65" i="8"/>
  <c r="I65" i="8"/>
  <c r="D64" i="8"/>
  <c r="E64" i="8"/>
  <c r="F64" i="8"/>
  <c r="G64" i="8"/>
  <c r="H64" i="8"/>
  <c r="I64" i="8"/>
  <c r="D63" i="8"/>
  <c r="E63" i="8"/>
  <c r="F63" i="8"/>
  <c r="G63" i="8"/>
  <c r="H63" i="8"/>
  <c r="I63" i="8"/>
  <c r="O24" i="8" l="1"/>
  <c r="K24" i="8"/>
  <c r="M24" i="8"/>
  <c r="M16" i="8"/>
  <c r="M18" i="8"/>
  <c r="O18" i="8"/>
  <c r="Q18" i="8" s="1"/>
  <c r="K18" i="8"/>
  <c r="K17" i="8"/>
  <c r="M17" i="8"/>
  <c r="O17" i="8"/>
  <c r="K63" i="8"/>
  <c r="O15" i="8"/>
  <c r="M15" i="8"/>
  <c r="K15" i="8"/>
  <c r="K65" i="8"/>
  <c r="K64" i="8"/>
  <c r="D58" i="8"/>
  <c r="E58" i="8"/>
  <c r="F58" i="8"/>
  <c r="G58" i="8"/>
  <c r="K58" i="8" s="1"/>
  <c r="H58" i="8"/>
  <c r="I58" i="8"/>
  <c r="D57" i="8"/>
  <c r="E57" i="8"/>
  <c r="F57" i="8"/>
  <c r="G57" i="8"/>
  <c r="K57" i="8" s="1"/>
  <c r="H57" i="8"/>
  <c r="I57" i="8"/>
  <c r="D56" i="8"/>
  <c r="K56" i="8" s="1"/>
  <c r="E56" i="8"/>
  <c r="F56" i="8"/>
  <c r="G56" i="8"/>
  <c r="H56" i="8"/>
  <c r="I56" i="8"/>
  <c r="D55" i="8"/>
  <c r="E55" i="8"/>
  <c r="F55" i="8"/>
  <c r="G55" i="8"/>
  <c r="H55" i="8"/>
  <c r="I55" i="8"/>
  <c r="D54" i="8"/>
  <c r="E54" i="8"/>
  <c r="F54" i="8"/>
  <c r="G54" i="8"/>
  <c r="H54" i="8"/>
  <c r="I54" i="8"/>
  <c r="D53" i="8"/>
  <c r="E53" i="8"/>
  <c r="F53" i="8"/>
  <c r="G53" i="8"/>
  <c r="K53" i="8" s="1"/>
  <c r="H53" i="8"/>
  <c r="I53" i="8"/>
  <c r="D52" i="8"/>
  <c r="E52" i="8"/>
  <c r="F52" i="8"/>
  <c r="G52" i="8"/>
  <c r="H52" i="8"/>
  <c r="I52" i="8"/>
  <c r="D51" i="8"/>
  <c r="K51" i="8" s="1"/>
  <c r="E51" i="8"/>
  <c r="F51" i="8"/>
  <c r="G51" i="8"/>
  <c r="H51" i="8"/>
  <c r="I51" i="8"/>
  <c r="K55" i="8"/>
  <c r="D44" i="8"/>
  <c r="E44" i="8"/>
  <c r="F44" i="8"/>
  <c r="G44" i="8"/>
  <c r="H44" i="8"/>
  <c r="I44" i="8"/>
  <c r="D45" i="8"/>
  <c r="K45" i="8" s="1"/>
  <c r="E45" i="8"/>
  <c r="F45" i="8"/>
  <c r="G45" i="8"/>
  <c r="H45" i="8"/>
  <c r="I45" i="8"/>
  <c r="D46" i="8"/>
  <c r="E46" i="8"/>
  <c r="F46" i="8"/>
  <c r="G46" i="8"/>
  <c r="K46" i="8" s="1"/>
  <c r="H46" i="8"/>
  <c r="I46" i="8"/>
  <c r="D43" i="8"/>
  <c r="E43" i="8"/>
  <c r="F43" i="8"/>
  <c r="G43" i="8"/>
  <c r="H43" i="8"/>
  <c r="I43" i="8"/>
  <c r="K42" i="8"/>
  <c r="K41" i="8"/>
  <c r="K40" i="8"/>
  <c r="K39" i="8"/>
  <c r="K29" i="8"/>
  <c r="T29" i="8" s="1"/>
  <c r="K30" i="8"/>
  <c r="T30" i="8" s="1"/>
  <c r="K32" i="8"/>
  <c r="T32" i="8" s="1"/>
  <c r="K33" i="8"/>
  <c r="T33" i="8" s="1"/>
  <c r="K34" i="8"/>
  <c r="T34" i="8" s="1"/>
  <c r="K28" i="8"/>
  <c r="T28" i="8" s="1"/>
  <c r="D31" i="8"/>
  <c r="E31" i="8"/>
  <c r="F31" i="8"/>
  <c r="G31" i="8"/>
  <c r="H31" i="8"/>
  <c r="I31" i="8"/>
  <c r="N2" i="8"/>
  <c r="L2" i="8"/>
  <c r="P3" i="8"/>
  <c r="P4" i="8"/>
  <c r="P5" i="8"/>
  <c r="P6" i="8"/>
  <c r="P7" i="8"/>
  <c r="P8" i="8"/>
  <c r="P9" i="8"/>
  <c r="P10" i="8"/>
  <c r="P11" i="8"/>
  <c r="O3" i="8"/>
  <c r="O4" i="8"/>
  <c r="O5" i="8"/>
  <c r="O6" i="8"/>
  <c r="O7" i="8"/>
  <c r="O8" i="8"/>
  <c r="O9" i="8"/>
  <c r="O10" i="8"/>
  <c r="O11" i="8"/>
  <c r="N3" i="8"/>
  <c r="N4" i="8"/>
  <c r="N5" i="8"/>
  <c r="N6" i="8"/>
  <c r="N7" i="8"/>
  <c r="N8" i="8"/>
  <c r="N9" i="8"/>
  <c r="N10" i="8"/>
  <c r="N11" i="8"/>
  <c r="M3" i="8"/>
  <c r="M4" i="8"/>
  <c r="M5" i="8"/>
  <c r="M6" i="8"/>
  <c r="M7" i="8"/>
  <c r="M8" i="8"/>
  <c r="M9" i="8"/>
  <c r="M10" i="8"/>
  <c r="M11" i="8"/>
  <c r="L3" i="8"/>
  <c r="L4" i="8"/>
  <c r="L5" i="8"/>
  <c r="L6" i="8"/>
  <c r="L7" i="8"/>
  <c r="L8" i="8"/>
  <c r="L9" i="8"/>
  <c r="L10" i="8"/>
  <c r="L11" i="8"/>
  <c r="M2" i="8"/>
  <c r="P2" i="8"/>
  <c r="O2" i="8"/>
  <c r="K44" i="8" l="1"/>
  <c r="K52" i="8"/>
  <c r="K31" i="8"/>
  <c r="T31" i="8" s="1"/>
  <c r="K43" i="8"/>
  <c r="K54" i="8"/>
  <c r="N41" i="1"/>
  <c r="Q55" i="1"/>
  <c r="P55" i="1"/>
  <c r="O55" i="1"/>
  <c r="N55" i="1"/>
  <c r="M55" i="1"/>
  <c r="L55" i="1"/>
  <c r="K55" i="1"/>
  <c r="Q54" i="1"/>
  <c r="P54" i="1"/>
  <c r="O54" i="1"/>
  <c r="N54" i="1"/>
  <c r="M54" i="1"/>
  <c r="L54" i="1"/>
  <c r="K54" i="1"/>
  <c r="Q53" i="1"/>
  <c r="P53" i="1"/>
  <c r="O53" i="1"/>
  <c r="N53" i="1"/>
  <c r="M53" i="1"/>
  <c r="L53" i="1"/>
  <c r="K53" i="1"/>
  <c r="Q52" i="1"/>
  <c r="P52" i="1"/>
  <c r="O52" i="1"/>
  <c r="N52" i="1"/>
  <c r="M52" i="1"/>
  <c r="L52" i="1"/>
  <c r="K52" i="1"/>
  <c r="Q51" i="1"/>
  <c r="P51" i="1"/>
  <c r="O51" i="1"/>
  <c r="N51" i="1"/>
  <c r="M51" i="1"/>
  <c r="L51" i="1"/>
  <c r="K51" i="1"/>
  <c r="P50" i="1"/>
  <c r="O50" i="1"/>
  <c r="N50" i="1"/>
  <c r="M50" i="1"/>
  <c r="L50" i="1"/>
  <c r="K50" i="1"/>
  <c r="P49" i="1"/>
  <c r="O49" i="1"/>
  <c r="N49" i="1"/>
  <c r="M49" i="1"/>
  <c r="L49" i="1"/>
  <c r="K49" i="1"/>
  <c r="P48" i="1"/>
  <c r="O48" i="1"/>
  <c r="N48" i="1"/>
  <c r="M48" i="1"/>
  <c r="L48" i="1"/>
  <c r="K48" i="1"/>
  <c r="P47" i="1"/>
  <c r="O47" i="1"/>
  <c r="N47" i="1"/>
  <c r="M47" i="1"/>
  <c r="L47" i="1"/>
  <c r="K47" i="1"/>
  <c r="P46" i="1"/>
  <c r="O46" i="1"/>
  <c r="N46" i="1"/>
  <c r="M46" i="1"/>
  <c r="L46" i="1"/>
  <c r="K46" i="1"/>
  <c r="P45" i="1"/>
  <c r="O45" i="1"/>
  <c r="N45" i="1"/>
  <c r="M45" i="1"/>
  <c r="L45" i="1"/>
  <c r="K45" i="1"/>
  <c r="P44" i="1"/>
  <c r="O44" i="1"/>
  <c r="N44" i="1"/>
  <c r="M44" i="1"/>
  <c r="L44" i="1"/>
  <c r="K44" i="1"/>
  <c r="P43" i="1"/>
  <c r="O43" i="1"/>
  <c r="N43" i="1"/>
  <c r="M43" i="1"/>
  <c r="L43" i="1"/>
  <c r="K43" i="1"/>
  <c r="P42" i="1"/>
  <c r="O42" i="1"/>
  <c r="N42" i="1"/>
  <c r="M42" i="1"/>
  <c r="L42" i="1"/>
  <c r="K42" i="1"/>
  <c r="P41" i="1"/>
  <c r="O41" i="1"/>
  <c r="M41" i="1"/>
  <c r="L41" i="1"/>
  <c r="K41" i="1"/>
  <c r="Q33" i="1"/>
  <c r="Q34" i="1"/>
  <c r="Q35" i="1"/>
  <c r="Q36" i="1"/>
  <c r="Q3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22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22" i="1"/>
  <c r="I33" i="1"/>
  <c r="I34" i="1"/>
  <c r="I35" i="1"/>
  <c r="I36" i="1"/>
  <c r="I32" i="1"/>
  <c r="H22" i="1"/>
  <c r="G22" i="1"/>
  <c r="F22" i="1"/>
  <c r="E22" i="1"/>
  <c r="D22" i="1"/>
  <c r="C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AI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AT26" i="1" l="1"/>
  <c r="AP34" i="1"/>
  <c r="AP53" i="1" s="1"/>
  <c r="AP24" i="1"/>
  <c r="AP43" i="1" s="1"/>
  <c r="AP22" i="1"/>
  <c r="AP41" i="1" s="1"/>
  <c r="AI34" i="1"/>
  <c r="AM34" i="1" s="1"/>
  <c r="Y32" i="1"/>
  <c r="Y51" i="1" s="1"/>
  <c r="T22" i="1"/>
  <c r="AX44" i="1"/>
  <c r="AY43" i="1"/>
  <c r="AT55" i="1"/>
  <c r="AN51" i="1"/>
  <c r="AP44" i="1"/>
  <c r="AF46" i="1"/>
  <c r="BE36" i="1"/>
  <c r="BE55" i="1" s="1"/>
  <c r="BD36" i="1"/>
  <c r="BD55" i="1" s="1"/>
  <c r="BC36" i="1"/>
  <c r="BE35" i="1"/>
  <c r="BE54" i="1" s="1"/>
  <c r="BD35" i="1"/>
  <c r="BD54" i="1" s="1"/>
  <c r="BC35" i="1"/>
  <c r="BE34" i="1"/>
  <c r="BE53" i="1" s="1"/>
  <c r="BD34" i="1"/>
  <c r="BD53" i="1" s="1"/>
  <c r="BC34" i="1"/>
  <c r="BC53" i="1" s="1"/>
  <c r="BE33" i="1"/>
  <c r="BG33" i="1" s="1"/>
  <c r="BD33" i="1"/>
  <c r="BD52" i="1" s="1"/>
  <c r="BC33" i="1"/>
  <c r="BF33" i="1" s="1"/>
  <c r="BE32" i="1"/>
  <c r="BE51" i="1" s="1"/>
  <c r="BD32" i="1"/>
  <c r="BD51" i="1" s="1"/>
  <c r="BC32" i="1"/>
  <c r="AZ36" i="1"/>
  <c r="AZ55" i="1" s="1"/>
  <c r="AY36" i="1"/>
  <c r="AY55" i="1" s="1"/>
  <c r="AX36" i="1"/>
  <c r="AX55" i="1" s="1"/>
  <c r="BB55" i="1" s="1"/>
  <c r="AZ35" i="1"/>
  <c r="AZ54" i="1" s="1"/>
  <c r="AY35" i="1"/>
  <c r="AY54" i="1" s="1"/>
  <c r="AX35" i="1"/>
  <c r="AZ34" i="1"/>
  <c r="AZ53" i="1" s="1"/>
  <c r="AY34" i="1"/>
  <c r="AY53" i="1" s="1"/>
  <c r="AX34" i="1"/>
  <c r="AX53" i="1" s="1"/>
  <c r="AZ33" i="1"/>
  <c r="AZ52" i="1" s="1"/>
  <c r="AY33" i="1"/>
  <c r="AX33" i="1"/>
  <c r="BB33" i="1" s="1"/>
  <c r="AZ32" i="1"/>
  <c r="AZ51" i="1" s="1"/>
  <c r="AY32" i="1"/>
  <c r="AY51" i="1" s="1"/>
  <c r="AX32" i="1"/>
  <c r="BA32" i="1" s="1"/>
  <c r="AZ31" i="1"/>
  <c r="AZ50" i="1" s="1"/>
  <c r="AY31" i="1"/>
  <c r="AY50" i="1" s="1"/>
  <c r="AX31" i="1"/>
  <c r="BA31" i="1" s="1"/>
  <c r="AZ30" i="1"/>
  <c r="AZ49" i="1" s="1"/>
  <c r="AY30" i="1"/>
  <c r="BA30" i="1" s="1"/>
  <c r="AX30" i="1"/>
  <c r="AZ29" i="1"/>
  <c r="AZ48" i="1" s="1"/>
  <c r="AY29" i="1"/>
  <c r="AY48" i="1" s="1"/>
  <c r="AX29" i="1"/>
  <c r="AX48" i="1" s="1"/>
  <c r="AZ28" i="1"/>
  <c r="AZ47" i="1" s="1"/>
  <c r="AY28" i="1"/>
  <c r="AY47" i="1" s="1"/>
  <c r="AX28" i="1"/>
  <c r="AZ27" i="1"/>
  <c r="AY27" i="1"/>
  <c r="AY46" i="1" s="1"/>
  <c r="AX27" i="1"/>
  <c r="AX46" i="1" s="1"/>
  <c r="AZ26" i="1"/>
  <c r="AZ45" i="1" s="1"/>
  <c r="AY26" i="1"/>
  <c r="AY45" i="1" s="1"/>
  <c r="AX26" i="1"/>
  <c r="AZ25" i="1"/>
  <c r="AZ44" i="1" s="1"/>
  <c r="AY25" i="1"/>
  <c r="AY44" i="1" s="1"/>
  <c r="AX25" i="1"/>
  <c r="AZ24" i="1"/>
  <c r="AZ43" i="1" s="1"/>
  <c r="AY24" i="1"/>
  <c r="BB24" i="1" s="1"/>
  <c r="AX24" i="1"/>
  <c r="AX43" i="1" s="1"/>
  <c r="AZ23" i="1"/>
  <c r="AZ42" i="1" s="1"/>
  <c r="AY23" i="1"/>
  <c r="AY42" i="1" s="1"/>
  <c r="AX23" i="1"/>
  <c r="AZ22" i="1"/>
  <c r="AZ41" i="1" s="1"/>
  <c r="AY22" i="1"/>
  <c r="AY41" i="1" s="1"/>
  <c r="AX22" i="1"/>
  <c r="AX41" i="1" s="1"/>
  <c r="AU36" i="1"/>
  <c r="AU55" i="1" s="1"/>
  <c r="AT36" i="1"/>
  <c r="AS36" i="1"/>
  <c r="AW36" i="1" s="1"/>
  <c r="AU35" i="1"/>
  <c r="AU54" i="1" s="1"/>
  <c r="AT35" i="1"/>
  <c r="AT54" i="1" s="1"/>
  <c r="AS35" i="1"/>
  <c r="AS54" i="1" s="1"/>
  <c r="AU34" i="1"/>
  <c r="AU53" i="1" s="1"/>
  <c r="AT34" i="1"/>
  <c r="AT53" i="1" s="1"/>
  <c r="AS34" i="1"/>
  <c r="AS53" i="1" s="1"/>
  <c r="AU33" i="1"/>
  <c r="AU52" i="1" s="1"/>
  <c r="AT33" i="1"/>
  <c r="AT52" i="1" s="1"/>
  <c r="AS33" i="1"/>
  <c r="AU32" i="1"/>
  <c r="AU51" i="1" s="1"/>
  <c r="AT32" i="1"/>
  <c r="AT51" i="1" s="1"/>
  <c r="AS32" i="1"/>
  <c r="AS51" i="1" s="1"/>
  <c r="AU31" i="1"/>
  <c r="AU50" i="1" s="1"/>
  <c r="AT31" i="1"/>
  <c r="AT50" i="1" s="1"/>
  <c r="AS31" i="1"/>
  <c r="AW31" i="1" s="1"/>
  <c r="AU30" i="1"/>
  <c r="AU49" i="1" s="1"/>
  <c r="AT30" i="1"/>
  <c r="AT49" i="1" s="1"/>
  <c r="AS30" i="1"/>
  <c r="AU29" i="1"/>
  <c r="AU48" i="1" s="1"/>
  <c r="AT29" i="1"/>
  <c r="AT48" i="1" s="1"/>
  <c r="AS29" i="1"/>
  <c r="AV29" i="1" s="1"/>
  <c r="AU28" i="1"/>
  <c r="AU47" i="1" s="1"/>
  <c r="AT28" i="1"/>
  <c r="AT47" i="1" s="1"/>
  <c r="AS28" i="1"/>
  <c r="AU27" i="1"/>
  <c r="AU46" i="1" s="1"/>
  <c r="AT27" i="1"/>
  <c r="AT46" i="1" s="1"/>
  <c r="AS27" i="1"/>
  <c r="AS46" i="1" s="1"/>
  <c r="AU26" i="1"/>
  <c r="AU45" i="1" s="1"/>
  <c r="AS26" i="1"/>
  <c r="AS45" i="1" s="1"/>
  <c r="AU25" i="1"/>
  <c r="AU44" i="1" s="1"/>
  <c r="AT25" i="1"/>
  <c r="AT44" i="1" s="1"/>
  <c r="AS25" i="1"/>
  <c r="AS44" i="1" s="1"/>
  <c r="AU24" i="1"/>
  <c r="AU43" i="1" s="1"/>
  <c r="AT24" i="1"/>
  <c r="AT43" i="1" s="1"/>
  <c r="AS24" i="1"/>
  <c r="AS43" i="1" s="1"/>
  <c r="AU23" i="1"/>
  <c r="AT23" i="1"/>
  <c r="AT42" i="1" s="1"/>
  <c r="AS23" i="1"/>
  <c r="AV23" i="1" s="1"/>
  <c r="AU22" i="1"/>
  <c r="AU41" i="1" s="1"/>
  <c r="AT22" i="1"/>
  <c r="AT41" i="1" s="1"/>
  <c r="AS22" i="1"/>
  <c r="AS41" i="1" s="1"/>
  <c r="AP36" i="1"/>
  <c r="AP55" i="1" s="1"/>
  <c r="AO36" i="1"/>
  <c r="AO55" i="1" s="1"/>
  <c r="AN36" i="1"/>
  <c r="AN55" i="1" s="1"/>
  <c r="AP35" i="1"/>
  <c r="AP54" i="1" s="1"/>
  <c r="AO35" i="1"/>
  <c r="AR35" i="1" s="1"/>
  <c r="AN35" i="1"/>
  <c r="AN54" i="1" s="1"/>
  <c r="AO34" i="1"/>
  <c r="AN34" i="1"/>
  <c r="AP33" i="1"/>
  <c r="AP52" i="1" s="1"/>
  <c r="AO33" i="1"/>
  <c r="AO52" i="1" s="1"/>
  <c r="AN33" i="1"/>
  <c r="AP32" i="1"/>
  <c r="AP51" i="1" s="1"/>
  <c r="AO32" i="1"/>
  <c r="AO51" i="1" s="1"/>
  <c r="AN32" i="1"/>
  <c r="AP31" i="1"/>
  <c r="AP50" i="1" s="1"/>
  <c r="AO31" i="1"/>
  <c r="AO50" i="1" s="1"/>
  <c r="AN31" i="1"/>
  <c r="AR31" i="1" s="1"/>
  <c r="AP30" i="1"/>
  <c r="AP49" i="1" s="1"/>
  <c r="AO30" i="1"/>
  <c r="AQ30" i="1" s="1"/>
  <c r="AN30" i="1"/>
  <c r="AP29" i="1"/>
  <c r="AP48" i="1" s="1"/>
  <c r="AO29" i="1"/>
  <c r="AO48" i="1" s="1"/>
  <c r="AN29" i="1"/>
  <c r="AP28" i="1"/>
  <c r="AP47" i="1" s="1"/>
  <c r="AO28" i="1"/>
  <c r="AO47" i="1" s="1"/>
  <c r="AN28" i="1"/>
  <c r="AQ28" i="1" s="1"/>
  <c r="AP27" i="1"/>
  <c r="AP46" i="1" s="1"/>
  <c r="AO27" i="1"/>
  <c r="AO46" i="1" s="1"/>
  <c r="AN27" i="1"/>
  <c r="AN46" i="1" s="1"/>
  <c r="AP26" i="1"/>
  <c r="AP45" i="1" s="1"/>
  <c r="AO26" i="1"/>
  <c r="AO45" i="1" s="1"/>
  <c r="AN26" i="1"/>
  <c r="AR26" i="1" s="1"/>
  <c r="AP25" i="1"/>
  <c r="AO25" i="1"/>
  <c r="AN25" i="1"/>
  <c r="AN44" i="1" s="1"/>
  <c r="AO24" i="1"/>
  <c r="AN24" i="1"/>
  <c r="AN43" i="1" s="1"/>
  <c r="AP23" i="1"/>
  <c r="AP42" i="1" s="1"/>
  <c r="AO23" i="1"/>
  <c r="AR23" i="1" s="1"/>
  <c r="AN23" i="1"/>
  <c r="AO22" i="1"/>
  <c r="AO41" i="1" s="1"/>
  <c r="AN22" i="1"/>
  <c r="AK36" i="1"/>
  <c r="AK55" i="1" s="1"/>
  <c r="AJ36" i="1"/>
  <c r="AI36" i="1"/>
  <c r="AI55" i="1" s="1"/>
  <c r="AK35" i="1"/>
  <c r="AK54" i="1" s="1"/>
  <c r="AJ35" i="1"/>
  <c r="AJ54" i="1" s="1"/>
  <c r="AI35" i="1"/>
  <c r="AI54" i="1" s="1"/>
  <c r="AK34" i="1"/>
  <c r="AK53" i="1" s="1"/>
  <c r="AJ34" i="1"/>
  <c r="AJ53" i="1" s="1"/>
  <c r="AK33" i="1"/>
  <c r="AK52" i="1" s="1"/>
  <c r="AJ33" i="1"/>
  <c r="AI33" i="1"/>
  <c r="AK32" i="1"/>
  <c r="AK51" i="1" s="1"/>
  <c r="AJ32" i="1"/>
  <c r="AJ51" i="1" s="1"/>
  <c r="AI32" i="1"/>
  <c r="AI51" i="1" s="1"/>
  <c r="AK31" i="1"/>
  <c r="AK50" i="1" s="1"/>
  <c r="AJ31" i="1"/>
  <c r="AJ50" i="1" s="1"/>
  <c r="AI31" i="1"/>
  <c r="AK30" i="1"/>
  <c r="AJ30" i="1"/>
  <c r="AI30" i="1"/>
  <c r="AI49" i="1" s="1"/>
  <c r="AK29" i="1"/>
  <c r="AK48" i="1" s="1"/>
  <c r="AJ29" i="1"/>
  <c r="AJ48" i="1" s="1"/>
  <c r="AI29" i="1"/>
  <c r="AK28" i="1"/>
  <c r="AK47" i="1" s="1"/>
  <c r="AJ28" i="1"/>
  <c r="AJ47" i="1" s="1"/>
  <c r="AI28" i="1"/>
  <c r="AI47" i="1" s="1"/>
  <c r="AK27" i="1"/>
  <c r="AK46" i="1" s="1"/>
  <c r="AJ27" i="1"/>
  <c r="AJ46" i="1" s="1"/>
  <c r="AI27" i="1"/>
  <c r="AI46" i="1" s="1"/>
  <c r="AK26" i="1"/>
  <c r="AK45" i="1" s="1"/>
  <c r="AJ26" i="1"/>
  <c r="AL26" i="1" s="1"/>
  <c r="AI26" i="1"/>
  <c r="AK25" i="1"/>
  <c r="AK44" i="1" s="1"/>
  <c r="AJ25" i="1"/>
  <c r="AJ44" i="1" s="1"/>
  <c r="AI25" i="1"/>
  <c r="AK24" i="1"/>
  <c r="AK43" i="1" s="1"/>
  <c r="AJ24" i="1"/>
  <c r="AJ43" i="1" s="1"/>
  <c r="AI24" i="1"/>
  <c r="AM24" i="1" s="1"/>
  <c r="AK23" i="1"/>
  <c r="AK42" i="1" s="1"/>
  <c r="AJ23" i="1"/>
  <c r="AJ42" i="1" s="1"/>
  <c r="AI23" i="1"/>
  <c r="AK22" i="1"/>
  <c r="AK41" i="1" s="1"/>
  <c r="AJ22" i="1"/>
  <c r="AJ41" i="1" s="1"/>
  <c r="AF36" i="1"/>
  <c r="AF55" i="1" s="1"/>
  <c r="AE36" i="1"/>
  <c r="AE55" i="1" s="1"/>
  <c r="AD36" i="1"/>
  <c r="AF35" i="1"/>
  <c r="AF54" i="1" s="1"/>
  <c r="AE35" i="1"/>
  <c r="AE54" i="1" s="1"/>
  <c r="AD35" i="1"/>
  <c r="AF34" i="1"/>
  <c r="AF53" i="1" s="1"/>
  <c r="AE34" i="1"/>
  <c r="AE53" i="1" s="1"/>
  <c r="AD34" i="1"/>
  <c r="AG34" i="1" s="1"/>
  <c r="AF33" i="1"/>
  <c r="AF52" i="1" s="1"/>
  <c r="AE33" i="1"/>
  <c r="AE52" i="1" s="1"/>
  <c r="AD33" i="1"/>
  <c r="AF32" i="1"/>
  <c r="AF51" i="1" s="1"/>
  <c r="AE32" i="1"/>
  <c r="AE51" i="1" s="1"/>
  <c r="AD32" i="1"/>
  <c r="AF31" i="1"/>
  <c r="AF50" i="1" s="1"/>
  <c r="AE31" i="1"/>
  <c r="AE50" i="1" s="1"/>
  <c r="AD31" i="1"/>
  <c r="AD50" i="1" s="1"/>
  <c r="AF30" i="1"/>
  <c r="AF49" i="1" s="1"/>
  <c r="AE30" i="1"/>
  <c r="AE49" i="1" s="1"/>
  <c r="AD30" i="1"/>
  <c r="AD49" i="1" s="1"/>
  <c r="AF29" i="1"/>
  <c r="AF48" i="1" s="1"/>
  <c r="AE29" i="1"/>
  <c r="AE48" i="1" s="1"/>
  <c r="AD29" i="1"/>
  <c r="AH29" i="1" s="1"/>
  <c r="AF28" i="1"/>
  <c r="AF47" i="1" s="1"/>
  <c r="AE28" i="1"/>
  <c r="AE47" i="1" s="1"/>
  <c r="AD28" i="1"/>
  <c r="AF27" i="1"/>
  <c r="AE27" i="1"/>
  <c r="AE46" i="1" s="1"/>
  <c r="AD27" i="1"/>
  <c r="AD46" i="1" s="1"/>
  <c r="AH46" i="1" s="1"/>
  <c r="AF26" i="1"/>
  <c r="AF45" i="1" s="1"/>
  <c r="AE26" i="1"/>
  <c r="AE45" i="1" s="1"/>
  <c r="AD26" i="1"/>
  <c r="AD45" i="1" s="1"/>
  <c r="AF25" i="1"/>
  <c r="AF44" i="1" s="1"/>
  <c r="AE25" i="1"/>
  <c r="AE44" i="1" s="1"/>
  <c r="AD25" i="1"/>
  <c r="AH25" i="1" s="1"/>
  <c r="AF24" i="1"/>
  <c r="AF43" i="1" s="1"/>
  <c r="AE24" i="1"/>
  <c r="AE43" i="1" s="1"/>
  <c r="AD24" i="1"/>
  <c r="AH24" i="1" s="1"/>
  <c r="AF23" i="1"/>
  <c r="AF42" i="1" s="1"/>
  <c r="AE23" i="1"/>
  <c r="AD23" i="1"/>
  <c r="AF22" i="1"/>
  <c r="AF41" i="1" s="1"/>
  <c r="AE22" i="1"/>
  <c r="AE41" i="1" s="1"/>
  <c r="AD22" i="1"/>
  <c r="AD41" i="1" s="1"/>
  <c r="AA36" i="1"/>
  <c r="AA55" i="1" s="1"/>
  <c r="Z36" i="1"/>
  <c r="Z55" i="1" s="1"/>
  <c r="Y36" i="1"/>
  <c r="AA35" i="1"/>
  <c r="AA54" i="1" s="1"/>
  <c r="Z35" i="1"/>
  <c r="Z54" i="1" s="1"/>
  <c r="Y35" i="1"/>
  <c r="Y54" i="1" s="1"/>
  <c r="AA34" i="1"/>
  <c r="AA53" i="1" s="1"/>
  <c r="Z34" i="1"/>
  <c r="Z53" i="1" s="1"/>
  <c r="Y34" i="1"/>
  <c r="AC34" i="1" s="1"/>
  <c r="AA33" i="1"/>
  <c r="AA52" i="1" s="1"/>
  <c r="Z33" i="1"/>
  <c r="Z52" i="1" s="1"/>
  <c r="Y33" i="1"/>
  <c r="Y52" i="1" s="1"/>
  <c r="AA32" i="1"/>
  <c r="AA51" i="1" s="1"/>
  <c r="Z32" i="1"/>
  <c r="Z51" i="1" s="1"/>
  <c r="AA31" i="1"/>
  <c r="AA50" i="1" s="1"/>
  <c r="Z31" i="1"/>
  <c r="Z50" i="1" s="1"/>
  <c r="Y31" i="1"/>
  <c r="Y50" i="1" s="1"/>
  <c r="AA30" i="1"/>
  <c r="Z30" i="1"/>
  <c r="Z49" i="1" s="1"/>
  <c r="Y30" i="1"/>
  <c r="Y49" i="1" s="1"/>
  <c r="AA29" i="1"/>
  <c r="AA48" i="1" s="1"/>
  <c r="Z29" i="1"/>
  <c r="Y29" i="1"/>
  <c r="Y48" i="1" s="1"/>
  <c r="AA28" i="1"/>
  <c r="AA47" i="1" s="1"/>
  <c r="Z28" i="1"/>
  <c r="Z47" i="1" s="1"/>
  <c r="Y28" i="1"/>
  <c r="Y47" i="1" s="1"/>
  <c r="AA27" i="1"/>
  <c r="AA46" i="1" s="1"/>
  <c r="Z27" i="1"/>
  <c r="Z46" i="1" s="1"/>
  <c r="Y27" i="1"/>
  <c r="Y46" i="1" s="1"/>
  <c r="AA26" i="1"/>
  <c r="Z26" i="1"/>
  <c r="Z45" i="1" s="1"/>
  <c r="Y26" i="1"/>
  <c r="AA25" i="1"/>
  <c r="AA44" i="1" s="1"/>
  <c r="Z25" i="1"/>
  <c r="Z44" i="1" s="1"/>
  <c r="Y25" i="1"/>
  <c r="AA24" i="1"/>
  <c r="AA43" i="1" s="1"/>
  <c r="Z24" i="1"/>
  <c r="Z43" i="1" s="1"/>
  <c r="Y24" i="1"/>
  <c r="AC24" i="1" s="1"/>
  <c r="AA23" i="1"/>
  <c r="AA42" i="1" s="1"/>
  <c r="Z23" i="1"/>
  <c r="Y23" i="1"/>
  <c r="AC23" i="1" s="1"/>
  <c r="AA22" i="1"/>
  <c r="AA41" i="1" s="1"/>
  <c r="Z22" i="1"/>
  <c r="Z41" i="1" s="1"/>
  <c r="Y22" i="1"/>
  <c r="T23" i="1"/>
  <c r="U23" i="1"/>
  <c r="U42" i="1" s="1"/>
  <c r="V23" i="1"/>
  <c r="V42" i="1" s="1"/>
  <c r="T24" i="1"/>
  <c r="T43" i="1" s="1"/>
  <c r="U24" i="1"/>
  <c r="U43" i="1" s="1"/>
  <c r="V24" i="1"/>
  <c r="X24" i="1" s="1"/>
  <c r="J24" i="1" s="1"/>
  <c r="T25" i="1"/>
  <c r="T44" i="1" s="1"/>
  <c r="U25" i="1"/>
  <c r="U44" i="1" s="1"/>
  <c r="V25" i="1"/>
  <c r="V44" i="1" s="1"/>
  <c r="T26" i="1"/>
  <c r="U26" i="1"/>
  <c r="U45" i="1" s="1"/>
  <c r="V26" i="1"/>
  <c r="V45" i="1" s="1"/>
  <c r="T27" i="1"/>
  <c r="U27" i="1"/>
  <c r="U46" i="1" s="1"/>
  <c r="V27" i="1"/>
  <c r="V46" i="1" s="1"/>
  <c r="T28" i="1"/>
  <c r="U28" i="1"/>
  <c r="U47" i="1" s="1"/>
  <c r="V28" i="1"/>
  <c r="V47" i="1" s="1"/>
  <c r="T29" i="1"/>
  <c r="T48" i="1" s="1"/>
  <c r="U29" i="1"/>
  <c r="V29" i="1"/>
  <c r="V48" i="1" s="1"/>
  <c r="T30" i="1"/>
  <c r="U30" i="1"/>
  <c r="U49" i="1" s="1"/>
  <c r="V30" i="1"/>
  <c r="T31" i="1"/>
  <c r="T50" i="1" s="1"/>
  <c r="U31" i="1"/>
  <c r="V31" i="1"/>
  <c r="T32" i="1"/>
  <c r="T51" i="1" s="1"/>
  <c r="U32" i="1"/>
  <c r="X32" i="1" s="1"/>
  <c r="J32" i="1" s="1"/>
  <c r="V32" i="1"/>
  <c r="T33" i="1"/>
  <c r="U33" i="1"/>
  <c r="U52" i="1" s="1"/>
  <c r="V33" i="1"/>
  <c r="V52" i="1" s="1"/>
  <c r="T34" i="1"/>
  <c r="T53" i="1" s="1"/>
  <c r="U34" i="1"/>
  <c r="V34" i="1"/>
  <c r="V53" i="1" s="1"/>
  <c r="T35" i="1"/>
  <c r="W35" i="1" s="1"/>
  <c r="B35" i="1" s="1"/>
  <c r="C5" i="2" s="1"/>
  <c r="U35" i="1"/>
  <c r="U54" i="1" s="1"/>
  <c r="V35" i="1"/>
  <c r="V54" i="1" s="1"/>
  <c r="T36" i="1"/>
  <c r="U36" i="1"/>
  <c r="U55" i="1" s="1"/>
  <c r="V36" i="1"/>
  <c r="V55" i="1" s="1"/>
  <c r="U22" i="1"/>
  <c r="U41" i="1" s="1"/>
  <c r="V22" i="1"/>
  <c r="V41" i="1" s="1"/>
  <c r="BG16" i="1"/>
  <c r="BF16" i="1"/>
  <c r="BB16" i="1"/>
  <c r="BA16" i="1"/>
  <c r="AW16" i="1"/>
  <c r="AV16" i="1"/>
  <c r="AR16" i="1"/>
  <c r="AQ16" i="1"/>
  <c r="AM16" i="1"/>
  <c r="AL16" i="1"/>
  <c r="AH16" i="1"/>
  <c r="AG16" i="1"/>
  <c r="AC16" i="1"/>
  <c r="AB16" i="1"/>
  <c r="X16" i="1"/>
  <c r="W16" i="1"/>
  <c r="W23" i="1" l="1"/>
  <c r="B23" i="1" s="1"/>
  <c r="C3" i="8" s="1"/>
  <c r="W34" i="1"/>
  <c r="B34" i="1" s="1"/>
  <c r="C4" i="2" s="1"/>
  <c r="W22" i="1"/>
  <c r="B22" i="1" s="1"/>
  <c r="C2" i="8" s="1"/>
  <c r="X22" i="1"/>
  <c r="J22" i="1" s="1"/>
  <c r="W44" i="1"/>
  <c r="B44" i="1" s="1"/>
  <c r="W24" i="1"/>
  <c r="B24" i="1" s="1"/>
  <c r="C4" i="8" s="1"/>
  <c r="T41" i="1"/>
  <c r="X25" i="1"/>
  <c r="J25" i="1" s="1"/>
  <c r="BA29" i="1"/>
  <c r="AR33" i="1"/>
  <c r="AQ24" i="1"/>
  <c r="AM31" i="1"/>
  <c r="AG45" i="1"/>
  <c r="AH28" i="1"/>
  <c r="AH33" i="1"/>
  <c r="AR34" i="1"/>
  <c r="AW30" i="1"/>
  <c r="BB30" i="1"/>
  <c r="BB35" i="1"/>
  <c r="AG23" i="1"/>
  <c r="AL29" i="1"/>
  <c r="AR30" i="1"/>
  <c r="BA26" i="1"/>
  <c r="BG36" i="1"/>
  <c r="AD48" i="1"/>
  <c r="AH48" i="1" s="1"/>
  <c r="AG33" i="1"/>
  <c r="AV30" i="1"/>
  <c r="AM54" i="1"/>
  <c r="AQ25" i="1"/>
  <c r="AR55" i="1"/>
  <c r="AV26" i="1"/>
  <c r="W31" i="1"/>
  <c r="B31" i="1" s="1"/>
  <c r="C11" i="8" s="1"/>
  <c r="X26" i="1"/>
  <c r="J26" i="1" s="1"/>
  <c r="AB29" i="1"/>
  <c r="BA41" i="1"/>
  <c r="AO54" i="1"/>
  <c r="AR54" i="1" s="1"/>
  <c r="W36" i="1"/>
  <c r="B36" i="1" s="1"/>
  <c r="C6" i="2" s="1"/>
  <c r="W30" i="1"/>
  <c r="B30" i="1" s="1"/>
  <c r="C10" i="8" s="1"/>
  <c r="AL36" i="1"/>
  <c r="AQ31" i="1"/>
  <c r="BA27" i="1"/>
  <c r="AX49" i="1"/>
  <c r="X44" i="1"/>
  <c r="J44" i="1" s="1"/>
  <c r="X30" i="1"/>
  <c r="J30" i="1" s="1"/>
  <c r="AH31" i="1"/>
  <c r="AW28" i="1"/>
  <c r="BA33" i="1"/>
  <c r="AX52" i="1"/>
  <c r="AB33" i="1"/>
  <c r="X35" i="1"/>
  <c r="J35" i="1" s="1"/>
  <c r="AH50" i="1"/>
  <c r="AG32" i="1"/>
  <c r="AM22" i="1"/>
  <c r="BC52" i="1"/>
  <c r="BG52" i="1" s="1"/>
  <c r="AB32" i="1"/>
  <c r="AM33" i="1"/>
  <c r="AL33" i="1"/>
  <c r="BG35" i="1"/>
  <c r="AW54" i="1"/>
  <c r="AB52" i="1"/>
  <c r="AW44" i="1"/>
  <c r="AB47" i="1"/>
  <c r="AH49" i="1"/>
  <c r="AW46" i="1"/>
  <c r="AV46" i="1"/>
  <c r="AW51" i="1"/>
  <c r="AM46" i="1"/>
  <c r="AG49" i="1"/>
  <c r="BA49" i="1"/>
  <c r="AR46" i="1"/>
  <c r="AQ46" i="1"/>
  <c r="AB50" i="1"/>
  <c r="AH45" i="1"/>
  <c r="BA48" i="1"/>
  <c r="BB48" i="1"/>
  <c r="AH41" i="1"/>
  <c r="AG41" i="1"/>
  <c r="BA43" i="1"/>
  <c r="AC46" i="1"/>
  <c r="AB46" i="1"/>
  <c r="W33" i="1"/>
  <c r="B33" i="1" s="1"/>
  <c r="C3" i="2" s="1"/>
  <c r="K3" i="2" s="1"/>
  <c r="W25" i="1"/>
  <c r="B25" i="1" s="1"/>
  <c r="C5" i="8" s="1"/>
  <c r="X31" i="1"/>
  <c r="J31" i="1" s="1"/>
  <c r="AC29" i="1"/>
  <c r="AH36" i="1"/>
  <c r="AM26" i="1"/>
  <c r="AL30" i="1"/>
  <c r="AQ34" i="1"/>
  <c r="AW23" i="1"/>
  <c r="AV33" i="1"/>
  <c r="BB23" i="1"/>
  <c r="BB27" i="1"/>
  <c r="V50" i="1"/>
  <c r="AC50" i="1"/>
  <c r="AD55" i="1"/>
  <c r="AH55" i="1" s="1"/>
  <c r="AI45" i="1"/>
  <c r="AM45" i="1" s="1"/>
  <c r="AK49" i="1"/>
  <c r="AM49" i="1" s="1"/>
  <c r="AO44" i="1"/>
  <c r="AR44" i="1" s="1"/>
  <c r="AN49" i="1"/>
  <c r="AO53" i="1"/>
  <c r="U50" i="1"/>
  <c r="AC51" i="1"/>
  <c r="AJ45" i="1"/>
  <c r="AO49" i="1"/>
  <c r="AV43" i="1"/>
  <c r="AS48" i="1"/>
  <c r="AW48" i="1" s="1"/>
  <c r="AW53" i="1"/>
  <c r="BB43" i="1"/>
  <c r="W26" i="1"/>
  <c r="B26" i="1" s="1"/>
  <c r="C6" i="8" s="1"/>
  <c r="AC33" i="1"/>
  <c r="AH23" i="1"/>
  <c r="AV24" i="1"/>
  <c r="BB28" i="1"/>
  <c r="BF32" i="1"/>
  <c r="AN45" i="1"/>
  <c r="AR45" i="1" s="1"/>
  <c r="AY52" i="1"/>
  <c r="BA52" i="1" s="1"/>
  <c r="T45" i="1"/>
  <c r="BA23" i="1"/>
  <c r="T55" i="1"/>
  <c r="V49" i="1"/>
  <c r="AV44" i="1"/>
  <c r="BE52" i="1"/>
  <c r="AI41" i="1"/>
  <c r="AM41" i="1" s="1"/>
  <c r="AI50" i="1"/>
  <c r="AM50" i="1" s="1"/>
  <c r="BB44" i="1"/>
  <c r="W29" i="1"/>
  <c r="B29" i="1" s="1"/>
  <c r="C9" i="8" s="1"/>
  <c r="AC25" i="1"/>
  <c r="AH32" i="1"/>
  <c r="AM27" i="1"/>
  <c r="AM32" i="1"/>
  <c r="AQ35" i="1"/>
  <c r="AW25" i="1"/>
  <c r="AW29" i="1"/>
  <c r="AW34" i="1"/>
  <c r="BB32" i="1"/>
  <c r="Y44" i="1"/>
  <c r="AC44" i="1" s="1"/>
  <c r="Z48" i="1"/>
  <c r="AB48" i="1" s="1"/>
  <c r="AD42" i="1"/>
  <c r="AG46" i="1"/>
  <c r="AD51" i="1"/>
  <c r="AH51" i="1" s="1"/>
  <c r="AJ55" i="1"/>
  <c r="AM55" i="1" s="1"/>
  <c r="AS49" i="1"/>
  <c r="BF52" i="1"/>
  <c r="Y43" i="1"/>
  <c r="AC43" i="1" s="1"/>
  <c r="AM36" i="1"/>
  <c r="BB29" i="1"/>
  <c r="BG32" i="1"/>
  <c r="T49" i="1"/>
  <c r="V43" i="1"/>
  <c r="W43" i="1" s="1"/>
  <c r="B43" i="1" s="1"/>
  <c r="AE42" i="1"/>
  <c r="AG42" i="1" s="1"/>
  <c r="AN50" i="1"/>
  <c r="AR50" i="1" s="1"/>
  <c r="BB53" i="1"/>
  <c r="AW33" i="1"/>
  <c r="AC30" i="1"/>
  <c r="AC35" i="1"/>
  <c r="AL23" i="1"/>
  <c r="AR22" i="1"/>
  <c r="AQ26" i="1"/>
  <c r="T54" i="1"/>
  <c r="W54" i="1" s="1"/>
  <c r="B54" i="1" s="1"/>
  <c r="AC48" i="1"/>
  <c r="AD47" i="1"/>
  <c r="AI42" i="1"/>
  <c r="AL46" i="1"/>
  <c r="AM51" i="1"/>
  <c r="AN41" i="1"/>
  <c r="AR41" i="1" s="1"/>
  <c r="AT45" i="1"/>
  <c r="AV45" i="1" s="1"/>
  <c r="AX45" i="1"/>
  <c r="BG53" i="1"/>
  <c r="X29" i="1"/>
  <c r="J29" i="1" s="1"/>
  <c r="AB26" i="1"/>
  <c r="AC31" i="1"/>
  <c r="AG29" i="1"/>
  <c r="AM28" i="1"/>
  <c r="AR27" i="1"/>
  <c r="AW26" i="1"/>
  <c r="AW35" i="1"/>
  <c r="BB25" i="1"/>
  <c r="U48" i="1"/>
  <c r="X48" i="1" s="1"/>
  <c r="J48" i="1" s="1"/>
  <c r="Y45" i="1"/>
  <c r="Y53" i="1"/>
  <c r="AC53" i="1" s="1"/>
  <c r="AD43" i="1"/>
  <c r="AG43" i="1" s="1"/>
  <c r="AD52" i="1"/>
  <c r="AG52" i="1" s="1"/>
  <c r="AS55" i="1"/>
  <c r="AV55" i="1" s="1"/>
  <c r="AY49" i="1"/>
  <c r="BB49" i="1" s="1"/>
  <c r="AM47" i="1"/>
  <c r="AW41" i="1"/>
  <c r="AS50" i="1"/>
  <c r="AW50" i="1" s="1"/>
  <c r="AX54" i="1"/>
  <c r="BB54" i="1" s="1"/>
  <c r="U53" i="1"/>
  <c r="W53" i="1" s="1"/>
  <c r="B53" i="1" s="1"/>
  <c r="AR51" i="1"/>
  <c r="X34" i="1"/>
  <c r="J34" i="1" s="1"/>
  <c r="AC26" i="1"/>
  <c r="AB36" i="1"/>
  <c r="AM23" i="1"/>
  <c r="AQ23" i="1"/>
  <c r="AQ27" i="1"/>
  <c r="AR32" i="1"/>
  <c r="AR36" i="1"/>
  <c r="BB34" i="1"/>
  <c r="AA45" i="1"/>
  <c r="AA49" i="1"/>
  <c r="AC49" i="1" s="1"/>
  <c r="AI52" i="1"/>
  <c r="AN42" i="1"/>
  <c r="BC54" i="1"/>
  <c r="BG54" i="1" s="1"/>
  <c r="T42" i="1"/>
  <c r="W42" i="1" s="1"/>
  <c r="B42" i="1" s="1"/>
  <c r="AC54" i="1"/>
  <c r="AD44" i="1"/>
  <c r="AD53" i="1"/>
  <c r="AH53" i="1" s="1"/>
  <c r="AJ52" i="1"/>
  <c r="AO42" i="1"/>
  <c r="AQ42" i="1" s="1"/>
  <c r="AN47" i="1"/>
  <c r="AR47" i="1" s="1"/>
  <c r="BB41" i="1"/>
  <c r="AI43" i="1"/>
  <c r="AL43" i="1" s="1"/>
  <c r="X28" i="1"/>
  <c r="J28" i="1" s="1"/>
  <c r="AC22" i="1"/>
  <c r="AB27" i="1"/>
  <c r="AW22" i="1"/>
  <c r="AV36" i="1"/>
  <c r="BG34" i="1"/>
  <c r="T47" i="1"/>
  <c r="W47" i="1" s="1"/>
  <c r="B47" i="1" s="1"/>
  <c r="Y41" i="1"/>
  <c r="AC41" i="1" s="1"/>
  <c r="AI48" i="1"/>
  <c r="AM48" i="1" s="1"/>
  <c r="AN52" i="1"/>
  <c r="AS42" i="1"/>
  <c r="AX50" i="1"/>
  <c r="BB50" i="1" s="1"/>
  <c r="AZ46" i="1"/>
  <c r="BB46" i="1" s="1"/>
  <c r="BC55" i="1"/>
  <c r="AC36" i="1"/>
  <c r="X23" i="1"/>
  <c r="J23" i="1" s="1"/>
  <c r="X36" i="1"/>
  <c r="J36" i="1" s="1"/>
  <c r="W32" i="1"/>
  <c r="B32" i="1" s="1"/>
  <c r="C2" i="2" s="1"/>
  <c r="AB28" i="1"/>
  <c r="AC32" i="1"/>
  <c r="AH26" i="1"/>
  <c r="AH30" i="1"/>
  <c r="AH35" i="1"/>
  <c r="AL25" i="1"/>
  <c r="AM29" i="1"/>
  <c r="AR24" i="1"/>
  <c r="AR29" i="1"/>
  <c r="AV27" i="1"/>
  <c r="AW32" i="1"/>
  <c r="BB22" i="1"/>
  <c r="BB26" i="1"/>
  <c r="V51" i="1"/>
  <c r="Y55" i="1"/>
  <c r="AC55" i="1" s="1"/>
  <c r="AD54" i="1"/>
  <c r="AH54" i="1" s="1"/>
  <c r="AI44" i="1"/>
  <c r="AM44" i="1" s="1"/>
  <c r="AI53" i="1"/>
  <c r="AM53" i="1" s="1"/>
  <c r="AO43" i="1"/>
  <c r="AR43" i="1" s="1"/>
  <c r="AN48" i="1"/>
  <c r="AR48" i="1" s="1"/>
  <c r="AU42" i="1"/>
  <c r="AX42" i="1"/>
  <c r="BB42" i="1" s="1"/>
  <c r="AG30" i="1"/>
  <c r="AR28" i="1"/>
  <c r="T52" i="1"/>
  <c r="W52" i="1" s="1"/>
  <c r="B52" i="1" s="1"/>
  <c r="X27" i="1"/>
  <c r="J27" i="1" s="1"/>
  <c r="AQ33" i="1"/>
  <c r="U51" i="1"/>
  <c r="T46" i="1"/>
  <c r="W46" i="1" s="1"/>
  <c r="B46" i="1" s="1"/>
  <c r="Y42" i="1"/>
  <c r="AS47" i="1"/>
  <c r="AV47" i="1" s="1"/>
  <c r="AS52" i="1"/>
  <c r="AV52" i="1" s="1"/>
  <c r="AX51" i="1"/>
  <c r="BB51" i="1" s="1"/>
  <c r="BC51" i="1"/>
  <c r="BG51" i="1" s="1"/>
  <c r="AB23" i="1"/>
  <c r="AH22" i="1"/>
  <c r="AG27" i="1"/>
  <c r="AM30" i="1"/>
  <c r="AM35" i="1"/>
  <c r="BB36" i="1"/>
  <c r="Z42" i="1"/>
  <c r="AC42" i="1" s="1"/>
  <c r="AJ49" i="1"/>
  <c r="AN53" i="1"/>
  <c r="AR53" i="1" s="1"/>
  <c r="AX47" i="1"/>
  <c r="BA47" i="1" s="1"/>
  <c r="BF53" i="1"/>
  <c r="BA53" i="1"/>
  <c r="BA44" i="1"/>
  <c r="BA51" i="1"/>
  <c r="BA55" i="1"/>
  <c r="AW52" i="1"/>
  <c r="AW43" i="1"/>
  <c r="AV53" i="1"/>
  <c r="AV50" i="1"/>
  <c r="AW47" i="1"/>
  <c r="AV41" i="1"/>
  <c r="AV54" i="1"/>
  <c r="AV51" i="1"/>
  <c r="AV48" i="1"/>
  <c r="AQ50" i="1"/>
  <c r="AQ54" i="1"/>
  <c r="AQ51" i="1"/>
  <c r="AQ55" i="1"/>
  <c r="AL50" i="1"/>
  <c r="AL47" i="1"/>
  <c r="AL44" i="1"/>
  <c r="AL41" i="1"/>
  <c r="AL54" i="1"/>
  <c r="AL51" i="1"/>
  <c r="AH52" i="1"/>
  <c r="AG50" i="1"/>
  <c r="AG54" i="1"/>
  <c r="AG48" i="1"/>
  <c r="AG55" i="1"/>
  <c r="AC52" i="1"/>
  <c r="AB43" i="1"/>
  <c r="AB44" i="1"/>
  <c r="AC47" i="1"/>
  <c r="AB41" i="1"/>
  <c r="AB54" i="1"/>
  <c r="AB51" i="1"/>
  <c r="AB55" i="1"/>
  <c r="BF34" i="1"/>
  <c r="BF35" i="1"/>
  <c r="BF36" i="1"/>
  <c r="BA34" i="1"/>
  <c r="BA28" i="1"/>
  <c r="BB31" i="1"/>
  <c r="BA25" i="1"/>
  <c r="BA22" i="1"/>
  <c r="BA24" i="1"/>
  <c r="BA35" i="1"/>
  <c r="BA36" i="1"/>
  <c r="AW27" i="1"/>
  <c r="AV34" i="1"/>
  <c r="AW24" i="1"/>
  <c r="AV31" i="1"/>
  <c r="AV28" i="1"/>
  <c r="AV25" i="1"/>
  <c r="AV22" i="1"/>
  <c r="AV35" i="1"/>
  <c r="AV32" i="1"/>
  <c r="AQ22" i="1"/>
  <c r="AR25" i="1"/>
  <c r="AQ32" i="1"/>
  <c r="AQ29" i="1"/>
  <c r="AQ36" i="1"/>
  <c r="AL24" i="1"/>
  <c r="AL34" i="1"/>
  <c r="AL28" i="1"/>
  <c r="AL22" i="1"/>
  <c r="AM25" i="1"/>
  <c r="AL27" i="1"/>
  <c r="AL31" i="1"/>
  <c r="AL35" i="1"/>
  <c r="AL32" i="1"/>
  <c r="AG24" i="1"/>
  <c r="AH27" i="1"/>
  <c r="AG31" i="1"/>
  <c r="AH34" i="1"/>
  <c r="AG28" i="1"/>
  <c r="AG25" i="1"/>
  <c r="AG22" i="1"/>
  <c r="AG35" i="1"/>
  <c r="AG26" i="1"/>
  <c r="AG36" i="1"/>
  <c r="AB30" i="1"/>
  <c r="AB34" i="1"/>
  <c r="AB31" i="1"/>
  <c r="AC27" i="1"/>
  <c r="AB25" i="1"/>
  <c r="AC28" i="1"/>
  <c r="AB22" i="1"/>
  <c r="AB35" i="1"/>
  <c r="AB24" i="1"/>
  <c r="X33" i="1"/>
  <c r="J33" i="1" s="1"/>
  <c r="W28" i="1"/>
  <c r="B28" i="1" s="1"/>
  <c r="C8" i="8" s="1"/>
  <c r="W27" i="1"/>
  <c r="B27" i="1" s="1"/>
  <c r="C7" i="8" s="1"/>
  <c r="X54" i="1" l="1"/>
  <c r="J54" i="1" s="1"/>
  <c r="W50" i="1"/>
  <c r="B50" i="1" s="1"/>
  <c r="W51" i="1"/>
  <c r="B51" i="1" s="1"/>
  <c r="K2" i="2"/>
  <c r="C9" i="2"/>
  <c r="X55" i="1"/>
  <c r="J55" i="1" s="1"/>
  <c r="W55" i="1"/>
  <c r="B55" i="1" s="1"/>
  <c r="C23" i="8"/>
  <c r="C33" i="8"/>
  <c r="C46" i="8"/>
  <c r="C56" i="8"/>
  <c r="K10" i="8"/>
  <c r="C52" i="8"/>
  <c r="W48" i="1"/>
  <c r="B48" i="1" s="1"/>
  <c r="X45" i="1"/>
  <c r="J45" i="1" s="1"/>
  <c r="W45" i="1"/>
  <c r="B45" i="1" s="1"/>
  <c r="W41" i="1"/>
  <c r="B41" i="1" s="1"/>
  <c r="X41" i="1"/>
  <c r="J41" i="1" s="1"/>
  <c r="W49" i="1"/>
  <c r="B49" i="1" s="1"/>
  <c r="C41" i="8"/>
  <c r="C17" i="8"/>
  <c r="C30" i="8"/>
  <c r="K4" i="8"/>
  <c r="C45" i="8"/>
  <c r="C18" i="8"/>
  <c r="C54" i="8"/>
  <c r="C42" i="8"/>
  <c r="C31" i="8"/>
  <c r="K5" i="8"/>
  <c r="C39" i="8"/>
  <c r="C15" i="8"/>
  <c r="C28" i="8"/>
  <c r="C58" i="8"/>
  <c r="K2" i="8"/>
  <c r="C43" i="8"/>
  <c r="C21" i="8"/>
  <c r="C64" i="8"/>
  <c r="K8" i="8"/>
  <c r="C20" i="8"/>
  <c r="C65" i="8"/>
  <c r="K7" i="8"/>
  <c r="C22" i="8"/>
  <c r="C63" i="8"/>
  <c r="K9" i="8"/>
  <c r="C24" i="8"/>
  <c r="C51" i="8"/>
  <c r="C55" i="8"/>
  <c r="K11" i="8"/>
  <c r="C32" i="8"/>
  <c r="C19" i="8"/>
  <c r="C57" i="8"/>
  <c r="K6" i="8"/>
  <c r="C53" i="8"/>
  <c r="X50" i="1"/>
  <c r="J50" i="1" s="1"/>
  <c r="C40" i="8"/>
  <c r="C29" i="8"/>
  <c r="C16" i="8"/>
  <c r="C44" i="8"/>
  <c r="K3" i="8"/>
  <c r="AW45" i="1"/>
  <c r="AB49" i="1"/>
  <c r="AQ45" i="1"/>
  <c r="BA42" i="1"/>
  <c r="X53" i="1"/>
  <c r="J53" i="1" s="1"/>
  <c r="AQ48" i="1"/>
  <c r="AG53" i="1"/>
  <c r="AQ44" i="1"/>
  <c r="X47" i="1"/>
  <c r="J47" i="1" s="1"/>
  <c r="AW55" i="1"/>
  <c r="AL55" i="1"/>
  <c r="X52" i="1"/>
  <c r="J52" i="1" s="1"/>
  <c r="AL48" i="1"/>
  <c r="AL49" i="1"/>
  <c r="BF55" i="1"/>
  <c r="BG55" i="1"/>
  <c r="AH43" i="1"/>
  <c r="X49" i="1"/>
  <c r="J49" i="1" s="1"/>
  <c r="AC45" i="1"/>
  <c r="AB45" i="1"/>
  <c r="AM43" i="1"/>
  <c r="AM42" i="1"/>
  <c r="AL42" i="1"/>
  <c r="AW42" i="1"/>
  <c r="AV42" i="1"/>
  <c r="AH47" i="1"/>
  <c r="AG47" i="1"/>
  <c r="X51" i="1"/>
  <c r="J51" i="1" s="1"/>
  <c r="AQ41" i="1"/>
  <c r="AQ52" i="1"/>
  <c r="AR52" i="1"/>
  <c r="AL45" i="1"/>
  <c r="AG44" i="1"/>
  <c r="AH44" i="1"/>
  <c r="AQ49" i="1"/>
  <c r="AR49" i="1"/>
  <c r="AQ43" i="1"/>
  <c r="BA54" i="1"/>
  <c r="AQ47" i="1"/>
  <c r="BB47" i="1"/>
  <c r="X42" i="1"/>
  <c r="J42" i="1" s="1"/>
  <c r="BB52" i="1"/>
  <c r="X46" i="1"/>
  <c r="J46" i="1" s="1"/>
  <c r="AB53" i="1"/>
  <c r="AQ53" i="1"/>
  <c r="BA50" i="1"/>
  <c r="AR42" i="1"/>
  <c r="AV49" i="1"/>
  <c r="AW49" i="1"/>
  <c r="AL52" i="1"/>
  <c r="AM52" i="1"/>
  <c r="BF51" i="1"/>
  <c r="AG51" i="1"/>
  <c r="BA46" i="1"/>
  <c r="BF54" i="1"/>
  <c r="AB42" i="1"/>
  <c r="AH42" i="1"/>
  <c r="X43" i="1"/>
  <c r="J43" i="1" s="1"/>
  <c r="AL53" i="1"/>
  <c r="BB45" i="1"/>
  <c r="BA45" i="1"/>
  <c r="O15" i="2" l="1"/>
  <c r="P15" i="2"/>
  <c r="Q15" i="2"/>
  <c r="N15" i="2"/>
  <c r="D13" i="2"/>
  <c r="E13" i="2"/>
  <c r="F13" i="2"/>
  <c r="G13" i="2"/>
  <c r="H13" i="2"/>
  <c r="M13" i="2" s="1"/>
  <c r="I13" i="2"/>
  <c r="J13" i="2"/>
  <c r="F11" i="2"/>
  <c r="H11" i="2"/>
  <c r="D9" i="2"/>
  <c r="F9" i="2"/>
  <c r="G9" i="2"/>
  <c r="H9" i="2"/>
  <c r="L6" i="2"/>
  <c r="O6" i="2"/>
  <c r="P6" i="2"/>
  <c r="Q6" i="2"/>
  <c r="L5" i="2"/>
  <c r="M5" i="2"/>
  <c r="G12" i="2"/>
  <c r="H12" i="2"/>
  <c r="I12" i="2"/>
  <c r="J12" i="2"/>
  <c r="D11" i="2"/>
  <c r="L4" i="2"/>
  <c r="N4" i="2"/>
  <c r="I11" i="2"/>
  <c r="J11" i="2"/>
  <c r="D10" i="2"/>
  <c r="E10" i="2"/>
  <c r="F10" i="2"/>
  <c r="G10" i="2"/>
  <c r="H10" i="2"/>
  <c r="M10" i="2" s="1"/>
  <c r="D16" i="2" s="1"/>
  <c r="I16" i="2" s="1"/>
  <c r="N16" i="2" s="1"/>
  <c r="I10" i="2"/>
  <c r="Q3" i="2"/>
  <c r="C12" i="2"/>
  <c r="K4" i="2"/>
  <c r="C10" i="2"/>
  <c r="C13" i="2"/>
  <c r="E9" i="2"/>
  <c r="P2" i="2"/>
  <c r="Q2" i="2"/>
  <c r="Q4" i="2"/>
  <c r="P4" i="2"/>
  <c r="G16" i="2" l="1"/>
  <c r="L16" i="2" s="1"/>
  <c r="Q16" i="2" s="1"/>
  <c r="M9" i="2"/>
  <c r="C16" i="2" s="1"/>
  <c r="M11" i="2"/>
  <c r="E16" i="2" s="1"/>
  <c r="J16" i="2" s="1"/>
  <c r="O16" i="2" s="1"/>
  <c r="J9" i="2"/>
  <c r="E11" i="2"/>
  <c r="I9" i="2"/>
  <c r="O5" i="2"/>
  <c r="M2" i="2"/>
  <c r="O4" i="2"/>
  <c r="M6" i="2"/>
  <c r="G11" i="2"/>
  <c r="K5" i="2"/>
  <c r="L3" i="2"/>
  <c r="P5" i="2"/>
  <c r="Q5" i="2"/>
  <c r="M3" i="2"/>
  <c r="O2" i="2"/>
  <c r="C11" i="2"/>
  <c r="N3" i="2"/>
  <c r="O3" i="2"/>
  <c r="J10" i="2"/>
  <c r="P3" i="2"/>
  <c r="F12" i="2"/>
  <c r="E12" i="2"/>
  <c r="D12" i="2"/>
  <c r="M12" i="2" s="1"/>
  <c r="F16" i="2" s="1"/>
  <c r="K16" i="2" s="1"/>
  <c r="P16" i="2" s="1"/>
  <c r="N6" i="2"/>
  <c r="K6" i="2"/>
  <c r="N5" i="2"/>
  <c r="M4" i="2"/>
  <c r="N2" i="2"/>
  <c r="BG17" i="1" l="1"/>
  <c r="BF17" i="1"/>
  <c r="BB17" i="1"/>
  <c r="BA17" i="1"/>
  <c r="AW17" i="1"/>
  <c r="AV17" i="1"/>
  <c r="AR17" i="1"/>
  <c r="AQ17" i="1"/>
  <c r="AM17" i="1"/>
  <c r="AL17" i="1"/>
  <c r="AH17" i="1"/>
  <c r="AG17" i="1"/>
  <c r="AC17" i="1"/>
  <c r="AB17" i="1"/>
  <c r="X17" i="1"/>
  <c r="W17" i="1"/>
  <c r="BG15" i="1"/>
  <c r="BF15" i="1"/>
  <c r="BB15" i="1"/>
  <c r="BA15" i="1"/>
  <c r="AW15" i="1"/>
  <c r="AV15" i="1"/>
  <c r="AR15" i="1"/>
  <c r="AQ15" i="1"/>
  <c r="AM15" i="1"/>
  <c r="AL15" i="1"/>
  <c r="AH15" i="1"/>
  <c r="AG15" i="1"/>
  <c r="AC15" i="1"/>
  <c r="AB15" i="1"/>
  <c r="X15" i="1"/>
  <c r="W15" i="1"/>
  <c r="BG14" i="1"/>
  <c r="BF14" i="1"/>
  <c r="BB14" i="1"/>
  <c r="BA14" i="1"/>
  <c r="AW14" i="1"/>
  <c r="AV14" i="1"/>
  <c r="AR14" i="1"/>
  <c r="AQ14" i="1"/>
  <c r="AM14" i="1"/>
  <c r="AL14" i="1"/>
  <c r="AH14" i="1"/>
  <c r="AG14" i="1"/>
  <c r="AC14" i="1"/>
  <c r="AB14" i="1"/>
  <c r="X14" i="1"/>
  <c r="W14" i="1"/>
  <c r="BG13" i="1"/>
  <c r="BF13" i="1"/>
  <c r="BB13" i="1"/>
  <c r="BA13" i="1"/>
  <c r="AW13" i="1"/>
  <c r="AV13" i="1"/>
  <c r="AR13" i="1"/>
  <c r="AQ13" i="1"/>
  <c r="AM13" i="1"/>
  <c r="AL13" i="1"/>
  <c r="AH13" i="1"/>
  <c r="AG13" i="1"/>
  <c r="AC13" i="1"/>
  <c r="AB13" i="1"/>
  <c r="X13" i="1"/>
  <c r="W13" i="1"/>
  <c r="BB12" i="1"/>
  <c r="BA12" i="1"/>
  <c r="AW12" i="1"/>
  <c r="AV12" i="1"/>
  <c r="AR12" i="1"/>
  <c r="AQ12" i="1"/>
  <c r="AM12" i="1"/>
  <c r="AL12" i="1"/>
  <c r="AH12" i="1"/>
  <c r="AG12" i="1"/>
  <c r="AC12" i="1"/>
  <c r="AB12" i="1"/>
  <c r="X12" i="1"/>
  <c r="W12" i="1"/>
  <c r="BB11" i="1"/>
  <c r="BA11" i="1"/>
  <c r="AW11" i="1"/>
  <c r="AV11" i="1"/>
  <c r="AR11" i="1"/>
  <c r="AQ11" i="1"/>
  <c r="AM11" i="1"/>
  <c r="AL11" i="1"/>
  <c r="AH11" i="1"/>
  <c r="AG11" i="1"/>
  <c r="AC11" i="1"/>
  <c r="AB11" i="1"/>
  <c r="X11" i="1"/>
  <c r="W11" i="1"/>
  <c r="BB10" i="1"/>
  <c r="BA10" i="1"/>
  <c r="AW10" i="1"/>
  <c r="AV10" i="1"/>
  <c r="AR10" i="1"/>
  <c r="AQ10" i="1"/>
  <c r="AM10" i="1"/>
  <c r="AL10" i="1"/>
  <c r="AH10" i="1"/>
  <c r="AG10" i="1"/>
  <c r="AC10" i="1"/>
  <c r="AB10" i="1"/>
  <c r="X10" i="1"/>
  <c r="W10" i="1"/>
  <c r="BB9" i="1"/>
  <c r="BA9" i="1"/>
  <c r="AW9" i="1"/>
  <c r="AV9" i="1"/>
  <c r="AR9" i="1"/>
  <c r="AQ9" i="1"/>
  <c r="AM9" i="1"/>
  <c r="AL9" i="1"/>
  <c r="AH9" i="1"/>
  <c r="AG9" i="1"/>
  <c r="AC9" i="1"/>
  <c r="AB9" i="1"/>
  <c r="X9" i="1"/>
  <c r="W9" i="1"/>
  <c r="BB8" i="1"/>
  <c r="BA8" i="1"/>
  <c r="AW8" i="1"/>
  <c r="AV8" i="1"/>
  <c r="AR8" i="1"/>
  <c r="AQ8" i="1"/>
  <c r="AM8" i="1"/>
  <c r="AL8" i="1"/>
  <c r="AH8" i="1"/>
  <c r="AG8" i="1"/>
  <c r="AC8" i="1"/>
  <c r="AB8" i="1"/>
  <c r="X8" i="1"/>
  <c r="W8" i="1"/>
  <c r="BB7" i="1"/>
  <c r="BA7" i="1"/>
  <c r="AW7" i="1"/>
  <c r="AV7" i="1"/>
  <c r="AR7" i="1"/>
  <c r="AQ7" i="1"/>
  <c r="AM7" i="1"/>
  <c r="AL7" i="1"/>
  <c r="AH7" i="1"/>
  <c r="AG7" i="1"/>
  <c r="AC7" i="1"/>
  <c r="AB7" i="1"/>
  <c r="X7" i="1"/>
  <c r="W7" i="1"/>
  <c r="BB6" i="1"/>
  <c r="BA6" i="1"/>
  <c r="AW6" i="1"/>
  <c r="AV6" i="1"/>
  <c r="AR6" i="1"/>
  <c r="AQ6" i="1"/>
  <c r="AM6" i="1"/>
  <c r="AL6" i="1"/>
  <c r="AH6" i="1"/>
  <c r="AG6" i="1"/>
  <c r="AC6" i="1"/>
  <c r="AB6" i="1"/>
  <c r="X6" i="1"/>
  <c r="W6" i="1"/>
  <c r="BB5" i="1"/>
  <c r="BA5" i="1"/>
  <c r="AW5" i="1"/>
  <c r="AV5" i="1"/>
  <c r="AR5" i="1"/>
  <c r="AQ5" i="1"/>
  <c r="AM5" i="1"/>
  <c r="AL5" i="1"/>
  <c r="AH5" i="1"/>
  <c r="AG5" i="1"/>
  <c r="AC5" i="1"/>
  <c r="AB5" i="1"/>
  <c r="X5" i="1"/>
  <c r="W5" i="1"/>
  <c r="BB4" i="1"/>
  <c r="BA4" i="1"/>
  <c r="AW4" i="1"/>
  <c r="AV4" i="1"/>
  <c r="AR4" i="1"/>
  <c r="AQ4" i="1"/>
  <c r="AM4" i="1"/>
  <c r="AL4" i="1"/>
  <c r="AH4" i="1"/>
  <c r="AG4" i="1"/>
  <c r="AC4" i="1"/>
  <c r="AB4" i="1"/>
  <c r="X4" i="1"/>
  <c r="W4" i="1"/>
  <c r="BB3" i="1"/>
  <c r="BA3" i="1"/>
  <c r="AW3" i="1"/>
  <c r="AV3" i="1"/>
  <c r="AR3" i="1"/>
  <c r="AQ3" i="1"/>
  <c r="AM3" i="1"/>
  <c r="AL3" i="1"/>
  <c r="AH3" i="1"/>
  <c r="AG3" i="1"/>
  <c r="AC3" i="1"/>
  <c r="AB3" i="1"/>
</calcChain>
</file>

<file path=xl/sharedStrings.xml><?xml version="1.0" encoding="utf-8"?>
<sst xmlns="http://schemas.openxmlformats.org/spreadsheetml/2006/main" count="157" uniqueCount="65">
  <si>
    <t>第一次</t>
    <phoneticPr fontId="1" type="noConversion"/>
  </si>
  <si>
    <t>ave</t>
    <phoneticPr fontId="1" type="noConversion"/>
  </si>
  <si>
    <t>se</t>
    <phoneticPr fontId="1" type="noConversion"/>
  </si>
  <si>
    <t>第六次</t>
    <phoneticPr fontId="1" type="noConversion"/>
  </si>
  <si>
    <t>第四次</t>
    <phoneticPr fontId="1" type="noConversion"/>
  </si>
  <si>
    <t>第二次</t>
    <phoneticPr fontId="1" type="noConversion"/>
  </si>
  <si>
    <t>第三次</t>
    <phoneticPr fontId="1" type="noConversion"/>
  </si>
  <si>
    <t>第五次</t>
    <phoneticPr fontId="1" type="noConversion"/>
  </si>
  <si>
    <t>第七次</t>
    <phoneticPr fontId="1" type="noConversion"/>
  </si>
  <si>
    <t>第八次</t>
    <phoneticPr fontId="1" type="noConversion"/>
  </si>
  <si>
    <t xml:space="preserve">                           天数(d)
光照强度(lux)  </t>
    <phoneticPr fontId="1" type="noConversion"/>
  </si>
  <si>
    <t>光照强度</t>
    <phoneticPr fontId="1" type="noConversion"/>
  </si>
  <si>
    <t>生长速率</t>
    <phoneticPr fontId="1" type="noConversion"/>
  </si>
  <si>
    <t>细胞浓度c</t>
    <phoneticPr fontId="1" type="noConversion"/>
  </si>
  <si>
    <t>ln(c)</t>
    <phoneticPr fontId="1" type="noConversion"/>
  </si>
  <si>
    <t xml:space="preserve"> Chl a</t>
    <phoneticPr fontId="1" type="noConversion"/>
  </si>
  <si>
    <t>ave</t>
  </si>
  <si>
    <t>se</t>
  </si>
  <si>
    <t>N</t>
  </si>
  <si>
    <t>L</t>
  </si>
  <si>
    <t>c</t>
  </si>
  <si>
    <t>day</t>
  </si>
  <si>
    <t>2-10生长率</t>
    <phoneticPr fontId="1" type="noConversion"/>
  </si>
  <si>
    <t>细胞浓度</t>
    <phoneticPr fontId="1" type="noConversion"/>
  </si>
  <si>
    <t>Ln C</t>
    <phoneticPr fontId="1" type="noConversion"/>
  </si>
  <si>
    <t xml:space="preserve"> Ln C</t>
    <phoneticPr fontId="1" type="noConversion"/>
  </si>
  <si>
    <t>N</t>
    <phoneticPr fontId="1" type="noConversion"/>
  </si>
  <si>
    <t>P</t>
    <phoneticPr fontId="1" type="noConversion"/>
  </si>
  <si>
    <t>NP比</t>
    <phoneticPr fontId="1" type="noConversion"/>
  </si>
  <si>
    <t>生长率</t>
    <phoneticPr fontId="1" type="noConversion"/>
  </si>
  <si>
    <t>p</t>
    <phoneticPr fontId="1" type="noConversion"/>
  </si>
  <si>
    <t>营养盐浓度</t>
    <phoneticPr fontId="1" type="noConversion"/>
  </si>
  <si>
    <t>营养盐浓度(NP比24)</t>
    <phoneticPr fontId="1" type="noConversion"/>
  </si>
  <si>
    <t xml:space="preserve">                           天数(d)
营养盐系列  </t>
    <phoneticPr fontId="1" type="noConversion"/>
  </si>
  <si>
    <t xml:space="preserve">                           天数(d)
NP比 </t>
    <phoneticPr fontId="1" type="noConversion"/>
  </si>
  <si>
    <t xml:space="preserve">                           天数(d)
营养盐浓度(倍数)</t>
    <phoneticPr fontId="1" type="noConversion"/>
  </si>
  <si>
    <r>
      <t xml:space="preserve">                           天数(d)
N浓度(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等线"/>
        <family val="2"/>
        <scheme val="minor"/>
      </rPr>
      <t xml:space="preserve">M) </t>
    </r>
    <phoneticPr fontId="1" type="noConversion"/>
  </si>
  <si>
    <r>
      <t xml:space="preserve">                           天数(d)
P浓度(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等线"/>
        <family val="2"/>
        <scheme val="minor"/>
      </rPr>
      <t xml:space="preserve">M)   </t>
    </r>
    <phoneticPr fontId="1" type="noConversion"/>
  </si>
  <si>
    <t>改为自己的区间</t>
    <phoneticPr fontId="1" type="noConversion"/>
  </si>
  <si>
    <t>改为自己的PI方程</t>
    <phoneticPr fontId="1" type="noConversion"/>
  </si>
  <si>
    <t>双倒数</t>
    <phoneticPr fontId="1" type="noConversion"/>
  </si>
  <si>
    <t>修改叶绿素a-细胞浓度对应公式</t>
    <phoneticPr fontId="1" type="noConversion"/>
  </si>
  <si>
    <t>NO3-</t>
  </si>
  <si>
    <t>PO43-</t>
  </si>
  <si>
    <t>NP比</t>
  </si>
  <si>
    <t>营养盐组号</t>
    <phoneticPr fontId="1" type="noConversion"/>
  </si>
  <si>
    <t>2-7天生长速率</t>
    <phoneticPr fontId="1" type="noConversion"/>
  </si>
  <si>
    <t>N</t>
    <phoneticPr fontId="1" type="noConversion"/>
  </si>
  <si>
    <t>P</t>
    <phoneticPr fontId="1" type="noConversion"/>
  </si>
  <si>
    <t>μ</t>
    <phoneticPr fontId="1" type="noConversion"/>
  </si>
  <si>
    <t>N:P</t>
    <phoneticPr fontId="1" type="noConversion"/>
  </si>
  <si>
    <t>母液加入比例</t>
  </si>
  <si>
    <t>强壮前钩藻</t>
    <phoneticPr fontId="1" type="noConversion"/>
  </si>
  <si>
    <t>东海原甲藻</t>
  </si>
  <si>
    <t>海洋卡盾藻</t>
  </si>
  <si>
    <t>中肋骨条藻</t>
    <phoneticPr fontId="1" type="noConversion"/>
  </si>
  <si>
    <t>藻类</t>
    <phoneticPr fontId="1" type="noConversion"/>
  </si>
  <si>
    <r>
      <t>μ</t>
    </r>
    <r>
      <rPr>
        <vertAlign val="subscript"/>
        <sz val="11"/>
        <color theme="1"/>
        <rFont val="等线"/>
        <family val="3"/>
        <charset val="134"/>
        <scheme val="minor"/>
      </rPr>
      <t>max</t>
    </r>
    <r>
      <rPr>
        <sz val="11"/>
        <color theme="1"/>
        <rFont val="等线"/>
        <family val="2"/>
        <scheme val="minor"/>
      </rPr>
      <t>(d</t>
    </r>
    <r>
      <rPr>
        <vertAlign val="superscript"/>
        <sz val="11"/>
        <color theme="1"/>
        <rFont val="等线"/>
        <family val="3"/>
        <charset val="134"/>
        <scheme val="minor"/>
      </rPr>
      <t>-1</t>
    </r>
    <r>
      <rPr>
        <sz val="11"/>
        <color theme="1"/>
        <rFont val="等线"/>
        <family val="2"/>
        <scheme val="minor"/>
      </rPr>
      <t>)</t>
    </r>
    <phoneticPr fontId="1" type="noConversion"/>
  </si>
  <si>
    <r>
      <t>K</t>
    </r>
    <r>
      <rPr>
        <vertAlign val="subscript"/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2"/>
        <scheme val="minor"/>
      </rPr>
      <t>(lux)</t>
    </r>
    <phoneticPr fontId="1" type="noConversion"/>
  </si>
  <si>
    <t>强壮前钩藻</t>
    <phoneticPr fontId="1" type="noConversion"/>
  </si>
  <si>
    <t>东海原甲藻</t>
    <phoneticPr fontId="1" type="noConversion"/>
  </si>
  <si>
    <t>海洋卡盾藻</t>
    <phoneticPr fontId="1" type="noConversion"/>
  </si>
  <si>
    <t>N的半饱和常数</t>
    <phoneticPr fontId="1" type="noConversion"/>
  </si>
  <si>
    <t>P的半饱和常数</t>
    <phoneticPr fontId="1" type="noConversion"/>
  </si>
  <si>
    <t>NP半饱和常数之比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</si>
</sst>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0" formatCode="0.000_ "/>
    <numFmt numFmtId="181" formatCode="0_ "/>
    <numFmt numFmtId="182" formatCode="0.00_ 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color theme="1"/>
      <name val="Symbol"/>
      <family val="1"/>
      <charset val="2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vertAlign val="subscript"/>
      <sz val="11"/>
      <color theme="1"/>
      <name val="等线"/>
      <family val="3"/>
      <charset val="134"/>
      <scheme val="minor"/>
    </font>
    <font>
      <vertAlign val="superscript"/>
      <sz val="11"/>
      <color theme="1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40">
    <xf numFmtId="0" fontId="0" fillId="0" borderId="0" xfId="0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2" borderId="0" xfId="1" applyAlignment="1"/>
    <xf numFmtId="0" fontId="2" fillId="2" borderId="0" xfId="1" applyAlignment="1">
      <alignment horizontal="center"/>
    </xf>
    <xf numFmtId="0" fontId="0" fillId="0" borderId="0" xfId="0" applyAlignment="1">
      <alignment vertical="center"/>
    </xf>
    <xf numFmtId="0" fontId="0" fillId="4" borderId="0" xfId="0" applyFill="1"/>
    <xf numFmtId="0" fontId="0" fillId="5" borderId="0" xfId="0" applyFill="1"/>
    <xf numFmtId="0" fontId="4" fillId="6" borderId="0" xfId="0" applyFont="1" applyFill="1"/>
    <xf numFmtId="0" fontId="0" fillId="7" borderId="0" xfId="0" applyFill="1"/>
    <xf numFmtId="0" fontId="0" fillId="6" borderId="0" xfId="0" applyFill="1"/>
    <xf numFmtId="0" fontId="0" fillId="8" borderId="0" xfId="0" applyFill="1"/>
    <xf numFmtId="0" fontId="0" fillId="9" borderId="0" xfId="0" applyFill="1"/>
    <xf numFmtId="0" fontId="4" fillId="10" borderId="0" xfId="0" applyFont="1" applyFill="1"/>
    <xf numFmtId="0" fontId="0" fillId="0" borderId="0" xfId="0" applyFill="1"/>
    <xf numFmtId="0" fontId="0" fillId="11" borderId="0" xfId="0" applyFill="1"/>
    <xf numFmtId="0" fontId="0" fillId="1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3" borderId="0" xfId="0" applyFill="1"/>
    <xf numFmtId="0" fontId="0" fillId="13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6" fillId="13" borderId="0" xfId="0" applyFont="1" applyFill="1" applyAlignment="1">
      <alignment horizontal="center"/>
    </xf>
    <xf numFmtId="0" fontId="2" fillId="2" borderId="0" xfId="1" applyAlignment="1">
      <alignment horizontal="center"/>
    </xf>
    <xf numFmtId="0" fontId="7" fillId="13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3" fillId="3" borderId="0" xfId="2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82" fontId="0" fillId="0" borderId="0" xfId="0" applyNumberFormat="1" applyAlignment="1">
      <alignment horizontal="center" vertical="center"/>
    </xf>
  </cellXfs>
  <cellStyles count="3">
    <cellStyle name="常规" xfId="0" builtinId="0"/>
    <cellStyle name="好" xfId="2" builtinId="26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细胞浓度</a:t>
            </a:r>
            <a:r>
              <a:rPr lang="en-US" altLang="zh-CN"/>
              <a:t>- </a:t>
            </a:r>
            <a:r>
              <a:rPr lang="zh-CN" altLang="en-US"/>
              <a:t>天数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data!$J$22:$P$22</c:f>
                <c:numCache>
                  <c:formatCode>General</c:formatCode>
                  <c:ptCount val="7"/>
                  <c:pt idx="0">
                    <c:v>1276.7145334803674</c:v>
                  </c:pt>
                  <c:pt idx="1">
                    <c:v>1125.8330249197693</c:v>
                  </c:pt>
                  <c:pt idx="2">
                    <c:v>1887.6793513023692</c:v>
                  </c:pt>
                  <c:pt idx="3">
                    <c:v>30245.293481429162</c:v>
                  </c:pt>
                  <c:pt idx="4">
                    <c:v>2309.4010767585032</c:v>
                  </c:pt>
                  <c:pt idx="5">
                    <c:v>15762.120556715852</c:v>
                  </c:pt>
                  <c:pt idx="6">
                    <c:v>12529.964086141668</c:v>
                  </c:pt>
                </c:numCache>
              </c:numRef>
            </c:plus>
            <c:minus>
              <c:numRef>
                <c:f>data!$J$22:$P$22</c:f>
                <c:numCache>
                  <c:formatCode>General</c:formatCode>
                  <c:ptCount val="7"/>
                  <c:pt idx="0">
                    <c:v>1276.7145334803674</c:v>
                  </c:pt>
                  <c:pt idx="1">
                    <c:v>1125.8330249197693</c:v>
                  </c:pt>
                  <c:pt idx="2">
                    <c:v>1887.6793513023692</c:v>
                  </c:pt>
                  <c:pt idx="3">
                    <c:v>30245.293481429162</c:v>
                  </c:pt>
                  <c:pt idx="4">
                    <c:v>2309.4010767585032</c:v>
                  </c:pt>
                  <c:pt idx="5">
                    <c:v>15762.120556715852</c:v>
                  </c:pt>
                  <c:pt idx="6">
                    <c:v>12529.964086141668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data!$B$20:$H$20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</c:numCache>
            </c:numRef>
          </c:xVal>
          <c:yVal>
            <c:numRef>
              <c:f>data!$B$22:$H$22</c:f>
              <c:numCache>
                <c:formatCode>General</c:formatCode>
                <c:ptCount val="7"/>
                <c:pt idx="0">
                  <c:v>84805</c:v>
                </c:pt>
                <c:pt idx="1">
                  <c:v>18655</c:v>
                </c:pt>
                <c:pt idx="2">
                  <c:v>31605</c:v>
                </c:pt>
                <c:pt idx="3">
                  <c:v>373638.33333333331</c:v>
                </c:pt>
                <c:pt idx="4">
                  <c:v>423305</c:v>
                </c:pt>
                <c:pt idx="5">
                  <c:v>228638.33333333334</c:v>
                </c:pt>
                <c:pt idx="6">
                  <c:v>119305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49-47B8-97AF-67EEF3C371E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data!$J$23:$P$23</c:f>
                <c:numCache>
                  <c:formatCode>General</c:formatCode>
                  <c:ptCount val="7"/>
                  <c:pt idx="0">
                    <c:v>8066.6666666666806</c:v>
                  </c:pt>
                  <c:pt idx="1">
                    <c:v>6207.0748165120249</c:v>
                  </c:pt>
                  <c:pt idx="2">
                    <c:v>4456.2066578849053</c:v>
                  </c:pt>
                  <c:pt idx="3">
                    <c:v>7535.1030369715436</c:v>
                  </c:pt>
                  <c:pt idx="4">
                    <c:v>14193.112570695846</c:v>
                  </c:pt>
                  <c:pt idx="5">
                    <c:v>14892.205269125783</c:v>
                  </c:pt>
                  <c:pt idx="6">
                    <c:v>4907.4772881118197</c:v>
                  </c:pt>
                </c:numCache>
              </c:numRef>
            </c:plus>
            <c:minus>
              <c:numRef>
                <c:f>data!$J$23:$P$23</c:f>
                <c:numCache>
                  <c:formatCode>General</c:formatCode>
                  <c:ptCount val="7"/>
                  <c:pt idx="0">
                    <c:v>8066.6666666666806</c:v>
                  </c:pt>
                  <c:pt idx="1">
                    <c:v>6207.0748165120249</c:v>
                  </c:pt>
                  <c:pt idx="2">
                    <c:v>4456.2066578849053</c:v>
                  </c:pt>
                  <c:pt idx="3">
                    <c:v>7535.1030369715436</c:v>
                  </c:pt>
                  <c:pt idx="4">
                    <c:v>14193.112570695846</c:v>
                  </c:pt>
                  <c:pt idx="5">
                    <c:v>14892.205269125783</c:v>
                  </c:pt>
                  <c:pt idx="6">
                    <c:v>4907.4772881118197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data!$B$20:$H$20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</c:numCache>
            </c:numRef>
          </c:xVal>
          <c:yVal>
            <c:numRef>
              <c:f>data!$B$23:$H$23</c:f>
              <c:numCache>
                <c:formatCode>General</c:formatCode>
                <c:ptCount val="7"/>
                <c:pt idx="0">
                  <c:v>99238.333333333328</c:v>
                </c:pt>
                <c:pt idx="1">
                  <c:v>24471.666666666668</c:v>
                </c:pt>
                <c:pt idx="2">
                  <c:v>33638.333333333336</c:v>
                </c:pt>
                <c:pt idx="3">
                  <c:v>203971.66666666666</c:v>
                </c:pt>
                <c:pt idx="4">
                  <c:v>803971.66666666663</c:v>
                </c:pt>
                <c:pt idx="5">
                  <c:v>567638.33333333337</c:v>
                </c:pt>
                <c:pt idx="6">
                  <c:v>287805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49-47B8-97AF-67EEF3C371E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data!$J$24:$P$24</c:f>
                <c:numCache>
                  <c:formatCode>General</c:formatCode>
                  <c:ptCount val="7"/>
                  <c:pt idx="0">
                    <c:v>3168.7712304789552</c:v>
                  </c:pt>
                  <c:pt idx="1">
                    <c:v>3258.4931759599913</c:v>
                  </c:pt>
                  <c:pt idx="2">
                    <c:v>2252.6527571830625</c:v>
                  </c:pt>
                  <c:pt idx="3">
                    <c:v>10785.79312490896</c:v>
                  </c:pt>
                  <c:pt idx="4">
                    <c:v>5773.5026918962576</c:v>
                  </c:pt>
                  <c:pt idx="5">
                    <c:v>43333.333333333343</c:v>
                  </c:pt>
                  <c:pt idx="6">
                    <c:v>98149.54576223639</c:v>
                  </c:pt>
                </c:numCache>
              </c:numRef>
            </c:plus>
            <c:minus>
              <c:numRef>
                <c:f>data!$J$24:$P$24</c:f>
                <c:numCache>
                  <c:formatCode>General</c:formatCode>
                  <c:ptCount val="7"/>
                  <c:pt idx="0">
                    <c:v>3168.7712304789552</c:v>
                  </c:pt>
                  <c:pt idx="1">
                    <c:v>3258.4931759599913</c:v>
                  </c:pt>
                  <c:pt idx="2">
                    <c:v>2252.6527571830625</c:v>
                  </c:pt>
                  <c:pt idx="3">
                    <c:v>10785.79312490896</c:v>
                  </c:pt>
                  <c:pt idx="4">
                    <c:v>5773.5026918962576</c:v>
                  </c:pt>
                  <c:pt idx="5">
                    <c:v>43333.333333333343</c:v>
                  </c:pt>
                  <c:pt idx="6">
                    <c:v>98149.54576223639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data!$B$20:$H$20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</c:numCache>
            </c:numRef>
          </c:xVal>
          <c:yVal>
            <c:numRef>
              <c:f>data!$B$24:$H$24</c:f>
              <c:numCache>
                <c:formatCode>General</c:formatCode>
                <c:ptCount val="7"/>
                <c:pt idx="0">
                  <c:v>76671.666666666672</c:v>
                </c:pt>
                <c:pt idx="1">
                  <c:v>33671.666666666664</c:v>
                </c:pt>
                <c:pt idx="2">
                  <c:v>39738.333333333336</c:v>
                </c:pt>
                <c:pt idx="3">
                  <c:v>134305</c:v>
                </c:pt>
                <c:pt idx="4">
                  <c:v>861305</c:v>
                </c:pt>
                <c:pt idx="5">
                  <c:v>1996971.6666666667</c:v>
                </c:pt>
                <c:pt idx="6">
                  <c:v>1880305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049-47B8-97AF-67EEF3C371E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data!$J$25:$P$25</c:f>
                <c:numCache>
                  <c:formatCode>General</c:formatCode>
                  <c:ptCount val="7"/>
                  <c:pt idx="0">
                    <c:v>3914.2190933966849</c:v>
                  </c:pt>
                  <c:pt idx="1">
                    <c:v>2074.4477176668815</c:v>
                  </c:pt>
                  <c:pt idx="2">
                    <c:v>2300.7245235649839</c:v>
                  </c:pt>
                  <c:pt idx="3">
                    <c:v>8412.9529760826426</c:v>
                  </c:pt>
                  <c:pt idx="4">
                    <c:v>31205.412635915869</c:v>
                  </c:pt>
                  <c:pt idx="5">
                    <c:v>58118.652580542308</c:v>
                  </c:pt>
                  <c:pt idx="6">
                    <c:v>68879.927732572745</c:v>
                  </c:pt>
                </c:numCache>
              </c:numRef>
            </c:plus>
            <c:minus>
              <c:numRef>
                <c:f>data!$J$25:$P$25</c:f>
                <c:numCache>
                  <c:formatCode>General</c:formatCode>
                  <c:ptCount val="7"/>
                  <c:pt idx="0">
                    <c:v>3914.2190933966849</c:v>
                  </c:pt>
                  <c:pt idx="1">
                    <c:v>2074.4477176668815</c:v>
                  </c:pt>
                  <c:pt idx="2">
                    <c:v>2300.7245235649839</c:v>
                  </c:pt>
                  <c:pt idx="3">
                    <c:v>8412.9529760826426</c:v>
                  </c:pt>
                  <c:pt idx="4">
                    <c:v>31205.412635915869</c:v>
                  </c:pt>
                  <c:pt idx="5">
                    <c:v>58118.652580542308</c:v>
                  </c:pt>
                  <c:pt idx="6">
                    <c:v>68879.927732572745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data!$B$20:$H$20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</c:numCache>
            </c:numRef>
          </c:xVal>
          <c:yVal>
            <c:numRef>
              <c:f>data!$B$25:$H$25</c:f>
              <c:numCache>
                <c:formatCode>General</c:formatCode>
                <c:ptCount val="7"/>
                <c:pt idx="0">
                  <c:v>50138.333333333336</c:v>
                </c:pt>
                <c:pt idx="1">
                  <c:v>18505</c:v>
                </c:pt>
                <c:pt idx="2">
                  <c:v>45905</c:v>
                </c:pt>
                <c:pt idx="3">
                  <c:v>163638.33333333334</c:v>
                </c:pt>
                <c:pt idx="4">
                  <c:v>697638.33333333337</c:v>
                </c:pt>
                <c:pt idx="5">
                  <c:v>1236971.6666666667</c:v>
                </c:pt>
                <c:pt idx="6">
                  <c:v>1703638.3333333333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049-47B8-97AF-67EEF3C371E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data!$J$26:$P$26</c:f>
                <c:numCache>
                  <c:formatCode>General</c:formatCode>
                  <c:ptCount val="7"/>
                  <c:pt idx="0">
                    <c:v>1154.7005383792516</c:v>
                  </c:pt>
                  <c:pt idx="1">
                    <c:v>1414.5081595145832</c:v>
                  </c:pt>
                  <c:pt idx="2">
                    <c:v>2857.8838324886478</c:v>
                  </c:pt>
                  <c:pt idx="3">
                    <c:v>13691.035185275234</c:v>
                  </c:pt>
                  <c:pt idx="4">
                    <c:v>5783.1171909658251</c:v>
                  </c:pt>
                  <c:pt idx="5">
                    <c:v>8660.2540378443864</c:v>
                  </c:pt>
                  <c:pt idx="6">
                    <c:v>147459.97573729738</c:v>
                  </c:pt>
                </c:numCache>
              </c:numRef>
            </c:plus>
            <c:minus>
              <c:numRef>
                <c:f>data!$J$26:$P$26</c:f>
                <c:numCache>
                  <c:formatCode>General</c:formatCode>
                  <c:ptCount val="7"/>
                  <c:pt idx="0">
                    <c:v>1154.7005383792516</c:v>
                  </c:pt>
                  <c:pt idx="1">
                    <c:v>1414.5081595145832</c:v>
                  </c:pt>
                  <c:pt idx="2">
                    <c:v>2857.8838324886478</c:v>
                  </c:pt>
                  <c:pt idx="3">
                    <c:v>13691.035185275234</c:v>
                  </c:pt>
                  <c:pt idx="4">
                    <c:v>5783.1171909658251</c:v>
                  </c:pt>
                  <c:pt idx="5">
                    <c:v>8660.2540378443864</c:v>
                  </c:pt>
                  <c:pt idx="6">
                    <c:v>147459.97573729738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data!$B$20:$H$20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</c:numCache>
            </c:numRef>
          </c:xVal>
          <c:yVal>
            <c:numRef>
              <c:f>data!$B$26:$H$26</c:f>
              <c:numCache>
                <c:formatCode>General</c:formatCode>
                <c:ptCount val="7"/>
                <c:pt idx="0">
                  <c:v>69005</c:v>
                </c:pt>
                <c:pt idx="1">
                  <c:v>28855</c:v>
                </c:pt>
                <c:pt idx="2">
                  <c:v>35355</c:v>
                </c:pt>
                <c:pt idx="3">
                  <c:v>231638.33333333334</c:v>
                </c:pt>
                <c:pt idx="4">
                  <c:v>822971.66666666663</c:v>
                </c:pt>
                <c:pt idx="5">
                  <c:v>1625305</c:v>
                </c:pt>
                <c:pt idx="6">
                  <c:v>1843638.3333333333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049-47B8-97AF-67EEF3C371E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data!$J$27:$P$27</c:f>
                <c:numCache>
                  <c:formatCode>General</c:formatCode>
                  <c:ptCount val="7"/>
                  <c:pt idx="0">
                    <c:v>6804.4919803840849</c:v>
                  </c:pt>
                  <c:pt idx="1">
                    <c:v>1201.8504251546631</c:v>
                  </c:pt>
                  <c:pt idx="2">
                    <c:v>2890.40558476565</c:v>
                  </c:pt>
                  <c:pt idx="3">
                    <c:v>3605.5512754639899</c:v>
                  </c:pt>
                  <c:pt idx="4">
                    <c:v>16643.31697709324</c:v>
                  </c:pt>
                  <c:pt idx="5">
                    <c:v>35276.684147527878</c:v>
                  </c:pt>
                  <c:pt idx="6">
                    <c:v>60706.946335105131</c:v>
                  </c:pt>
                </c:numCache>
              </c:numRef>
            </c:plus>
            <c:minus>
              <c:numRef>
                <c:f>data!$J$27:$P$27</c:f>
                <c:numCache>
                  <c:formatCode>General</c:formatCode>
                  <c:ptCount val="7"/>
                  <c:pt idx="0">
                    <c:v>6804.4919803840849</c:v>
                  </c:pt>
                  <c:pt idx="1">
                    <c:v>1201.8504251546631</c:v>
                  </c:pt>
                  <c:pt idx="2">
                    <c:v>2890.40558476565</c:v>
                  </c:pt>
                  <c:pt idx="3">
                    <c:v>3605.5512754639899</c:v>
                  </c:pt>
                  <c:pt idx="4">
                    <c:v>16643.31697709324</c:v>
                  </c:pt>
                  <c:pt idx="5">
                    <c:v>35276.684147527878</c:v>
                  </c:pt>
                  <c:pt idx="6">
                    <c:v>60706.946335105131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data!$B$20:$H$20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</c:numCache>
            </c:numRef>
          </c:xVal>
          <c:yVal>
            <c:numRef>
              <c:f>data!$B$27:$H$27</c:f>
              <c:numCache>
                <c:formatCode>General</c:formatCode>
                <c:ptCount val="7"/>
                <c:pt idx="0">
                  <c:v>77338.333333333328</c:v>
                </c:pt>
                <c:pt idx="1">
                  <c:v>22671.666666666668</c:v>
                </c:pt>
                <c:pt idx="2">
                  <c:v>26238.333333333332</c:v>
                </c:pt>
                <c:pt idx="3">
                  <c:v>358305</c:v>
                </c:pt>
                <c:pt idx="4">
                  <c:v>861305</c:v>
                </c:pt>
                <c:pt idx="5">
                  <c:v>1056971.6666666667</c:v>
                </c:pt>
                <c:pt idx="6">
                  <c:v>511305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049-47B8-97AF-67EEF3C371E5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data!$J$28:$P$28</c:f>
                <c:numCache>
                  <c:formatCode>General</c:formatCode>
                  <c:ptCount val="7"/>
                  <c:pt idx="0">
                    <c:v>2121.5822187959416</c:v>
                  </c:pt>
                  <c:pt idx="1">
                    <c:v>173.20508075688775</c:v>
                  </c:pt>
                  <c:pt idx="2">
                    <c:v>230.94010767585033</c:v>
                  </c:pt>
                  <c:pt idx="3">
                    <c:v>13531.85542012296</c:v>
                  </c:pt>
                  <c:pt idx="4">
                    <c:v>13279.056191361393</c:v>
                  </c:pt>
                  <c:pt idx="5">
                    <c:v>18351.506144667739</c:v>
                  </c:pt>
                  <c:pt idx="6">
                    <c:v>56197.073866093109</c:v>
                  </c:pt>
                </c:numCache>
              </c:numRef>
            </c:plus>
            <c:minus>
              <c:numRef>
                <c:f>data!$J$28:$P$28</c:f>
                <c:numCache>
                  <c:formatCode>General</c:formatCode>
                  <c:ptCount val="7"/>
                  <c:pt idx="0">
                    <c:v>2121.5822187959416</c:v>
                  </c:pt>
                  <c:pt idx="1">
                    <c:v>173.20508075688775</c:v>
                  </c:pt>
                  <c:pt idx="2">
                    <c:v>230.94010767585033</c:v>
                  </c:pt>
                  <c:pt idx="3">
                    <c:v>13531.85542012296</c:v>
                  </c:pt>
                  <c:pt idx="4">
                    <c:v>13279.056191361393</c:v>
                  </c:pt>
                  <c:pt idx="5">
                    <c:v>18351.506144667739</c:v>
                  </c:pt>
                  <c:pt idx="6">
                    <c:v>56197.073866093109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data!$B$20:$H$20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</c:numCache>
            </c:numRef>
          </c:xVal>
          <c:yVal>
            <c:numRef>
              <c:f>data!$B$28:$H$28</c:f>
              <c:numCache>
                <c:formatCode>General</c:formatCode>
                <c:ptCount val="7"/>
                <c:pt idx="0">
                  <c:v>63738.333333333336</c:v>
                </c:pt>
                <c:pt idx="1">
                  <c:v>27805</c:v>
                </c:pt>
                <c:pt idx="2">
                  <c:v>31405</c:v>
                </c:pt>
                <c:pt idx="3">
                  <c:v>227638.33333333334</c:v>
                </c:pt>
                <c:pt idx="4">
                  <c:v>774305</c:v>
                </c:pt>
                <c:pt idx="5">
                  <c:v>721638.33333333337</c:v>
                </c:pt>
                <c:pt idx="6">
                  <c:v>644638.33333333337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049-47B8-97AF-67EEF3C371E5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data!$J$29:$P$29</c:f>
                <c:numCache>
                  <c:formatCode>General</c:formatCode>
                  <c:ptCount val="7"/>
                  <c:pt idx="0">
                    <c:v>1740.0510848184249</c:v>
                  </c:pt>
                  <c:pt idx="1">
                    <c:v>4737.4395334751598</c:v>
                  </c:pt>
                  <c:pt idx="2">
                    <c:v>6640.8667439658129</c:v>
                  </c:pt>
                  <c:pt idx="3">
                    <c:v>10728.984626287389</c:v>
                  </c:pt>
                  <c:pt idx="4">
                    <c:v>11680.943645290155</c:v>
                  </c:pt>
                  <c:pt idx="5">
                    <c:v>15070.206073943116</c:v>
                  </c:pt>
                  <c:pt idx="6">
                    <c:v>577.35026918962581</c:v>
                  </c:pt>
                </c:numCache>
              </c:numRef>
            </c:plus>
            <c:minus>
              <c:numRef>
                <c:f>data!$J$29:$P$29</c:f>
                <c:numCache>
                  <c:formatCode>General</c:formatCode>
                  <c:ptCount val="7"/>
                  <c:pt idx="0">
                    <c:v>1740.0510848184249</c:v>
                  </c:pt>
                  <c:pt idx="1">
                    <c:v>4737.4395334751598</c:v>
                  </c:pt>
                  <c:pt idx="2">
                    <c:v>6640.8667439658129</c:v>
                  </c:pt>
                  <c:pt idx="3">
                    <c:v>10728.984626287389</c:v>
                  </c:pt>
                  <c:pt idx="4">
                    <c:v>11680.943645290155</c:v>
                  </c:pt>
                  <c:pt idx="5">
                    <c:v>15070.206073943116</c:v>
                  </c:pt>
                  <c:pt idx="6">
                    <c:v>577.35026918962581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data!$B$20:$H$20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</c:numCache>
            </c:numRef>
          </c:xVal>
          <c:yVal>
            <c:numRef>
              <c:f>data!$B$29:$H$29</c:f>
              <c:numCache>
                <c:formatCode>General</c:formatCode>
                <c:ptCount val="7"/>
                <c:pt idx="0">
                  <c:v>73571.666666666672</c:v>
                </c:pt>
                <c:pt idx="1">
                  <c:v>28105</c:v>
                </c:pt>
                <c:pt idx="2">
                  <c:v>35971.666666666664</c:v>
                </c:pt>
                <c:pt idx="3">
                  <c:v>427638.33333333331</c:v>
                </c:pt>
                <c:pt idx="4">
                  <c:v>308971.66666666669</c:v>
                </c:pt>
                <c:pt idx="5">
                  <c:v>202971.66666666666</c:v>
                </c:pt>
                <c:pt idx="6">
                  <c:v>105305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049-47B8-97AF-67EEF3C371E5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data!$J$30:$P$30</c:f>
                <c:numCache>
                  <c:formatCode>General</c:formatCode>
                  <c:ptCount val="7"/>
                  <c:pt idx="0">
                    <c:v>504.42486501405295</c:v>
                  </c:pt>
                  <c:pt idx="1">
                    <c:v>1189.3041849940851</c:v>
                  </c:pt>
                  <c:pt idx="2">
                    <c:v>2330.2360395462088</c:v>
                  </c:pt>
                  <c:pt idx="3">
                    <c:v>9061.5181460454587</c:v>
                  </c:pt>
                  <c:pt idx="4">
                    <c:v>9134.7930706964817</c:v>
                  </c:pt>
                  <c:pt idx="5">
                    <c:v>41633.319989322656</c:v>
                  </c:pt>
                  <c:pt idx="6">
                    <c:v>35118.845842842464</c:v>
                  </c:pt>
                </c:numCache>
              </c:numRef>
            </c:plus>
            <c:minus>
              <c:numRef>
                <c:f>data!$J$30:$P$30</c:f>
                <c:numCache>
                  <c:formatCode>General</c:formatCode>
                  <c:ptCount val="7"/>
                  <c:pt idx="0">
                    <c:v>504.42486501405295</c:v>
                  </c:pt>
                  <c:pt idx="1">
                    <c:v>1189.3041849940851</c:v>
                  </c:pt>
                  <c:pt idx="2">
                    <c:v>2330.2360395462088</c:v>
                  </c:pt>
                  <c:pt idx="3">
                    <c:v>9061.5181460454587</c:v>
                  </c:pt>
                  <c:pt idx="4">
                    <c:v>9134.7930706964817</c:v>
                  </c:pt>
                  <c:pt idx="5">
                    <c:v>41633.319989322656</c:v>
                  </c:pt>
                  <c:pt idx="6">
                    <c:v>35118.845842842464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data!$B$20:$H$20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</c:numCache>
            </c:numRef>
          </c:xVal>
          <c:yVal>
            <c:numRef>
              <c:f>data!$B$30:$H$30</c:f>
              <c:numCache>
                <c:formatCode>General</c:formatCode>
                <c:ptCount val="7"/>
                <c:pt idx="0">
                  <c:v>72471.666666666657</c:v>
                </c:pt>
                <c:pt idx="1">
                  <c:v>27938.333333333332</c:v>
                </c:pt>
                <c:pt idx="2">
                  <c:v>38305</c:v>
                </c:pt>
                <c:pt idx="3">
                  <c:v>289971.66666666669</c:v>
                </c:pt>
                <c:pt idx="4">
                  <c:v>840971.66666666663</c:v>
                </c:pt>
                <c:pt idx="5">
                  <c:v>1420305</c:v>
                </c:pt>
                <c:pt idx="6">
                  <c:v>1380305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049-47B8-97AF-67EEF3C371E5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data!$J$31:$P$31</c:f>
                <c:numCache>
                  <c:formatCode>General</c:formatCode>
                  <c:ptCount val="7"/>
                  <c:pt idx="0">
                    <c:v>2364.3180835073781</c:v>
                  </c:pt>
                  <c:pt idx="1">
                    <c:v>3240.5417928351249</c:v>
                  </c:pt>
                  <c:pt idx="2">
                    <c:v>1125.9563836036357</c:v>
                  </c:pt>
                  <c:pt idx="3">
                    <c:v>1732.0508075688774</c:v>
                  </c:pt>
                  <c:pt idx="4">
                    <c:v>16895.101196632248</c:v>
                  </c:pt>
                  <c:pt idx="5">
                    <c:v>10333.333333333334</c:v>
                  </c:pt>
                  <c:pt idx="6">
                    <c:v>67659.277100614796</c:v>
                  </c:pt>
                </c:numCache>
              </c:numRef>
            </c:plus>
            <c:minus>
              <c:numRef>
                <c:f>data!$J$31:$P$31</c:f>
                <c:numCache>
                  <c:formatCode>General</c:formatCode>
                  <c:ptCount val="7"/>
                  <c:pt idx="0">
                    <c:v>2364.3180835073781</c:v>
                  </c:pt>
                  <c:pt idx="1">
                    <c:v>3240.5417928351249</c:v>
                  </c:pt>
                  <c:pt idx="2">
                    <c:v>1125.9563836036357</c:v>
                  </c:pt>
                  <c:pt idx="3">
                    <c:v>1732.0508075688774</c:v>
                  </c:pt>
                  <c:pt idx="4">
                    <c:v>16895.101196632248</c:v>
                  </c:pt>
                  <c:pt idx="5">
                    <c:v>10333.333333333334</c:v>
                  </c:pt>
                  <c:pt idx="6">
                    <c:v>67659.277100614796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data!$B$20:$H$20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</c:numCache>
            </c:numRef>
          </c:xVal>
          <c:yVal>
            <c:numRef>
              <c:f>data!$B$31:$H$31</c:f>
              <c:numCache>
                <c:formatCode>General</c:formatCode>
                <c:ptCount val="7"/>
                <c:pt idx="0">
                  <c:v>73605</c:v>
                </c:pt>
                <c:pt idx="1">
                  <c:v>30138.333333333332</c:v>
                </c:pt>
                <c:pt idx="2">
                  <c:v>34338.333333333336</c:v>
                </c:pt>
                <c:pt idx="3">
                  <c:v>366305</c:v>
                </c:pt>
                <c:pt idx="4">
                  <c:v>710638.33333333337</c:v>
                </c:pt>
                <c:pt idx="5">
                  <c:v>851638.33333333337</c:v>
                </c:pt>
                <c:pt idx="6">
                  <c:v>1146971.6666666667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049-47B8-97AF-67EEF3C37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462696"/>
        <c:axId val="920463024"/>
      </c:scatterChart>
      <c:valAx>
        <c:axId val="920462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000" b="0" i="0" u="none" strike="noStrike" baseline="0">
                    <a:effectLst/>
                  </a:rPr>
                  <a:t>天数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0463024"/>
        <c:crosses val="autoZero"/>
        <c:crossBetween val="midCat"/>
      </c:valAx>
      <c:valAx>
        <c:axId val="9204630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细胞浓度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0462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work_sheet_irritante!$N$37</c:f>
              <c:strCache>
                <c:ptCount val="1"/>
                <c:pt idx="0">
                  <c:v>强壮前钩藻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work_sheet_irritante!$M$38:$M$176</c:f>
              <c:numCache>
                <c:formatCode>General</c:formatCode>
                <c:ptCount val="13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</c:numCache>
            </c:numRef>
          </c:xVal>
          <c:yVal>
            <c:numRef>
              <c:f>work_sheet_irritante!$N$38:$N$176</c:f>
              <c:numCache>
                <c:formatCode>General</c:formatCode>
                <c:ptCount val="139"/>
                <c:pt idx="0">
                  <c:v>-0.86558333333333337</c:v>
                </c:pt>
                <c:pt idx="1">
                  <c:v>-0.48575274725274725</c:v>
                </c:pt>
                <c:pt idx="2">
                  <c:v>-0.26964224137931037</c:v>
                </c:pt>
                <c:pt idx="3">
                  <c:v>-0.13016666666666668</c:v>
                </c:pt>
                <c:pt idx="4">
                  <c:v>-3.2701807228915664E-2</c:v>
                </c:pt>
                <c:pt idx="5">
                  <c:v>3.9248691099476443E-2</c:v>
                </c:pt>
                <c:pt idx="6">
                  <c:v>9.4543981481481493E-2</c:v>
                </c:pt>
                <c:pt idx="7">
                  <c:v>0.13836721991701245</c:v>
                </c:pt>
                <c:pt idx="8">
                  <c:v>0.173953007518797</c:v>
                </c:pt>
                <c:pt idx="9">
                  <c:v>0.20342439862542955</c:v>
                </c:pt>
                <c:pt idx="10">
                  <c:v>0.22823259493670886</c:v>
                </c:pt>
                <c:pt idx="11">
                  <c:v>0.24940322580645163</c:v>
                </c:pt>
                <c:pt idx="12">
                  <c:v>0.26768169398907105</c:v>
                </c:pt>
                <c:pt idx="13">
                  <c:v>0.28362276214833759</c:v>
                </c:pt>
                <c:pt idx="14">
                  <c:v>0.29764783653846155</c:v>
                </c:pt>
                <c:pt idx="15">
                  <c:v>0.31008276643990929</c:v>
                </c:pt>
                <c:pt idx="16">
                  <c:v>0.32118347639484979</c:v>
                </c:pt>
                <c:pt idx="17">
                  <c:v>0.33115376782077394</c:v>
                </c:pt>
                <c:pt idx="18">
                  <c:v>0.3401579457364341</c:v>
                </c:pt>
                <c:pt idx="19">
                  <c:v>0.34832994454713495</c:v>
                </c:pt>
                <c:pt idx="20">
                  <c:v>0.35578003533568903</c:v>
                </c:pt>
                <c:pt idx="21">
                  <c:v>0.36259983079526226</c:v>
                </c:pt>
                <c:pt idx="22">
                  <c:v>0.36886607142857147</c:v>
                </c:pt>
                <c:pt idx="23">
                  <c:v>0.37464352574102966</c:v>
                </c:pt>
                <c:pt idx="24">
                  <c:v>0.37998723723723726</c:v>
                </c:pt>
                <c:pt idx="25">
                  <c:v>0.3849442836468886</c:v>
                </c:pt>
                <c:pt idx="26">
                  <c:v>0.38955516759776532</c:v>
                </c:pt>
                <c:pt idx="27">
                  <c:v>0.39385492577597842</c:v>
                </c:pt>
                <c:pt idx="28">
                  <c:v>0.39787402088772844</c:v>
                </c:pt>
                <c:pt idx="29">
                  <c:v>0.4016390644753477</c:v>
                </c:pt>
                <c:pt idx="30">
                  <c:v>0.40517340686274511</c:v>
                </c:pt>
                <c:pt idx="31">
                  <c:v>0.40849762187871586</c:v>
                </c:pt>
                <c:pt idx="32">
                  <c:v>0.41162990762124713</c:v>
                </c:pt>
                <c:pt idx="33">
                  <c:v>0.41458641975308641</c:v>
                </c:pt>
                <c:pt idx="34">
                  <c:v>0.41738155021834061</c:v>
                </c:pt>
                <c:pt idx="35">
                  <c:v>0.42002816153028694</c:v>
                </c:pt>
                <c:pt idx="36">
                  <c:v>0.42253778467908909</c:v>
                </c:pt>
                <c:pt idx="37">
                  <c:v>0.42492078708375375</c:v>
                </c:pt>
                <c:pt idx="38">
                  <c:v>0.42718651574803151</c:v>
                </c:pt>
                <c:pt idx="39">
                  <c:v>0.42934341978866475</c:v>
                </c:pt>
                <c:pt idx="40">
                  <c:v>0.43139915572232646</c:v>
                </c:pt>
                <c:pt idx="41">
                  <c:v>0.4333606782768103</c:v>
                </c:pt>
                <c:pt idx="42">
                  <c:v>0.43523431899641574</c:v>
                </c:pt>
                <c:pt idx="43">
                  <c:v>0.43702585451358456</c:v>
                </c:pt>
                <c:pt idx="44">
                  <c:v>0.43874056603773587</c:v>
                </c:pt>
                <c:pt idx="45">
                  <c:v>0.44038329135180521</c:v>
                </c:pt>
                <c:pt idx="46">
                  <c:v>0.44195847039473685</c:v>
                </c:pt>
                <c:pt idx="47">
                  <c:v>0.44347018533440774</c:v>
                </c:pt>
                <c:pt idx="48">
                  <c:v>0.44492219589257509</c:v>
                </c:pt>
                <c:pt idx="49">
                  <c:v>0.44631797056545314</c:v>
                </c:pt>
                <c:pt idx="50">
                  <c:v>0.44766071428571425</c:v>
                </c:pt>
                <c:pt idx="51">
                  <c:v>0.44895339299030579</c:v>
                </c:pt>
                <c:pt idx="52">
                  <c:v>0.45019875549048316</c:v>
                </c:pt>
                <c:pt idx="53">
                  <c:v>0.45139935298346517</c:v>
                </c:pt>
                <c:pt idx="54">
                  <c:v>0.45255755649717516</c:v>
                </c:pt>
                <c:pt idx="55">
                  <c:v>0.45367557251908397</c:v>
                </c:pt>
                <c:pt idx="56">
                  <c:v>0.45475545702592091</c:v>
                </c:pt>
                <c:pt idx="57">
                  <c:v>0.45579912810194501</c:v>
                </c:pt>
                <c:pt idx="58">
                  <c:v>0.45680837730870716</c:v>
                </c:pt>
                <c:pt idx="59">
                  <c:v>0.45778487994808564</c:v>
                </c:pt>
                <c:pt idx="60">
                  <c:v>0.4587302043422733</c:v>
                </c:pt>
                <c:pt idx="61">
                  <c:v>0.45964582023884354</c:v>
                </c:pt>
                <c:pt idx="62">
                  <c:v>0.46053310643564355</c:v>
                </c:pt>
                <c:pt idx="63">
                  <c:v>0.46139335770871426</c:v>
                </c:pt>
                <c:pt idx="64">
                  <c:v>0.46222779111644657</c:v>
                </c:pt>
                <c:pt idx="65">
                  <c:v>0.46303755174452982</c:v>
                </c:pt>
                <c:pt idx="66">
                  <c:v>0.46382371794871796</c:v>
                </c:pt>
                <c:pt idx="67">
                  <c:v>0.46458730614589316</c:v>
                </c:pt>
                <c:pt idx="68">
                  <c:v>0.46532927519818801</c:v>
                </c:pt>
                <c:pt idx="69">
                  <c:v>0.46605053042992745</c:v>
                </c:pt>
                <c:pt idx="70">
                  <c:v>0.46675192731277532</c:v>
                </c:pt>
                <c:pt idx="71">
                  <c:v>0.46743427485062466</c:v>
                </c:pt>
                <c:pt idx="72">
                  <c:v>0.46809833869239015</c:v>
                </c:pt>
                <c:pt idx="73">
                  <c:v>0.46874484399788474</c:v>
                </c:pt>
                <c:pt idx="74">
                  <c:v>0.46937447807933197</c:v>
                </c:pt>
                <c:pt idx="75">
                  <c:v>0.46998789283874298</c:v>
                </c:pt>
                <c:pt idx="76">
                  <c:v>0.47058570701932861</c:v>
                </c:pt>
                <c:pt idx="77">
                  <c:v>0.47116850828729279</c:v>
                </c:pt>
                <c:pt idx="78">
                  <c:v>0.47173685515873021</c:v>
                </c:pt>
                <c:pt idx="79">
                  <c:v>0.47229127878490934</c:v>
                </c:pt>
                <c:pt idx="80">
                  <c:v>0.47283228460793808</c:v>
                </c:pt>
                <c:pt idx="81">
                  <c:v>0.47336035389765663</c:v>
                </c:pt>
                <c:pt idx="82">
                  <c:v>0.47387594517958409</c:v>
                </c:pt>
                <c:pt idx="83">
                  <c:v>0.47437949556282116</c:v>
                </c:pt>
                <c:pt idx="84">
                  <c:v>0.47487142197599264</c:v>
                </c:pt>
                <c:pt idx="85">
                  <c:v>0.47535212231857599</c:v>
                </c:pt>
                <c:pt idx="86">
                  <c:v>0.47582197653429598</c:v>
                </c:pt>
                <c:pt idx="87">
                  <c:v>0.47628134761267293</c:v>
                </c:pt>
                <c:pt idx="88">
                  <c:v>0.47673058252427186</c:v>
                </c:pt>
                <c:pt idx="89">
                  <c:v>0.47717001309471846</c:v>
                </c:pt>
                <c:pt idx="90">
                  <c:v>0.47759995682210704</c:v>
                </c:pt>
                <c:pt idx="91">
                  <c:v>0.4780207176420333</c:v>
                </c:pt>
                <c:pt idx="92">
                  <c:v>0.47843258664412514</c:v>
                </c:pt>
                <c:pt idx="93">
                  <c:v>0.47883584274362195</c:v>
                </c:pt>
                <c:pt idx="94">
                  <c:v>0.47923075331125831</c:v>
                </c:pt>
                <c:pt idx="95">
                  <c:v>0.47961757476444078</c:v>
                </c:pt>
                <c:pt idx="96">
                  <c:v>0.47999655312246547</c:v>
                </c:pt>
                <c:pt idx="97">
                  <c:v>0.4803679245283019</c:v>
                </c:pt>
                <c:pt idx="98">
                  <c:v>0.48073191573926871</c:v>
                </c:pt>
                <c:pt idx="99">
                  <c:v>0.48108874458874462</c:v>
                </c:pt>
                <c:pt idx="100">
                  <c:v>0.48143862042088853</c:v>
                </c:pt>
                <c:pt idx="101">
                  <c:v>0.48178174450019295</c:v>
                </c:pt>
                <c:pt idx="102">
                  <c:v>0.48211831039755354</c:v>
                </c:pt>
                <c:pt idx="103">
                  <c:v>0.48244850435441122</c:v>
                </c:pt>
                <c:pt idx="104">
                  <c:v>0.48277250562640661</c:v>
                </c:pt>
                <c:pt idx="105">
                  <c:v>0.48309048680787808</c:v>
                </c:pt>
                <c:pt idx="106">
                  <c:v>0.48340261413843894</c:v>
                </c:pt>
                <c:pt idx="107">
                  <c:v>0.4837090477927764</c:v>
                </c:pt>
                <c:pt idx="108">
                  <c:v>0.48400994215473608</c:v>
                </c:pt>
                <c:pt idx="109">
                  <c:v>0.48430544607667503</c:v>
                </c:pt>
                <c:pt idx="110">
                  <c:v>0.484595703125</c:v>
                </c:pt>
                <c:pt idx="111">
                  <c:v>0.48488085181274204</c:v>
                </c:pt>
                <c:pt idx="112">
                  <c:v>0.48516102581995818</c:v>
                </c:pt>
                <c:pt idx="113">
                  <c:v>0.48543635420269804</c:v>
                </c:pt>
                <c:pt idx="114">
                  <c:v>0.48570696159122084</c:v>
                </c:pt>
                <c:pt idx="115">
                  <c:v>0.48597296837810267</c:v>
                </c:pt>
                <c:pt idx="116">
                  <c:v>0.4862344908968308</c:v>
                </c:pt>
                <c:pt idx="117">
                  <c:v>0.48649164159144104</c:v>
                </c:pt>
                <c:pt idx="118">
                  <c:v>0.48674452917771888</c:v>
                </c:pt>
                <c:pt idx="119">
                  <c:v>0.48699325879644856</c:v>
                </c:pt>
                <c:pt idx="120">
                  <c:v>0.487237932159165</c:v>
                </c:pt>
                <c:pt idx="121">
                  <c:v>0.4874786476868328</c:v>
                </c:pt>
                <c:pt idx="122">
                  <c:v>0.48771550064184854</c:v>
                </c:pt>
                <c:pt idx="123">
                  <c:v>0.48794858325374085</c:v>
                </c:pt>
                <c:pt idx="124">
                  <c:v>0.48817798483891345</c:v>
                </c:pt>
                <c:pt idx="125">
                  <c:v>0.48840379191476024</c:v>
                </c:pt>
                <c:pt idx="126">
                  <c:v>0.48862608830845777</c:v>
                </c:pt>
                <c:pt idx="127">
                  <c:v>0.48884495526072202</c:v>
                </c:pt>
                <c:pt idx="128">
                  <c:v>0.48906047152480098</c:v>
                </c:pt>
                <c:pt idx="129">
                  <c:v>0.48927271346095413</c:v>
                </c:pt>
                <c:pt idx="130">
                  <c:v>0.48948175512665859</c:v>
                </c:pt>
                <c:pt idx="131">
                  <c:v>0.48968766836276567</c:v>
                </c:pt>
                <c:pt idx="132">
                  <c:v>0.48989052287581702</c:v>
                </c:pt>
                <c:pt idx="133">
                  <c:v>0.49009038631672075</c:v>
                </c:pt>
                <c:pt idx="134">
                  <c:v>0.49028732435597189</c:v>
                </c:pt>
                <c:pt idx="135">
                  <c:v>0.49048140075559432</c:v>
                </c:pt>
                <c:pt idx="136">
                  <c:v>0.49067267743796888</c:v>
                </c:pt>
                <c:pt idx="137">
                  <c:v>0.49086121455170439</c:v>
                </c:pt>
                <c:pt idx="138">
                  <c:v>0.49104707053469854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33-4AA2-8BD2-9E3BEBEBC892}"/>
            </c:ext>
          </c:extLst>
        </c:ser>
        <c:ser>
          <c:idx val="1"/>
          <c:order val="1"/>
          <c:tx>
            <c:strRef>
              <c:f>work_sheet_irritante!$O$37</c:f>
              <c:strCache>
                <c:ptCount val="1"/>
                <c:pt idx="0">
                  <c:v>东海原甲藻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work_sheet_irritante!$M$38:$M$176</c:f>
              <c:numCache>
                <c:formatCode>General</c:formatCode>
                <c:ptCount val="13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</c:numCache>
            </c:numRef>
          </c:xVal>
          <c:yVal>
            <c:numRef>
              <c:f>work_sheet_irritante!$O$38:$O$176</c:f>
              <c:numCache>
                <c:formatCode>General</c:formatCode>
                <c:ptCount val="139"/>
                <c:pt idx="0">
                  <c:v>-1.486375</c:v>
                </c:pt>
                <c:pt idx="1">
                  <c:v>-0.5200555555555556</c:v>
                </c:pt>
                <c:pt idx="2">
                  <c:v>-0.24396428571428572</c:v>
                </c:pt>
                <c:pt idx="3">
                  <c:v>-0.11318421052631579</c:v>
                </c:pt>
                <c:pt idx="4">
                  <c:v>-3.6895833333333336E-2</c:v>
                </c:pt>
                <c:pt idx="5">
                  <c:v>1.3086206896551725E-2</c:v>
                </c:pt>
                <c:pt idx="6">
                  <c:v>4.8367647058823529E-2</c:v>
                </c:pt>
                <c:pt idx="7">
                  <c:v>7.4602564102564106E-2</c:v>
                </c:pt>
                <c:pt idx="8">
                  <c:v>9.4875000000000001E-2</c:v>
                </c:pt>
                <c:pt idx="9">
                  <c:v>0.11101020408163266</c:v>
                </c:pt>
                <c:pt idx="10">
                  <c:v>0.12415740740740741</c:v>
                </c:pt>
                <c:pt idx="11">
                  <c:v>0.13507627118644069</c:v>
                </c:pt>
                <c:pt idx="12">
                  <c:v>0.14428906250000001</c:v>
                </c:pt>
                <c:pt idx="13">
                  <c:v>0.15216666666666667</c:v>
                </c:pt>
                <c:pt idx="14">
                  <c:v>0.15897972972972974</c:v>
                </c:pt>
                <c:pt idx="15">
                  <c:v>0.16493037974683541</c:v>
                </c:pt>
                <c:pt idx="16">
                  <c:v>0.17017261904761904</c:v>
                </c:pt>
                <c:pt idx="17">
                  <c:v>0.17482584269662921</c:v>
                </c:pt>
                <c:pt idx="18">
                  <c:v>0.1789840425531915</c:v>
                </c:pt>
                <c:pt idx="19">
                  <c:v>0.18272222222222223</c:v>
                </c:pt>
                <c:pt idx="20">
                  <c:v>0.18610096153846156</c:v>
                </c:pt>
                <c:pt idx="21">
                  <c:v>0.1891697247706422</c:v>
                </c:pt>
                <c:pt idx="22">
                  <c:v>0.19196929824561404</c:v>
                </c:pt>
                <c:pt idx="23">
                  <c:v>0.19453361344537815</c:v>
                </c:pt>
                <c:pt idx="24">
                  <c:v>0.19689112903225808</c:v>
                </c:pt>
                <c:pt idx="25">
                  <c:v>0.19906589147286824</c:v>
                </c:pt>
                <c:pt idx="26">
                  <c:v>0.20107835820895523</c:v>
                </c:pt>
                <c:pt idx="27">
                  <c:v>0.20294604316546763</c:v>
                </c:pt>
                <c:pt idx="28">
                  <c:v>0.20468402777777778</c:v>
                </c:pt>
                <c:pt idx="29">
                  <c:v>0.20630536912751676</c:v>
                </c:pt>
                <c:pt idx="30">
                  <c:v>0.20782142857142857</c:v>
                </c:pt>
                <c:pt idx="31">
                  <c:v>0.20924213836477987</c:v>
                </c:pt>
                <c:pt idx="32">
                  <c:v>0.21057621951219513</c:v>
                </c:pt>
                <c:pt idx="33">
                  <c:v>0.21183136094674557</c:v>
                </c:pt>
                <c:pt idx="34">
                  <c:v>0.21301436781609195</c:v>
                </c:pt>
                <c:pt idx="35">
                  <c:v>0.21413128491620112</c:v>
                </c:pt>
                <c:pt idx="36">
                  <c:v>0.2151875</c:v>
                </c:pt>
                <c:pt idx="37">
                  <c:v>0.21618783068783071</c:v>
                </c:pt>
                <c:pt idx="38">
                  <c:v>0.21713659793814433</c:v>
                </c:pt>
                <c:pt idx="39">
                  <c:v>0.21803768844221105</c:v>
                </c:pt>
                <c:pt idx="40">
                  <c:v>0.21889460784313727</c:v>
                </c:pt>
                <c:pt idx="41">
                  <c:v>0.21971052631578947</c:v>
                </c:pt>
                <c:pt idx="42">
                  <c:v>0.22048831775700936</c:v>
                </c:pt>
                <c:pt idx="43">
                  <c:v>0.22123059360730593</c:v>
                </c:pt>
                <c:pt idx="44">
                  <c:v>0.22193973214285714</c:v>
                </c:pt>
                <c:pt idx="45">
                  <c:v>0.22261790393013101</c:v>
                </c:pt>
                <c:pt idx="46">
                  <c:v>0.22326709401709405</c:v>
                </c:pt>
                <c:pt idx="47">
                  <c:v>0.22388912133891214</c:v>
                </c:pt>
                <c:pt idx="48">
                  <c:v>0.22448565573770493</c:v>
                </c:pt>
                <c:pt idx="49">
                  <c:v>0.22505823293172689</c:v>
                </c:pt>
                <c:pt idx="50">
                  <c:v>0.22560826771653542</c:v>
                </c:pt>
                <c:pt idx="51">
                  <c:v>0.22613706563706565</c:v>
                </c:pt>
                <c:pt idx="52">
                  <c:v>0.22664583333333335</c:v>
                </c:pt>
                <c:pt idx="53">
                  <c:v>0.227135687732342</c:v>
                </c:pt>
                <c:pt idx="54">
                  <c:v>0.22760766423357665</c:v>
                </c:pt>
                <c:pt idx="55">
                  <c:v>0.22806272401433691</c:v>
                </c:pt>
                <c:pt idx="56">
                  <c:v>0.22850176056338031</c:v>
                </c:pt>
                <c:pt idx="57">
                  <c:v>0.22892560553633218</c:v>
                </c:pt>
                <c:pt idx="58">
                  <c:v>0.22933503401360544</c:v>
                </c:pt>
                <c:pt idx="59">
                  <c:v>0.22973076923076924</c:v>
                </c:pt>
                <c:pt idx="60">
                  <c:v>0.23011348684210525</c:v>
                </c:pt>
                <c:pt idx="61">
                  <c:v>0.23048381877022656</c:v>
                </c:pt>
                <c:pt idx="62">
                  <c:v>0.2308423566878981</c:v>
                </c:pt>
                <c:pt idx="63">
                  <c:v>0.2311896551724138</c:v>
                </c:pt>
                <c:pt idx="64">
                  <c:v>0.23152623456790122</c:v>
                </c:pt>
                <c:pt idx="65">
                  <c:v>0.23185258358662614</c:v>
                </c:pt>
                <c:pt idx="66">
                  <c:v>0.23216916167664672</c:v>
                </c:pt>
                <c:pt idx="67">
                  <c:v>0.23247640117994101</c:v>
                </c:pt>
                <c:pt idx="68">
                  <c:v>0.23277470930232558</c:v>
                </c:pt>
                <c:pt idx="69">
                  <c:v>0.23306446991404012</c:v>
                </c:pt>
                <c:pt idx="70">
                  <c:v>0.2333460451977401</c:v>
                </c:pt>
                <c:pt idx="71">
                  <c:v>0.23361977715877438</c:v>
                </c:pt>
                <c:pt idx="72">
                  <c:v>0.23388598901098903</c:v>
                </c:pt>
                <c:pt idx="73">
                  <c:v>0.23414498644986451</c:v>
                </c:pt>
                <c:pt idx="74">
                  <c:v>0.2343970588235294</c:v>
                </c:pt>
                <c:pt idx="75">
                  <c:v>0.23464248021108178</c:v>
                </c:pt>
                <c:pt idx="76">
                  <c:v>0.23488151041666669</c:v>
                </c:pt>
                <c:pt idx="77">
                  <c:v>0.23511439588688945</c:v>
                </c:pt>
                <c:pt idx="78">
                  <c:v>0.23534137055837565</c:v>
                </c:pt>
                <c:pt idx="79">
                  <c:v>0.235562656641604</c:v>
                </c:pt>
                <c:pt idx="80">
                  <c:v>0.23577846534653465</c:v>
                </c:pt>
                <c:pt idx="81">
                  <c:v>0.23598899755501224</c:v>
                </c:pt>
                <c:pt idx="82">
                  <c:v>0.23619444444444446</c:v>
                </c:pt>
                <c:pt idx="83">
                  <c:v>0.23639498806682577</c:v>
                </c:pt>
                <c:pt idx="84">
                  <c:v>0.23659080188679246</c:v>
                </c:pt>
                <c:pt idx="85">
                  <c:v>0.23678205128205126</c:v>
                </c:pt>
                <c:pt idx="86">
                  <c:v>0.23696889400921659</c:v>
                </c:pt>
                <c:pt idx="87">
                  <c:v>0.23715148063781322</c:v>
                </c:pt>
                <c:pt idx="88">
                  <c:v>0.23732995495495499</c:v>
                </c:pt>
                <c:pt idx="89">
                  <c:v>0.23750445434298439</c:v>
                </c:pt>
                <c:pt idx="90">
                  <c:v>0.23767511013215861</c:v>
                </c:pt>
                <c:pt idx="91">
                  <c:v>0.23784204793028321</c:v>
                </c:pt>
                <c:pt idx="92">
                  <c:v>0.23800538793103448</c:v>
                </c:pt>
                <c:pt idx="93">
                  <c:v>0.23816524520255866</c:v>
                </c:pt>
                <c:pt idx="94">
                  <c:v>0.2383217299578059</c:v>
                </c:pt>
                <c:pt idx="95">
                  <c:v>0.23847494780793321</c:v>
                </c:pt>
                <c:pt idx="96">
                  <c:v>0.23862499999999998</c:v>
                </c:pt>
                <c:pt idx="97">
                  <c:v>0.23877198364008181</c:v>
                </c:pt>
                <c:pt idx="98">
                  <c:v>0.23891599190283402</c:v>
                </c:pt>
                <c:pt idx="99">
                  <c:v>0.23905711422845691</c:v>
                </c:pt>
                <c:pt idx="100">
                  <c:v>0.23919543650793651</c:v>
                </c:pt>
                <c:pt idx="101">
                  <c:v>0.23933104125736737</c:v>
                </c:pt>
                <c:pt idx="102">
                  <c:v>0.23946400778210117</c:v>
                </c:pt>
                <c:pt idx="103">
                  <c:v>0.23959441233140658</c:v>
                </c:pt>
                <c:pt idx="104">
                  <c:v>0.23972232824427481</c:v>
                </c:pt>
                <c:pt idx="105">
                  <c:v>0.23984782608695654</c:v>
                </c:pt>
                <c:pt idx="106">
                  <c:v>0.23997097378277152</c:v>
                </c:pt>
                <c:pt idx="107">
                  <c:v>0.24009183673469389</c:v>
                </c:pt>
                <c:pt idx="108">
                  <c:v>0.2402104779411765</c:v>
                </c:pt>
                <c:pt idx="109">
                  <c:v>0.24032695810564664</c:v>
                </c:pt>
                <c:pt idx="110">
                  <c:v>0.2404413357400722</c:v>
                </c:pt>
                <c:pt idx="111">
                  <c:v>0.24055366726296959</c:v>
                </c:pt>
                <c:pt idx="112">
                  <c:v>0.2406640070921986</c:v>
                </c:pt>
                <c:pt idx="113">
                  <c:v>0.24077240773286471</c:v>
                </c:pt>
                <c:pt idx="114">
                  <c:v>0.24087891986062718</c:v>
                </c:pt>
                <c:pt idx="115">
                  <c:v>0.24098359240069087</c:v>
                </c:pt>
                <c:pt idx="116">
                  <c:v>0.24108647260273972</c:v>
                </c:pt>
                <c:pt idx="117">
                  <c:v>0.24118760611205434</c:v>
                </c:pt>
                <c:pt idx="118">
                  <c:v>0.24128703703703705</c:v>
                </c:pt>
                <c:pt idx="119">
                  <c:v>0.2413848080133556</c:v>
                </c:pt>
                <c:pt idx="120">
                  <c:v>0.24148096026490068</c:v>
                </c:pt>
                <c:pt idx="121">
                  <c:v>0.24157553366174056</c:v>
                </c:pt>
                <c:pt idx="122">
                  <c:v>0.24166856677524431</c:v>
                </c:pt>
                <c:pt idx="123">
                  <c:v>0.24176009693053313</c:v>
                </c:pt>
                <c:pt idx="124">
                  <c:v>0.24185016025641026</c:v>
                </c:pt>
                <c:pt idx="125">
                  <c:v>0.24193879173290939</c:v>
                </c:pt>
                <c:pt idx="126">
                  <c:v>0.24202602523659306</c:v>
                </c:pt>
                <c:pt idx="127">
                  <c:v>0.24211189358372456</c:v>
                </c:pt>
                <c:pt idx="128">
                  <c:v>0.24219642857142859</c:v>
                </c:pt>
                <c:pt idx="129">
                  <c:v>0.24227966101694914</c:v>
                </c:pt>
                <c:pt idx="130">
                  <c:v>0.24236162079510704</c:v>
                </c:pt>
                <c:pt idx="131">
                  <c:v>0.24244233687405159</c:v>
                </c:pt>
                <c:pt idx="132">
                  <c:v>0.24252183734939758</c:v>
                </c:pt>
                <c:pt idx="133">
                  <c:v>0.24260014947683112</c:v>
                </c:pt>
                <c:pt idx="134">
                  <c:v>0.2426772997032641</c:v>
                </c:pt>
                <c:pt idx="135">
                  <c:v>0.24275331369661268</c:v>
                </c:pt>
                <c:pt idx="136">
                  <c:v>0.24282821637426899</c:v>
                </c:pt>
                <c:pt idx="137">
                  <c:v>0.24290203193033383</c:v>
                </c:pt>
                <c:pt idx="138">
                  <c:v>0.24297478386167148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33-4AA2-8BD2-9E3BEBEBC892}"/>
            </c:ext>
          </c:extLst>
        </c:ser>
        <c:ser>
          <c:idx val="2"/>
          <c:order val="2"/>
          <c:tx>
            <c:strRef>
              <c:f>work_sheet_irritante!$P$37</c:f>
              <c:strCache>
                <c:ptCount val="1"/>
                <c:pt idx="0">
                  <c:v>海洋卡盾藻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work_sheet_irritante!$M$38:$M$176</c:f>
              <c:numCache>
                <c:formatCode>General</c:formatCode>
                <c:ptCount val="13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</c:numCache>
            </c:numRef>
          </c:xVal>
          <c:yVal>
            <c:numRef>
              <c:f>work_sheet_irritante!$P$38:$P$176</c:f>
              <c:numCache>
                <c:formatCode>General</c:formatCode>
                <c:ptCount val="139"/>
                <c:pt idx="0">
                  <c:v>-0.18896537061152893</c:v>
                </c:pt>
                <c:pt idx="1">
                  <c:v>8.5473655380191013E-2</c:v>
                </c:pt>
                <c:pt idx="2">
                  <c:v>0.16050484279974131</c:v>
                </c:pt>
                <c:pt idx="3">
                  <c:v>0.195546483182058</c:v>
                </c:pt>
                <c:pt idx="4">
                  <c:v>0.21584163415773458</c:v>
                </c:pt>
                <c:pt idx="5">
                  <c:v>0.22908071912581221</c:v>
                </c:pt>
                <c:pt idx="6">
                  <c:v>0.23839858779066836</c:v>
                </c:pt>
                <c:pt idx="7">
                  <c:v>0.24531263302091955</c:v>
                </c:pt>
                <c:pt idx="8">
                  <c:v>0.25064678367650989</c:v>
                </c:pt>
                <c:pt idx="9">
                  <c:v>0.25488703455715123</c:v>
                </c:pt>
                <c:pt idx="10">
                  <c:v>0.25833858790574132</c:v>
                </c:pt>
                <c:pt idx="11">
                  <c:v>0.26120276978423385</c:v>
                </c:pt>
                <c:pt idx="12">
                  <c:v>0.26361775771728613</c:v>
                </c:pt>
                <c:pt idx="13">
                  <c:v>0.26568153955560209</c:v>
                </c:pt>
                <c:pt idx="14">
                  <c:v>0.26746553474859247</c:v>
                </c:pt>
                <c:pt idx="15">
                  <c:v>0.26902302739748635</c:v>
                </c:pt>
                <c:pt idx="16">
                  <c:v>0.2703945789713082</c:v>
                </c:pt>
                <c:pt idx="17">
                  <c:v>0.27161161163416614</c:v>
                </c:pt>
                <c:pt idx="18">
                  <c:v>0.27269884506312214</c:v>
                </c:pt>
                <c:pt idx="19">
                  <c:v>0.27367599306215806</c:v>
                </c:pt>
                <c:pt idx="20">
                  <c:v>0.27455896964901644</c:v>
                </c:pt>
                <c:pt idx="21">
                  <c:v>0.2753607624672797</c:v>
                </c:pt>
                <c:pt idx="22">
                  <c:v>0.27609207587372664</c:v>
                </c:pt>
                <c:pt idx="23">
                  <c:v>0.27676181157888796</c:v>
                </c:pt>
                <c:pt idx="24">
                  <c:v>0.27737743278063587</c:v>
                </c:pt>
                <c:pt idx="25">
                  <c:v>0.27794524345948013</c:v>
                </c:pt>
                <c:pt idx="26">
                  <c:v>0.27847060503413884</c:v>
                </c:pt>
                <c:pt idx="27">
                  <c:v>0.27895810617694816</c:v>
                </c:pt>
                <c:pt idx="28">
                  <c:v>0.2794116971926654</c:v>
                </c:pt>
                <c:pt idx="29">
                  <c:v>0.27983479729797861</c:v>
                </c:pt>
                <c:pt idx="30">
                  <c:v>0.28023038097015723</c:v>
                </c:pt>
                <c:pt idx="31">
                  <c:v>0.28060104797915381</c:v>
                </c:pt>
                <c:pt idx="32">
                  <c:v>0.28094908059039087</c:v>
                </c:pt>
                <c:pt idx="33">
                  <c:v>0.28127649059892973</c:v>
                </c:pt>
                <c:pt idx="34">
                  <c:v>0.28158505824322483</c:v>
                </c:pt>
                <c:pt idx="35">
                  <c:v>0.28187636458836213</c:v>
                </c:pt>
                <c:pt idx="36">
                  <c:v>0.28215181862260402</c:v>
                </c:pt>
                <c:pt idx="37">
                  <c:v>0.28241268004748821</c:v>
                </c:pt>
                <c:pt idx="38">
                  <c:v>0.28266007853936798</c:v>
                </c:pt>
                <c:pt idx="39">
                  <c:v>0.28289503010373679</c:v>
                </c:pt>
                <c:pt idx="40">
                  <c:v>0.28311845102170319</c:v>
                </c:pt>
                <c:pt idx="41">
                  <c:v>0.28333116979230483</c:v>
                </c:pt>
                <c:pt idx="42">
                  <c:v>0.28353393739880717</c:v>
                </c:pt>
                <c:pt idx="43">
                  <c:v>0.28372743616713453</c:v>
                </c:pt>
                <c:pt idx="44">
                  <c:v>0.28391228743664609</c:v>
                </c:pt>
                <c:pt idx="45">
                  <c:v>0.28408905822496416</c:v>
                </c:pt>
                <c:pt idx="46">
                  <c:v>0.28425826703747004</c:v>
                </c:pt>
                <c:pt idx="47">
                  <c:v>0.28442038894684973</c:v>
                </c:pt>
                <c:pt idx="48">
                  <c:v>0.28457586004749702</c:v>
                </c:pt>
                <c:pt idx="49">
                  <c:v>0.28472508137272995</c:v>
                </c:pt>
                <c:pt idx="50">
                  <c:v>0.28486842234891102</c:v>
                </c:pt>
                <c:pt idx="51">
                  <c:v>0.28500622384910962</c:v>
                </c:pt>
                <c:pt idx="52">
                  <c:v>0.28513880089944482</c:v>
                </c:pt>
                <c:pt idx="53">
                  <c:v>0.28526644508333932</c:v>
                </c:pt>
                <c:pt idx="54">
                  <c:v>0.28538942668230555</c:v>
                </c:pt>
                <c:pt idx="55">
                  <c:v>0.28550799658634385</c:v>
                </c:pt>
                <c:pt idx="56">
                  <c:v>0.28562238800236955</c:v>
                </c:pt>
                <c:pt idx="57">
                  <c:v>0.28573281798514838</c:v>
                </c:pt>
                <c:pt idx="58">
                  <c:v>0.28583948881188798</c:v>
                </c:pt>
                <c:pt idx="59">
                  <c:v>0.28594258921880145</c:v>
                </c:pt>
                <c:pt idx="60">
                  <c:v>0.2860422955155455</c:v>
                </c:pt>
                <c:pt idx="61">
                  <c:v>0.28613877259137843</c:v>
                </c:pt>
                <c:pt idx="62">
                  <c:v>0.28623217482511465</c:v>
                </c:pt>
                <c:pt idx="63">
                  <c:v>0.28632264690944076</c:v>
                </c:pt>
                <c:pt idx="64">
                  <c:v>0.28641032459884974</c:v>
                </c:pt>
                <c:pt idx="65">
                  <c:v>0.28649533538932487</c:v>
                </c:pt>
                <c:pt idx="66">
                  <c:v>0.28657779913693171</c:v>
                </c:pt>
                <c:pt idx="67">
                  <c:v>0.28665782862162803</c:v>
                </c:pt>
                <c:pt idx="68">
                  <c:v>0.28673553006187119</c:v>
                </c:pt>
                <c:pt idx="69">
                  <c:v>0.28681100358495909</c:v>
                </c:pt>
                <c:pt idx="70">
                  <c:v>0.28688434365748566</c:v>
                </c:pt>
                <c:pt idx="71">
                  <c:v>0.28695563947980102</c:v>
                </c:pt>
                <c:pt idx="72">
                  <c:v>0.28702497534793975</c:v>
                </c:pt>
                <c:pt idx="73">
                  <c:v>0.28709243098610565</c:v>
                </c:pt>
                <c:pt idx="74">
                  <c:v>0.28715808185246949</c:v>
                </c:pt>
                <c:pt idx="75">
                  <c:v>0.2872219994207455</c:v>
                </c:pt>
                <c:pt idx="76">
                  <c:v>0.28728425143975694</c:v>
                </c:pt>
                <c:pt idx="77">
                  <c:v>0.28734490217297082</c:v>
                </c:pt>
                <c:pt idx="78">
                  <c:v>0.28740401261978343</c:v>
                </c:pt>
                <c:pt idx="79">
                  <c:v>0.28746164072015762</c:v>
                </c:pt>
                <c:pt idx="80">
                  <c:v>0.28751784154405546</c:v>
                </c:pt>
                <c:pt idx="81">
                  <c:v>0.28757266746696802</c:v>
                </c:pt>
                <c:pt idx="82">
                  <c:v>0.2876261683327182</c:v>
                </c:pt>
                <c:pt idx="83">
                  <c:v>0.28767839160460085</c:v>
                </c:pt>
                <c:pt idx="84">
                  <c:v>0.28772938250582214</c:v>
                </c:pt>
                <c:pt idx="85">
                  <c:v>0.28777918415011378</c:v>
                </c:pt>
                <c:pt idx="86">
                  <c:v>0.28782783766331216</c:v>
                </c:pt>
                <c:pt idx="87">
                  <c:v>0.28787538229662629</c:v>
                </c:pt>
                <c:pt idx="88">
                  <c:v>0.28792185553224725</c:v>
                </c:pt>
                <c:pt idx="89">
                  <c:v>0.28796729318189762</c:v>
                </c:pt>
                <c:pt idx="90">
                  <c:v>0.28801172947886633</c:v>
                </c:pt>
                <c:pt idx="91">
                  <c:v>0.28805519716402395</c:v>
                </c:pt>
                <c:pt idx="92">
                  <c:v>0.28809772756627466</c:v>
                </c:pt>
                <c:pt idx="93">
                  <c:v>0.2881393506778589</c:v>
                </c:pt>
                <c:pt idx="94">
                  <c:v>0.28818009522488786</c:v>
                </c:pt>
                <c:pt idx="95">
                  <c:v>0.28821998873345805</c:v>
                </c:pt>
                <c:pt idx="96">
                  <c:v>0.28825905759166626</c:v>
                </c:pt>
                <c:pt idx="97">
                  <c:v>0.28829732710781725</c:v>
                </c:pt>
                <c:pt idx="98">
                  <c:v>0.28833482156509588</c:v>
                </c:pt>
                <c:pt idx="99">
                  <c:v>0.2883715642729498</c:v>
                </c:pt>
                <c:pt idx="100">
                  <c:v>0.28840757761541291</c:v>
                </c:pt>
                <c:pt idx="101">
                  <c:v>0.28844288309657917</c:v>
                </c:pt>
                <c:pt idx="102">
                  <c:v>0.28847750138342071</c:v>
                </c:pt>
                <c:pt idx="103">
                  <c:v>0.28851145234613046</c:v>
                </c:pt>
                <c:pt idx="104">
                  <c:v>0.28854475509615324</c:v>
                </c:pt>
                <c:pt idx="105">
                  <c:v>0.28857742802205971</c:v>
                </c:pt>
                <c:pt idx="106">
                  <c:v>0.28860948882340404</c:v>
                </c:pt>
                <c:pt idx="107">
                  <c:v>0.28864095454269562</c:v>
                </c:pt>
                <c:pt idx="108">
                  <c:v>0.28867184159560777</c:v>
                </c:pt>
                <c:pt idx="109">
                  <c:v>0.28870216579953406</c:v>
                </c:pt>
                <c:pt idx="110">
                  <c:v>0.28873194240059857</c:v>
                </c:pt>
                <c:pt idx="111">
                  <c:v>0.28876118609921525</c:v>
                </c:pt>
                <c:pt idx="112">
                  <c:v>0.28878991107428703</c:v>
                </c:pt>
                <c:pt idx="113">
                  <c:v>0.28881813100612957</c:v>
                </c:pt>
                <c:pt idx="114">
                  <c:v>0.28884585909819505</c:v>
                </c:pt>
                <c:pt idx="115">
                  <c:v>0.28887310809767103</c:v>
                </c:pt>
                <c:pt idx="116">
                  <c:v>0.28889989031502006</c:v>
                </c:pt>
                <c:pt idx="117">
                  <c:v>0.28892621764252385</c:v>
                </c:pt>
                <c:pt idx="118">
                  <c:v>0.28895210157189055</c:v>
                </c:pt>
                <c:pt idx="119">
                  <c:v>0.28897755321097984</c:v>
                </c:pt>
                <c:pt idx="120">
                  <c:v>0.28900258329969697</c:v>
                </c:pt>
                <c:pt idx="121">
                  <c:v>0.28902720222510342</c:v>
                </c:pt>
                <c:pt idx="122">
                  <c:v>0.28905142003578904</c:v>
                </c:pt>
                <c:pt idx="123">
                  <c:v>0.28907524645554744</c:v>
                </c:pt>
                <c:pt idx="124">
                  <c:v>0.28909869089639373</c:v>
                </c:pt>
                <c:pt idx="125">
                  <c:v>0.28912176247096077</c:v>
                </c:pt>
                <c:pt idx="126">
                  <c:v>0.28914447000430915</c:v>
                </c:pt>
                <c:pt idx="127">
                  <c:v>0.28916682204518196</c:v>
                </c:pt>
                <c:pt idx="128">
                  <c:v>0.28918882687673575</c:v>
                </c:pt>
                <c:pt idx="129">
                  <c:v>0.28921049252677439</c:v>
                </c:pt>
                <c:pt idx="130">
                  <c:v>0.28923182677751419</c:v>
                </c:pt>
                <c:pt idx="131">
                  <c:v>0.28925283717490374</c:v>
                </c:pt>
                <c:pt idx="132">
                  <c:v>0.28927353103752285</c:v>
                </c:pt>
                <c:pt idx="133">
                  <c:v>0.28929391546508199</c:v>
                </c:pt>
                <c:pt idx="134">
                  <c:v>0.28931399734654345</c:v>
                </c:pt>
                <c:pt idx="135">
                  <c:v>0.2893337833678839</c:v>
                </c:pt>
                <c:pt idx="136">
                  <c:v>0.28935328001951549</c:v>
                </c:pt>
                <c:pt idx="137">
                  <c:v>0.28937249360338468</c:v>
                </c:pt>
                <c:pt idx="138">
                  <c:v>0.28939143023976349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33-4AA2-8BD2-9E3BEBEBC892}"/>
            </c:ext>
          </c:extLst>
        </c:ser>
        <c:ser>
          <c:idx val="3"/>
          <c:order val="3"/>
          <c:tx>
            <c:strRef>
              <c:f>work_sheet_irritante!$Q$37</c:f>
              <c:strCache>
                <c:ptCount val="1"/>
                <c:pt idx="0">
                  <c:v>中肋骨条藻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work_sheet_irritante!$M$38:$M$176</c:f>
              <c:numCache>
                <c:formatCode>General</c:formatCode>
                <c:ptCount val="13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</c:numCache>
            </c:numRef>
          </c:xVal>
          <c:yVal>
            <c:numRef>
              <c:f>work_sheet_irritante!$Q$38:$Q$176</c:f>
              <c:numCache>
                <c:formatCode>General</c:formatCode>
                <c:ptCount val="139"/>
                <c:pt idx="0">
                  <c:v>-1.2128792769528729</c:v>
                </c:pt>
                <c:pt idx="1">
                  <c:v>-0.447481243301179</c:v>
                </c:pt>
                <c:pt idx="2">
                  <c:v>-0.15466781921462089</c:v>
                </c:pt>
                <c:pt idx="3">
                  <c:v>0</c:v>
                </c:pt>
                <c:pt idx="4">
                  <c:v>9.5625286303252413E-2</c:v>
                </c:pt>
                <c:pt idx="5">
                  <c:v>0.16059751250160278</c:v>
                </c:pt>
                <c:pt idx="6">
                  <c:v>0.2076196264780639</c:v>
                </c:pt>
                <c:pt idx="7">
                  <c:v>0.24322749781532191</c:v>
                </c:pt>
                <c:pt idx="8">
                  <c:v>0.27112737033509399</c:v>
                </c:pt>
                <c:pt idx="9">
                  <c:v>0.29357762325181658</c:v>
                </c:pt>
                <c:pt idx="10">
                  <c:v>0.31203288490284004</c:v>
                </c:pt>
                <c:pt idx="11">
                  <c:v>0.32747238381593569</c:v>
                </c:pt>
                <c:pt idx="12">
                  <c:v>0.34057949120792791</c:v>
                </c:pt>
                <c:pt idx="13">
                  <c:v>0.35184560930389347</c:v>
                </c:pt>
                <c:pt idx="14">
                  <c:v>0.36163315659614675</c:v>
                </c:pt>
                <c:pt idx="15">
                  <c:v>0.37021528154096262</c:v>
                </c:pt>
                <c:pt idx="16">
                  <c:v>0.37780175414172346</c:v>
                </c:pt>
                <c:pt idx="17">
                  <c:v>0.38455634019035922</c:v>
                </c:pt>
                <c:pt idx="18">
                  <c:v>0.39060875712087817</c:v>
                </c:pt>
                <c:pt idx="19">
                  <c:v>0.39606308549745051</c:v>
                </c:pt>
                <c:pt idx="20">
                  <c:v>0.4010038042864138</c:v>
                </c:pt>
                <c:pt idx="21">
                  <c:v>0.40550019784884345</c:v>
                </c:pt>
                <c:pt idx="22">
                  <c:v>0.40960962511618298</c:v>
                </c:pt>
                <c:pt idx="23">
                  <c:v>0.41337997953727845</c:v>
                </c:pt>
                <c:pt idx="24">
                  <c:v>0.41685156423341463</c:v>
                </c:pt>
                <c:pt idx="25">
                  <c:v>0.42005853837007229</c:v>
                </c:pt>
                <c:pt idx="26">
                  <c:v>0.42303004493524038</c:v>
                </c:pt>
                <c:pt idx="27">
                  <c:v>0.42579109889798578</c:v>
                </c:pt>
                <c:pt idx="28">
                  <c:v>0.42836329311335464</c:v>
                </c:pt>
                <c:pt idx="29">
                  <c:v>0.43076536416307304</c:v>
                </c:pt>
                <c:pt idx="30">
                  <c:v>0.43301364951727317</c:v>
                </c:pt>
                <c:pt idx="31">
                  <c:v>0.43512245961438245</c:v>
                </c:pt>
                <c:pt idx="32">
                  <c:v>0.43710438277696217</c:v>
                </c:pt>
                <c:pt idx="33">
                  <c:v>0.43897053669478259</c:v>
                </c:pt>
                <c:pt idx="34">
                  <c:v>0.4407307770891507</c:v>
                </c:pt>
                <c:pt idx="35">
                  <c:v>0.44239387182940021</c:v>
                </c:pt>
                <c:pt idx="36">
                  <c:v>0.44396764699563901</c:v>
                </c:pt>
                <c:pt idx="37">
                  <c:v>0.44545911002322225</c:v>
                </c:pt>
                <c:pt idx="38">
                  <c:v>0.44687455401741116</c:v>
                </c:pt>
                <c:pt idx="39">
                  <c:v>0.44821964651384716</c:v>
                </c:pt>
                <c:pt idx="40">
                  <c:v>0.44949950532503058</c:v>
                </c:pt>
                <c:pt idx="41">
                  <c:v>0.45071876361294722</c:v>
                </c:pt>
                <c:pt idx="42">
                  <c:v>0.45188162593202463</c:v>
                </c:pt>
                <c:pt idx="43">
                  <c:v>0.45299191667118754</c:v>
                </c:pt>
                <c:pt idx="44">
                  <c:v>0.45405312207112414</c:v>
                </c:pt>
                <c:pt idx="45">
                  <c:v>0.4550684267893908</c:v>
                </c:pt>
                <c:pt idx="46">
                  <c:v>0.45604074582126713</c:v>
                </c:pt>
                <c:pt idx="47">
                  <c:v>0.4569727524502894</c:v>
                </c:pt>
                <c:pt idx="48">
                  <c:v>0.45786690279289671</c:v>
                </c:pt>
                <c:pt idx="49">
                  <c:v>0.4587254574117422</c:v>
                </c:pt>
                <c:pt idx="50">
                  <c:v>0.45955050039813261</c:v>
                </c:pt>
                <c:pt idx="51">
                  <c:v>0.46034395626272995</c:v>
                </c:pt>
                <c:pt idx="52">
                  <c:v>0.46110760492268854</c:v>
                </c:pt>
                <c:pt idx="53">
                  <c:v>0.46184309503090015</c:v>
                </c:pt>
                <c:pt idx="54">
                  <c:v>0.46255195585743453</c:v>
                </c:pt>
                <c:pt idx="55">
                  <c:v>0.46323560790338408</c:v>
                </c:pt>
                <c:pt idx="56">
                  <c:v>0.46389537240213002</c:v>
                </c:pt>
                <c:pt idx="57">
                  <c:v>0.46453247984175605</c:v>
                </c:pt>
                <c:pt idx="58">
                  <c:v>0.46514807762427579</c:v>
                </c:pt>
                <c:pt idx="59">
                  <c:v>0.46574323696197822</c:v>
                </c:pt>
                <c:pt idx="60">
                  <c:v>0.46631895909809401</c:v>
                </c:pt>
                <c:pt idx="61">
                  <c:v>0.46687618092777544</c:v>
                </c:pt>
                <c:pt idx="62">
                  <c:v>0.46741578008576962</c:v>
                </c:pt>
                <c:pt idx="63">
                  <c:v>0.46793857955889862</c:v>
                </c:pt>
                <c:pt idx="64">
                  <c:v>0.46844535187433323</c:v>
                </c:pt>
                <c:pt idx="65">
                  <c:v>0.4689368229084892</c:v>
                </c:pt>
                <c:pt idx="66">
                  <c:v>0.46941367535604234</c:v>
                </c:pt>
                <c:pt idx="67">
                  <c:v>0.46987655189392608</c:v>
                </c:pt>
                <c:pt idx="68">
                  <c:v>0.47032605807115047</c:v>
                </c:pt>
                <c:pt idx="69">
                  <c:v>0.47076276495176483</c:v>
                </c:pt>
                <c:pt idx="70">
                  <c:v>0.47118721153522214</c:v>
                </c:pt>
                <c:pt idx="71">
                  <c:v>0.47159990697571402</c:v>
                </c:pt>
                <c:pt idx="72">
                  <c:v>0.47200133261969002</c:v>
                </c:pt>
                <c:pt idx="73">
                  <c:v>0.47239194387870559</c:v>
                </c:pt>
                <c:pt idx="74">
                  <c:v>0.47277217195291815</c:v>
                </c:pt>
                <c:pt idx="75">
                  <c:v>0.47314242541894458</c:v>
                </c:pt>
                <c:pt idx="76">
                  <c:v>0.47350309169437282</c:v>
                </c:pt>
                <c:pt idx="77">
                  <c:v>0.47385453838996311</c:v>
                </c:pt>
                <c:pt idx="78">
                  <c:v>0.47419711455946045</c:v>
                </c:pt>
                <c:pt idx="79">
                  <c:v>0.47453115185595068</c:v>
                </c:pt>
                <c:pt idx="80">
                  <c:v>0.47485696560281243</c:v>
                </c:pt>
                <c:pt idx="81">
                  <c:v>0.4751748557865349</c:v>
                </c:pt>
                <c:pt idx="82">
                  <c:v>0.47548510797797194</c:v>
                </c:pt>
                <c:pt idx="83">
                  <c:v>0.47578799418797901</c:v>
                </c:pt>
                <c:pt idx="84">
                  <c:v>0.47608377366282179</c:v>
                </c:pt>
                <c:pt idx="85">
                  <c:v>0.47637269362424511</c:v>
                </c:pt>
                <c:pt idx="86">
                  <c:v>0.47665498995864247</c:v>
                </c:pt>
                <c:pt idx="87">
                  <c:v>0.47693088785936405</c:v>
                </c:pt>
                <c:pt idx="88">
                  <c:v>0.47720060242583978</c:v>
                </c:pt>
                <c:pt idx="89">
                  <c:v>0.47746433922286546</c:v>
                </c:pt>
                <c:pt idx="90">
                  <c:v>0.4777222948031109</c:v>
                </c:pt>
                <c:pt idx="91">
                  <c:v>0.4779746571956392</c:v>
                </c:pt>
                <c:pt idx="92">
                  <c:v>0.47822160636298894</c:v>
                </c:pt>
                <c:pt idx="93">
                  <c:v>0.47846331462915642</c:v>
                </c:pt>
                <c:pt idx="94">
                  <c:v>0.47869994708061392</c:v>
                </c:pt>
                <c:pt idx="95">
                  <c:v>0.478931661942327</c:v>
                </c:pt>
                <c:pt idx="96">
                  <c:v>0.47915861093057122</c:v>
                </c:pt>
                <c:pt idx="97">
                  <c:v>0.47938093958419853</c:v>
                </c:pt>
                <c:pt idx="98">
                  <c:v>0.47959878757587726</c:v>
                </c:pt>
                <c:pt idx="99">
                  <c:v>0.4798122890047008</c:v>
                </c:pt>
                <c:pt idx="100">
                  <c:v>0.48002157267145529</c:v>
                </c:pt>
                <c:pt idx="101">
                  <c:v>0.48022676233773348</c:v>
                </c:pt>
                <c:pt idx="102">
                  <c:v>0.48042797696998812</c:v>
                </c:pt>
                <c:pt idx="103">
                  <c:v>0.4806253309695393</c:v>
                </c:pt>
                <c:pt idx="104">
                  <c:v>0.4808189343894671</c:v>
                </c:pt>
                <c:pt idx="105">
                  <c:v>0.48100889313925554</c:v>
                </c:pt>
                <c:pt idx="106">
                  <c:v>0.48119530917798714</c:v>
                </c:pt>
                <c:pt idx="107">
                  <c:v>0.48137828069682698</c:v>
                </c:pt>
                <c:pt idx="108">
                  <c:v>0.4815579022914851</c:v>
                </c:pt>
                <c:pt idx="109">
                  <c:v>0.48173426512529122</c:v>
                </c:pt>
                <c:pt idx="110">
                  <c:v>0.48190745708347416</c:v>
                </c:pt>
                <c:pt idx="111">
                  <c:v>0.48207756291919401</c:v>
                </c:pt>
                <c:pt idx="112">
                  <c:v>0.482244664391836</c:v>
                </c:pt>
                <c:pt idx="113">
                  <c:v>0.48240884039804199</c:v>
                </c:pt>
                <c:pt idx="114">
                  <c:v>0.48257016709591877</c:v>
                </c:pt>
                <c:pt idx="115">
                  <c:v>0.48272871802283568</c:v>
                </c:pt>
                <c:pt idx="116">
                  <c:v>0.4828845642071935</c:v>
                </c:pt>
                <c:pt idx="117">
                  <c:v>0.48303777427452144</c:v>
                </c:pt>
                <c:pt idx="118">
                  <c:v>0.4831884145482358</c:v>
                </c:pt>
                <c:pt idx="119">
                  <c:v>0.48333654914537028</c:v>
                </c:pt>
                <c:pt idx="120">
                  <c:v>0.4834822400675689</c:v>
                </c:pt>
                <c:pt idx="121">
                  <c:v>0.48362554728761314</c:v>
                </c:pt>
                <c:pt idx="122">
                  <c:v>0.48376652883173532</c:v>
                </c:pt>
                <c:pt idx="123">
                  <c:v>0.48390524085795789</c:v>
                </c:pt>
                <c:pt idx="124">
                  <c:v>0.4840417377306786</c:v>
                </c:pt>
                <c:pt idx="125">
                  <c:v>0.4841760720917116</c:v>
                </c:pt>
                <c:pt idx="126">
                  <c:v>0.48430829492797817</c:v>
                </c:pt>
                <c:pt idx="127">
                  <c:v>0.48443845563603016</c:v>
                </c:pt>
                <c:pt idx="128">
                  <c:v>0.48456660208357838</c:v>
                </c:pt>
                <c:pt idx="129">
                  <c:v>0.48469278066818594</c:v>
                </c:pt>
                <c:pt idx="130">
                  <c:v>0.48481703637327872</c:v>
                </c:pt>
                <c:pt idx="131">
                  <c:v>0.48493941282161418</c:v>
                </c:pt>
                <c:pt idx="132">
                  <c:v>0.48505995232634236</c:v>
                </c:pt>
                <c:pt idx="133">
                  <c:v>0.48517869593978508</c:v>
                </c:pt>
                <c:pt idx="134">
                  <c:v>0.48529568350005031</c:v>
                </c:pt>
                <c:pt idx="135">
                  <c:v>0.48541095367559406</c:v>
                </c:pt>
                <c:pt idx="136">
                  <c:v>0.48552454400783451</c:v>
                </c:pt>
                <c:pt idx="137">
                  <c:v>0.48563649095191519</c:v>
                </c:pt>
                <c:pt idx="138">
                  <c:v>0.48574682991571339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433-4AA2-8BD2-9E3BEBEBC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404576"/>
        <c:axId val="794405232"/>
      </c:scatterChart>
      <c:valAx>
        <c:axId val="794404576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光照强度</a:t>
                </a:r>
                <a:r>
                  <a:rPr lang="en-US" altLang="zh-CN"/>
                  <a:t>(lux)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4405232"/>
        <c:crosses val="autoZero"/>
        <c:crossBetween val="midCat"/>
      </c:valAx>
      <c:valAx>
        <c:axId val="794405232"/>
        <c:scaling>
          <c:orientation val="minMax"/>
          <c:max val="0.5"/>
          <c:min val="-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生长率</a:t>
                </a:r>
                <a:r>
                  <a:rPr lang="en-US" altLang="zh-CN"/>
                  <a:t>m (d-1)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4404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work_sheet_irritante!$N$37</c:f>
              <c:strCache>
                <c:ptCount val="1"/>
                <c:pt idx="0">
                  <c:v>强壮前钩藻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work_sheet_irritante!$M$38:$M$176</c:f>
              <c:numCache>
                <c:formatCode>General</c:formatCode>
                <c:ptCount val="13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</c:numCache>
            </c:numRef>
          </c:xVal>
          <c:yVal>
            <c:numRef>
              <c:f>work_sheet_irritante!$R$38:$R$176</c:f>
              <c:numCache>
                <c:formatCode>General</c:formatCode>
                <c:ptCount val="139"/>
                <c:pt idx="0">
                  <c:v>0</c:v>
                </c:pt>
                <c:pt idx="1">
                  <c:v>0.37983058608058579</c:v>
                </c:pt>
                <c:pt idx="2">
                  <c:v>0.59594109195402267</c:v>
                </c:pt>
                <c:pt idx="3">
                  <c:v>0.73541666666666639</c:v>
                </c:pt>
                <c:pt idx="4">
                  <c:v>0.83288152610441735</c:v>
                </c:pt>
                <c:pt idx="5">
                  <c:v>0.90483202443280952</c:v>
                </c:pt>
                <c:pt idx="6">
                  <c:v>0.9601273148148145</c:v>
                </c:pt>
                <c:pt idx="7">
                  <c:v>1.0039505532503454</c:v>
                </c:pt>
                <c:pt idx="8">
                  <c:v>1.0395363408521301</c:v>
                </c:pt>
                <c:pt idx="9">
                  <c:v>1.0690077319587625</c:v>
                </c:pt>
                <c:pt idx="10">
                  <c:v>1.0938159282700419</c:v>
                </c:pt>
                <c:pt idx="11">
                  <c:v>1.1149865591397847</c:v>
                </c:pt>
                <c:pt idx="12">
                  <c:v>1.1332650273224041</c:v>
                </c:pt>
                <c:pt idx="13">
                  <c:v>1.1492060954816705</c:v>
                </c:pt>
                <c:pt idx="14">
                  <c:v>1.1632311698717945</c:v>
                </c:pt>
                <c:pt idx="15">
                  <c:v>1.1756660997732422</c:v>
                </c:pt>
                <c:pt idx="16">
                  <c:v>1.1867668097281827</c:v>
                </c:pt>
                <c:pt idx="17">
                  <c:v>1.196737101154107</c:v>
                </c:pt>
                <c:pt idx="18">
                  <c:v>1.205741279069767</c:v>
                </c:pt>
                <c:pt idx="19">
                  <c:v>1.213913277880468</c:v>
                </c:pt>
                <c:pt idx="20">
                  <c:v>1.2213633686690222</c:v>
                </c:pt>
                <c:pt idx="21">
                  <c:v>1.2281831641285952</c:v>
                </c:pt>
                <c:pt idx="22">
                  <c:v>1.2344494047619046</c:v>
                </c:pt>
                <c:pt idx="23">
                  <c:v>1.2402268590743626</c:v>
                </c:pt>
                <c:pt idx="24">
                  <c:v>1.2455705705705702</c:v>
                </c:pt>
                <c:pt idx="25">
                  <c:v>1.2505276169802215</c:v>
                </c:pt>
                <c:pt idx="26">
                  <c:v>1.2551385009310985</c:v>
                </c:pt>
                <c:pt idx="27">
                  <c:v>1.2594382591093114</c:v>
                </c:pt>
                <c:pt idx="28">
                  <c:v>1.2634573542210614</c:v>
                </c:pt>
                <c:pt idx="29">
                  <c:v>1.2672223978086807</c:v>
                </c:pt>
                <c:pt idx="30">
                  <c:v>1.2707567401960782</c:v>
                </c:pt>
                <c:pt idx="31">
                  <c:v>1.2740809552120489</c:v>
                </c:pt>
                <c:pt idx="32">
                  <c:v>1.2772132409545802</c:v>
                </c:pt>
                <c:pt idx="33">
                  <c:v>1.2801697530864193</c:v>
                </c:pt>
                <c:pt idx="34">
                  <c:v>1.2829648835516736</c:v>
                </c:pt>
                <c:pt idx="35">
                  <c:v>1.2856114948636199</c:v>
                </c:pt>
                <c:pt idx="36">
                  <c:v>1.2881211180124221</c:v>
                </c:pt>
                <c:pt idx="37">
                  <c:v>1.2905041204170868</c:v>
                </c:pt>
                <c:pt idx="38">
                  <c:v>1.2927698490813646</c:v>
                </c:pt>
                <c:pt idx="39">
                  <c:v>1.2949267531219979</c:v>
                </c:pt>
                <c:pt idx="40">
                  <c:v>1.2969824890556594</c:v>
                </c:pt>
                <c:pt idx="41">
                  <c:v>1.2989440116101434</c:v>
                </c:pt>
                <c:pt idx="42">
                  <c:v>1.3008176523297488</c:v>
                </c:pt>
                <c:pt idx="43">
                  <c:v>1.3026091878469175</c:v>
                </c:pt>
                <c:pt idx="44">
                  <c:v>1.3043238993710689</c:v>
                </c:pt>
                <c:pt idx="45">
                  <c:v>1.3059666246851382</c:v>
                </c:pt>
                <c:pt idx="46">
                  <c:v>1.3075418037280699</c:v>
                </c:pt>
                <c:pt idx="47">
                  <c:v>1.3090535186677408</c:v>
                </c:pt>
                <c:pt idx="48">
                  <c:v>1.310505529225908</c:v>
                </c:pt>
                <c:pt idx="49">
                  <c:v>1.3119013038987861</c:v>
                </c:pt>
                <c:pt idx="50">
                  <c:v>1.3132440476190472</c:v>
                </c:pt>
                <c:pt idx="51">
                  <c:v>1.3145367263236389</c:v>
                </c:pt>
                <c:pt idx="52">
                  <c:v>1.3157820888238163</c:v>
                </c:pt>
                <c:pt idx="53">
                  <c:v>1.3169826863167982</c:v>
                </c:pt>
                <c:pt idx="54">
                  <c:v>1.3181408898305083</c:v>
                </c:pt>
                <c:pt idx="55">
                  <c:v>1.3192589058524171</c:v>
                </c:pt>
                <c:pt idx="56">
                  <c:v>1.3203387903592541</c:v>
                </c:pt>
                <c:pt idx="57">
                  <c:v>1.321382461435278</c:v>
                </c:pt>
                <c:pt idx="58">
                  <c:v>1.3223917106420402</c:v>
                </c:pt>
                <c:pt idx="59">
                  <c:v>1.3233682132814186</c:v>
                </c:pt>
                <c:pt idx="60">
                  <c:v>1.3243135376756063</c:v>
                </c:pt>
                <c:pt idx="61">
                  <c:v>1.3252291535721765</c:v>
                </c:pt>
                <c:pt idx="62">
                  <c:v>1.3261164397689766</c:v>
                </c:pt>
                <c:pt idx="63">
                  <c:v>1.3269766910420473</c:v>
                </c:pt>
                <c:pt idx="64">
                  <c:v>1.3278111244497797</c:v>
                </c:pt>
                <c:pt idx="65">
                  <c:v>1.3286208850778629</c:v>
                </c:pt>
                <c:pt idx="66">
                  <c:v>1.3294070512820511</c:v>
                </c:pt>
                <c:pt idx="67">
                  <c:v>1.3301706394792263</c:v>
                </c:pt>
                <c:pt idx="68">
                  <c:v>1.330912608531521</c:v>
                </c:pt>
                <c:pt idx="69">
                  <c:v>1.3316338637632605</c:v>
                </c:pt>
                <c:pt idx="70">
                  <c:v>1.3323352606461083</c:v>
                </c:pt>
                <c:pt idx="71">
                  <c:v>1.3330176081839578</c:v>
                </c:pt>
                <c:pt idx="72">
                  <c:v>1.3336816720257232</c:v>
                </c:pt>
                <c:pt idx="73">
                  <c:v>1.3343281773312179</c:v>
                </c:pt>
                <c:pt idx="74">
                  <c:v>1.334957811412665</c:v>
                </c:pt>
                <c:pt idx="75">
                  <c:v>1.335571226172076</c:v>
                </c:pt>
                <c:pt idx="76">
                  <c:v>1.3361690403526616</c:v>
                </c:pt>
                <c:pt idx="77">
                  <c:v>1.3367518416206259</c:v>
                </c:pt>
                <c:pt idx="78">
                  <c:v>1.3373201884920634</c:v>
                </c:pt>
                <c:pt idx="79">
                  <c:v>1.3378746121182423</c:v>
                </c:pt>
                <c:pt idx="80">
                  <c:v>1.3384156179412712</c:v>
                </c:pt>
                <c:pt idx="81">
                  <c:v>1.3389436872309897</c:v>
                </c:pt>
                <c:pt idx="82">
                  <c:v>1.3394592785129171</c:v>
                </c:pt>
                <c:pt idx="83">
                  <c:v>1.3399628288961543</c:v>
                </c:pt>
                <c:pt idx="84">
                  <c:v>1.3404547553093256</c:v>
                </c:pt>
                <c:pt idx="85">
                  <c:v>1.3409354556519091</c:v>
                </c:pt>
                <c:pt idx="86">
                  <c:v>1.3414053098676291</c:v>
                </c:pt>
                <c:pt idx="87">
                  <c:v>1.341864680946006</c:v>
                </c:pt>
                <c:pt idx="88">
                  <c:v>1.342313915857605</c:v>
                </c:pt>
                <c:pt idx="89">
                  <c:v>1.3427533464280514</c:v>
                </c:pt>
                <c:pt idx="90">
                  <c:v>1.3431832901554401</c:v>
                </c:pt>
                <c:pt idx="91">
                  <c:v>1.3436040509753664</c:v>
                </c:pt>
                <c:pt idx="92">
                  <c:v>1.3440159199774582</c:v>
                </c:pt>
                <c:pt idx="93">
                  <c:v>1.344419176076955</c:v>
                </c:pt>
                <c:pt idx="94">
                  <c:v>1.3448140866445915</c:v>
                </c:pt>
                <c:pt idx="95">
                  <c:v>1.3452009080977738</c:v>
                </c:pt>
                <c:pt idx="96">
                  <c:v>1.3455798864557984</c:v>
                </c:pt>
                <c:pt idx="97">
                  <c:v>1.3459512578616351</c:v>
                </c:pt>
                <c:pt idx="98">
                  <c:v>1.3463152490726018</c:v>
                </c:pt>
                <c:pt idx="99">
                  <c:v>1.3466720779220775</c:v>
                </c:pt>
                <c:pt idx="100">
                  <c:v>1.3470219537542216</c:v>
                </c:pt>
                <c:pt idx="101">
                  <c:v>1.347365077833526</c:v>
                </c:pt>
                <c:pt idx="102">
                  <c:v>1.3477016437308866</c:v>
                </c:pt>
                <c:pt idx="103">
                  <c:v>1.3480318376877443</c:v>
                </c:pt>
                <c:pt idx="104">
                  <c:v>1.3483558389597396</c:v>
                </c:pt>
                <c:pt idx="105">
                  <c:v>1.3486738201412112</c:v>
                </c:pt>
                <c:pt idx="106">
                  <c:v>1.348985947471772</c:v>
                </c:pt>
                <c:pt idx="107">
                  <c:v>1.3492923811261095</c:v>
                </c:pt>
                <c:pt idx="108">
                  <c:v>1.3495932754880691</c:v>
                </c:pt>
                <c:pt idx="109">
                  <c:v>1.3498887794100081</c:v>
                </c:pt>
                <c:pt idx="110">
                  <c:v>1.350179036458333</c:v>
                </c:pt>
                <c:pt idx="111">
                  <c:v>1.350464185146075</c:v>
                </c:pt>
                <c:pt idx="112">
                  <c:v>1.3507443591532913</c:v>
                </c:pt>
                <c:pt idx="113">
                  <c:v>1.3510196875360312</c:v>
                </c:pt>
                <c:pt idx="114">
                  <c:v>1.3512902949245538</c:v>
                </c:pt>
                <c:pt idx="115">
                  <c:v>1.3515563017114358</c:v>
                </c:pt>
                <c:pt idx="116">
                  <c:v>1.3518178242301637</c:v>
                </c:pt>
                <c:pt idx="117">
                  <c:v>1.352074974924774</c:v>
                </c:pt>
                <c:pt idx="118">
                  <c:v>1.352327862511052</c:v>
                </c:pt>
                <c:pt idx="119">
                  <c:v>1.3525765921297817</c:v>
                </c:pt>
                <c:pt idx="120">
                  <c:v>1.352821265492498</c:v>
                </c:pt>
                <c:pt idx="121">
                  <c:v>1.3530619810201658</c:v>
                </c:pt>
                <c:pt idx="122">
                  <c:v>1.3532988339751815</c:v>
                </c:pt>
                <c:pt idx="123">
                  <c:v>1.3535319165870738</c:v>
                </c:pt>
                <c:pt idx="124">
                  <c:v>1.3537613181722465</c:v>
                </c:pt>
                <c:pt idx="125">
                  <c:v>1.3539871252480933</c:v>
                </c:pt>
                <c:pt idx="126">
                  <c:v>1.3542094216417908</c:v>
                </c:pt>
                <c:pt idx="127">
                  <c:v>1.3544282885940551</c:v>
                </c:pt>
                <c:pt idx="128">
                  <c:v>1.354643804858134</c:v>
                </c:pt>
                <c:pt idx="129">
                  <c:v>1.3548560467942872</c:v>
                </c:pt>
                <c:pt idx="130">
                  <c:v>1.3550650884599915</c:v>
                </c:pt>
                <c:pt idx="131">
                  <c:v>1.3552710016960987</c:v>
                </c:pt>
                <c:pt idx="132">
                  <c:v>1.3554738562091502</c:v>
                </c:pt>
                <c:pt idx="133">
                  <c:v>1.3556737196500537</c:v>
                </c:pt>
                <c:pt idx="134">
                  <c:v>1.3558706576893049</c:v>
                </c:pt>
                <c:pt idx="135">
                  <c:v>1.3560647340889274</c:v>
                </c:pt>
                <c:pt idx="136">
                  <c:v>1.356256010771302</c:v>
                </c:pt>
                <c:pt idx="137">
                  <c:v>1.3564445478850375</c:v>
                </c:pt>
                <c:pt idx="138">
                  <c:v>1.3566304038680315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24-47E4-BB2A-19AC2ACF047A}"/>
            </c:ext>
          </c:extLst>
        </c:ser>
        <c:ser>
          <c:idx val="1"/>
          <c:order val="1"/>
          <c:tx>
            <c:strRef>
              <c:f>work_sheet_irritante!$O$37</c:f>
              <c:strCache>
                <c:ptCount val="1"/>
                <c:pt idx="0">
                  <c:v>东海原甲藻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work_sheet_irritante!$M$38:$M$176</c:f>
              <c:numCache>
                <c:formatCode>General</c:formatCode>
                <c:ptCount val="13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</c:numCache>
            </c:numRef>
          </c:xVal>
          <c:yVal>
            <c:numRef>
              <c:f>work_sheet_irritante!$S$38:$S$176</c:f>
              <c:numCache>
                <c:formatCode>General</c:formatCode>
                <c:ptCount val="139"/>
                <c:pt idx="0">
                  <c:v>0</c:v>
                </c:pt>
                <c:pt idx="1">
                  <c:v>0.9663194444444444</c:v>
                </c:pt>
                <c:pt idx="2">
                  <c:v>1.2424107142857144</c:v>
                </c:pt>
                <c:pt idx="3">
                  <c:v>1.3731907894736841</c:v>
                </c:pt>
                <c:pt idx="4">
                  <c:v>1.4494791666666667</c:v>
                </c:pt>
                <c:pt idx="5">
                  <c:v>1.4994612068965518</c:v>
                </c:pt>
                <c:pt idx="6">
                  <c:v>1.5347426470588235</c:v>
                </c:pt>
                <c:pt idx="7">
                  <c:v>1.5609775641025641</c:v>
                </c:pt>
                <c:pt idx="8">
                  <c:v>1.58125</c:v>
                </c:pt>
                <c:pt idx="9">
                  <c:v>1.5973852040816328</c:v>
                </c:pt>
                <c:pt idx="10">
                  <c:v>1.6105324074074074</c:v>
                </c:pt>
                <c:pt idx="11">
                  <c:v>1.6214512711864406</c:v>
                </c:pt>
                <c:pt idx="12">
                  <c:v>1.6306640625</c:v>
                </c:pt>
                <c:pt idx="13">
                  <c:v>1.6385416666666668</c:v>
                </c:pt>
                <c:pt idx="14">
                  <c:v>1.6453547297297297</c:v>
                </c:pt>
                <c:pt idx="15">
                  <c:v>1.6513053797468353</c:v>
                </c:pt>
                <c:pt idx="16">
                  <c:v>1.6565476190476192</c:v>
                </c:pt>
                <c:pt idx="17">
                  <c:v>1.6612008426966292</c:v>
                </c:pt>
                <c:pt idx="18">
                  <c:v>1.6653590425531914</c:v>
                </c:pt>
                <c:pt idx="19">
                  <c:v>1.6690972222222222</c:v>
                </c:pt>
                <c:pt idx="20">
                  <c:v>1.6724759615384617</c:v>
                </c:pt>
                <c:pt idx="21">
                  <c:v>1.6755447247706421</c:v>
                </c:pt>
                <c:pt idx="22">
                  <c:v>1.678344298245614</c:v>
                </c:pt>
                <c:pt idx="23">
                  <c:v>1.6809086134453781</c:v>
                </c:pt>
                <c:pt idx="24">
                  <c:v>1.6832661290322581</c:v>
                </c:pt>
                <c:pt idx="25">
                  <c:v>1.6854408914728682</c:v>
                </c:pt>
                <c:pt idx="26">
                  <c:v>1.6874533582089553</c:v>
                </c:pt>
                <c:pt idx="27">
                  <c:v>1.6893210431654677</c:v>
                </c:pt>
                <c:pt idx="28">
                  <c:v>1.6910590277777777</c:v>
                </c:pt>
                <c:pt idx="29">
                  <c:v>1.6926803691275167</c:v>
                </c:pt>
                <c:pt idx="30">
                  <c:v>1.6941964285714286</c:v>
                </c:pt>
                <c:pt idx="31">
                  <c:v>1.6956171383647798</c:v>
                </c:pt>
                <c:pt idx="32">
                  <c:v>1.6969512195121952</c:v>
                </c:pt>
                <c:pt idx="33">
                  <c:v>1.6982063609467455</c:v>
                </c:pt>
                <c:pt idx="34">
                  <c:v>1.6993893678160918</c:v>
                </c:pt>
                <c:pt idx="35">
                  <c:v>1.7005062849162011</c:v>
                </c:pt>
                <c:pt idx="36">
                  <c:v>1.7015625000000001</c:v>
                </c:pt>
                <c:pt idx="37">
                  <c:v>1.7025628306878307</c:v>
                </c:pt>
                <c:pt idx="38">
                  <c:v>1.7035115979381443</c:v>
                </c:pt>
                <c:pt idx="39">
                  <c:v>1.7044126884422111</c:v>
                </c:pt>
                <c:pt idx="40">
                  <c:v>1.7052696078431373</c:v>
                </c:pt>
                <c:pt idx="41">
                  <c:v>1.7060855263157895</c:v>
                </c:pt>
                <c:pt idx="42">
                  <c:v>1.7068633177570094</c:v>
                </c:pt>
                <c:pt idx="43">
                  <c:v>1.707605593607306</c:v>
                </c:pt>
                <c:pt idx="44">
                  <c:v>1.7083147321428571</c:v>
                </c:pt>
                <c:pt idx="45">
                  <c:v>1.708992903930131</c:v>
                </c:pt>
                <c:pt idx="46">
                  <c:v>1.709642094017094</c:v>
                </c:pt>
                <c:pt idx="47">
                  <c:v>1.7102641213389123</c:v>
                </c:pt>
                <c:pt idx="48">
                  <c:v>1.7108606557377048</c:v>
                </c:pt>
                <c:pt idx="49">
                  <c:v>1.7114332329317268</c:v>
                </c:pt>
                <c:pt idx="50">
                  <c:v>1.7119832677165354</c:v>
                </c:pt>
                <c:pt idx="51">
                  <c:v>1.7125120656370656</c:v>
                </c:pt>
                <c:pt idx="52">
                  <c:v>1.7130208333333334</c:v>
                </c:pt>
                <c:pt idx="53">
                  <c:v>1.7135106877323421</c:v>
                </c:pt>
                <c:pt idx="54">
                  <c:v>1.7139826642335767</c:v>
                </c:pt>
                <c:pt idx="55">
                  <c:v>1.7144377240143369</c:v>
                </c:pt>
                <c:pt idx="56">
                  <c:v>1.7148767605633803</c:v>
                </c:pt>
                <c:pt idx="57">
                  <c:v>1.7153006055363322</c:v>
                </c:pt>
                <c:pt idx="58">
                  <c:v>1.7157100340136053</c:v>
                </c:pt>
                <c:pt idx="59">
                  <c:v>1.7161057692307693</c:v>
                </c:pt>
                <c:pt idx="60">
                  <c:v>1.7164884868421053</c:v>
                </c:pt>
                <c:pt idx="61">
                  <c:v>1.7168588187702265</c:v>
                </c:pt>
                <c:pt idx="62">
                  <c:v>1.7172173566878981</c:v>
                </c:pt>
                <c:pt idx="63">
                  <c:v>1.7175646551724137</c:v>
                </c:pt>
                <c:pt idx="64">
                  <c:v>1.7179012345679012</c:v>
                </c:pt>
                <c:pt idx="65">
                  <c:v>1.7182275835866261</c:v>
                </c:pt>
                <c:pt idx="66">
                  <c:v>1.7185441616766468</c:v>
                </c:pt>
                <c:pt idx="67">
                  <c:v>1.718851401179941</c:v>
                </c:pt>
                <c:pt idx="68">
                  <c:v>1.7191497093023256</c:v>
                </c:pt>
                <c:pt idx="69">
                  <c:v>1.7194394699140401</c:v>
                </c:pt>
                <c:pt idx="70">
                  <c:v>1.7197210451977401</c:v>
                </c:pt>
                <c:pt idx="71">
                  <c:v>1.7199947771587745</c:v>
                </c:pt>
                <c:pt idx="72">
                  <c:v>1.720260989010989</c:v>
                </c:pt>
                <c:pt idx="73">
                  <c:v>1.7205199864498646</c:v>
                </c:pt>
                <c:pt idx="74">
                  <c:v>1.7207720588235293</c:v>
                </c:pt>
                <c:pt idx="75">
                  <c:v>1.7210174802110818</c:v>
                </c:pt>
                <c:pt idx="76">
                  <c:v>1.7212565104166666</c:v>
                </c:pt>
                <c:pt idx="77">
                  <c:v>1.7214893958868895</c:v>
                </c:pt>
                <c:pt idx="78">
                  <c:v>1.7217163705583756</c:v>
                </c:pt>
                <c:pt idx="79">
                  <c:v>1.721937656641604</c:v>
                </c:pt>
                <c:pt idx="80">
                  <c:v>1.7221534653465347</c:v>
                </c:pt>
                <c:pt idx="81">
                  <c:v>1.7223639975550122</c:v>
                </c:pt>
                <c:pt idx="82">
                  <c:v>1.7225694444444444</c:v>
                </c:pt>
                <c:pt idx="83">
                  <c:v>1.7227699880668257</c:v>
                </c:pt>
                <c:pt idx="84">
                  <c:v>1.7229658018867924</c:v>
                </c:pt>
                <c:pt idx="85">
                  <c:v>1.7231570512820513</c:v>
                </c:pt>
                <c:pt idx="86">
                  <c:v>1.7233438940092165</c:v>
                </c:pt>
                <c:pt idx="87">
                  <c:v>1.7235264806378132</c:v>
                </c:pt>
                <c:pt idx="88">
                  <c:v>1.723704954954955</c:v>
                </c:pt>
                <c:pt idx="89">
                  <c:v>1.7238794543429843</c:v>
                </c:pt>
                <c:pt idx="90">
                  <c:v>1.7240501101321586</c:v>
                </c:pt>
                <c:pt idx="91">
                  <c:v>1.7242170479302832</c:v>
                </c:pt>
                <c:pt idx="92">
                  <c:v>1.7243803879310344</c:v>
                </c:pt>
                <c:pt idx="93">
                  <c:v>1.7245402452025587</c:v>
                </c:pt>
                <c:pt idx="94">
                  <c:v>1.724696729957806</c:v>
                </c:pt>
                <c:pt idx="95">
                  <c:v>1.7248499478079333</c:v>
                </c:pt>
                <c:pt idx="96">
                  <c:v>1.7250000000000001</c:v>
                </c:pt>
                <c:pt idx="97">
                  <c:v>1.7251469836400819</c:v>
                </c:pt>
                <c:pt idx="98">
                  <c:v>1.7252909919028341</c:v>
                </c:pt>
                <c:pt idx="99">
                  <c:v>1.725432114228457</c:v>
                </c:pt>
                <c:pt idx="100">
                  <c:v>1.7255704365079365</c:v>
                </c:pt>
                <c:pt idx="101">
                  <c:v>1.7257060412573675</c:v>
                </c:pt>
                <c:pt idx="102">
                  <c:v>1.7258390077821011</c:v>
                </c:pt>
                <c:pt idx="103">
                  <c:v>1.7259694123314067</c:v>
                </c:pt>
                <c:pt idx="104">
                  <c:v>1.7260973282442749</c:v>
                </c:pt>
                <c:pt idx="105">
                  <c:v>1.7262228260869565</c:v>
                </c:pt>
                <c:pt idx="106">
                  <c:v>1.7263459737827715</c:v>
                </c:pt>
                <c:pt idx="107">
                  <c:v>1.7264668367346938</c:v>
                </c:pt>
                <c:pt idx="108">
                  <c:v>1.7265854779411764</c:v>
                </c:pt>
                <c:pt idx="109">
                  <c:v>1.7267019581056466</c:v>
                </c:pt>
                <c:pt idx="110">
                  <c:v>1.7268163357400721</c:v>
                </c:pt>
                <c:pt idx="111">
                  <c:v>1.7269286672629696</c:v>
                </c:pt>
                <c:pt idx="112">
                  <c:v>1.7270390070921986</c:v>
                </c:pt>
                <c:pt idx="113">
                  <c:v>1.7271474077328648</c:v>
                </c:pt>
                <c:pt idx="114">
                  <c:v>1.7272539198606272</c:v>
                </c:pt>
                <c:pt idx="115">
                  <c:v>1.7273585924006909</c:v>
                </c:pt>
                <c:pt idx="116">
                  <c:v>1.7274614726027397</c:v>
                </c:pt>
                <c:pt idx="117">
                  <c:v>1.7275626061120544</c:v>
                </c:pt>
                <c:pt idx="118">
                  <c:v>1.727662037037037</c:v>
                </c:pt>
                <c:pt idx="119">
                  <c:v>1.7277598080133556</c:v>
                </c:pt>
                <c:pt idx="120">
                  <c:v>1.7278559602649006</c:v>
                </c:pt>
                <c:pt idx="121">
                  <c:v>1.7279505336617405</c:v>
                </c:pt>
                <c:pt idx="122">
                  <c:v>1.7280435667752443</c:v>
                </c:pt>
                <c:pt idx="123">
                  <c:v>1.7281350969305331</c:v>
                </c:pt>
                <c:pt idx="124">
                  <c:v>1.7282251602564103</c:v>
                </c:pt>
                <c:pt idx="125">
                  <c:v>1.7283137917329094</c:v>
                </c:pt>
                <c:pt idx="126">
                  <c:v>1.7284010252365931</c:v>
                </c:pt>
                <c:pt idx="127">
                  <c:v>1.7284868935837245</c:v>
                </c:pt>
                <c:pt idx="128">
                  <c:v>1.7285714285714286</c:v>
                </c:pt>
                <c:pt idx="129">
                  <c:v>1.7286546610169491</c:v>
                </c:pt>
                <c:pt idx="130">
                  <c:v>1.7287366207951069</c:v>
                </c:pt>
                <c:pt idx="131">
                  <c:v>1.7288173368740516</c:v>
                </c:pt>
                <c:pt idx="132">
                  <c:v>1.7288968373493976</c:v>
                </c:pt>
                <c:pt idx="133">
                  <c:v>1.7289751494768311</c:v>
                </c:pt>
                <c:pt idx="134">
                  <c:v>1.729052299703264</c:v>
                </c:pt>
                <c:pt idx="135">
                  <c:v>1.7291283136966127</c:v>
                </c:pt>
                <c:pt idx="136">
                  <c:v>1.729203216374269</c:v>
                </c:pt>
                <c:pt idx="137">
                  <c:v>1.7292770319303339</c:v>
                </c:pt>
                <c:pt idx="138">
                  <c:v>1.7293497838616716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24-47E4-BB2A-19AC2ACF047A}"/>
            </c:ext>
          </c:extLst>
        </c:ser>
        <c:ser>
          <c:idx val="2"/>
          <c:order val="2"/>
          <c:tx>
            <c:strRef>
              <c:f>work_sheet_irritante!$P$37</c:f>
              <c:strCache>
                <c:ptCount val="1"/>
                <c:pt idx="0">
                  <c:v>海洋卡盾藻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work_sheet_irritante!$M$38:$M$176</c:f>
              <c:numCache>
                <c:formatCode>General</c:formatCode>
                <c:ptCount val="13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</c:numCache>
            </c:numRef>
          </c:xVal>
          <c:yVal>
            <c:numRef>
              <c:f>work_sheet_irritante!$T$38:$T$176</c:f>
              <c:numCache>
                <c:formatCode>General</c:formatCode>
                <c:ptCount val="139"/>
                <c:pt idx="0">
                  <c:v>0</c:v>
                </c:pt>
                <c:pt idx="1">
                  <c:v>0.27443902599171999</c:v>
                </c:pt>
                <c:pt idx="2">
                  <c:v>0.34947021341127027</c:v>
                </c:pt>
                <c:pt idx="3">
                  <c:v>0.38451185379358699</c:v>
                </c:pt>
                <c:pt idx="4">
                  <c:v>0.40480700476926357</c:v>
                </c:pt>
                <c:pt idx="5">
                  <c:v>0.4180460897373412</c:v>
                </c:pt>
                <c:pt idx="6">
                  <c:v>0.42736395840219732</c:v>
                </c:pt>
                <c:pt idx="7">
                  <c:v>0.43427800363244851</c:v>
                </c:pt>
                <c:pt idx="8">
                  <c:v>0.4396121542880389</c:v>
                </c:pt>
                <c:pt idx="9">
                  <c:v>0.44385240516868019</c:v>
                </c:pt>
                <c:pt idx="10">
                  <c:v>0.44730395851727034</c:v>
                </c:pt>
                <c:pt idx="11">
                  <c:v>0.45016814039576281</c:v>
                </c:pt>
                <c:pt idx="12">
                  <c:v>0.45258312832881509</c:v>
                </c:pt>
                <c:pt idx="13">
                  <c:v>0.4546469101671311</c:v>
                </c:pt>
                <c:pt idx="14">
                  <c:v>0.45643090536012143</c:v>
                </c:pt>
                <c:pt idx="15">
                  <c:v>0.45798839800901536</c:v>
                </c:pt>
                <c:pt idx="16">
                  <c:v>0.45935994958283721</c:v>
                </c:pt>
                <c:pt idx="17">
                  <c:v>0.4605769822456951</c:v>
                </c:pt>
                <c:pt idx="18">
                  <c:v>0.4616642156746511</c:v>
                </c:pt>
                <c:pt idx="19">
                  <c:v>0.46264136367368702</c:v>
                </c:pt>
                <c:pt idx="20">
                  <c:v>0.46352434026054545</c:v>
                </c:pt>
                <c:pt idx="21">
                  <c:v>0.46432613307880866</c:v>
                </c:pt>
                <c:pt idx="22">
                  <c:v>0.4650574464852556</c:v>
                </c:pt>
                <c:pt idx="23">
                  <c:v>0.46572718219041698</c:v>
                </c:pt>
                <c:pt idx="24">
                  <c:v>0.46634280339216483</c:v>
                </c:pt>
                <c:pt idx="25">
                  <c:v>0.46691061407100909</c:v>
                </c:pt>
                <c:pt idx="26">
                  <c:v>0.46743597564566786</c:v>
                </c:pt>
                <c:pt idx="27">
                  <c:v>0.46792347678847712</c:v>
                </c:pt>
                <c:pt idx="28">
                  <c:v>0.46837706780419441</c:v>
                </c:pt>
                <c:pt idx="29">
                  <c:v>0.46880016790950763</c:v>
                </c:pt>
                <c:pt idx="30">
                  <c:v>0.46919575158168625</c:v>
                </c:pt>
                <c:pt idx="31">
                  <c:v>0.46956641859068282</c:v>
                </c:pt>
                <c:pt idx="32">
                  <c:v>0.46991445120191988</c:v>
                </c:pt>
                <c:pt idx="33">
                  <c:v>0.47024186121045874</c:v>
                </c:pt>
                <c:pt idx="34">
                  <c:v>0.47055042885475384</c:v>
                </c:pt>
                <c:pt idx="35">
                  <c:v>0.47084173519989114</c:v>
                </c:pt>
                <c:pt idx="36">
                  <c:v>0.47111718923413304</c:v>
                </c:pt>
                <c:pt idx="37">
                  <c:v>0.47137805065901717</c:v>
                </c:pt>
                <c:pt idx="38">
                  <c:v>0.47162544915089699</c:v>
                </c:pt>
                <c:pt idx="39">
                  <c:v>0.4718604007152658</c:v>
                </c:pt>
                <c:pt idx="40">
                  <c:v>0.47208382163323215</c:v>
                </c:pt>
                <c:pt idx="41">
                  <c:v>0.47229654040383384</c:v>
                </c:pt>
                <c:pt idx="42">
                  <c:v>0.47249930801033613</c:v>
                </c:pt>
                <c:pt idx="43">
                  <c:v>0.47269280677866354</c:v>
                </c:pt>
                <c:pt idx="44">
                  <c:v>0.47287765804817505</c:v>
                </c:pt>
                <c:pt idx="45">
                  <c:v>0.47305442883649318</c:v>
                </c:pt>
                <c:pt idx="46">
                  <c:v>0.473223637648999</c:v>
                </c:pt>
                <c:pt idx="47">
                  <c:v>0.47338575955837869</c:v>
                </c:pt>
                <c:pt idx="48">
                  <c:v>0.47354123065902598</c:v>
                </c:pt>
                <c:pt idx="49">
                  <c:v>0.47369045198425896</c:v>
                </c:pt>
                <c:pt idx="50">
                  <c:v>0.47383379296044004</c:v>
                </c:pt>
                <c:pt idx="51">
                  <c:v>0.47397159446063863</c:v>
                </c:pt>
                <c:pt idx="52">
                  <c:v>0.47410417151097384</c:v>
                </c:pt>
                <c:pt idx="53">
                  <c:v>0.47423181569486828</c:v>
                </c:pt>
                <c:pt idx="54">
                  <c:v>0.47435479729383456</c:v>
                </c:pt>
                <c:pt idx="55">
                  <c:v>0.47447336719787281</c:v>
                </c:pt>
                <c:pt idx="56">
                  <c:v>0.47458775861389857</c:v>
                </c:pt>
                <c:pt idx="57">
                  <c:v>0.47469818859667734</c:v>
                </c:pt>
                <c:pt idx="58">
                  <c:v>0.47480485942341699</c:v>
                </c:pt>
                <c:pt idx="59">
                  <c:v>0.47490795983033041</c:v>
                </c:pt>
                <c:pt idx="60">
                  <c:v>0.47500766612707446</c:v>
                </c:pt>
                <c:pt idx="61">
                  <c:v>0.47510414320290739</c:v>
                </c:pt>
                <c:pt idx="62">
                  <c:v>0.47519754543664361</c:v>
                </c:pt>
                <c:pt idx="63">
                  <c:v>0.47528801752096972</c:v>
                </c:pt>
                <c:pt idx="64">
                  <c:v>0.4753756952103787</c:v>
                </c:pt>
                <c:pt idx="65">
                  <c:v>0.47546070600085388</c:v>
                </c:pt>
                <c:pt idx="66">
                  <c:v>0.47554316974846067</c:v>
                </c:pt>
                <c:pt idx="67">
                  <c:v>0.47562319923315699</c:v>
                </c:pt>
                <c:pt idx="68">
                  <c:v>0.47570090067340021</c:v>
                </c:pt>
                <c:pt idx="69">
                  <c:v>0.47577637419648811</c:v>
                </c:pt>
                <c:pt idx="70">
                  <c:v>0.47584971426901468</c:v>
                </c:pt>
                <c:pt idx="71">
                  <c:v>0.47592101009133003</c:v>
                </c:pt>
                <c:pt idx="72">
                  <c:v>0.47599034595946876</c:v>
                </c:pt>
                <c:pt idx="73">
                  <c:v>0.47605780159763467</c:v>
                </c:pt>
                <c:pt idx="74">
                  <c:v>0.47612345246399845</c:v>
                </c:pt>
                <c:pt idx="75">
                  <c:v>0.47618737003227452</c:v>
                </c:pt>
                <c:pt idx="76">
                  <c:v>0.47624962205128596</c:v>
                </c:pt>
                <c:pt idx="77">
                  <c:v>0.47631027278449978</c:v>
                </c:pt>
                <c:pt idx="78">
                  <c:v>0.47636938323131239</c:v>
                </c:pt>
                <c:pt idx="79">
                  <c:v>0.47642701133168663</c:v>
                </c:pt>
                <c:pt idx="80">
                  <c:v>0.47648321215558442</c:v>
                </c:pt>
                <c:pt idx="81">
                  <c:v>0.47653803807849704</c:v>
                </c:pt>
                <c:pt idx="82">
                  <c:v>0.47659153894424722</c:v>
                </c:pt>
                <c:pt idx="83">
                  <c:v>0.47664376221612981</c:v>
                </c:pt>
                <c:pt idx="84">
                  <c:v>0.4766947531173511</c:v>
                </c:pt>
                <c:pt idx="85">
                  <c:v>0.47674455476164279</c:v>
                </c:pt>
                <c:pt idx="86">
                  <c:v>0.47679320827484117</c:v>
                </c:pt>
                <c:pt idx="87">
                  <c:v>0.47684075290815531</c:v>
                </c:pt>
                <c:pt idx="88">
                  <c:v>0.47688722614377621</c:v>
                </c:pt>
                <c:pt idx="89">
                  <c:v>0.47693266379342658</c:v>
                </c:pt>
                <c:pt idx="90">
                  <c:v>0.47697710009039529</c:v>
                </c:pt>
                <c:pt idx="91">
                  <c:v>0.47702056777555291</c:v>
                </c:pt>
                <c:pt idx="92">
                  <c:v>0.47706309817780368</c:v>
                </c:pt>
                <c:pt idx="93">
                  <c:v>0.47710472128938786</c:v>
                </c:pt>
                <c:pt idx="94">
                  <c:v>0.47714546583641682</c:v>
                </c:pt>
                <c:pt idx="95">
                  <c:v>0.47718535934498707</c:v>
                </c:pt>
                <c:pt idx="96">
                  <c:v>0.47722442820319522</c:v>
                </c:pt>
                <c:pt idx="97">
                  <c:v>0.47726269771934626</c:v>
                </c:pt>
                <c:pt idx="98">
                  <c:v>0.47730019217662489</c:v>
                </c:pt>
                <c:pt idx="99">
                  <c:v>0.47733693488447881</c:v>
                </c:pt>
                <c:pt idx="100">
                  <c:v>0.47737294822694187</c:v>
                </c:pt>
                <c:pt idx="101">
                  <c:v>0.47740825370810813</c:v>
                </c:pt>
                <c:pt idx="102">
                  <c:v>0.47744287199494972</c:v>
                </c:pt>
                <c:pt idx="103">
                  <c:v>0.47747682295765947</c:v>
                </c:pt>
                <c:pt idx="104">
                  <c:v>0.47751012570768225</c:v>
                </c:pt>
                <c:pt idx="105">
                  <c:v>0.47754279863358873</c:v>
                </c:pt>
                <c:pt idx="106">
                  <c:v>0.47757485943493305</c:v>
                </c:pt>
                <c:pt idx="107">
                  <c:v>0.47760632515422463</c:v>
                </c:pt>
                <c:pt idx="108">
                  <c:v>0.47763721220713673</c:v>
                </c:pt>
                <c:pt idx="109">
                  <c:v>0.47766753641106308</c:v>
                </c:pt>
                <c:pt idx="110">
                  <c:v>0.47769731301212759</c:v>
                </c:pt>
                <c:pt idx="111">
                  <c:v>0.47772655671074427</c:v>
                </c:pt>
                <c:pt idx="112">
                  <c:v>0.47775528168581605</c:v>
                </c:pt>
                <c:pt idx="113">
                  <c:v>0.47778350161765859</c:v>
                </c:pt>
                <c:pt idx="114">
                  <c:v>0.47781122970972401</c:v>
                </c:pt>
                <c:pt idx="115">
                  <c:v>0.47783847870920004</c:v>
                </c:pt>
                <c:pt idx="116">
                  <c:v>0.47786526092654902</c:v>
                </c:pt>
                <c:pt idx="117">
                  <c:v>0.47789158825405287</c:v>
                </c:pt>
                <c:pt idx="118">
                  <c:v>0.47791747218341951</c:v>
                </c:pt>
                <c:pt idx="119">
                  <c:v>0.4779429238225088</c:v>
                </c:pt>
                <c:pt idx="120">
                  <c:v>0.47796795391122593</c:v>
                </c:pt>
                <c:pt idx="121">
                  <c:v>0.47799257283663243</c:v>
                </c:pt>
                <c:pt idx="122">
                  <c:v>0.47801679064731806</c:v>
                </c:pt>
                <c:pt idx="123">
                  <c:v>0.47804061706707646</c:v>
                </c:pt>
                <c:pt idx="124">
                  <c:v>0.47806406150792269</c:v>
                </c:pt>
                <c:pt idx="125">
                  <c:v>0.47808713308248973</c:v>
                </c:pt>
                <c:pt idx="126">
                  <c:v>0.47810984061583817</c:v>
                </c:pt>
                <c:pt idx="127">
                  <c:v>0.47813219265671092</c:v>
                </c:pt>
                <c:pt idx="128">
                  <c:v>0.47815419748826471</c:v>
                </c:pt>
                <c:pt idx="129">
                  <c:v>0.4781758631383034</c:v>
                </c:pt>
                <c:pt idx="130">
                  <c:v>0.4781971973890432</c:v>
                </c:pt>
                <c:pt idx="131">
                  <c:v>0.47821820778643276</c:v>
                </c:pt>
                <c:pt idx="132">
                  <c:v>0.47823890164905181</c:v>
                </c:pt>
                <c:pt idx="133">
                  <c:v>0.47825928607661095</c:v>
                </c:pt>
                <c:pt idx="134">
                  <c:v>0.47827936795807247</c:v>
                </c:pt>
                <c:pt idx="135">
                  <c:v>0.47829915397941292</c:v>
                </c:pt>
                <c:pt idx="136">
                  <c:v>0.47831865063104451</c:v>
                </c:pt>
                <c:pt idx="137">
                  <c:v>0.47833786421491364</c:v>
                </c:pt>
                <c:pt idx="138">
                  <c:v>0.47835680085129251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24-47E4-BB2A-19AC2ACF047A}"/>
            </c:ext>
          </c:extLst>
        </c:ser>
        <c:ser>
          <c:idx val="3"/>
          <c:order val="3"/>
          <c:tx>
            <c:strRef>
              <c:f>work_sheet_irritante!$Q$37</c:f>
              <c:strCache>
                <c:ptCount val="1"/>
                <c:pt idx="0">
                  <c:v>中肋骨条藻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work_sheet_irritante!$M$38:$M$176</c:f>
              <c:numCache>
                <c:formatCode>General</c:formatCode>
                <c:ptCount val="13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</c:numCache>
            </c:numRef>
          </c:xVal>
          <c:yVal>
            <c:numRef>
              <c:f>work_sheet_irritante!$U$38:$U$176</c:f>
              <c:numCache>
                <c:formatCode>General</c:formatCode>
                <c:ptCount val="139"/>
                <c:pt idx="0">
                  <c:v>-2.886579864025407E-15</c:v>
                </c:pt>
                <c:pt idx="1">
                  <c:v>0.76539803365169101</c:v>
                </c:pt>
                <c:pt idx="2">
                  <c:v>1.0582114577382491</c:v>
                </c:pt>
                <c:pt idx="3">
                  <c:v>1.21287927695287</c:v>
                </c:pt>
                <c:pt idx="4">
                  <c:v>1.3085045632561225</c:v>
                </c:pt>
                <c:pt idx="5">
                  <c:v>1.3734767894544728</c:v>
                </c:pt>
                <c:pt idx="6">
                  <c:v>1.4204989034309339</c:v>
                </c:pt>
                <c:pt idx="7">
                  <c:v>1.4561067747681919</c:v>
                </c:pt>
                <c:pt idx="8">
                  <c:v>1.4840066472879641</c:v>
                </c:pt>
                <c:pt idx="9">
                  <c:v>1.5064569002046866</c:v>
                </c:pt>
                <c:pt idx="10">
                  <c:v>1.52491216185571</c:v>
                </c:pt>
                <c:pt idx="11">
                  <c:v>1.5403516607688057</c:v>
                </c:pt>
                <c:pt idx="12">
                  <c:v>1.5534587681607979</c:v>
                </c:pt>
                <c:pt idx="13">
                  <c:v>1.5647248862567635</c:v>
                </c:pt>
                <c:pt idx="14">
                  <c:v>1.5745124335490168</c:v>
                </c:pt>
                <c:pt idx="15">
                  <c:v>1.5830945584938325</c:v>
                </c:pt>
                <c:pt idx="16">
                  <c:v>1.5906810310945936</c:v>
                </c:pt>
                <c:pt idx="17">
                  <c:v>1.5974356171432293</c:v>
                </c:pt>
                <c:pt idx="18">
                  <c:v>1.6034880340737483</c:v>
                </c:pt>
                <c:pt idx="19">
                  <c:v>1.6089423624503205</c:v>
                </c:pt>
                <c:pt idx="20">
                  <c:v>1.6138830812392837</c:v>
                </c:pt>
                <c:pt idx="21">
                  <c:v>1.6183794748017135</c:v>
                </c:pt>
                <c:pt idx="22">
                  <c:v>1.6224889020690529</c:v>
                </c:pt>
                <c:pt idx="23">
                  <c:v>1.6262592564901484</c:v>
                </c:pt>
                <c:pt idx="24">
                  <c:v>1.6297308411862845</c:v>
                </c:pt>
                <c:pt idx="25">
                  <c:v>1.6329378153229424</c:v>
                </c:pt>
                <c:pt idx="26">
                  <c:v>1.6359093218881104</c:v>
                </c:pt>
                <c:pt idx="27">
                  <c:v>1.6386703758508558</c:v>
                </c:pt>
                <c:pt idx="28">
                  <c:v>1.6412425700662245</c:v>
                </c:pt>
                <c:pt idx="29">
                  <c:v>1.6436446411159431</c:v>
                </c:pt>
                <c:pt idx="30">
                  <c:v>1.6458929264701432</c:v>
                </c:pt>
                <c:pt idx="31">
                  <c:v>1.6480017365672524</c:v>
                </c:pt>
                <c:pt idx="32">
                  <c:v>1.6499836597298323</c:v>
                </c:pt>
                <c:pt idx="33">
                  <c:v>1.6518498136476527</c:v>
                </c:pt>
                <c:pt idx="34">
                  <c:v>1.6536100540420207</c:v>
                </c:pt>
                <c:pt idx="35">
                  <c:v>1.6552731487822703</c:v>
                </c:pt>
                <c:pt idx="36">
                  <c:v>1.6568469239485091</c:v>
                </c:pt>
                <c:pt idx="37">
                  <c:v>1.6583383869760921</c:v>
                </c:pt>
                <c:pt idx="38">
                  <c:v>1.6597538309702813</c:v>
                </c:pt>
                <c:pt idx="39">
                  <c:v>1.6610989234667173</c:v>
                </c:pt>
                <c:pt idx="40">
                  <c:v>1.6623787822779006</c:v>
                </c:pt>
                <c:pt idx="41">
                  <c:v>1.6635980405658173</c:v>
                </c:pt>
                <c:pt idx="42">
                  <c:v>1.6647609028848946</c:v>
                </c:pt>
                <c:pt idx="43">
                  <c:v>1.6658711936240576</c:v>
                </c:pt>
                <c:pt idx="44">
                  <c:v>1.6669323990239941</c:v>
                </c:pt>
                <c:pt idx="45">
                  <c:v>1.6679477037422608</c:v>
                </c:pt>
                <c:pt idx="46">
                  <c:v>1.6689200227741372</c:v>
                </c:pt>
                <c:pt idx="47">
                  <c:v>1.6698520294031594</c:v>
                </c:pt>
                <c:pt idx="48">
                  <c:v>1.6707461797457668</c:v>
                </c:pt>
                <c:pt idx="49">
                  <c:v>1.6716047343646121</c:v>
                </c:pt>
                <c:pt idx="50">
                  <c:v>1.6724297773510026</c:v>
                </c:pt>
                <c:pt idx="51">
                  <c:v>1.6732232332155998</c:v>
                </c:pt>
                <c:pt idx="52">
                  <c:v>1.6739868818755586</c:v>
                </c:pt>
                <c:pt idx="53">
                  <c:v>1.6747223719837701</c:v>
                </c:pt>
                <c:pt idx="54">
                  <c:v>1.6754312328103045</c:v>
                </c:pt>
                <c:pt idx="55">
                  <c:v>1.6761148848562542</c:v>
                </c:pt>
                <c:pt idx="56">
                  <c:v>1.676774649355</c:v>
                </c:pt>
                <c:pt idx="57">
                  <c:v>1.6774117567946261</c:v>
                </c:pt>
                <c:pt idx="58">
                  <c:v>1.6780273545771458</c:v>
                </c:pt>
                <c:pt idx="59">
                  <c:v>1.6786225139148483</c:v>
                </c:pt>
                <c:pt idx="60">
                  <c:v>1.6791982360509641</c:v>
                </c:pt>
                <c:pt idx="61">
                  <c:v>1.6797554578806455</c:v>
                </c:pt>
                <c:pt idx="62">
                  <c:v>1.6802950570386397</c:v>
                </c:pt>
                <c:pt idx="63">
                  <c:v>1.6808178565117686</c:v>
                </c:pt>
                <c:pt idx="64">
                  <c:v>1.6813246288272032</c:v>
                </c:pt>
                <c:pt idx="65">
                  <c:v>1.6818160998613592</c:v>
                </c:pt>
                <c:pt idx="66">
                  <c:v>1.6822929523089123</c:v>
                </c:pt>
                <c:pt idx="67">
                  <c:v>1.6827558288467961</c:v>
                </c:pt>
                <c:pt idx="68">
                  <c:v>1.6832053350240206</c:v>
                </c:pt>
                <c:pt idx="69">
                  <c:v>1.6836420419046347</c:v>
                </c:pt>
                <c:pt idx="70">
                  <c:v>1.6840664884880923</c:v>
                </c:pt>
                <c:pt idx="71">
                  <c:v>1.684479183928584</c:v>
                </c:pt>
                <c:pt idx="72">
                  <c:v>1.6848806095725601</c:v>
                </c:pt>
                <c:pt idx="73">
                  <c:v>1.6852712208315757</c:v>
                </c:pt>
                <c:pt idx="74">
                  <c:v>1.6856514489057881</c:v>
                </c:pt>
                <c:pt idx="75">
                  <c:v>1.6860217023718147</c:v>
                </c:pt>
                <c:pt idx="76">
                  <c:v>1.6863823686472428</c:v>
                </c:pt>
                <c:pt idx="77">
                  <c:v>1.6867338153428331</c:v>
                </c:pt>
                <c:pt idx="78">
                  <c:v>1.6870763915123304</c:v>
                </c:pt>
                <c:pt idx="79">
                  <c:v>1.6874104288088208</c:v>
                </c:pt>
                <c:pt idx="80">
                  <c:v>1.6877362425556823</c:v>
                </c:pt>
                <c:pt idx="81">
                  <c:v>1.688054132739405</c:v>
                </c:pt>
                <c:pt idx="82">
                  <c:v>1.6883643849308418</c:v>
                </c:pt>
                <c:pt idx="83">
                  <c:v>1.688667271140849</c:v>
                </c:pt>
                <c:pt idx="84">
                  <c:v>1.6889630506156919</c:v>
                </c:pt>
                <c:pt idx="85">
                  <c:v>1.6892519705771152</c:v>
                </c:pt>
                <c:pt idx="86">
                  <c:v>1.6895342669115125</c:v>
                </c:pt>
                <c:pt idx="87">
                  <c:v>1.6898101648122341</c:v>
                </c:pt>
                <c:pt idx="88">
                  <c:v>1.6900798793787097</c:v>
                </c:pt>
                <c:pt idx="89">
                  <c:v>1.6903436161757355</c:v>
                </c:pt>
                <c:pt idx="90">
                  <c:v>1.6906015717559808</c:v>
                </c:pt>
                <c:pt idx="91">
                  <c:v>1.6908539341485092</c:v>
                </c:pt>
                <c:pt idx="92">
                  <c:v>1.6911008833158589</c:v>
                </c:pt>
                <c:pt idx="93">
                  <c:v>1.6913425915820264</c:v>
                </c:pt>
                <c:pt idx="94">
                  <c:v>1.6915792240334839</c:v>
                </c:pt>
                <c:pt idx="95">
                  <c:v>1.691810938895197</c:v>
                </c:pt>
                <c:pt idx="96">
                  <c:v>1.6920378878834412</c:v>
                </c:pt>
                <c:pt idx="97">
                  <c:v>1.6922602165370686</c:v>
                </c:pt>
                <c:pt idx="98">
                  <c:v>1.6924780645287472</c:v>
                </c:pt>
                <c:pt idx="99">
                  <c:v>1.6926915659575708</c:v>
                </c:pt>
                <c:pt idx="100">
                  <c:v>1.6929008496243254</c:v>
                </c:pt>
                <c:pt idx="101">
                  <c:v>1.6931060392906034</c:v>
                </c:pt>
                <c:pt idx="102">
                  <c:v>1.6933072539228582</c:v>
                </c:pt>
                <c:pt idx="103">
                  <c:v>1.6935046079224092</c:v>
                </c:pt>
                <c:pt idx="104">
                  <c:v>1.6936982113423371</c:v>
                </c:pt>
                <c:pt idx="105">
                  <c:v>1.6938881700921256</c:v>
                </c:pt>
                <c:pt idx="106">
                  <c:v>1.6940745861308573</c:v>
                </c:pt>
                <c:pt idx="107">
                  <c:v>1.694257557649697</c:v>
                </c:pt>
                <c:pt idx="108">
                  <c:v>1.6944371792443551</c:v>
                </c:pt>
                <c:pt idx="109">
                  <c:v>1.6946135420781612</c:v>
                </c:pt>
                <c:pt idx="110">
                  <c:v>1.6947867340363443</c:v>
                </c:pt>
                <c:pt idx="111">
                  <c:v>1.694956839872064</c:v>
                </c:pt>
                <c:pt idx="112">
                  <c:v>1.6951239413447059</c:v>
                </c:pt>
                <c:pt idx="113">
                  <c:v>1.695288117350912</c:v>
                </c:pt>
                <c:pt idx="114">
                  <c:v>1.6954494440487888</c:v>
                </c:pt>
                <c:pt idx="115">
                  <c:v>1.6956079949757057</c:v>
                </c:pt>
                <c:pt idx="116">
                  <c:v>1.6957638411600635</c:v>
                </c:pt>
                <c:pt idx="117">
                  <c:v>1.6959170512273913</c:v>
                </c:pt>
                <c:pt idx="118">
                  <c:v>1.6960676915011059</c:v>
                </c:pt>
                <c:pt idx="119">
                  <c:v>1.6962158260982403</c:v>
                </c:pt>
                <c:pt idx="120">
                  <c:v>1.6963615170204389</c:v>
                </c:pt>
                <c:pt idx="121">
                  <c:v>1.6965048242404832</c:v>
                </c:pt>
                <c:pt idx="122">
                  <c:v>1.6966458057846054</c:v>
                </c:pt>
                <c:pt idx="123">
                  <c:v>1.6967845178108278</c:v>
                </c:pt>
                <c:pt idx="124">
                  <c:v>1.6969210146835487</c:v>
                </c:pt>
                <c:pt idx="125">
                  <c:v>1.6970553490445817</c:v>
                </c:pt>
                <c:pt idx="126">
                  <c:v>1.6971875718808482</c:v>
                </c:pt>
                <c:pt idx="127">
                  <c:v>1.6973177325889002</c:v>
                </c:pt>
                <c:pt idx="128">
                  <c:v>1.6974458790364484</c:v>
                </c:pt>
                <c:pt idx="129">
                  <c:v>1.697572057621056</c:v>
                </c:pt>
                <c:pt idx="130">
                  <c:v>1.6976963133261487</c:v>
                </c:pt>
                <c:pt idx="131">
                  <c:v>1.6978186897744842</c:v>
                </c:pt>
                <c:pt idx="132">
                  <c:v>1.6979392292792124</c:v>
                </c:pt>
                <c:pt idx="133">
                  <c:v>1.698057972892655</c:v>
                </c:pt>
                <c:pt idx="134">
                  <c:v>1.6981749604529204</c:v>
                </c:pt>
                <c:pt idx="135">
                  <c:v>1.698290230628464</c:v>
                </c:pt>
                <c:pt idx="136">
                  <c:v>1.6984038209607046</c:v>
                </c:pt>
                <c:pt idx="137">
                  <c:v>1.6985157679047851</c:v>
                </c:pt>
                <c:pt idx="138">
                  <c:v>1.6986261068685833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24-47E4-BB2A-19AC2ACF0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404576"/>
        <c:axId val="794405232"/>
      </c:scatterChart>
      <c:valAx>
        <c:axId val="794404576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光照强度</a:t>
                </a:r>
                <a:r>
                  <a:rPr lang="en-US" altLang="zh-CN"/>
                  <a:t>(lux)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4405232"/>
        <c:crosses val="autoZero"/>
        <c:crossBetween val="midCat"/>
      </c:valAx>
      <c:valAx>
        <c:axId val="79440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生长率</a:t>
                </a:r>
                <a:r>
                  <a:rPr lang="en-US" altLang="zh-CN"/>
                  <a:t>m (d-1)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4404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各区间生长率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work_sheet_nutrients!$K$2:$P$2</c:f>
              <c:numCache>
                <c:formatCode>General</c:formatCode>
                <c:ptCount val="6"/>
                <c:pt idx="0">
                  <c:v>-0.75712014832534058</c:v>
                </c:pt>
                <c:pt idx="1">
                  <c:v>0.52720112925114093</c:v>
                </c:pt>
                <c:pt idx="2">
                  <c:v>1.2349864852244026</c:v>
                </c:pt>
                <c:pt idx="3">
                  <c:v>6.2402326518873778E-2</c:v>
                </c:pt>
                <c:pt idx="4">
                  <c:v>-0.20531717824521611</c:v>
                </c:pt>
                <c:pt idx="5">
                  <c:v>-0.21681939510039261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E-47AE-9EF4-DA2BAD3F787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work_sheet_nutrients!$K$3:$P$3</c:f>
              <c:numCache>
                <c:formatCode>General</c:formatCode>
                <c:ptCount val="6"/>
                <c:pt idx="0">
                  <c:v>-0.70000418931620545</c:v>
                </c:pt>
                <c:pt idx="1">
                  <c:v>0.31815030393718152</c:v>
                </c:pt>
                <c:pt idx="2">
                  <c:v>0.90115740281269996</c:v>
                </c:pt>
                <c:pt idx="3">
                  <c:v>0.6857914663921445</c:v>
                </c:pt>
                <c:pt idx="4">
                  <c:v>-0.11602651642162172</c:v>
                </c:pt>
                <c:pt idx="5">
                  <c:v>-0.22640043711687474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0E-47AE-9EF4-DA2BAD3F787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work_sheet_nutrients!$K$4:$P$4</c:f>
              <c:numCache>
                <c:formatCode>General</c:formatCode>
                <c:ptCount val="6"/>
                <c:pt idx="0">
                  <c:v>-0.41143775176121616</c:v>
                </c:pt>
                <c:pt idx="1">
                  <c:v>0.1656595649748647</c:v>
                </c:pt>
                <c:pt idx="2">
                  <c:v>0.6088985179729075</c:v>
                </c:pt>
                <c:pt idx="3">
                  <c:v>0.92916767401921063</c:v>
                </c:pt>
                <c:pt idx="4">
                  <c:v>0.28031282147002629</c:v>
                </c:pt>
                <c:pt idx="5">
                  <c:v>-2.0065956219515617E-2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0E-47AE-9EF4-DA2BAD3F787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work_sheet_nutrients!$K$5:$P$5</c:f>
              <c:numCache>
                <c:formatCode>General</c:formatCode>
                <c:ptCount val="6"/>
                <c:pt idx="0">
                  <c:v>-0.49837244303947736</c:v>
                </c:pt>
                <c:pt idx="1">
                  <c:v>0.90853307775754399</c:v>
                </c:pt>
                <c:pt idx="2">
                  <c:v>0.63554233222740741</c:v>
                </c:pt>
                <c:pt idx="3">
                  <c:v>0.72502105667019467</c:v>
                </c:pt>
                <c:pt idx="4">
                  <c:v>0.19090688195396935</c:v>
                </c:pt>
                <c:pt idx="5">
                  <c:v>0.1066999906375931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0E-47AE-9EF4-DA2BAD3F787F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work_sheet_nutrients!$K$6:$P$6</c:f>
              <c:numCache>
                <c:formatCode>General</c:formatCode>
                <c:ptCount val="6"/>
                <c:pt idx="0">
                  <c:v>-0.43594783878853677</c:v>
                </c:pt>
                <c:pt idx="1">
                  <c:v>0.20315653689327431</c:v>
                </c:pt>
                <c:pt idx="2">
                  <c:v>0.93986871110134307</c:v>
                </c:pt>
                <c:pt idx="3">
                  <c:v>0.6338722629660406</c:v>
                </c:pt>
                <c:pt idx="4">
                  <c:v>0.22684299875618708</c:v>
                </c:pt>
                <c:pt idx="5">
                  <c:v>4.2015161274237926E-2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0E-47AE-9EF4-DA2BAD3F787F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work_sheet_nutrients!$K$7:$P$7</c:f>
              <c:numCache>
                <c:formatCode>General</c:formatCode>
                <c:ptCount val="6"/>
                <c:pt idx="0">
                  <c:v>-0.61353687783163735</c:v>
                </c:pt>
                <c:pt idx="1">
                  <c:v>0.14610546538119878</c:v>
                </c:pt>
                <c:pt idx="2">
                  <c:v>1.3070815666007751</c:v>
                </c:pt>
                <c:pt idx="3">
                  <c:v>0.43853205097823211</c:v>
                </c:pt>
                <c:pt idx="4">
                  <c:v>6.8238166376770867E-2</c:v>
                </c:pt>
                <c:pt idx="5">
                  <c:v>-0.24206563301798356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0E-47AE-9EF4-DA2BAD3F787F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work_sheet_nutrients!$K$8:$P$8</c:f>
              <c:numCache>
                <c:formatCode>General</c:formatCode>
                <c:ptCount val="6"/>
                <c:pt idx="0">
                  <c:v>-0.41478515005766059</c:v>
                </c:pt>
                <c:pt idx="1">
                  <c:v>0.12175125526681685</c:v>
                </c:pt>
                <c:pt idx="2">
                  <c:v>0.99039549814999517</c:v>
                </c:pt>
                <c:pt idx="3">
                  <c:v>0.61210387030546443</c:v>
                </c:pt>
                <c:pt idx="4">
                  <c:v>-2.3480587596497224E-2</c:v>
                </c:pt>
                <c:pt idx="5">
                  <c:v>-3.7611551336810399E-2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0E-47AE-9EF4-DA2BAD3F787F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work_sheet_nutrients!$K$9:$P$9</c:f>
              <c:numCache>
                <c:formatCode>General</c:formatCode>
                <c:ptCount val="6"/>
                <c:pt idx="0">
                  <c:v>-0.48115624569755133</c:v>
                </c:pt>
                <c:pt idx="1">
                  <c:v>0.24678409508878571</c:v>
                </c:pt>
                <c:pt idx="2">
                  <c:v>1.2377731156178655</c:v>
                </c:pt>
                <c:pt idx="3">
                  <c:v>-0.16251412186015537</c:v>
                </c:pt>
                <c:pt idx="4">
                  <c:v>-0.14006106094276397</c:v>
                </c:pt>
                <c:pt idx="5">
                  <c:v>-0.21873516494550191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10E-47AE-9EF4-DA2BAD3F787F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work_sheet_nutrients!$K$10:$P$10</c:f>
              <c:numCache>
                <c:formatCode>General</c:formatCode>
                <c:ptCount val="6"/>
                <c:pt idx="0">
                  <c:v>-0.47659799023188909</c:v>
                </c:pt>
                <c:pt idx="1">
                  <c:v>0.31558073555365285</c:v>
                </c:pt>
                <c:pt idx="2">
                  <c:v>1.012101390544621</c:v>
                </c:pt>
                <c:pt idx="3">
                  <c:v>0.53238737614793663</c:v>
                </c:pt>
                <c:pt idx="4">
                  <c:v>0.17468964897000136</c:v>
                </c:pt>
                <c:pt idx="5">
                  <c:v>-9.5223826800014937E-3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10E-47AE-9EF4-DA2BAD3F787F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work_sheet_nutrients!$K$11:$P$11</c:f>
              <c:numCache>
                <c:formatCode>General</c:formatCode>
                <c:ptCount val="6"/>
                <c:pt idx="0">
                  <c:v>-0.44645753202057159</c:v>
                </c:pt>
                <c:pt idx="1">
                  <c:v>0.13046442585747961</c:v>
                </c:pt>
                <c:pt idx="2">
                  <c:v>1.1836019998394727</c:v>
                </c:pt>
                <c:pt idx="3">
                  <c:v>0.33134865372483674</c:v>
                </c:pt>
                <c:pt idx="4">
                  <c:v>6.0332772719868887E-2</c:v>
                </c:pt>
                <c:pt idx="5">
                  <c:v>9.9239489796084587E-2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10E-47AE-9EF4-DA2BAD3F7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992064"/>
        <c:axId val="513992392"/>
      </c:barChart>
      <c:catAx>
        <c:axId val="51399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992392"/>
        <c:crosses val="autoZero"/>
        <c:auto val="1"/>
        <c:lblAlgn val="ctr"/>
        <c:lblOffset val="100"/>
        <c:noMultiLvlLbl val="0"/>
      </c:catAx>
      <c:valAx>
        <c:axId val="51399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99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work_sheet_nutrients!$K$27</c:f>
              <c:strCache>
                <c:ptCount val="1"/>
                <c:pt idx="0">
                  <c:v>强壮前钩藻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403-42B2-B920-267064F731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work_sheet_nutrients!$B$28:$B$34</c:f>
              <c:numCache>
                <c:formatCode>General</c:formatCode>
                <c:ptCount val="7"/>
                <c:pt idx="0">
                  <c:v>2.4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</c:numCache>
            </c:numRef>
          </c:xVal>
          <c:yVal>
            <c:numRef>
              <c:f>work_sheet_nutrients!$K$28:$K$34</c:f>
              <c:numCache>
                <c:formatCode>General</c:formatCode>
                <c:ptCount val="7"/>
                <c:pt idx="0">
                  <c:v>0.62439575054753871</c:v>
                </c:pt>
                <c:pt idx="1">
                  <c:v>0.69840960846937405</c:v>
                </c:pt>
                <c:pt idx="2">
                  <c:v>0.64835838979182026</c:v>
                </c:pt>
                <c:pt idx="3">
                  <c:v>0.66075414029579638</c:v>
                </c:pt>
                <c:pt idx="4">
                  <c:v>0.67012769700560837</c:v>
                </c:pt>
                <c:pt idx="5">
                  <c:v>0.68091165378775365</c:v>
                </c:pt>
                <c:pt idx="6">
                  <c:v>0.63207314659721969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4C-439C-8BD8-90056C836580}"/>
            </c:ext>
          </c:extLst>
        </c:ser>
        <c:ser>
          <c:idx val="1"/>
          <c:order val="1"/>
          <c:tx>
            <c:strRef>
              <c:f>work_sheet_nutrients!$L$27</c:f>
              <c:strCache>
                <c:ptCount val="1"/>
                <c:pt idx="0">
                  <c:v>东海原甲藻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403-42B2-B920-267064F731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work_sheet_nutrients!$B$28:$B$34</c:f>
              <c:numCache>
                <c:formatCode>General</c:formatCode>
                <c:ptCount val="7"/>
                <c:pt idx="0">
                  <c:v>2.4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</c:numCache>
            </c:numRef>
          </c:xVal>
          <c:yVal>
            <c:numRef>
              <c:f>work_sheet_nutrients!$L$28:$L$34</c:f>
              <c:numCache>
                <c:formatCode>General</c:formatCode>
                <c:ptCount val="7"/>
                <c:pt idx="0">
                  <c:v>0.25831598701199338</c:v>
                </c:pt>
                <c:pt idx="1">
                  <c:v>0.26880335160690638</c:v>
                </c:pt>
                <c:pt idx="2">
                  <c:v>0.22964507920847929</c:v>
                </c:pt>
                <c:pt idx="3">
                  <c:v>0.22487890610700303</c:v>
                </c:pt>
                <c:pt idx="4">
                  <c:v>0.25261401580895509</c:v>
                </c:pt>
                <c:pt idx="5">
                  <c:v>0.25939351115856907</c:v>
                </c:pt>
                <c:pt idx="6">
                  <c:v>0.21100810586237545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03-42B2-B920-267064F731F8}"/>
            </c:ext>
          </c:extLst>
        </c:ser>
        <c:ser>
          <c:idx val="2"/>
          <c:order val="2"/>
          <c:tx>
            <c:strRef>
              <c:f>work_sheet_nutrients!$M$27</c:f>
              <c:strCache>
                <c:ptCount val="1"/>
                <c:pt idx="0">
                  <c:v>中肋骨条藻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1"/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403-42B2-B920-267064F731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work_sheet_nutrients!$B$28:$B$34</c:f>
              <c:numCache>
                <c:formatCode>General</c:formatCode>
                <c:ptCount val="7"/>
                <c:pt idx="0">
                  <c:v>2.4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</c:numCache>
            </c:numRef>
          </c:xVal>
          <c:yVal>
            <c:numRef>
              <c:f>work_sheet_nutrients!$M$28:$M$34</c:f>
              <c:numCache>
                <c:formatCode>General</c:formatCode>
                <c:ptCount val="7"/>
                <c:pt idx="0">
                  <c:v>0.30952322847712815</c:v>
                </c:pt>
                <c:pt idx="1">
                  <c:v>0.34696371370513301</c:v>
                </c:pt>
                <c:pt idx="2">
                  <c:v>0.32817300084591478</c:v>
                </c:pt>
                <c:pt idx="3">
                  <c:v>0.32217341354813295</c:v>
                </c:pt>
                <c:pt idx="4">
                  <c:v>0.33571069769131645</c:v>
                </c:pt>
                <c:pt idx="5">
                  <c:v>0.31968177136911802</c:v>
                </c:pt>
                <c:pt idx="6">
                  <c:v>0.28059098140608701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03-42B2-B920-267064F731F8}"/>
            </c:ext>
          </c:extLst>
        </c:ser>
        <c:ser>
          <c:idx val="3"/>
          <c:order val="3"/>
          <c:tx>
            <c:strRef>
              <c:f>work_sheet_nutrients!$N$27</c:f>
              <c:strCache>
                <c:ptCount val="1"/>
                <c:pt idx="0">
                  <c:v>海洋卡盾藻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403-42B2-B920-267064F731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work_sheet_nutrients!$B$28:$B$34</c:f>
              <c:numCache>
                <c:formatCode>General</c:formatCode>
                <c:ptCount val="7"/>
                <c:pt idx="0">
                  <c:v>2.4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</c:numCache>
            </c:numRef>
          </c:xVal>
          <c:yVal>
            <c:numRef>
              <c:f>work_sheet_nutrients!$N$28:$N$34</c:f>
              <c:numCache>
                <c:formatCode>General</c:formatCode>
                <c:ptCount val="7"/>
                <c:pt idx="0">
                  <c:v>0.14400484175401701</c:v>
                </c:pt>
                <c:pt idx="1">
                  <c:v>0.22059341288307599</c:v>
                </c:pt>
                <c:pt idx="2">
                  <c:v>0.24001099505718199</c:v>
                </c:pt>
                <c:pt idx="3">
                  <c:v>0.19879907540296399</c:v>
                </c:pt>
                <c:pt idx="4">
                  <c:v>0.23582160127034099</c:v>
                </c:pt>
                <c:pt idx="5">
                  <c:v>0.23280336247517799</c:v>
                </c:pt>
                <c:pt idx="6">
                  <c:v>0.132479244424271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03-42B2-B920-267064F73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491144"/>
        <c:axId val="899491472"/>
      </c:scatterChart>
      <c:valAx>
        <c:axId val="899491144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NP</a:t>
                </a:r>
                <a:r>
                  <a:rPr lang="zh-CN" altLang="en-US"/>
                  <a:t>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9491472"/>
        <c:crosses val="autoZero"/>
        <c:crossBetween val="midCat"/>
      </c:valAx>
      <c:valAx>
        <c:axId val="89949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生长率</a:t>
                </a:r>
                <a:r>
                  <a:rPr lang="en-US" altLang="zh-CN"/>
                  <a:t>μ(d-1)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9491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强壮前钩藻生长速率</a:t>
            </a:r>
            <a:r>
              <a:rPr lang="en-US" altLang="zh-CN"/>
              <a:t>-N</a:t>
            </a:r>
            <a:r>
              <a:rPr lang="zh-CN" altLang="en-US"/>
              <a:t>浓度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work_sheet_nutrients!$B$39:$B$42</c:f>
              <c:numCache>
                <c:formatCode>General</c:formatCode>
                <c:ptCount val="4"/>
                <c:pt idx="0">
                  <c:v>88.2</c:v>
                </c:pt>
                <c:pt idx="1">
                  <c:v>220.5</c:v>
                </c:pt>
                <c:pt idx="2">
                  <c:v>441</c:v>
                </c:pt>
                <c:pt idx="3">
                  <c:v>882</c:v>
                </c:pt>
              </c:numCache>
            </c:numRef>
          </c:xVal>
          <c:yVal>
            <c:numRef>
              <c:f>work_sheet_nutrients!$K$39:$K$42</c:f>
              <c:numCache>
                <c:formatCode>General</c:formatCode>
                <c:ptCount val="4"/>
                <c:pt idx="0">
                  <c:v>0.62439575054753871</c:v>
                </c:pt>
                <c:pt idx="1">
                  <c:v>0.69840960846937405</c:v>
                </c:pt>
                <c:pt idx="2">
                  <c:v>0.64835838979182026</c:v>
                </c:pt>
                <c:pt idx="3">
                  <c:v>0.72593197111054963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87-42A1-980A-26E77535BC2A}"/>
            </c:ext>
          </c:extLst>
        </c:ser>
        <c:ser>
          <c:idx val="1"/>
          <c:order val="1"/>
          <c:tx>
            <c:v>N2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work_sheet_nutrients!$B$43:$B$46</c:f>
              <c:numCache>
                <c:formatCode>General</c:formatCode>
                <c:ptCount val="4"/>
                <c:pt idx="0">
                  <c:v>88.2</c:v>
                </c:pt>
                <c:pt idx="1">
                  <c:v>220.5</c:v>
                </c:pt>
                <c:pt idx="2">
                  <c:v>441</c:v>
                </c:pt>
                <c:pt idx="3">
                  <c:v>882</c:v>
                </c:pt>
              </c:numCache>
            </c:numRef>
          </c:xVal>
          <c:yVal>
            <c:numRef>
              <c:f>work_sheet_nutrients!$K$43:$K$46</c:f>
              <c:numCache>
                <c:formatCode>General</c:formatCode>
                <c:ptCount val="4"/>
                <c:pt idx="0">
                  <c:v>0.55022605317514472</c:v>
                </c:pt>
                <c:pt idx="1">
                  <c:v>0.61049820294019963</c:v>
                </c:pt>
                <c:pt idx="2">
                  <c:v>0.68402638724449316</c:v>
                </c:pt>
                <c:pt idx="3">
                  <c:v>0.67440904991762174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CB-42D4-A43C-0B54B3430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054160"/>
        <c:axId val="518054488"/>
      </c:scatterChart>
      <c:valAx>
        <c:axId val="51805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</a:t>
                </a:r>
                <a:r>
                  <a:rPr lang="zh-CN" altLang="en-US"/>
                  <a:t>浓度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8054488"/>
        <c:crosses val="autoZero"/>
        <c:crossBetween val="midCat"/>
      </c:valAx>
      <c:valAx>
        <c:axId val="51805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生长率</a:t>
                </a:r>
                <a:r>
                  <a:rPr lang="en-US" altLang="zh-CN"/>
                  <a:t>μ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805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N2(</a:t>
            </a:r>
            <a:r>
              <a:rPr lang="zh-CN" altLang="en-US"/>
              <a:t>合并所有</a:t>
            </a:r>
            <a:r>
              <a:rPr lang="en-US" altLang="zh-CN"/>
              <a:t>N</a:t>
            </a:r>
            <a:r>
              <a:rPr lang="zh-CN" altLang="en-US"/>
              <a:t>相同的组</a:t>
            </a:r>
            <a:r>
              <a:rPr lang="en-US" altLang="zh-CN"/>
              <a:t>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xVal>
            <c:numRef>
              <c:f>work_sheet_nutrients!$B$43:$B$46</c:f>
              <c:numCache>
                <c:formatCode>General</c:formatCode>
                <c:ptCount val="4"/>
                <c:pt idx="0">
                  <c:v>88.2</c:v>
                </c:pt>
                <c:pt idx="1">
                  <c:v>220.5</c:v>
                </c:pt>
                <c:pt idx="2">
                  <c:v>441</c:v>
                </c:pt>
                <c:pt idx="3">
                  <c:v>882</c:v>
                </c:pt>
              </c:numCache>
            </c:numRef>
          </c:xVal>
          <c:yVal>
            <c:numRef>
              <c:f>work_sheet_nutrients!$K$43:$K$46</c:f>
              <c:numCache>
                <c:formatCode>General</c:formatCode>
                <c:ptCount val="4"/>
                <c:pt idx="0">
                  <c:v>0.55022605317514472</c:v>
                </c:pt>
                <c:pt idx="1">
                  <c:v>0.61049820294019963</c:v>
                </c:pt>
                <c:pt idx="2">
                  <c:v>0.68402638724449316</c:v>
                </c:pt>
                <c:pt idx="3">
                  <c:v>0.67440904991762174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91-4C14-9837-4A2D7A7CF393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work_sheet_nutrients!$B$43:$B$46</c:f>
              <c:numCache>
                <c:formatCode>General</c:formatCode>
                <c:ptCount val="4"/>
                <c:pt idx="0">
                  <c:v>88.2</c:v>
                </c:pt>
                <c:pt idx="1">
                  <c:v>220.5</c:v>
                </c:pt>
                <c:pt idx="2">
                  <c:v>441</c:v>
                </c:pt>
                <c:pt idx="3">
                  <c:v>882</c:v>
                </c:pt>
              </c:numCache>
            </c:numRef>
          </c:xVal>
          <c:yVal>
            <c:numRef>
              <c:f>work_sheet_nutrients!$K$43:$K$46</c:f>
              <c:numCache>
                <c:formatCode>General</c:formatCode>
                <c:ptCount val="4"/>
                <c:pt idx="0">
                  <c:v>0.55022605317514472</c:v>
                </c:pt>
                <c:pt idx="1">
                  <c:v>0.61049820294019963</c:v>
                </c:pt>
                <c:pt idx="2">
                  <c:v>0.68402638724449316</c:v>
                </c:pt>
                <c:pt idx="3">
                  <c:v>0.67440904991762174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91-4C14-9837-4A2D7A7CF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603640"/>
        <c:axId val="753608888"/>
      </c:scatterChart>
      <c:valAx>
        <c:axId val="753603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608888"/>
        <c:crosses val="autoZero"/>
        <c:crossBetween val="midCat"/>
      </c:valAx>
      <c:valAx>
        <c:axId val="75360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6036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P1(P</a:t>
            </a:r>
            <a:r>
              <a:rPr lang="zh-CN" altLang="en-US"/>
              <a:t>单因素</a:t>
            </a:r>
            <a:r>
              <a:rPr lang="en-US" altLang="zh-CN"/>
              <a:t>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work_sheet_nutrients!$B$51:$B$54</c:f>
              <c:numCache>
                <c:formatCode>General</c:formatCode>
                <c:ptCount val="4"/>
                <c:pt idx="0">
                  <c:v>4.5</c:v>
                </c:pt>
                <c:pt idx="1">
                  <c:v>9</c:v>
                </c:pt>
                <c:pt idx="2">
                  <c:v>18.100000000000001</c:v>
                </c:pt>
                <c:pt idx="3">
                  <c:v>36.200000000000003</c:v>
                </c:pt>
              </c:numCache>
            </c:numRef>
          </c:xVal>
          <c:yVal>
            <c:numRef>
              <c:f>work_sheet_nutrients!$K$51:$K$54</c:f>
              <c:numCache>
                <c:formatCode>General</c:formatCode>
                <c:ptCount val="4"/>
                <c:pt idx="0">
                  <c:v>0.63207314659721969</c:v>
                </c:pt>
                <c:pt idx="1">
                  <c:v>0.68091165378775365</c:v>
                </c:pt>
                <c:pt idx="2">
                  <c:v>0.67012769700560837</c:v>
                </c:pt>
                <c:pt idx="3">
                  <c:v>0.72593197111054963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09-4CAD-9DDA-B94976186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454520"/>
        <c:axId val="751445336"/>
      </c:scatterChart>
      <c:valAx>
        <c:axId val="751454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1445336"/>
        <c:crosses val="autoZero"/>
        <c:crossBetween val="midCat"/>
      </c:valAx>
      <c:valAx>
        <c:axId val="7514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1454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P2(</a:t>
            </a:r>
            <a:r>
              <a:rPr lang="zh-CN" altLang="en-US"/>
              <a:t>合并所有</a:t>
            </a:r>
            <a:r>
              <a:rPr lang="en-US" altLang="zh-CN"/>
              <a:t>P</a:t>
            </a:r>
            <a:r>
              <a:rPr lang="zh-CN" altLang="en-US"/>
              <a:t>相同的组</a:t>
            </a:r>
            <a:r>
              <a:rPr lang="en-US" altLang="zh-CN"/>
              <a:t>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work_sheet_nutrients!$B$55:$B$58</c:f>
              <c:numCache>
                <c:formatCode>General</c:formatCode>
                <c:ptCount val="4"/>
                <c:pt idx="0">
                  <c:v>4.5</c:v>
                </c:pt>
                <c:pt idx="1">
                  <c:v>9</c:v>
                </c:pt>
                <c:pt idx="2">
                  <c:v>18.100000000000001</c:v>
                </c:pt>
                <c:pt idx="3">
                  <c:v>36.200000000000003</c:v>
                </c:pt>
              </c:numCache>
            </c:numRef>
          </c:xVal>
          <c:yVal>
            <c:numRef>
              <c:f>work_sheet_nutrients!$K$55:$K$58</c:f>
              <c:numCache>
                <c:formatCode>General</c:formatCode>
                <c:ptCount val="4"/>
                <c:pt idx="0">
                  <c:v>0.57250916870775581</c:v>
                </c:pt>
                <c:pt idx="1">
                  <c:v>0.67330074197787204</c:v>
                </c:pt>
                <c:pt idx="2">
                  <c:v>0.69739839993341246</c:v>
                </c:pt>
                <c:pt idx="3">
                  <c:v>0.67507526603374135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FB-42ED-8E7E-32803E463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685784"/>
        <c:axId val="1109682832"/>
      </c:scatterChart>
      <c:valAx>
        <c:axId val="1109685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9682832"/>
        <c:crosses val="autoZero"/>
        <c:crossBetween val="midCat"/>
      </c:valAx>
      <c:valAx>
        <c:axId val="11096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9685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营养盐浓度</a:t>
            </a:r>
            <a:r>
              <a:rPr lang="en-US" altLang="zh-CN"/>
              <a:t>(NP</a:t>
            </a:r>
            <a:r>
              <a:rPr lang="zh-CN" altLang="en-US"/>
              <a:t>比</a:t>
            </a:r>
            <a:r>
              <a:rPr lang="en-US" altLang="zh-CN"/>
              <a:t>=24)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work_sheet_nutrients!$B$63:$B$66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work_sheet_nutrients!$K$63:$K$66</c:f>
              <c:numCache>
                <c:formatCode>General</c:formatCode>
                <c:ptCount val="4"/>
                <c:pt idx="0">
                  <c:v>0.4794604165208412</c:v>
                </c:pt>
                <c:pt idx="1">
                  <c:v>0.66534999843554721</c:v>
                </c:pt>
                <c:pt idx="2">
                  <c:v>0.72746654010784262</c:v>
                </c:pt>
                <c:pt idx="3">
                  <c:v>0.72593197111054963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0F-4E39-893C-4289A5916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015280"/>
        <c:axId val="653011672"/>
      </c:scatterChart>
      <c:valAx>
        <c:axId val="65301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3011672"/>
        <c:crosses val="autoZero"/>
        <c:crossBetween val="midCat"/>
      </c:valAx>
      <c:valAx>
        <c:axId val="65301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301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work_sheet_nutrients!$S$28:$S$34</c:f>
              <c:numCache>
                <c:formatCode>General</c:formatCode>
                <c:ptCount val="7"/>
                <c:pt idx="0">
                  <c:v>0.41666666666666669</c:v>
                </c:pt>
                <c:pt idx="1">
                  <c:v>0.16666666666666666</c:v>
                </c:pt>
                <c:pt idx="2">
                  <c:v>8.3333333333333329E-2</c:v>
                </c:pt>
                <c:pt idx="3">
                  <c:v>4.1666666666666664E-2</c:v>
                </c:pt>
                <c:pt idx="4">
                  <c:v>2.0833333333333332E-2</c:v>
                </c:pt>
                <c:pt idx="5">
                  <c:v>1.0416666666666666E-2</c:v>
                </c:pt>
                <c:pt idx="6">
                  <c:v>5.208333333333333E-3</c:v>
                </c:pt>
              </c:numCache>
            </c:numRef>
          </c:xVal>
          <c:yVal>
            <c:numRef>
              <c:f>work_sheet_nutrients!$T$28:$T$34</c:f>
              <c:numCache>
                <c:formatCode>General</c:formatCode>
                <c:ptCount val="7"/>
                <c:pt idx="0">
                  <c:v>1.6015483755664421</c:v>
                </c:pt>
                <c:pt idx="1">
                  <c:v>1.431824516549232</c:v>
                </c:pt>
                <c:pt idx="2">
                  <c:v>1.5423568442155695</c:v>
                </c:pt>
                <c:pt idx="3">
                  <c:v>1.513422223207463</c:v>
                </c:pt>
                <c:pt idx="4">
                  <c:v>1.4922529011536003</c:v>
                </c:pt>
                <c:pt idx="5">
                  <c:v>1.468619305363966</c:v>
                </c:pt>
                <c:pt idx="6">
                  <c:v>1.5820953720048432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56-4B6B-A964-0F6102D8C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465760"/>
        <c:axId val="642465104"/>
      </c:scatterChart>
      <c:valAx>
        <c:axId val="64246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465104"/>
        <c:crosses val="autoZero"/>
        <c:crossBetween val="midCat"/>
      </c:valAx>
      <c:valAx>
        <c:axId val="64246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46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细胞浓度</a:t>
            </a:r>
            <a:r>
              <a:rPr lang="en-US" altLang="zh-CN"/>
              <a:t>- </a:t>
            </a:r>
            <a:r>
              <a:rPr lang="zh-CN" altLang="en-US"/>
              <a:t>天数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 lux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data!$J$32:$Q$32</c:f>
                <c:numCache>
                  <c:formatCode>General</c:formatCode>
                  <c:ptCount val="8"/>
                  <c:pt idx="0">
                    <c:v>1721.4335111567143</c:v>
                  </c:pt>
                  <c:pt idx="1">
                    <c:v>3319.7640478403482</c:v>
                  </c:pt>
                  <c:pt idx="2">
                    <c:v>3695.0417228136052</c:v>
                  </c:pt>
                  <c:pt idx="3">
                    <c:v>4988.7651556049095</c:v>
                  </c:pt>
                  <c:pt idx="4">
                    <c:v>3060.1379780076013</c:v>
                  </c:pt>
                  <c:pt idx="5">
                    <c:v>600.92521257733154</c:v>
                  </c:pt>
                  <c:pt idx="6">
                    <c:v>3540.8724599705411</c:v>
                  </c:pt>
                  <c:pt idx="7">
                    <c:v>1434.4956527566653</c:v>
                  </c:pt>
                </c:numCache>
              </c:numRef>
            </c:plus>
            <c:minus>
              <c:numRef>
                <c:f>data!$J$32:$Q$32</c:f>
                <c:numCache>
                  <c:formatCode>General</c:formatCode>
                  <c:ptCount val="8"/>
                  <c:pt idx="0">
                    <c:v>1721.4335111567143</c:v>
                  </c:pt>
                  <c:pt idx="1">
                    <c:v>3319.7640478403482</c:v>
                  </c:pt>
                  <c:pt idx="2">
                    <c:v>3695.0417228136052</c:v>
                  </c:pt>
                  <c:pt idx="3">
                    <c:v>4988.7651556049095</c:v>
                  </c:pt>
                  <c:pt idx="4">
                    <c:v>3060.1379780076013</c:v>
                  </c:pt>
                  <c:pt idx="5">
                    <c:v>600.92521257733154</c:v>
                  </c:pt>
                  <c:pt idx="6">
                    <c:v>3540.8724599705411</c:v>
                  </c:pt>
                  <c:pt idx="7">
                    <c:v>1434.4956527566653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data!$B$20:$I$20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</c:numCache>
            </c:numRef>
          </c:xVal>
          <c:yVal>
            <c:numRef>
              <c:f>data!$B$32:$I$32</c:f>
              <c:numCache>
                <c:formatCode>General</c:formatCode>
                <c:ptCount val="8"/>
                <c:pt idx="0">
                  <c:v>54805</c:v>
                </c:pt>
                <c:pt idx="1">
                  <c:v>17455</c:v>
                </c:pt>
                <c:pt idx="2">
                  <c:v>39405</c:v>
                </c:pt>
                <c:pt idx="3">
                  <c:v>33438.333333333336</c:v>
                </c:pt>
                <c:pt idx="4">
                  <c:v>10338.333333333334</c:v>
                </c:pt>
                <c:pt idx="5">
                  <c:v>1638.3333333333333</c:v>
                </c:pt>
                <c:pt idx="6">
                  <c:v>42371.666666666664</c:v>
                </c:pt>
                <c:pt idx="7">
                  <c:v>17138.333333333332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24-402A-A67B-BACE75B70020}"/>
            </c:ext>
          </c:extLst>
        </c:ser>
        <c:ser>
          <c:idx val="1"/>
          <c:order val="1"/>
          <c:tx>
            <c:v>500 lux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data!$J$33:$Q$33</c:f>
                <c:numCache>
                  <c:formatCode>General</c:formatCode>
                  <c:ptCount val="8"/>
                  <c:pt idx="0">
                    <c:v>3758.9892258425002</c:v>
                  </c:pt>
                  <c:pt idx="1">
                    <c:v>1011.5993936995701</c:v>
                  </c:pt>
                  <c:pt idx="2">
                    <c:v>4910.3066208854116</c:v>
                  </c:pt>
                  <c:pt idx="3">
                    <c:v>2886.7513459481288</c:v>
                  </c:pt>
                  <c:pt idx="4">
                    <c:v>0</c:v>
                  </c:pt>
                  <c:pt idx="5">
                    <c:v>18770.544300401449</c:v>
                  </c:pt>
                  <c:pt idx="6">
                    <c:v>69362.173488949382</c:v>
                  </c:pt>
                  <c:pt idx="7">
                    <c:v>152461.28834705713</c:v>
                  </c:pt>
                </c:numCache>
              </c:numRef>
            </c:plus>
            <c:minus>
              <c:numRef>
                <c:f>data!$J$33:$Q$33</c:f>
                <c:numCache>
                  <c:formatCode>General</c:formatCode>
                  <c:ptCount val="8"/>
                  <c:pt idx="0">
                    <c:v>3758.9892258425002</c:v>
                  </c:pt>
                  <c:pt idx="1">
                    <c:v>1011.5993936995701</c:v>
                  </c:pt>
                  <c:pt idx="2">
                    <c:v>4910.3066208854116</c:v>
                  </c:pt>
                  <c:pt idx="3">
                    <c:v>2886.7513459481288</c:v>
                  </c:pt>
                  <c:pt idx="4">
                    <c:v>0</c:v>
                  </c:pt>
                  <c:pt idx="5">
                    <c:v>18770.544300401449</c:v>
                  </c:pt>
                  <c:pt idx="6">
                    <c:v>69362.173488949382</c:v>
                  </c:pt>
                  <c:pt idx="7">
                    <c:v>152461.28834705713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data!$B$20:$I$20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</c:numCache>
            </c:numRef>
          </c:xVal>
          <c:yVal>
            <c:numRef>
              <c:f>data!$B$33:$I$33</c:f>
              <c:numCache>
                <c:formatCode>General</c:formatCode>
                <c:ptCount val="8"/>
                <c:pt idx="0">
                  <c:v>49505</c:v>
                </c:pt>
                <c:pt idx="1">
                  <c:v>54805</c:v>
                </c:pt>
                <c:pt idx="2">
                  <c:v>98971.666666666672</c:v>
                </c:pt>
                <c:pt idx="3">
                  <c:v>300305</c:v>
                </c:pt>
                <c:pt idx="4">
                  <c:v>443305</c:v>
                </c:pt>
                <c:pt idx="5">
                  <c:v>894305</c:v>
                </c:pt>
                <c:pt idx="6">
                  <c:v>1993638.3333333333</c:v>
                </c:pt>
                <c:pt idx="7">
                  <c:v>1676971.6666666667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24-402A-A67B-BACE75B70020}"/>
            </c:ext>
          </c:extLst>
        </c:ser>
        <c:ser>
          <c:idx val="2"/>
          <c:order val="2"/>
          <c:tx>
            <c:v>800 lux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data!$J$34:$Q$34</c:f>
                <c:numCache>
                  <c:formatCode>General</c:formatCode>
                  <c:ptCount val="8"/>
                  <c:pt idx="0">
                    <c:v>1705.8722109231976</c:v>
                  </c:pt>
                  <c:pt idx="1">
                    <c:v>1931.3207915827966</c:v>
                  </c:pt>
                  <c:pt idx="2">
                    <c:v>898.76458418085087</c:v>
                  </c:pt>
                  <c:pt idx="3">
                    <c:v>866.02540378443871</c:v>
                  </c:pt>
                  <c:pt idx="4">
                    <c:v>2886.7513459481288</c:v>
                  </c:pt>
                  <c:pt idx="5">
                    <c:v>49777.28174356027</c:v>
                  </c:pt>
                  <c:pt idx="6">
                    <c:v>105882.53449512395</c:v>
                  </c:pt>
                  <c:pt idx="7">
                    <c:v>63333.333333333336</c:v>
                  </c:pt>
                </c:numCache>
              </c:numRef>
            </c:plus>
            <c:minus>
              <c:numRef>
                <c:f>data!$J$34:$Q$34</c:f>
                <c:numCache>
                  <c:formatCode>General</c:formatCode>
                  <c:ptCount val="8"/>
                  <c:pt idx="0">
                    <c:v>1705.8722109231976</c:v>
                  </c:pt>
                  <c:pt idx="1">
                    <c:v>1931.3207915827966</c:v>
                  </c:pt>
                  <c:pt idx="2">
                    <c:v>898.76458418085087</c:v>
                  </c:pt>
                  <c:pt idx="3">
                    <c:v>866.02540378443871</c:v>
                  </c:pt>
                  <c:pt idx="4">
                    <c:v>2886.7513459481288</c:v>
                  </c:pt>
                  <c:pt idx="5">
                    <c:v>49777.28174356027</c:v>
                  </c:pt>
                  <c:pt idx="6">
                    <c:v>105882.53449512395</c:v>
                  </c:pt>
                  <c:pt idx="7">
                    <c:v>63333.333333333336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data!$B$20:$I$20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</c:numCache>
            </c:numRef>
          </c:xVal>
          <c:yVal>
            <c:numRef>
              <c:f>data!$B$34:$I$34</c:f>
              <c:numCache>
                <c:formatCode>General</c:formatCode>
                <c:ptCount val="8"/>
                <c:pt idx="0">
                  <c:v>55605</c:v>
                </c:pt>
                <c:pt idx="1">
                  <c:v>46105</c:v>
                </c:pt>
                <c:pt idx="2">
                  <c:v>73771.666666666672</c:v>
                </c:pt>
                <c:pt idx="3">
                  <c:v>216805</c:v>
                </c:pt>
                <c:pt idx="4">
                  <c:v>573305</c:v>
                </c:pt>
                <c:pt idx="5">
                  <c:v>1333638.3333333333</c:v>
                </c:pt>
                <c:pt idx="6">
                  <c:v>2566971.6666666665</c:v>
                </c:pt>
                <c:pt idx="7">
                  <c:v>1233638.3333333333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24-402A-A67B-BACE75B70020}"/>
            </c:ext>
          </c:extLst>
        </c:ser>
        <c:ser>
          <c:idx val="3"/>
          <c:order val="3"/>
          <c:tx>
            <c:v>1900 lux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data!$J$35:$Q$35</c:f>
                <c:numCache>
                  <c:formatCode>General</c:formatCode>
                  <c:ptCount val="8"/>
                  <c:pt idx="0">
                    <c:v>3914.2190933966849</c:v>
                  </c:pt>
                  <c:pt idx="1">
                    <c:v>2074.4477176668815</c:v>
                  </c:pt>
                  <c:pt idx="2">
                    <c:v>2300.7245235649839</c:v>
                  </c:pt>
                  <c:pt idx="3">
                    <c:v>8412.9529760826426</c:v>
                  </c:pt>
                  <c:pt idx="4">
                    <c:v>31205.412635915869</c:v>
                  </c:pt>
                  <c:pt idx="5">
                    <c:v>58118.652580542308</c:v>
                  </c:pt>
                  <c:pt idx="6">
                    <c:v>68879.927732572745</c:v>
                  </c:pt>
                  <c:pt idx="7">
                    <c:v>28867.513459481292</c:v>
                  </c:pt>
                </c:numCache>
              </c:numRef>
            </c:plus>
            <c:minus>
              <c:numRef>
                <c:f>data!$J$35:$Q$35</c:f>
                <c:numCache>
                  <c:formatCode>General</c:formatCode>
                  <c:ptCount val="8"/>
                  <c:pt idx="0">
                    <c:v>3914.2190933966849</c:v>
                  </c:pt>
                  <c:pt idx="1">
                    <c:v>2074.4477176668815</c:v>
                  </c:pt>
                  <c:pt idx="2">
                    <c:v>2300.7245235649839</c:v>
                  </c:pt>
                  <c:pt idx="3">
                    <c:v>8412.9529760826426</c:v>
                  </c:pt>
                  <c:pt idx="4">
                    <c:v>31205.412635915869</c:v>
                  </c:pt>
                  <c:pt idx="5">
                    <c:v>58118.652580542308</c:v>
                  </c:pt>
                  <c:pt idx="6">
                    <c:v>68879.927732572745</c:v>
                  </c:pt>
                  <c:pt idx="7">
                    <c:v>28867.513459481292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data!$B$20:$I$20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</c:numCache>
            </c:numRef>
          </c:xVal>
          <c:yVal>
            <c:numRef>
              <c:f>data!$B$35:$I$35</c:f>
              <c:numCache>
                <c:formatCode>General</c:formatCode>
                <c:ptCount val="8"/>
                <c:pt idx="0">
                  <c:v>50138.333333333336</c:v>
                </c:pt>
                <c:pt idx="1">
                  <c:v>18505</c:v>
                </c:pt>
                <c:pt idx="2">
                  <c:v>45905</c:v>
                </c:pt>
                <c:pt idx="3">
                  <c:v>163638.33333333334</c:v>
                </c:pt>
                <c:pt idx="4">
                  <c:v>697638.33333333337</c:v>
                </c:pt>
                <c:pt idx="5">
                  <c:v>1236971.6666666667</c:v>
                </c:pt>
                <c:pt idx="6">
                  <c:v>1703638.3333333333</c:v>
                </c:pt>
                <c:pt idx="7">
                  <c:v>1850305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F24-402A-A67B-BACE75B70020}"/>
            </c:ext>
          </c:extLst>
        </c:ser>
        <c:ser>
          <c:idx val="4"/>
          <c:order val="4"/>
          <c:tx>
            <c:v>3200 lux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data!$J$36:$Q$36</c:f>
                <c:numCache>
                  <c:formatCode>General</c:formatCode>
                  <c:ptCount val="8"/>
                  <c:pt idx="0">
                    <c:v>982.06132417708238</c:v>
                  </c:pt>
                  <c:pt idx="1">
                    <c:v>2228.103328942454</c:v>
                  </c:pt>
                  <c:pt idx="2">
                    <c:v>2649.1088648407372</c:v>
                  </c:pt>
                  <c:pt idx="3">
                    <c:v>6359.5946761129708</c:v>
                  </c:pt>
                  <c:pt idx="4">
                    <c:v>11095.544651395492</c:v>
                  </c:pt>
                  <c:pt idx="5">
                    <c:v>3333.3333333333335</c:v>
                  </c:pt>
                  <c:pt idx="6">
                    <c:v>148436.2938547488</c:v>
                  </c:pt>
                  <c:pt idx="7">
                    <c:v>95196.288443055033</c:v>
                  </c:pt>
                </c:numCache>
              </c:numRef>
            </c:plus>
            <c:minus>
              <c:numRef>
                <c:f>data!$J$36:$Q$36</c:f>
                <c:numCache>
                  <c:formatCode>General</c:formatCode>
                  <c:ptCount val="8"/>
                  <c:pt idx="0">
                    <c:v>982.06132417708238</c:v>
                  </c:pt>
                  <c:pt idx="1">
                    <c:v>2228.103328942454</c:v>
                  </c:pt>
                  <c:pt idx="2">
                    <c:v>2649.1088648407372</c:v>
                  </c:pt>
                  <c:pt idx="3">
                    <c:v>6359.5946761129708</c:v>
                  </c:pt>
                  <c:pt idx="4">
                    <c:v>11095.544651395492</c:v>
                  </c:pt>
                  <c:pt idx="5">
                    <c:v>3333.3333333333335</c:v>
                  </c:pt>
                  <c:pt idx="6">
                    <c:v>148436.2938547488</c:v>
                  </c:pt>
                  <c:pt idx="7">
                    <c:v>95196.288443055033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data!$B$20:$I$20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</c:numCache>
            </c:numRef>
          </c:xVal>
          <c:yVal>
            <c:numRef>
              <c:f>data!$B$36:$I$36</c:f>
              <c:numCache>
                <c:formatCode>General</c:formatCode>
                <c:ptCount val="8"/>
                <c:pt idx="0">
                  <c:v>47038.333333333336</c:v>
                </c:pt>
                <c:pt idx="1">
                  <c:v>36038.333333333336</c:v>
                </c:pt>
                <c:pt idx="2">
                  <c:v>47538.333333333336</c:v>
                </c:pt>
                <c:pt idx="3">
                  <c:v>250638.33333333334</c:v>
                </c:pt>
                <c:pt idx="4">
                  <c:v>691971.66666666663</c:v>
                </c:pt>
                <c:pt idx="5">
                  <c:v>1393638.3333333333</c:v>
                </c:pt>
                <c:pt idx="6">
                  <c:v>1660305</c:v>
                </c:pt>
                <c:pt idx="7">
                  <c:v>729305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F24-402A-A67B-BACE75B70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200168"/>
        <c:axId val="982206400"/>
      </c:scatterChart>
      <c:valAx>
        <c:axId val="982200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天数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2206400"/>
        <c:crosses val="autoZero"/>
        <c:crossBetween val="midCat"/>
      </c:valAx>
      <c:valAx>
        <c:axId val="98220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细胞浓度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2200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2-7</a:t>
            </a:r>
            <a:r>
              <a:rPr lang="zh-CN" altLang="en-US"/>
              <a:t>天生长速率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7062140478353013"/>
          <c:y val="0.10453479853479855"/>
          <c:w val="0.82936288979715411"/>
          <c:h val="0.806301587301587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work_sheet_nutrients!$AD$17:$AD$18</c15:sqref>
                  </c15:fullRef>
                </c:ext>
              </c:extLst>
              <c:f>work_sheet_nutrients!$AD$18</c:f>
              <c:strCache>
                <c:ptCount val="1"/>
                <c:pt idx="0">
                  <c:v>2-7天生长速率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work_sheet_nutrients!$AE$17:$AE$18</c15:sqref>
                  </c15:fullRef>
                </c:ext>
              </c:extLst>
              <c:f>work_sheet_nutrients!$AE$18</c:f>
              <c:numCache>
                <c:formatCode>General</c:formatCode>
                <c:ptCount val="1"/>
                <c:pt idx="0">
                  <c:v>0.6243957505475386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55-499D-BE76-1E3FB280491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work_sheet_nutrients!$AD$17:$AD$18</c15:sqref>
                  </c15:fullRef>
                </c:ext>
              </c:extLst>
              <c:f>work_sheet_nutrients!$AD$18</c:f>
              <c:strCache>
                <c:ptCount val="1"/>
                <c:pt idx="0">
                  <c:v>2-7天生长速率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work_sheet_nutrients!$AF$17:$AF$18</c15:sqref>
                  </c15:fullRef>
                </c:ext>
              </c:extLst>
              <c:f>work_sheet_nutrients!$AF$18</c:f>
              <c:numCache>
                <c:formatCode>General</c:formatCode>
                <c:ptCount val="1"/>
                <c:pt idx="0">
                  <c:v>0.69840960846937394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55-499D-BE76-1E3FB280491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work_sheet_nutrients!$AD$17:$AD$18</c15:sqref>
                  </c15:fullRef>
                </c:ext>
              </c:extLst>
              <c:f>work_sheet_nutrients!$AD$18</c:f>
              <c:strCache>
                <c:ptCount val="1"/>
                <c:pt idx="0">
                  <c:v>2-7天生长速率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work_sheet_nutrients!$AG$17:$AG$18</c15:sqref>
                  </c15:fullRef>
                </c:ext>
              </c:extLst>
              <c:f>work_sheet_nutrients!$AG$18</c:f>
              <c:numCache>
                <c:formatCode>General</c:formatCode>
                <c:ptCount val="1"/>
                <c:pt idx="0">
                  <c:v>0.64835838979182014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155-499D-BE76-1E3FB2804914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work_sheet_nutrients!$AD$17:$AD$18</c15:sqref>
                  </c15:fullRef>
                </c:ext>
              </c:extLst>
              <c:f>work_sheet_nutrients!$AD$18</c:f>
              <c:strCache>
                <c:ptCount val="1"/>
                <c:pt idx="0">
                  <c:v>2-7天生长速率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work_sheet_nutrients!$AH$17:$AH$18</c15:sqref>
                  </c15:fullRef>
                </c:ext>
              </c:extLst>
              <c:f>work_sheet_nutrients!$AH$18</c:f>
              <c:numCache>
                <c:formatCode>General</c:formatCode>
                <c:ptCount val="1"/>
                <c:pt idx="0">
                  <c:v>0.72593197111054941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155-499D-BE76-1E3FB2804914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work_sheet_nutrients!$AD$17:$AD$18</c15:sqref>
                  </c15:fullRef>
                </c:ext>
              </c:extLst>
              <c:f>work_sheet_nutrients!$AD$18</c:f>
              <c:strCache>
                <c:ptCount val="1"/>
                <c:pt idx="0">
                  <c:v>2-7天生长速率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work_sheet_nutrients!$AI$17:$AI$18</c15:sqref>
                  </c15:fullRef>
                </c:ext>
              </c:extLst>
              <c:f>work_sheet_nutrients!$AI$18</c:f>
              <c:numCache>
                <c:formatCode>General</c:formatCode>
                <c:ptCount val="1"/>
                <c:pt idx="0">
                  <c:v>0.67012769700560848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155-499D-BE76-1E3FB2804914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work_sheet_nutrients!$AD$17:$AD$18</c15:sqref>
                  </c15:fullRef>
                </c:ext>
              </c:extLst>
              <c:f>work_sheet_nutrients!$AD$18</c:f>
              <c:strCache>
                <c:ptCount val="1"/>
                <c:pt idx="0">
                  <c:v>2-7天生长速率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work_sheet_nutrients!$AJ$17:$AJ$18</c15:sqref>
                  </c15:fullRef>
                </c:ext>
              </c:extLst>
              <c:f>work_sheet_nutrients!$AJ$18</c:f>
              <c:numCache>
                <c:formatCode>General</c:formatCode>
                <c:ptCount val="1"/>
                <c:pt idx="0">
                  <c:v>0.72746654010784262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155-499D-BE76-1E3FB2804914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work_sheet_nutrients!$AD$17:$AD$18</c15:sqref>
                  </c15:fullRef>
                </c:ext>
              </c:extLst>
              <c:f>work_sheet_nutrients!$AD$18</c:f>
              <c:strCache>
                <c:ptCount val="1"/>
                <c:pt idx="0">
                  <c:v>2-7天生长速率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work_sheet_nutrients!$AK$17:$AK$18</c15:sqref>
                  </c15:fullRef>
                </c:ext>
              </c:extLst>
              <c:f>work_sheet_nutrients!$AK$18</c:f>
              <c:numCache>
                <c:formatCode>General</c:formatCode>
                <c:ptCount val="1"/>
                <c:pt idx="0">
                  <c:v>0.66534999843554699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155-499D-BE76-1E3FB2804914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work_sheet_nutrients!$AD$17:$AD$18</c15:sqref>
                  </c15:fullRef>
                </c:ext>
              </c:extLst>
              <c:f>work_sheet_nutrients!$AD$18</c:f>
              <c:strCache>
                <c:ptCount val="1"/>
                <c:pt idx="0">
                  <c:v>2-7天生长速率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work_sheet_nutrients!$AL$17:$AL$18</c15:sqref>
                  </c15:fullRef>
                </c:ext>
              </c:extLst>
              <c:f>work_sheet_nutrients!$AL$18</c:f>
              <c:numCache>
                <c:formatCode>General</c:formatCode>
                <c:ptCount val="1"/>
                <c:pt idx="0">
                  <c:v>0.4794604165208412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155-499D-BE76-1E3FB2804914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work_sheet_nutrients!$AD$17:$AD$18</c15:sqref>
                  </c15:fullRef>
                </c:ext>
              </c:extLst>
              <c:f>work_sheet_nutrients!$AD$18</c:f>
              <c:strCache>
                <c:ptCount val="1"/>
                <c:pt idx="0">
                  <c:v>2-7天生长速率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work_sheet_nutrients!$AM$17:$AM$18</c15:sqref>
                  </c15:fullRef>
                </c:ext>
              </c:extLst>
              <c:f>work_sheet_nutrients!$AM$18</c:f>
              <c:numCache>
                <c:formatCode>General</c:formatCode>
                <c:ptCount val="1"/>
                <c:pt idx="0">
                  <c:v>0.68091165378775353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155-499D-BE76-1E3FB2804914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work_sheet_nutrients!$AD$17:$AD$18</c15:sqref>
                  </c15:fullRef>
                </c:ext>
              </c:extLst>
              <c:f>work_sheet_nutrients!$AD$18</c:f>
              <c:strCache>
                <c:ptCount val="1"/>
                <c:pt idx="0">
                  <c:v>2-7天生长速率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work_sheet_nutrients!$AN$17:$AN$18</c15:sqref>
                  </c15:fullRef>
                </c:ext>
              </c:extLst>
              <c:f>work_sheet_nutrients!$AN$18</c:f>
              <c:numCache>
                <c:formatCode>General</c:formatCode>
                <c:ptCount val="1"/>
                <c:pt idx="0">
                  <c:v>0.6320731465972198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155-499D-BE76-1E3FB28049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1058096"/>
        <c:axId val="671058424"/>
      </c:barChart>
      <c:catAx>
        <c:axId val="671058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1058424"/>
        <c:crosses val="autoZero"/>
        <c:auto val="1"/>
        <c:lblAlgn val="ctr"/>
        <c:lblOffset val="100"/>
        <c:noMultiLvlLbl val="0"/>
      </c:catAx>
      <c:valAx>
        <c:axId val="6710584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67105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N1(N</a:t>
            </a:r>
            <a:r>
              <a:rPr lang="zh-CN" altLang="en-US"/>
              <a:t>单因素</a:t>
            </a:r>
            <a:r>
              <a:rPr lang="en-US" altLang="zh-CN"/>
              <a:t>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xVal>
            <c:numRef>
              <c:f>work_sheet_nutrients!$B$43:$B$46</c:f>
              <c:numCache>
                <c:formatCode>General</c:formatCode>
                <c:ptCount val="4"/>
                <c:pt idx="0">
                  <c:v>88.2</c:v>
                </c:pt>
                <c:pt idx="1">
                  <c:v>220.5</c:v>
                </c:pt>
                <c:pt idx="2">
                  <c:v>441</c:v>
                </c:pt>
                <c:pt idx="3">
                  <c:v>882</c:v>
                </c:pt>
              </c:numCache>
            </c:numRef>
          </c:xVal>
          <c:yVal>
            <c:numRef>
              <c:f>work_sheet_nutrients!$K$39:$K$42</c:f>
              <c:numCache>
                <c:formatCode>General</c:formatCode>
                <c:ptCount val="4"/>
                <c:pt idx="0">
                  <c:v>0.62439575054753871</c:v>
                </c:pt>
                <c:pt idx="1">
                  <c:v>0.69840960846937405</c:v>
                </c:pt>
                <c:pt idx="2">
                  <c:v>0.64835838979182026</c:v>
                </c:pt>
                <c:pt idx="3">
                  <c:v>0.72593197111054963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9B-42A1-8E39-96CE638AC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603640"/>
        <c:axId val="7536088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xVal>
                  <c:numRef>
                    <c:extLst>
                      <c:ext uri="{02D57815-91ED-43cb-92C2-25804820EDAC}">
                        <c15:formulaRef>
                          <c15:sqref>work_sheet_nutrients!$B$43:$B$46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88.2</c:v>
                      </c:pt>
                      <c:pt idx="1">
                        <c:v>220.5</c:v>
                      </c:pt>
                      <c:pt idx="2">
                        <c:v>441</c:v>
                      </c:pt>
                      <c:pt idx="3">
                        <c:v>882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work_sheet_nutrients!$K$43:$K$46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0.55022605317514472</c:v>
                      </c:pt>
                      <c:pt idx="1">
                        <c:v>0.61049820294019963</c:v>
                      </c:pt>
                      <c:pt idx="2">
                        <c:v>0.68402638724449316</c:v>
                      </c:pt>
                      <c:pt idx="3">
                        <c:v>0.67440904991762174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309B-42A1-8E39-96CE638ACA2C}"/>
                  </c:ext>
                </c:extLst>
              </c15:ser>
            </c15:filteredScatterSeries>
          </c:ext>
        </c:extLst>
      </c:scatterChart>
      <c:valAx>
        <c:axId val="753603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608888"/>
        <c:crosses val="autoZero"/>
        <c:crossBetween val="midCat"/>
      </c:valAx>
      <c:valAx>
        <c:axId val="75360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6036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强壮前钩藻生长速率</a:t>
            </a:r>
            <a:r>
              <a:rPr lang="en-US" altLang="zh-CN" sz="1400" b="0" i="0" u="none" strike="noStrike" baseline="0">
                <a:effectLst/>
              </a:rPr>
              <a:t>-P</a:t>
            </a:r>
            <a:r>
              <a:rPr lang="zh-CN" altLang="en-US" sz="1400" b="0" i="0" u="none" strike="noStrike" baseline="0">
                <a:effectLst/>
              </a:rPr>
              <a:t>浓度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work_sheet_nutrients!$B$51:$B$54</c:f>
              <c:numCache>
                <c:formatCode>General</c:formatCode>
                <c:ptCount val="4"/>
                <c:pt idx="0">
                  <c:v>4.5</c:v>
                </c:pt>
                <c:pt idx="1">
                  <c:v>9</c:v>
                </c:pt>
                <c:pt idx="2">
                  <c:v>18.100000000000001</c:v>
                </c:pt>
                <c:pt idx="3">
                  <c:v>36.200000000000003</c:v>
                </c:pt>
              </c:numCache>
            </c:numRef>
          </c:xVal>
          <c:yVal>
            <c:numRef>
              <c:f>work_sheet_nutrients!$K$51:$K$54</c:f>
              <c:numCache>
                <c:formatCode>General</c:formatCode>
                <c:ptCount val="4"/>
                <c:pt idx="0">
                  <c:v>0.63207314659721969</c:v>
                </c:pt>
                <c:pt idx="1">
                  <c:v>0.68091165378775365</c:v>
                </c:pt>
                <c:pt idx="2">
                  <c:v>0.67012769700560837</c:v>
                </c:pt>
                <c:pt idx="3">
                  <c:v>0.72593197111054963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23-4CB7-89EF-26241C6C6532}"/>
            </c:ext>
          </c:extLst>
        </c:ser>
        <c:ser>
          <c:idx val="1"/>
          <c:order val="1"/>
          <c:tx>
            <c:v>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work_sheet_nutrients!$B$55:$B$58</c:f>
              <c:numCache>
                <c:formatCode>General</c:formatCode>
                <c:ptCount val="4"/>
                <c:pt idx="0">
                  <c:v>4.5</c:v>
                </c:pt>
                <c:pt idx="1">
                  <c:v>9</c:v>
                </c:pt>
                <c:pt idx="2">
                  <c:v>18.100000000000001</c:v>
                </c:pt>
                <c:pt idx="3">
                  <c:v>36.200000000000003</c:v>
                </c:pt>
              </c:numCache>
            </c:numRef>
          </c:xVal>
          <c:yVal>
            <c:numRef>
              <c:f>work_sheet_nutrients!$K$55:$K$58</c:f>
              <c:numCache>
                <c:formatCode>General</c:formatCode>
                <c:ptCount val="4"/>
                <c:pt idx="0">
                  <c:v>0.57250916870775581</c:v>
                </c:pt>
                <c:pt idx="1">
                  <c:v>0.67330074197787204</c:v>
                </c:pt>
                <c:pt idx="2">
                  <c:v>0.69739839993341246</c:v>
                </c:pt>
                <c:pt idx="3">
                  <c:v>0.67507526603374135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23-4CB7-89EF-26241C6C6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454520"/>
        <c:axId val="751445336"/>
      </c:scatterChart>
      <c:valAx>
        <c:axId val="751454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</a:t>
                </a:r>
                <a:r>
                  <a:rPr lang="zh-CN" altLang="en-US"/>
                  <a:t>浓度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1445336"/>
        <c:crosses val="autoZero"/>
        <c:crossBetween val="midCat"/>
      </c:valAx>
      <c:valAx>
        <c:axId val="7514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生长率</a:t>
                </a:r>
                <a:r>
                  <a:rPr lang="el-GR" altLang="zh-CN"/>
                  <a:t>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1454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强壮前钩藻生长速率</a:t>
            </a:r>
            <a:r>
              <a:rPr lang="en-US" altLang="zh-CN" sz="1400" b="0" i="0" u="none" strike="noStrike" baseline="0">
                <a:effectLst/>
              </a:rPr>
              <a:t>-</a:t>
            </a:r>
            <a:r>
              <a:rPr lang="en-US" altLang="zh-CN"/>
              <a:t>NP</a:t>
            </a:r>
            <a:r>
              <a:rPr lang="zh-CN" altLang="en-US"/>
              <a:t>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work_sheet_nutrients!$B$28:$B$34</c:f>
              <c:numCache>
                <c:formatCode>General</c:formatCode>
                <c:ptCount val="7"/>
                <c:pt idx="0">
                  <c:v>2.4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</c:numCache>
            </c:numRef>
          </c:xVal>
          <c:yVal>
            <c:numRef>
              <c:f>work_sheet_nutrients!$K$28:$K$34</c:f>
              <c:numCache>
                <c:formatCode>General</c:formatCode>
                <c:ptCount val="7"/>
                <c:pt idx="0">
                  <c:v>0.62439575054753871</c:v>
                </c:pt>
                <c:pt idx="1">
                  <c:v>0.69840960846937405</c:v>
                </c:pt>
                <c:pt idx="2">
                  <c:v>0.64835838979182026</c:v>
                </c:pt>
                <c:pt idx="3">
                  <c:v>0.66075414029579638</c:v>
                </c:pt>
                <c:pt idx="4">
                  <c:v>0.67012769700560837</c:v>
                </c:pt>
                <c:pt idx="5">
                  <c:v>0.68091165378775365</c:v>
                </c:pt>
                <c:pt idx="6">
                  <c:v>0.63207314659721969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6C-41F4-8A28-A3DFAC6CD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491144"/>
        <c:axId val="899491472"/>
      </c:scatterChart>
      <c:valAx>
        <c:axId val="89949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NP</a:t>
                </a:r>
                <a:r>
                  <a:rPr lang="zh-CN" altLang="en-US"/>
                  <a:t>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9491472"/>
        <c:crosses val="autoZero"/>
        <c:crossBetween val="midCat"/>
      </c:valAx>
      <c:valAx>
        <c:axId val="89949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生长率</a:t>
                </a:r>
                <a:r>
                  <a:rPr lang="en-US" altLang="zh-CN"/>
                  <a:t>μ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949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强壮前钩藻生长速率</a:t>
            </a:r>
            <a:r>
              <a:rPr lang="en-US" altLang="zh-CN"/>
              <a:t>-N+P</a:t>
            </a:r>
            <a:r>
              <a:rPr lang="zh-CN" altLang="en-US"/>
              <a:t>总浓度</a:t>
            </a:r>
            <a:r>
              <a:rPr lang="en-US" altLang="zh-CN"/>
              <a:t>(NP</a:t>
            </a:r>
            <a:r>
              <a:rPr lang="zh-CN" altLang="en-US"/>
              <a:t>比</a:t>
            </a:r>
            <a:r>
              <a:rPr lang="en-US" altLang="zh-CN"/>
              <a:t>=24)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work_sheet_nutrients!$B$63:$B$66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work_sheet_nutrients!$K$63:$K$66</c:f>
              <c:numCache>
                <c:formatCode>General</c:formatCode>
                <c:ptCount val="4"/>
                <c:pt idx="0">
                  <c:v>0.4794604165208412</c:v>
                </c:pt>
                <c:pt idx="1">
                  <c:v>0.66534999843554721</c:v>
                </c:pt>
                <c:pt idx="2">
                  <c:v>0.72746654010784262</c:v>
                </c:pt>
                <c:pt idx="3">
                  <c:v>0.72593197111054963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60-422F-B935-483E4ECBD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015280"/>
        <c:axId val="653011672"/>
      </c:scatterChart>
      <c:valAx>
        <c:axId val="65301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N+P</a:t>
                </a:r>
                <a:r>
                  <a:rPr lang="zh-CN" altLang="en-US"/>
                  <a:t>总浓度</a:t>
                </a:r>
                <a:r>
                  <a:rPr lang="en-US" altLang="zh-CN"/>
                  <a:t>(</a:t>
                </a:r>
                <a:r>
                  <a:rPr lang="zh-CN" altLang="zh-CN" sz="1000" b="0" i="0" u="none" strike="noStrike" baseline="0">
                    <a:effectLst/>
                  </a:rPr>
                  <a:t>相对于</a:t>
                </a:r>
                <a:r>
                  <a:rPr lang="en-US" altLang="zh-CN" sz="1000" b="0" i="0" u="none" strike="noStrike" baseline="0">
                    <a:effectLst/>
                  </a:rPr>
                  <a:t>N=88.2μM</a:t>
                </a:r>
                <a:r>
                  <a:rPr lang="zh-CN" altLang="zh-CN" sz="1000" b="0" i="0" u="none" strike="noStrike" baseline="0">
                    <a:effectLst/>
                  </a:rPr>
                  <a:t>，</a:t>
                </a:r>
                <a:r>
                  <a:rPr lang="en-US" altLang="zh-CN" sz="1000" b="0" i="0" u="none" strike="noStrike" baseline="0">
                    <a:effectLst/>
                  </a:rPr>
                  <a:t>P=4.5μM</a:t>
                </a:r>
                <a:r>
                  <a:rPr lang="zh-CN" altLang="zh-CN" sz="1000" b="0" i="0" u="none" strike="noStrike" baseline="0">
                    <a:effectLst/>
                  </a:rPr>
                  <a:t>的倍数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3011672"/>
        <c:crosses val="autoZero"/>
        <c:crossBetween val="midCat"/>
      </c:valAx>
      <c:valAx>
        <c:axId val="65301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生长率</a:t>
                </a:r>
                <a:r>
                  <a:rPr lang="el-GR" altLang="zh-CN"/>
                  <a:t>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301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0939851268591425E-2"/>
                  <c:y val="-5.4326334208223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work_sheet_nutrients!$L$39:$L$42</c:f>
              <c:numCache>
                <c:formatCode>General</c:formatCode>
                <c:ptCount val="4"/>
                <c:pt idx="0">
                  <c:v>1.1337868480725623E-2</c:v>
                </c:pt>
                <c:pt idx="1">
                  <c:v>4.5351473922902496E-3</c:v>
                </c:pt>
                <c:pt idx="2">
                  <c:v>2.2675736961451248E-3</c:v>
                </c:pt>
                <c:pt idx="3">
                  <c:v>1.1337868480725624E-3</c:v>
                </c:pt>
              </c:numCache>
            </c:numRef>
          </c:xVal>
          <c:yVal>
            <c:numRef>
              <c:f>work_sheet_nutrients!$M$39:$M$42</c:f>
              <c:numCache>
                <c:formatCode>General</c:formatCode>
                <c:ptCount val="4"/>
                <c:pt idx="0">
                  <c:v>1.6015483755664421</c:v>
                </c:pt>
                <c:pt idx="1">
                  <c:v>1.431824516549232</c:v>
                </c:pt>
                <c:pt idx="2">
                  <c:v>1.5423568442155695</c:v>
                </c:pt>
                <c:pt idx="3">
                  <c:v>1.3775395488783528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66-4A3B-B79E-D77FEBEAB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061552"/>
        <c:axId val="762059256"/>
      </c:scatterChart>
      <c:valAx>
        <c:axId val="76206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2059256"/>
        <c:crosses val="autoZero"/>
        <c:crossBetween val="midCat"/>
      </c:valAx>
      <c:valAx>
        <c:axId val="76205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206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650153105861768"/>
                  <c:y val="-1.83566637503645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work_sheet_nutrients!$L$51:$L$54</c:f>
              <c:numCache>
                <c:formatCode>General</c:formatCode>
                <c:ptCount val="4"/>
                <c:pt idx="0">
                  <c:v>0.22222222222222221</c:v>
                </c:pt>
                <c:pt idx="1">
                  <c:v>0.1111111111111111</c:v>
                </c:pt>
                <c:pt idx="2">
                  <c:v>5.5248618784530384E-2</c:v>
                </c:pt>
                <c:pt idx="3">
                  <c:v>2.7624309392265192E-2</c:v>
                </c:pt>
              </c:numCache>
            </c:numRef>
          </c:xVal>
          <c:yVal>
            <c:numRef>
              <c:f>work_sheet_nutrients!$M$51:$M$54</c:f>
              <c:numCache>
                <c:formatCode>General</c:formatCode>
                <c:ptCount val="4"/>
                <c:pt idx="0">
                  <c:v>1.5820953720048432</c:v>
                </c:pt>
                <c:pt idx="1">
                  <c:v>1.468619305363966</c:v>
                </c:pt>
                <c:pt idx="2">
                  <c:v>1.4922529011536003</c:v>
                </c:pt>
                <c:pt idx="3">
                  <c:v>1.3775395488783528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1D-48D5-BB66-BDDA8CBA6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346368"/>
        <c:axId val="787336856"/>
      </c:scatterChart>
      <c:valAx>
        <c:axId val="78734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7336856"/>
        <c:crosses val="autoZero"/>
        <c:crossBetween val="midCat"/>
      </c:valAx>
      <c:valAx>
        <c:axId val="78733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734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work_sheet_nutrients!$L$63:$L$66</c:f>
              <c:numCache>
                <c:formatCode>General</c:formatCode>
                <c:ptCount val="4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</c:numCache>
            </c:numRef>
          </c:xVal>
          <c:yVal>
            <c:numRef>
              <c:f>work_sheet_nutrients!$M$63:$M$66</c:f>
              <c:numCache>
                <c:formatCode>General</c:formatCode>
                <c:ptCount val="4"/>
                <c:pt idx="0">
                  <c:v>2.0856779111326951</c:v>
                </c:pt>
                <c:pt idx="1">
                  <c:v>1.5029683660499331</c:v>
                </c:pt>
                <c:pt idx="2">
                  <c:v>1.3746336702327999</c:v>
                </c:pt>
                <c:pt idx="3">
                  <c:v>1.3775395488783528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28-4B08-8180-B0A13E663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042200"/>
        <c:axId val="762046464"/>
      </c:scatterChart>
      <c:valAx>
        <c:axId val="762042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2046464"/>
        <c:crosses val="autoZero"/>
        <c:crossBetween val="midCat"/>
      </c:valAx>
      <c:valAx>
        <c:axId val="76204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2042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Sheet1!$E$18</c:f>
              <c:strCache>
                <c:ptCount val="1"/>
                <c:pt idx="0">
                  <c:v>N:P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Sheet1!$D$19:$D$28</c:f>
              <c:numCache>
                <c:formatCode>General</c:formatCode>
                <c:ptCount val="10"/>
                <c:pt idx="0">
                  <c:v>0.6243957505475386</c:v>
                </c:pt>
                <c:pt idx="1">
                  <c:v>0.69840960846937394</c:v>
                </c:pt>
                <c:pt idx="2">
                  <c:v>0.64835838979182014</c:v>
                </c:pt>
                <c:pt idx="3">
                  <c:v>0.72593197111054941</c:v>
                </c:pt>
                <c:pt idx="4">
                  <c:v>0.67012769700560848</c:v>
                </c:pt>
                <c:pt idx="5">
                  <c:v>0.72746654010784262</c:v>
                </c:pt>
                <c:pt idx="6">
                  <c:v>0.66534999843554699</c:v>
                </c:pt>
                <c:pt idx="7">
                  <c:v>0.4794604165208412</c:v>
                </c:pt>
                <c:pt idx="8">
                  <c:v>0.68091165378775353</c:v>
                </c:pt>
                <c:pt idx="9">
                  <c:v>0.6320731465972198</c:v>
                </c:pt>
              </c:numCache>
            </c:numRef>
          </c:xVal>
          <c:yVal>
            <c:numRef>
              <c:f>Sheet1!$E$19:$E$28</c:f>
              <c:numCache>
                <c:formatCode>General</c:formatCode>
                <c:ptCount val="10"/>
                <c:pt idx="0">
                  <c:v>2.4364640883977899</c:v>
                </c:pt>
                <c:pt idx="1">
                  <c:v>6.0911602209944746</c:v>
                </c:pt>
                <c:pt idx="2">
                  <c:v>12.182320441988949</c:v>
                </c:pt>
                <c:pt idx="3">
                  <c:v>24.364640883977899</c:v>
                </c:pt>
                <c:pt idx="4">
                  <c:v>48.729281767955797</c:v>
                </c:pt>
                <c:pt idx="5">
                  <c:v>24.364640883977899</c:v>
                </c:pt>
                <c:pt idx="6">
                  <c:v>24.5</c:v>
                </c:pt>
                <c:pt idx="7">
                  <c:v>19.600000000000001</c:v>
                </c:pt>
                <c:pt idx="8">
                  <c:v>98</c:v>
                </c:pt>
                <c:pt idx="9">
                  <c:v>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C-4229-8937-32B3CF366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331688"/>
        <c:axId val="335333000"/>
      </c:scatterChart>
      <c:valAx>
        <c:axId val="335331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5333000"/>
        <c:crosses val="autoZero"/>
        <c:crossBetween val="midCat"/>
      </c:valAx>
      <c:valAx>
        <c:axId val="33533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5331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2-7</a:t>
            </a:r>
            <a:r>
              <a:rPr lang="zh-CN" altLang="en-US"/>
              <a:t>天生长速率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Sheet1!$B$19:$B$28</c:f>
              <c:numCache>
                <c:formatCode>General</c:formatCode>
                <c:ptCount val="10"/>
                <c:pt idx="0">
                  <c:v>88.2</c:v>
                </c:pt>
                <c:pt idx="1">
                  <c:v>220.5</c:v>
                </c:pt>
                <c:pt idx="2">
                  <c:v>441</c:v>
                </c:pt>
                <c:pt idx="3">
                  <c:v>882</c:v>
                </c:pt>
                <c:pt idx="4">
                  <c:v>882</c:v>
                </c:pt>
                <c:pt idx="5">
                  <c:v>441</c:v>
                </c:pt>
                <c:pt idx="6">
                  <c:v>220.5</c:v>
                </c:pt>
                <c:pt idx="7">
                  <c:v>88.2</c:v>
                </c:pt>
                <c:pt idx="8">
                  <c:v>882</c:v>
                </c:pt>
                <c:pt idx="9">
                  <c:v>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E8-4792-AC7D-7E536FF3FD41}"/>
            </c:ext>
          </c:extLst>
        </c:ser>
        <c:ser>
          <c:idx val="1"/>
          <c:order val="1"/>
          <c:tx>
            <c:strRef>
              <c:f>Sheet1!$C$18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Sheet1!$C$19:$C$28</c:f>
              <c:numCache>
                <c:formatCode>General</c:formatCode>
                <c:ptCount val="10"/>
                <c:pt idx="0">
                  <c:v>36.200000000000003</c:v>
                </c:pt>
                <c:pt idx="1">
                  <c:v>36.200000000000003</c:v>
                </c:pt>
                <c:pt idx="2">
                  <c:v>36.200000000000003</c:v>
                </c:pt>
                <c:pt idx="3">
                  <c:v>36.200000000000003</c:v>
                </c:pt>
                <c:pt idx="4">
                  <c:v>18.100000000000001</c:v>
                </c:pt>
                <c:pt idx="5">
                  <c:v>18.100000000000001</c:v>
                </c:pt>
                <c:pt idx="6">
                  <c:v>9</c:v>
                </c:pt>
                <c:pt idx="7">
                  <c:v>4.5</c:v>
                </c:pt>
                <c:pt idx="8">
                  <c:v>9</c:v>
                </c:pt>
                <c:pt idx="9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E8-4792-AC7D-7E536FF3F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8209984"/>
        <c:axId val="748210640"/>
      </c:barChart>
      <c:scatterChart>
        <c:scatterStyle val="lineMarker"/>
        <c:varyColors val="0"/>
        <c:ser>
          <c:idx val="3"/>
          <c:order val="3"/>
          <c:tx>
            <c:strRef>
              <c:f>Sheet1!$E$18</c:f>
              <c:strCache>
                <c:ptCount val="1"/>
                <c:pt idx="0">
                  <c:v>N:P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numFmt formatCode="#,##0_);[Red]\(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Sheet1!$E$19:$E$28</c:f>
              <c:numCache>
                <c:formatCode>General</c:formatCode>
                <c:ptCount val="10"/>
                <c:pt idx="0">
                  <c:v>2.4364640883977899</c:v>
                </c:pt>
                <c:pt idx="1">
                  <c:v>6.0911602209944746</c:v>
                </c:pt>
                <c:pt idx="2">
                  <c:v>12.182320441988949</c:v>
                </c:pt>
                <c:pt idx="3">
                  <c:v>24.364640883977899</c:v>
                </c:pt>
                <c:pt idx="4">
                  <c:v>48.729281767955797</c:v>
                </c:pt>
                <c:pt idx="5">
                  <c:v>24.364640883977899</c:v>
                </c:pt>
                <c:pt idx="6">
                  <c:v>24.5</c:v>
                </c:pt>
                <c:pt idx="7">
                  <c:v>19.600000000000001</c:v>
                </c:pt>
                <c:pt idx="8">
                  <c:v>98</c:v>
                </c:pt>
                <c:pt idx="9">
                  <c:v>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E8-4792-AC7D-7E536FF3F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209984"/>
        <c:axId val="748210640"/>
      </c:scatterChart>
      <c:scatterChart>
        <c:scatterStyle val="lineMarker"/>
        <c:varyColors val="0"/>
        <c:ser>
          <c:idx val="2"/>
          <c:order val="2"/>
          <c:tx>
            <c:strRef>
              <c:f>Sheet1!$D$18</c:f>
              <c:strCache>
                <c:ptCount val="1"/>
                <c:pt idx="0">
                  <c:v>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Sheet1!$D$19:$D$28</c:f>
              <c:numCache>
                <c:formatCode>General</c:formatCode>
                <c:ptCount val="10"/>
                <c:pt idx="0">
                  <c:v>0.6243957505475386</c:v>
                </c:pt>
                <c:pt idx="1">
                  <c:v>0.69840960846937394</c:v>
                </c:pt>
                <c:pt idx="2">
                  <c:v>0.64835838979182014</c:v>
                </c:pt>
                <c:pt idx="3">
                  <c:v>0.72593197111054941</c:v>
                </c:pt>
                <c:pt idx="4">
                  <c:v>0.67012769700560848</c:v>
                </c:pt>
                <c:pt idx="5">
                  <c:v>0.72746654010784262</c:v>
                </c:pt>
                <c:pt idx="6">
                  <c:v>0.66534999843554699</c:v>
                </c:pt>
                <c:pt idx="7">
                  <c:v>0.4794604165208412</c:v>
                </c:pt>
                <c:pt idx="8">
                  <c:v>0.68091165378775353</c:v>
                </c:pt>
                <c:pt idx="9">
                  <c:v>0.6320731465972198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E8-4792-AC7D-7E536FF3F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316232"/>
        <c:axId val="742316888"/>
      </c:scatterChart>
      <c:catAx>
        <c:axId val="74820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营养盐系列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8210640"/>
        <c:crosses val="autoZero"/>
        <c:auto val="1"/>
        <c:lblAlgn val="ctr"/>
        <c:lblOffset val="100"/>
        <c:noMultiLvlLbl val="0"/>
      </c:catAx>
      <c:valAx>
        <c:axId val="74821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营养盐浓度</a:t>
                </a:r>
                <a:r>
                  <a:rPr lang="en-US" altLang="zh-CN"/>
                  <a:t>(</a:t>
                </a: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μM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8209984"/>
        <c:crosses val="autoZero"/>
        <c:crossBetween val="between"/>
      </c:valAx>
      <c:valAx>
        <c:axId val="7423168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生长率</a:t>
                </a:r>
                <a:r>
                  <a:rPr lang="en-US" altLang="zh-CN"/>
                  <a:t>μ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2316232"/>
        <c:crosses val="max"/>
        <c:crossBetween val="midCat"/>
      </c:valAx>
      <c:valAx>
        <c:axId val="742316232"/>
        <c:scaling>
          <c:orientation val="minMax"/>
        </c:scaling>
        <c:delete val="1"/>
        <c:axPos val="b"/>
        <c:majorTickMark val="out"/>
        <c:minorTickMark val="none"/>
        <c:tickLblPos val="nextTo"/>
        <c:crossAx val="742316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细胞密度对数值</a:t>
            </a:r>
            <a:r>
              <a:rPr lang="en-US" altLang="zh-CN"/>
              <a:t>-</a:t>
            </a:r>
            <a:r>
              <a:rPr lang="zh-CN" altLang="en-US"/>
              <a:t>天数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 lux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data!$J$51:$Q$51</c:f>
                <c:numCache>
                  <c:formatCode>General</c:formatCode>
                  <c:ptCount val="8"/>
                  <c:pt idx="0">
                    <c:v>3.1653760012486126E-2</c:v>
                  </c:pt>
                  <c:pt idx="1">
                    <c:v>0.19848078432871244</c:v>
                  </c:pt>
                  <c:pt idx="2">
                    <c:v>9.4713567801228027E-2</c:v>
                  </c:pt>
                  <c:pt idx="3">
                    <c:v>0.16117489708957977</c:v>
                  </c:pt>
                  <c:pt idx="4">
                    <c:v>0.37120698692315057</c:v>
                  </c:pt>
                  <c:pt idx="5">
                    <c:v>0.36341184917631125</c:v>
                  </c:pt>
                  <c:pt idx="6">
                    <c:v>8.6813093659823329E-2</c:v>
                  </c:pt>
                  <c:pt idx="7">
                    <c:v>8.075817938795582E-2</c:v>
                  </c:pt>
                </c:numCache>
              </c:numRef>
            </c:plus>
            <c:minus>
              <c:numRef>
                <c:f>data!$J$51:$Q$51</c:f>
                <c:numCache>
                  <c:formatCode>General</c:formatCode>
                  <c:ptCount val="8"/>
                  <c:pt idx="0">
                    <c:v>3.1653760012486126E-2</c:v>
                  </c:pt>
                  <c:pt idx="1">
                    <c:v>0.19848078432871244</c:v>
                  </c:pt>
                  <c:pt idx="2">
                    <c:v>9.4713567801228027E-2</c:v>
                  </c:pt>
                  <c:pt idx="3">
                    <c:v>0.16117489708957977</c:v>
                  </c:pt>
                  <c:pt idx="4">
                    <c:v>0.37120698692315057</c:v>
                  </c:pt>
                  <c:pt idx="5">
                    <c:v>0.36341184917631125</c:v>
                  </c:pt>
                  <c:pt idx="6">
                    <c:v>8.6813093659823329E-2</c:v>
                  </c:pt>
                  <c:pt idx="7">
                    <c:v>8.075817938795582E-2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data!$B$20:$I$20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</c:numCache>
            </c:numRef>
          </c:xVal>
          <c:yVal>
            <c:numRef>
              <c:f>data!$B$51:$I$51</c:f>
              <c:numCache>
                <c:formatCode>General</c:formatCode>
                <c:ptCount val="8"/>
                <c:pt idx="0">
                  <c:v>10.910539874954358</c:v>
                </c:pt>
                <c:pt idx="1">
                  <c:v>9.729091950379809</c:v>
                </c:pt>
                <c:pt idx="2">
                  <c:v>10.57273695645331</c:v>
                </c:pt>
                <c:pt idx="3">
                  <c:v>10.392748240192057</c:v>
                </c:pt>
                <c:pt idx="4">
                  <c:v>9.1242310872824905</c:v>
                </c:pt>
                <c:pt idx="5">
                  <c:v>7.2679864717107181</c:v>
                </c:pt>
                <c:pt idx="6">
                  <c:v>10.646884301412046</c:v>
                </c:pt>
                <c:pt idx="7">
                  <c:v>9.7423886002153122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99-4496-B15B-F8BCA596AC71}"/>
            </c:ext>
          </c:extLst>
        </c:ser>
        <c:ser>
          <c:idx val="1"/>
          <c:order val="1"/>
          <c:tx>
            <c:v>500 lux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data!$J$52:$Q$52</c:f>
                <c:numCache>
                  <c:formatCode>General</c:formatCode>
                  <c:ptCount val="8"/>
                  <c:pt idx="0">
                    <c:v>7.9239441675279368E-2</c:v>
                  </c:pt>
                  <c:pt idx="1">
                    <c:v>1.8490418796880133E-2</c:v>
                  </c:pt>
                  <c:pt idx="2">
                    <c:v>4.9876969456094544E-2</c:v>
                  </c:pt>
                  <c:pt idx="3">
                    <c:v>9.6137310036865063E-3</c:v>
                  </c:pt>
                  <c:pt idx="4">
                    <c:v>1.2560739669470199E-15</c:v>
                  </c:pt>
                  <c:pt idx="5">
                    <c:v>2.098177311291902E-2</c:v>
                  </c:pt>
                  <c:pt idx="6">
                    <c:v>3.4926367360835597E-2</c:v>
                  </c:pt>
                  <c:pt idx="7">
                    <c:v>9.3871950909568541E-2</c:v>
                  </c:pt>
                </c:numCache>
              </c:numRef>
            </c:plus>
            <c:minus>
              <c:numRef>
                <c:f>data!$J$52:$Q$52</c:f>
                <c:numCache>
                  <c:formatCode>General</c:formatCode>
                  <c:ptCount val="8"/>
                  <c:pt idx="0">
                    <c:v>7.9239441675279368E-2</c:v>
                  </c:pt>
                  <c:pt idx="1">
                    <c:v>1.8490418796880133E-2</c:v>
                  </c:pt>
                  <c:pt idx="2">
                    <c:v>4.9876969456094544E-2</c:v>
                  </c:pt>
                  <c:pt idx="3">
                    <c:v>9.6137310036865063E-3</c:v>
                  </c:pt>
                  <c:pt idx="4">
                    <c:v>1.2560739669470199E-15</c:v>
                  </c:pt>
                  <c:pt idx="5">
                    <c:v>2.098177311291902E-2</c:v>
                  </c:pt>
                  <c:pt idx="6">
                    <c:v>3.4926367360835597E-2</c:v>
                  </c:pt>
                  <c:pt idx="7">
                    <c:v>9.3871950909568541E-2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data!$B$20:$I$20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</c:numCache>
            </c:numRef>
          </c:xVal>
          <c:yVal>
            <c:numRef>
              <c:f>data!$B$52:$I$52</c:f>
              <c:numCache>
                <c:formatCode>General</c:formatCode>
                <c:ptCount val="8"/>
                <c:pt idx="0">
                  <c:v>10.803722162003888</c:v>
                </c:pt>
                <c:pt idx="1">
                  <c:v>10.911195211511087</c:v>
                </c:pt>
                <c:pt idx="2">
                  <c:v>11.50010994531541</c:v>
                </c:pt>
                <c:pt idx="3">
                  <c:v>12.612461486431464</c:v>
                </c:pt>
                <c:pt idx="4">
                  <c:v>13.002013299713076</c:v>
                </c:pt>
                <c:pt idx="5">
                  <c:v>13.703361823679908</c:v>
                </c:pt>
                <c:pt idx="6">
                  <c:v>14.504255116267224</c:v>
                </c:pt>
                <c:pt idx="7">
                  <c:v>14.32387181004947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99-4496-B15B-F8BCA596AC71}"/>
            </c:ext>
          </c:extLst>
        </c:ser>
        <c:ser>
          <c:idx val="2"/>
          <c:order val="2"/>
          <c:tx>
            <c:v>800 lux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data!$J$53:$Q$53</c:f>
                <c:numCache>
                  <c:formatCode>General</c:formatCode>
                  <c:ptCount val="8"/>
                  <c:pt idx="0">
                    <c:v>3.0370441070736408E-2</c:v>
                  </c:pt>
                  <c:pt idx="1">
                    <c:v>4.1210501408672467E-2</c:v>
                  </c:pt>
                  <c:pt idx="2">
                    <c:v>1.2164663230031654E-2</c:v>
                  </c:pt>
                  <c:pt idx="3">
                    <c:v>3.9945617018764977E-3</c:v>
                  </c:pt>
                  <c:pt idx="4">
                    <c:v>5.0354238833111766E-3</c:v>
                  </c:pt>
                  <c:pt idx="5">
                    <c:v>3.7719448317273752E-2</c:v>
                  </c:pt>
                  <c:pt idx="6">
                    <c:v>4.1996823773801345E-2</c:v>
                  </c:pt>
                  <c:pt idx="7">
                    <c:v>5.250476536286907E-2</c:v>
                  </c:pt>
                </c:numCache>
              </c:numRef>
            </c:plus>
            <c:minus>
              <c:numRef>
                <c:f>data!$J$53:$Q$53</c:f>
                <c:numCache>
                  <c:formatCode>General</c:formatCode>
                  <c:ptCount val="8"/>
                  <c:pt idx="0">
                    <c:v>3.0370441070736408E-2</c:v>
                  </c:pt>
                  <c:pt idx="1">
                    <c:v>4.1210501408672467E-2</c:v>
                  </c:pt>
                  <c:pt idx="2">
                    <c:v>1.2164663230031654E-2</c:v>
                  </c:pt>
                  <c:pt idx="3">
                    <c:v>3.9945617018764977E-3</c:v>
                  </c:pt>
                  <c:pt idx="4">
                    <c:v>5.0354238833111766E-3</c:v>
                  </c:pt>
                  <c:pt idx="5">
                    <c:v>3.7719448317273752E-2</c:v>
                  </c:pt>
                  <c:pt idx="6">
                    <c:v>4.1996823773801345E-2</c:v>
                  </c:pt>
                  <c:pt idx="7">
                    <c:v>5.250476536286907E-2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data!$B$20:$I$20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</c:numCache>
            </c:numRef>
          </c:xVal>
          <c:yVal>
            <c:numRef>
              <c:f>data!$B$53:$I$53</c:f>
              <c:numCache>
                <c:formatCode>General</c:formatCode>
                <c:ptCount val="8"/>
                <c:pt idx="0">
                  <c:v>10.925099767822315</c:v>
                </c:pt>
                <c:pt idx="1">
                  <c:v>10.736959532700032</c:v>
                </c:pt>
                <c:pt idx="2">
                  <c:v>11.208581888011929</c:v>
                </c:pt>
                <c:pt idx="3">
                  <c:v>12.28673765468008</c:v>
                </c:pt>
                <c:pt idx="4">
                  <c:v>13.259147785284208</c:v>
                </c:pt>
                <c:pt idx="5">
                  <c:v>14.102008492306725</c:v>
                </c:pt>
                <c:pt idx="6">
                  <c:v>14.756494501866586</c:v>
                </c:pt>
                <c:pt idx="7">
                  <c:v>14.022762075293246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99-4496-B15B-F8BCA596AC71}"/>
            </c:ext>
          </c:extLst>
        </c:ser>
        <c:ser>
          <c:idx val="3"/>
          <c:order val="3"/>
          <c:tx>
            <c:v>1900 lux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data!$J$54:$Q$54</c:f>
                <c:numCache>
                  <c:formatCode>General</c:formatCode>
                  <c:ptCount val="8"/>
                  <c:pt idx="0">
                    <c:v>7.5681872487544044E-2</c:v>
                  </c:pt>
                  <c:pt idx="1">
                    <c:v>0.10777657498561745</c:v>
                  </c:pt>
                  <c:pt idx="2">
                    <c:v>4.8985613425111096E-2</c:v>
                  </c:pt>
                  <c:pt idx="3">
                    <c:v>5.2549323628654242E-2</c:v>
                  </c:pt>
                  <c:pt idx="4">
                    <c:v>4.4959471125351355E-2</c:v>
                  </c:pt>
                  <c:pt idx="5">
                    <c:v>4.7475459702215519E-2</c:v>
                  </c:pt>
                  <c:pt idx="6">
                    <c:v>4.1094697019924353E-2</c:v>
                  </c:pt>
                  <c:pt idx="7">
                    <c:v>1.5605763271949199E-2</c:v>
                  </c:pt>
                </c:numCache>
              </c:numRef>
            </c:plus>
            <c:minus>
              <c:numRef>
                <c:f>data!$J$54:$Q$54</c:f>
                <c:numCache>
                  <c:formatCode>General</c:formatCode>
                  <c:ptCount val="8"/>
                  <c:pt idx="0">
                    <c:v>7.5681872487544044E-2</c:v>
                  </c:pt>
                  <c:pt idx="1">
                    <c:v>0.10777657498561745</c:v>
                  </c:pt>
                  <c:pt idx="2">
                    <c:v>4.8985613425111096E-2</c:v>
                  </c:pt>
                  <c:pt idx="3">
                    <c:v>5.2549323628654242E-2</c:v>
                  </c:pt>
                  <c:pt idx="4">
                    <c:v>4.4959471125351355E-2</c:v>
                  </c:pt>
                  <c:pt idx="5">
                    <c:v>4.7475459702215519E-2</c:v>
                  </c:pt>
                  <c:pt idx="6">
                    <c:v>4.1094697019924353E-2</c:v>
                  </c:pt>
                  <c:pt idx="7">
                    <c:v>1.5605763271949199E-2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data!$B$20:$I$20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</c:numCache>
            </c:numRef>
          </c:xVal>
          <c:yVal>
            <c:numRef>
              <c:f>data!$B$54:$I$54</c:f>
              <c:numCache>
                <c:formatCode>General</c:formatCode>
                <c:ptCount val="8"/>
                <c:pt idx="0">
                  <c:v>10.816690319075057</c:v>
                </c:pt>
                <c:pt idx="1">
                  <c:v>9.8138593004510835</c:v>
                </c:pt>
                <c:pt idx="2">
                  <c:v>10.731892188092667</c:v>
                </c:pt>
                <c:pt idx="3">
                  <c:v>12.002692075944042</c:v>
                </c:pt>
                <c:pt idx="4">
                  <c:v>13.453441616889327</c:v>
                </c:pt>
                <c:pt idx="5">
                  <c:v>14.025938314168117</c:v>
                </c:pt>
                <c:pt idx="6">
                  <c:v>14.346606007371891</c:v>
                </c:pt>
                <c:pt idx="7">
                  <c:v>14.430617552952297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E99-4496-B15B-F8BCA596AC71}"/>
            </c:ext>
          </c:extLst>
        </c:ser>
        <c:ser>
          <c:idx val="4"/>
          <c:order val="4"/>
          <c:tx>
            <c:v>3200 lux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data!$J$55:$Q$55</c:f>
                <c:numCache>
                  <c:formatCode>General</c:formatCode>
                  <c:ptCount val="8"/>
                  <c:pt idx="0">
                    <c:v>2.0910309335463135E-2</c:v>
                  </c:pt>
                  <c:pt idx="1">
                    <c:v>6.3544606863603553E-2</c:v>
                  </c:pt>
                  <c:pt idx="2">
                    <c:v>5.442063784405933E-2</c:v>
                  </c:pt>
                  <c:pt idx="3">
                    <c:v>2.5079588948770357E-2</c:v>
                  </c:pt>
                  <c:pt idx="4">
                    <c:v>1.6095445374333182E-2</c:v>
                  </c:pt>
                  <c:pt idx="5">
                    <c:v>2.3889741678810123E-3</c:v>
                  </c:pt>
                  <c:pt idx="6">
                    <c:v>9.3415927002841903E-2</c:v>
                  </c:pt>
                  <c:pt idx="7">
                    <c:v>0.13490953637809847</c:v>
                  </c:pt>
                </c:numCache>
              </c:numRef>
            </c:plus>
            <c:minus>
              <c:numRef>
                <c:f>data!$J$55:$Q$55</c:f>
                <c:numCache>
                  <c:formatCode>General</c:formatCode>
                  <c:ptCount val="8"/>
                  <c:pt idx="0">
                    <c:v>2.0910309335463135E-2</c:v>
                  </c:pt>
                  <c:pt idx="1">
                    <c:v>6.3544606863603553E-2</c:v>
                  </c:pt>
                  <c:pt idx="2">
                    <c:v>5.442063784405933E-2</c:v>
                  </c:pt>
                  <c:pt idx="3">
                    <c:v>2.5079588948770357E-2</c:v>
                  </c:pt>
                  <c:pt idx="4">
                    <c:v>1.6095445374333182E-2</c:v>
                  </c:pt>
                  <c:pt idx="5">
                    <c:v>2.3889741678810123E-3</c:v>
                  </c:pt>
                  <c:pt idx="6">
                    <c:v>9.3415927002841903E-2</c:v>
                  </c:pt>
                  <c:pt idx="7">
                    <c:v>0.13490953637809847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data!$B$20:$I$20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</c:numCache>
            </c:numRef>
          </c:xVal>
          <c:yVal>
            <c:numRef>
              <c:f>data!$B$55:$I$55</c:f>
              <c:numCache>
                <c:formatCode>General</c:formatCode>
                <c:ptCount val="8"/>
                <c:pt idx="0">
                  <c:v>10.758281361781329</c:v>
                </c:pt>
                <c:pt idx="1">
                  <c:v>10.488372645358487</c:v>
                </c:pt>
                <c:pt idx="2">
                  <c:v>10.766282008999037</c:v>
                </c:pt>
                <c:pt idx="3">
                  <c:v>12.43113234253785</c:v>
                </c:pt>
                <c:pt idx="4">
                  <c:v>13.447041877234804</c:v>
                </c:pt>
                <c:pt idx="5">
                  <c:v>14.14742267966516</c:v>
                </c:pt>
                <c:pt idx="6">
                  <c:v>14.314031842644217</c:v>
                </c:pt>
                <c:pt idx="7">
                  <c:v>13.482040077933732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E99-4496-B15B-F8BCA596A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060288"/>
        <c:axId val="639057992"/>
      </c:scatterChart>
      <c:valAx>
        <c:axId val="63906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天数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057992"/>
        <c:crosses val="autoZero"/>
        <c:crossBetween val="midCat"/>
      </c:valAx>
      <c:valAx>
        <c:axId val="639057992"/>
        <c:scaling>
          <c:orientation val="minMax"/>
          <c:max val="15.5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细胞浓度对数值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060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细胞密度对数值</a:t>
            </a:r>
            <a:r>
              <a:rPr lang="en-US" altLang="zh-CN"/>
              <a:t>-</a:t>
            </a:r>
            <a:r>
              <a:rPr lang="zh-CN" altLang="en-US"/>
              <a:t>天数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817132439640957"/>
          <c:y val="0.15006208919920852"/>
          <c:w val="0.83444576676562321"/>
          <c:h val="0.5856556513301037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data!$J$41:$P$41</c:f>
                <c:numCache>
                  <c:formatCode>General</c:formatCode>
                  <c:ptCount val="7"/>
                  <c:pt idx="0">
                    <c:v>1.5150888034339373E-2</c:v>
                  </c:pt>
                  <c:pt idx="1">
                    <c:v>6.0599130001801685E-2</c:v>
                  </c:pt>
                  <c:pt idx="2">
                    <c:v>5.8465701382079599E-2</c:v>
                  </c:pt>
                  <c:pt idx="3">
                    <c:v>8.0356754658889695E-2</c:v>
                  </c:pt>
                  <c:pt idx="4">
                    <c:v>5.4558259651793541E-3</c:v>
                  </c:pt>
                  <c:pt idx="5">
                    <c:v>7.0339677752212337E-2</c:v>
                  </c:pt>
                  <c:pt idx="6">
                    <c:v>0.1117681755460041</c:v>
                  </c:pt>
                </c:numCache>
              </c:numRef>
            </c:plus>
            <c:minus>
              <c:numRef>
                <c:f>data!$J$41:$P$41</c:f>
                <c:numCache>
                  <c:formatCode>General</c:formatCode>
                  <c:ptCount val="7"/>
                  <c:pt idx="0">
                    <c:v>1.5150888034339373E-2</c:v>
                  </c:pt>
                  <c:pt idx="1">
                    <c:v>6.0599130001801685E-2</c:v>
                  </c:pt>
                  <c:pt idx="2">
                    <c:v>5.8465701382079599E-2</c:v>
                  </c:pt>
                  <c:pt idx="3">
                    <c:v>8.0356754658889695E-2</c:v>
                  </c:pt>
                  <c:pt idx="4">
                    <c:v>5.4558259651793541E-3</c:v>
                  </c:pt>
                  <c:pt idx="5">
                    <c:v>7.0339677752212337E-2</c:v>
                  </c:pt>
                  <c:pt idx="6">
                    <c:v>0.1117681755460041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data!$B$39:$H$39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</c:numCache>
            </c:numRef>
          </c:xVal>
          <c:yVal>
            <c:numRef>
              <c:f>data!$B$41:$H$41</c:f>
              <c:numCache>
                <c:formatCode>General</c:formatCode>
                <c:ptCount val="7"/>
                <c:pt idx="0">
                  <c:v>11.347881201505908</c:v>
                </c:pt>
                <c:pt idx="1">
                  <c:v>9.8302072947396777</c:v>
                </c:pt>
                <c:pt idx="2">
                  <c:v>10.357602494403496</c:v>
                </c:pt>
                <c:pt idx="3">
                  <c:v>12.824554327489944</c:v>
                </c:pt>
                <c:pt idx="4">
                  <c:v>12.955818473020477</c:v>
                </c:pt>
                <c:pt idx="5">
                  <c:v>12.335014352780272</c:v>
                </c:pt>
                <c:pt idx="6">
                  <c:v>11.677439213229363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0A-456C-BD89-AD9138E171D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data!$J$42:$P$42</c:f>
                <c:numCache>
                  <c:formatCode>General</c:formatCode>
                  <c:ptCount val="7"/>
                  <c:pt idx="0">
                    <c:v>8.5190126116790679E-2</c:v>
                  </c:pt>
                  <c:pt idx="1">
                    <c:v>0.25070000051126096</c:v>
                  </c:pt>
                  <c:pt idx="2">
                    <c:v>0.12803439916801274</c:v>
                  </c:pt>
                  <c:pt idx="3">
                    <c:v>3.7178142176426031E-2</c:v>
                  </c:pt>
                  <c:pt idx="4">
                    <c:v>1.7781083857251037E-2</c:v>
                  </c:pt>
                  <c:pt idx="5">
                    <c:v>2.6020630244894895E-2</c:v>
                  </c:pt>
                  <c:pt idx="6">
                    <c:v>1.7056977265025718E-2</c:v>
                  </c:pt>
                </c:numCache>
              </c:numRef>
            </c:plus>
            <c:minus>
              <c:numRef>
                <c:f>data!$J$42:$P$42</c:f>
                <c:numCache>
                  <c:formatCode>General</c:formatCode>
                  <c:ptCount val="7"/>
                  <c:pt idx="0">
                    <c:v>8.5190126116790679E-2</c:v>
                  </c:pt>
                  <c:pt idx="1">
                    <c:v>0.25070000051126096</c:v>
                  </c:pt>
                  <c:pt idx="2">
                    <c:v>0.12803439916801274</c:v>
                  </c:pt>
                  <c:pt idx="3">
                    <c:v>3.7178142176426031E-2</c:v>
                  </c:pt>
                  <c:pt idx="4">
                    <c:v>1.7781083857251037E-2</c:v>
                  </c:pt>
                  <c:pt idx="5">
                    <c:v>2.6020630244894895E-2</c:v>
                  </c:pt>
                  <c:pt idx="6">
                    <c:v>1.7056977265025718E-2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data!$B$39:$H$39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</c:numCache>
            </c:numRef>
          </c:xVal>
          <c:yVal>
            <c:numRef>
              <c:f>data!$B$42:$H$42</c:f>
              <c:numCache>
                <c:formatCode>General</c:formatCode>
                <c:ptCount val="7"/>
                <c:pt idx="0">
                  <c:v>11.498240399738792</c:v>
                </c:pt>
                <c:pt idx="1">
                  <c:v>10.041846727823575</c:v>
                </c:pt>
                <c:pt idx="2">
                  <c:v>10.406635834539093</c:v>
                </c:pt>
                <c:pt idx="3">
                  <c:v>12.224360004090933</c:v>
                </c:pt>
                <c:pt idx="4">
                  <c:v>13.597004644650619</c:v>
                </c:pt>
                <c:pt idx="5">
                  <c:v>13.248558941414586</c:v>
                </c:pt>
                <c:pt idx="6">
                  <c:v>12.569747569446429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0A-456C-BD89-AD9138E171D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data!$J$43:$P$43</c:f>
                <c:numCache>
                  <c:formatCode>General</c:formatCode>
                  <c:ptCount val="7"/>
                  <c:pt idx="0">
                    <c:v>4.0547481385531443E-2</c:v>
                  </c:pt>
                  <c:pt idx="1">
                    <c:v>0.10217745790781184</c:v>
                  </c:pt>
                  <c:pt idx="2">
                    <c:v>5.6749520612623595E-2</c:v>
                  </c:pt>
                  <c:pt idx="3">
                    <c:v>7.9555878327832563E-2</c:v>
                  </c:pt>
                  <c:pt idx="4">
                    <c:v>6.7035423731329801E-3</c:v>
                  </c:pt>
                  <c:pt idx="5">
                    <c:v>2.1738153456246606E-2</c:v>
                  </c:pt>
                  <c:pt idx="6">
                    <c:v>5.2359537458121864E-2</c:v>
                  </c:pt>
                </c:numCache>
              </c:numRef>
            </c:plus>
            <c:minus>
              <c:numRef>
                <c:f>data!$J$43:$P$43</c:f>
                <c:numCache>
                  <c:formatCode>General</c:formatCode>
                  <c:ptCount val="7"/>
                  <c:pt idx="0">
                    <c:v>4.0547481385531443E-2</c:v>
                  </c:pt>
                  <c:pt idx="1">
                    <c:v>0.10217745790781184</c:v>
                  </c:pt>
                  <c:pt idx="2">
                    <c:v>5.6749520612623595E-2</c:v>
                  </c:pt>
                  <c:pt idx="3">
                    <c:v>7.9555878327832563E-2</c:v>
                  </c:pt>
                  <c:pt idx="4">
                    <c:v>6.7035423731329801E-3</c:v>
                  </c:pt>
                  <c:pt idx="5">
                    <c:v>2.1738153456246606E-2</c:v>
                  </c:pt>
                  <c:pt idx="6">
                    <c:v>5.2359537458121864E-2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data!$B$39:$H$39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</c:numCache>
            </c:numRef>
          </c:xVal>
          <c:yVal>
            <c:numRef>
              <c:f>data!$B$43:$H$43</c:f>
              <c:numCache>
                <c:formatCode>General</c:formatCode>
                <c:ptCount val="7"/>
                <c:pt idx="0">
                  <c:v>11.245622047593974</c:v>
                </c:pt>
                <c:pt idx="1">
                  <c:v>10.414333622667817</c:v>
                </c:pt>
                <c:pt idx="2">
                  <c:v>10.586853427819129</c:v>
                </c:pt>
                <c:pt idx="3">
                  <c:v>11.801499080669762</c:v>
                </c:pt>
                <c:pt idx="4">
                  <c:v>13.666159023972725</c:v>
                </c:pt>
                <c:pt idx="5">
                  <c:v>14.506670436611577</c:v>
                </c:pt>
                <c:pt idx="6">
                  <c:v>14.444208650457691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0A-456C-BD89-AD9138E171D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data!$J$44:$P$44</c:f>
                <c:numCache>
                  <c:formatCode>General</c:formatCode>
                  <c:ptCount val="7"/>
                  <c:pt idx="0">
                    <c:v>7.5681872487544044E-2</c:v>
                  </c:pt>
                  <c:pt idx="1">
                    <c:v>0.10777657498561745</c:v>
                  </c:pt>
                  <c:pt idx="2">
                    <c:v>4.8985613425111096E-2</c:v>
                  </c:pt>
                  <c:pt idx="3">
                    <c:v>5.2549323628654242E-2</c:v>
                  </c:pt>
                  <c:pt idx="4">
                    <c:v>4.4959471125351355E-2</c:v>
                  </c:pt>
                  <c:pt idx="5">
                    <c:v>4.7475459702215519E-2</c:v>
                  </c:pt>
                  <c:pt idx="6">
                    <c:v>4.1094697019924353E-2</c:v>
                  </c:pt>
                </c:numCache>
              </c:numRef>
            </c:plus>
            <c:minus>
              <c:numRef>
                <c:f>data!$J$44:$P$44</c:f>
                <c:numCache>
                  <c:formatCode>General</c:formatCode>
                  <c:ptCount val="7"/>
                  <c:pt idx="0">
                    <c:v>7.5681872487544044E-2</c:v>
                  </c:pt>
                  <c:pt idx="1">
                    <c:v>0.10777657498561745</c:v>
                  </c:pt>
                  <c:pt idx="2">
                    <c:v>4.8985613425111096E-2</c:v>
                  </c:pt>
                  <c:pt idx="3">
                    <c:v>5.2549323628654242E-2</c:v>
                  </c:pt>
                  <c:pt idx="4">
                    <c:v>4.4959471125351355E-2</c:v>
                  </c:pt>
                  <c:pt idx="5">
                    <c:v>4.7475459702215519E-2</c:v>
                  </c:pt>
                  <c:pt idx="6">
                    <c:v>4.1094697019924353E-2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data!$B$39:$H$39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</c:numCache>
            </c:numRef>
          </c:xVal>
          <c:yVal>
            <c:numRef>
              <c:f>data!$B$44:$H$44</c:f>
              <c:numCache>
                <c:formatCode>General</c:formatCode>
                <c:ptCount val="7"/>
                <c:pt idx="0">
                  <c:v>10.816690319075057</c:v>
                </c:pt>
                <c:pt idx="1">
                  <c:v>9.8138593004510835</c:v>
                </c:pt>
                <c:pt idx="2">
                  <c:v>10.731892188092667</c:v>
                </c:pt>
                <c:pt idx="3">
                  <c:v>12.002692075944042</c:v>
                </c:pt>
                <c:pt idx="4">
                  <c:v>13.453441616889327</c:v>
                </c:pt>
                <c:pt idx="5">
                  <c:v>14.025938314168117</c:v>
                </c:pt>
                <c:pt idx="6">
                  <c:v>14.346606007371891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40A-456C-BD89-AD9138E171D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data!$J$45:$P$45</c:f>
                <c:numCache>
                  <c:formatCode>General</c:formatCode>
                  <c:ptCount val="7"/>
                  <c:pt idx="0">
                    <c:v>1.673885182894292E-2</c:v>
                  </c:pt>
                  <c:pt idx="1">
                    <c:v>4.91543581970608E-2</c:v>
                  </c:pt>
                  <c:pt idx="2">
                    <c:v>8.1435286698465101E-2</c:v>
                  </c:pt>
                  <c:pt idx="3">
                    <c:v>6.0025755596503291E-2</c:v>
                  </c:pt>
                  <c:pt idx="4">
                    <c:v>7.0071393194766022E-3</c:v>
                  </c:pt>
                  <c:pt idx="5">
                    <c:v>5.3285572039906744E-3</c:v>
                  </c:pt>
                  <c:pt idx="6">
                    <c:v>8.1112102775558539E-2</c:v>
                  </c:pt>
                </c:numCache>
              </c:numRef>
            </c:plus>
            <c:minus>
              <c:numRef>
                <c:f>data!$J$45:$P$45</c:f>
                <c:numCache>
                  <c:formatCode>General</c:formatCode>
                  <c:ptCount val="7"/>
                  <c:pt idx="0">
                    <c:v>1.673885182894292E-2</c:v>
                  </c:pt>
                  <c:pt idx="1">
                    <c:v>4.91543581970608E-2</c:v>
                  </c:pt>
                  <c:pt idx="2">
                    <c:v>8.1435286698465101E-2</c:v>
                  </c:pt>
                  <c:pt idx="3">
                    <c:v>6.0025755596503291E-2</c:v>
                  </c:pt>
                  <c:pt idx="4">
                    <c:v>7.0071393194766022E-3</c:v>
                  </c:pt>
                  <c:pt idx="5">
                    <c:v>5.3285572039906744E-3</c:v>
                  </c:pt>
                  <c:pt idx="6">
                    <c:v>8.1112102775558539E-2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data!$B$39:$H$39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</c:numCache>
            </c:numRef>
          </c:xVal>
          <c:yVal>
            <c:numRef>
              <c:f>data!$B$45:$H$45</c:f>
              <c:numCache>
                <c:formatCode>General</c:formatCode>
                <c:ptCount val="7"/>
                <c:pt idx="0">
                  <c:v>11.141654114418529</c:v>
                </c:pt>
                <c:pt idx="1">
                  <c:v>10.267626780155169</c:v>
                </c:pt>
                <c:pt idx="2">
                  <c:v>10.466596087103419</c:v>
                </c:pt>
                <c:pt idx="3">
                  <c:v>12.349366111502386</c:v>
                </c:pt>
                <c:pt idx="4">
                  <c:v>13.620627858715432</c:v>
                </c:pt>
                <c:pt idx="5">
                  <c:v>14.301177655524413</c:v>
                </c:pt>
                <c:pt idx="6">
                  <c:v>14.420733327132522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40A-456C-BD89-AD9138E171D4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data!$J$46:$P$46</c:f>
                <c:numCache>
                  <c:formatCode>General</c:formatCode>
                  <c:ptCount val="7"/>
                  <c:pt idx="0">
                    <c:v>9.1713012909415512E-2</c:v>
                  </c:pt>
                  <c:pt idx="1">
                    <c:v>5.2112767445726391E-2</c:v>
                  </c:pt>
                  <c:pt idx="2">
                    <c:v>0.10542016322813098</c:v>
                  </c:pt>
                  <c:pt idx="3">
                    <c:v>1.0101690106261255E-2</c:v>
                  </c:pt>
                  <c:pt idx="4">
                    <c:v>1.924964911039842E-2</c:v>
                  </c:pt>
                  <c:pt idx="5">
                    <c:v>3.3717334198620788E-2</c:v>
                  </c:pt>
                  <c:pt idx="6">
                    <c:v>0.11394659347631764</c:v>
                  </c:pt>
                </c:numCache>
              </c:numRef>
            </c:plus>
            <c:minus>
              <c:numRef>
                <c:f>data!$J$46:$P$46</c:f>
                <c:numCache>
                  <c:formatCode>General</c:formatCode>
                  <c:ptCount val="7"/>
                  <c:pt idx="0">
                    <c:v>9.1713012909415512E-2</c:v>
                  </c:pt>
                  <c:pt idx="1">
                    <c:v>5.2112767445726391E-2</c:v>
                  </c:pt>
                  <c:pt idx="2">
                    <c:v>0.10542016322813098</c:v>
                  </c:pt>
                  <c:pt idx="3">
                    <c:v>1.0101690106261255E-2</c:v>
                  </c:pt>
                  <c:pt idx="4">
                    <c:v>1.924964911039842E-2</c:v>
                  </c:pt>
                  <c:pt idx="5">
                    <c:v>3.3717334198620788E-2</c:v>
                  </c:pt>
                  <c:pt idx="6">
                    <c:v>0.11394659347631764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data!$B$39:$H$39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</c:numCache>
            </c:numRef>
          </c:xVal>
          <c:yVal>
            <c:numRef>
              <c:f>data!$B$46:$H$46</c:f>
              <c:numCache>
                <c:formatCode>General</c:formatCode>
                <c:ptCount val="7"/>
                <c:pt idx="0">
                  <c:v>11.247758858276052</c:v>
                </c:pt>
                <c:pt idx="1">
                  <c:v>10.02612394890056</c:v>
                </c:pt>
                <c:pt idx="2">
                  <c:v>10.163518519167297</c:v>
                </c:pt>
                <c:pt idx="3">
                  <c:v>12.789038075270502</c:v>
                </c:pt>
                <c:pt idx="4">
                  <c:v>13.665832462680291</c:v>
                </c:pt>
                <c:pt idx="5">
                  <c:v>13.869789259446762</c:v>
                </c:pt>
                <c:pt idx="6">
                  <c:v>13.131361342230219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40A-456C-BD89-AD9138E171D4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data!$J$47:$P$47</c:f>
                <c:numCache>
                  <c:formatCode>General</c:formatCode>
                  <c:ptCount val="7"/>
                  <c:pt idx="0">
                    <c:v>3.3866931895937119E-2</c:v>
                  </c:pt>
                  <c:pt idx="1">
                    <c:v>6.2295501691287808E-3</c:v>
                  </c:pt>
                  <c:pt idx="2">
                    <c:v>7.3540569431995466E-3</c:v>
                  </c:pt>
                  <c:pt idx="3">
                    <c:v>5.8110936954717425E-2</c:v>
                  </c:pt>
                  <c:pt idx="4">
                    <c:v>1.715532281822996E-2</c:v>
                  </c:pt>
                  <c:pt idx="5">
                    <c:v>2.574206206842319E-2</c:v>
                  </c:pt>
                  <c:pt idx="6">
                    <c:v>8.4522790249002167E-2</c:v>
                  </c:pt>
                </c:numCache>
              </c:numRef>
            </c:plus>
            <c:minus>
              <c:numRef>
                <c:f>data!$J$47:$P$47</c:f>
                <c:numCache>
                  <c:formatCode>General</c:formatCode>
                  <c:ptCount val="7"/>
                  <c:pt idx="0">
                    <c:v>3.3866931895937119E-2</c:v>
                  </c:pt>
                  <c:pt idx="1">
                    <c:v>6.2295501691287808E-3</c:v>
                  </c:pt>
                  <c:pt idx="2">
                    <c:v>7.3540569431995466E-3</c:v>
                  </c:pt>
                  <c:pt idx="3">
                    <c:v>5.8110936954717425E-2</c:v>
                  </c:pt>
                  <c:pt idx="4">
                    <c:v>1.715532281822996E-2</c:v>
                  </c:pt>
                  <c:pt idx="5">
                    <c:v>2.574206206842319E-2</c:v>
                  </c:pt>
                  <c:pt idx="6">
                    <c:v>8.4522790249002167E-2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data!$B$39:$H$39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</c:numCache>
            </c:numRef>
          </c:xVal>
          <c:yVal>
            <c:numRef>
              <c:f>data!$B$47:$H$47</c:f>
              <c:numCache>
                <c:formatCode>General</c:formatCode>
                <c:ptCount val="7"/>
                <c:pt idx="0">
                  <c:v>11.061407493033519</c:v>
                </c:pt>
                <c:pt idx="1">
                  <c:v>10.232932333455798</c:v>
                </c:pt>
                <c:pt idx="2">
                  <c:v>10.354668314928455</c:v>
                </c:pt>
                <c:pt idx="3">
                  <c:v>12.332084065512161</c:v>
                </c:pt>
                <c:pt idx="4">
                  <c:v>13.559426891633906</c:v>
                </c:pt>
                <c:pt idx="5">
                  <c:v>13.488622035925198</c:v>
                </c:pt>
                <c:pt idx="6">
                  <c:v>13.369147567989906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40A-456C-BD89-AD9138E171D4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data!$J$48:$P$48</c:f>
                <c:numCache>
                  <c:formatCode>General</c:formatCode>
                  <c:ptCount val="7"/>
                  <c:pt idx="0">
                    <c:v>2.3745359392339706E-2</c:v>
                  </c:pt>
                  <c:pt idx="1">
                    <c:v>0.16896133714557854</c:v>
                  </c:pt>
                  <c:pt idx="2">
                    <c:v>0.18096077089914472</c:v>
                  </c:pt>
                  <c:pt idx="3">
                    <c:v>2.4890109965970127E-2</c:v>
                  </c:pt>
                  <c:pt idx="4">
                    <c:v>3.715089990563631E-2</c:v>
                  </c:pt>
                  <c:pt idx="5">
                    <c:v>7.2538454875085631E-2</c:v>
                  </c:pt>
                  <c:pt idx="6">
                    <c:v>5.4828336207058195E-3</c:v>
                  </c:pt>
                </c:numCache>
              </c:numRef>
            </c:plus>
            <c:minus>
              <c:numRef>
                <c:f>data!$J$48:$P$48</c:f>
                <c:numCache>
                  <c:formatCode>General</c:formatCode>
                  <c:ptCount val="7"/>
                  <c:pt idx="0">
                    <c:v>2.3745359392339706E-2</c:v>
                  </c:pt>
                  <c:pt idx="1">
                    <c:v>0.16896133714557854</c:v>
                  </c:pt>
                  <c:pt idx="2">
                    <c:v>0.18096077089914472</c:v>
                  </c:pt>
                  <c:pt idx="3">
                    <c:v>2.4890109965970127E-2</c:v>
                  </c:pt>
                  <c:pt idx="4">
                    <c:v>3.715089990563631E-2</c:v>
                  </c:pt>
                  <c:pt idx="5">
                    <c:v>7.2538454875085631E-2</c:v>
                  </c:pt>
                  <c:pt idx="6">
                    <c:v>5.4828336207058195E-3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data!$B$39:$H$39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</c:numCache>
            </c:numRef>
          </c:xVal>
          <c:yVal>
            <c:numRef>
              <c:f>data!$B$48:$H$48</c:f>
              <c:numCache>
                <c:formatCode>General</c:formatCode>
                <c:ptCount val="7"/>
                <c:pt idx="0">
                  <c:v>11.205452914678981</c:v>
                </c:pt>
                <c:pt idx="1">
                  <c:v>10.215196778448652</c:v>
                </c:pt>
                <c:pt idx="2">
                  <c:v>10.457273192358214</c:v>
                </c:pt>
                <c:pt idx="3">
                  <c:v>12.965410269938827</c:v>
                </c:pt>
                <c:pt idx="4">
                  <c:v>12.639608280364714</c:v>
                </c:pt>
                <c:pt idx="5">
                  <c:v>12.215475732821005</c:v>
                </c:pt>
                <c:pt idx="6">
                  <c:v>11.56458611958881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40A-456C-BD89-AD9138E171D4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data!$J$49:$P$49</c:f>
                <c:numCache>
                  <c:formatCode>General</c:formatCode>
                  <c:ptCount val="7"/>
                  <c:pt idx="0">
                    <c:v>6.9762767094968476E-3</c:v>
                  </c:pt>
                  <c:pt idx="1">
                    <c:v>4.3407436236170313E-2</c:v>
                  </c:pt>
                  <c:pt idx="2">
                    <c:v>6.2389693077012698E-2</c:v>
                  </c:pt>
                  <c:pt idx="3">
                    <c:v>3.1663947366553508E-2</c:v>
                  </c:pt>
                  <c:pt idx="4">
                    <c:v>1.0829957364824967E-2</c:v>
                  </c:pt>
                  <c:pt idx="5">
                    <c:v>2.9626293787879697E-2</c:v>
                  </c:pt>
                  <c:pt idx="6">
                    <c:v>2.5145069980473479E-2</c:v>
                  </c:pt>
                </c:numCache>
              </c:numRef>
            </c:plus>
            <c:minus>
              <c:numRef>
                <c:f>data!$J$49:$P$49</c:f>
                <c:numCache>
                  <c:formatCode>General</c:formatCode>
                  <c:ptCount val="7"/>
                  <c:pt idx="0">
                    <c:v>6.9762767094968476E-3</c:v>
                  </c:pt>
                  <c:pt idx="1">
                    <c:v>4.3407436236170313E-2</c:v>
                  </c:pt>
                  <c:pt idx="2">
                    <c:v>6.2389693077012698E-2</c:v>
                  </c:pt>
                  <c:pt idx="3">
                    <c:v>3.1663947366553508E-2</c:v>
                  </c:pt>
                  <c:pt idx="4">
                    <c:v>1.0829957364824967E-2</c:v>
                  </c:pt>
                  <c:pt idx="5">
                    <c:v>2.9626293787879697E-2</c:v>
                  </c:pt>
                  <c:pt idx="6">
                    <c:v>2.5145069980473479E-2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data!$B$39:$H$39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</c:numCache>
            </c:numRef>
          </c:xVal>
          <c:yVal>
            <c:numRef>
              <c:f>data!$B$49:$H$49</c:f>
              <c:numCache>
                <c:formatCode>General</c:formatCode>
                <c:ptCount val="7"/>
                <c:pt idx="0">
                  <c:v>11.190902365627402</c:v>
                </c:pt>
                <c:pt idx="1">
                  <c:v>10.23589484866322</c:v>
                </c:pt>
                <c:pt idx="2">
                  <c:v>10.549507385338714</c:v>
                </c:pt>
                <c:pt idx="3">
                  <c:v>12.576544586869341</c:v>
                </c:pt>
                <c:pt idx="4">
                  <c:v>13.642195727275032</c:v>
                </c:pt>
                <c:pt idx="5">
                  <c:v>14.165510639412474</c:v>
                </c:pt>
                <c:pt idx="6">
                  <c:v>14.13717774863194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40A-456C-BD89-AD9138E171D4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data!$J$50:$P$50</c:f>
                <c:numCache>
                  <c:formatCode>General</c:formatCode>
                  <c:ptCount val="7"/>
                  <c:pt idx="0">
                    <c:v>3.2381263252390116E-2</c:v>
                  </c:pt>
                  <c:pt idx="1">
                    <c:v>0.11150392262150194</c:v>
                  </c:pt>
                  <c:pt idx="2">
                    <c:v>3.2805875289737808E-2</c:v>
                  </c:pt>
                  <c:pt idx="3">
                    <c:v>4.728557828694236E-3</c:v>
                  </c:pt>
                  <c:pt idx="4">
                    <c:v>2.3514359046636134E-2</c:v>
                  </c:pt>
                  <c:pt idx="5">
                    <c:v>1.2061625224471703E-2</c:v>
                  </c:pt>
                  <c:pt idx="6">
                    <c:v>5.7674769256072865E-2</c:v>
                  </c:pt>
                </c:numCache>
              </c:numRef>
            </c:plus>
            <c:minus>
              <c:numRef>
                <c:f>data!$J$50:$P$50</c:f>
                <c:numCache>
                  <c:formatCode>General</c:formatCode>
                  <c:ptCount val="7"/>
                  <c:pt idx="0">
                    <c:v>3.2381263252390116E-2</c:v>
                  </c:pt>
                  <c:pt idx="1">
                    <c:v>0.11150392262150194</c:v>
                  </c:pt>
                  <c:pt idx="2">
                    <c:v>3.2805875289737808E-2</c:v>
                  </c:pt>
                  <c:pt idx="3">
                    <c:v>4.728557828694236E-3</c:v>
                  </c:pt>
                  <c:pt idx="4">
                    <c:v>2.3514359046636134E-2</c:v>
                  </c:pt>
                  <c:pt idx="5">
                    <c:v>1.2061625224471703E-2</c:v>
                  </c:pt>
                  <c:pt idx="6">
                    <c:v>5.7674769256072865E-2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data!$B$39:$H$39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</c:numCache>
            </c:numRef>
          </c:xVal>
          <c:yVal>
            <c:numRef>
              <c:f>data!$B$50:$H$50</c:f>
              <c:numCache>
                <c:formatCode>General</c:formatCode>
                <c:ptCount val="7"/>
                <c:pt idx="0">
                  <c:v>11.20542527735339</c:v>
                </c:pt>
                <c:pt idx="1">
                  <c:v>10.301413940247359</c:v>
                </c:pt>
                <c:pt idx="2">
                  <c:v>10.442941719267052</c:v>
                </c:pt>
                <c:pt idx="3">
                  <c:v>12.811199239803196</c:v>
                </c:pt>
                <c:pt idx="4">
                  <c:v>13.473361877473868</c:v>
                </c:pt>
                <c:pt idx="5">
                  <c:v>13.654771161928885</c:v>
                </c:pt>
                <c:pt idx="6">
                  <c:v>13.949258007124504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40A-456C-BD89-AD9138E17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039936"/>
        <c:axId val="747036656"/>
      </c:scatterChart>
      <c:valAx>
        <c:axId val="74703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天数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036656"/>
        <c:crosses val="autoZero"/>
        <c:crossBetween val="midCat"/>
      </c:valAx>
      <c:valAx>
        <c:axId val="747036656"/>
        <c:scaling>
          <c:orientation val="minMax"/>
          <c:max val="15"/>
          <c:min val="9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细胞浓度对数值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03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各区间的生长率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 lux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work_sheet_irritante!$K$2:$Q$2</c:f>
              <c:numCache>
                <c:formatCode>General</c:formatCode>
                <c:ptCount val="7"/>
                <c:pt idx="0">
                  <c:v>-0.57207764505534364</c:v>
                </c:pt>
                <c:pt idx="1">
                  <c:v>0.81426657124861346</c:v>
                </c:pt>
                <c:pt idx="2">
                  <c:v>-8.2094882670779148E-2</c:v>
                </c:pt>
                <c:pt idx="3">
                  <c:v>-0.58692213835354168</c:v>
                </c:pt>
                <c:pt idx="4">
                  <c:v>-0.61405973494198374</c:v>
                </c:pt>
                <c:pt idx="5">
                  <c:v>1.0842668116473297</c:v>
                </c:pt>
                <c:pt idx="6">
                  <c:v>-0.45258111492998249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CC-4728-9C08-7E009B1C500C}"/>
            </c:ext>
          </c:extLst>
        </c:ser>
        <c:ser>
          <c:idx val="1"/>
          <c:order val="1"/>
          <c:tx>
            <c:v>500 lux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work_sheet_irritante!$K$3:$Q$3</c:f>
              <c:numCache>
                <c:formatCode>General</c:formatCode>
                <c:ptCount val="7"/>
                <c:pt idx="0">
                  <c:v>5.0853878046604337E-2</c:v>
                </c:pt>
                <c:pt idx="1">
                  <c:v>0.59105218321902153</c:v>
                </c:pt>
                <c:pt idx="2">
                  <c:v>0.55498250549030825</c:v>
                </c:pt>
                <c:pt idx="3">
                  <c:v>0.19472969793180619</c:v>
                </c:pt>
                <c:pt idx="4">
                  <c:v>0.23392961985685654</c:v>
                </c:pt>
                <c:pt idx="5">
                  <c:v>0.2672232254345549</c:v>
                </c:pt>
                <c:pt idx="6">
                  <c:v>-8.6485845087071037E-2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CC-4728-9C08-7E009B1C500C}"/>
            </c:ext>
          </c:extLst>
        </c:ser>
        <c:ser>
          <c:idx val="2"/>
          <c:order val="2"/>
          <c:tx>
            <c:v>800 lux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work_sheet_irritante!$K$4:$Q$4</c:f>
              <c:numCache>
                <c:formatCode>General</c:formatCode>
                <c:ptCount val="7"/>
                <c:pt idx="0">
                  <c:v>-9.3675860639850395E-2</c:v>
                </c:pt>
                <c:pt idx="1">
                  <c:v>0.47005333339310507</c:v>
                </c:pt>
                <c:pt idx="2">
                  <c:v>0.53901179732298399</c:v>
                </c:pt>
                <c:pt idx="3">
                  <c:v>0.48620976464171028</c:v>
                </c:pt>
                <c:pt idx="4">
                  <c:v>0.28141607132034252</c:v>
                </c:pt>
                <c:pt idx="5">
                  <c:v>0.21827202266933554</c:v>
                </c:pt>
                <c:pt idx="6">
                  <c:v>-0.36637953329703277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CC-4728-9C08-7E009B1C500C}"/>
            </c:ext>
          </c:extLst>
        </c:ser>
        <c:ser>
          <c:idx val="3"/>
          <c:order val="3"/>
          <c:tx>
            <c:v>1900 lux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work_sheet_irritante!$K$5:$Q$5</c:f>
              <c:numCache>
                <c:formatCode>General</c:formatCode>
                <c:ptCount val="7"/>
                <c:pt idx="0">
                  <c:v>-0.49837244303947736</c:v>
                </c:pt>
                <c:pt idx="1">
                  <c:v>0.90853307775754399</c:v>
                </c:pt>
                <c:pt idx="2">
                  <c:v>0.63554233222740741</c:v>
                </c:pt>
                <c:pt idx="3">
                  <c:v>0.72502105667019467</c:v>
                </c:pt>
                <c:pt idx="4">
                  <c:v>0.19090688195396935</c:v>
                </c:pt>
                <c:pt idx="5">
                  <c:v>0.1066999906375931</c:v>
                </c:pt>
                <c:pt idx="6">
                  <c:v>4.1292165091481044E-2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CC-4728-9C08-7E009B1C500C}"/>
            </c:ext>
          </c:extLst>
        </c:ser>
        <c:ser>
          <c:idx val="4"/>
          <c:order val="4"/>
          <c:tx>
            <c:v>3200 lux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work_sheet_irritante!$K$6:$Q$6</c:f>
              <c:numCache>
                <c:formatCode>General</c:formatCode>
                <c:ptCount val="7"/>
                <c:pt idx="0">
                  <c:v>-0.13318984268296677</c:v>
                </c:pt>
                <c:pt idx="1">
                  <c:v>0.27695321636313996</c:v>
                </c:pt>
                <c:pt idx="2">
                  <c:v>0.83123729692867976</c:v>
                </c:pt>
                <c:pt idx="3">
                  <c:v>0.50776700683893683</c:v>
                </c:pt>
                <c:pt idx="4">
                  <c:v>0.23337603392036563</c:v>
                </c:pt>
                <c:pt idx="5">
                  <c:v>5.8361162331977412E-2</c:v>
                </c:pt>
                <c:pt idx="6">
                  <c:v>-0.41133228677862826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CC-4728-9C08-7E009B1C5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8720704"/>
        <c:axId val="728721360"/>
      </c:barChart>
      <c:catAx>
        <c:axId val="72872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生长区间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8721360"/>
        <c:crosses val="autoZero"/>
        <c:auto val="1"/>
        <c:lblAlgn val="ctr"/>
        <c:lblOffset val="100"/>
        <c:noMultiLvlLbl val="0"/>
      </c:catAx>
      <c:valAx>
        <c:axId val="72872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生长率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872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work_sheet_irritante!$B$16</c:f>
              <c:strCache>
                <c:ptCount val="1"/>
                <c:pt idx="0">
                  <c:v>生长速率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work_sheet_irritante!$C$15:$G$15</c:f>
              <c:numCache>
                <c:formatCode>General</c:formatCode>
                <c:ptCount val="5"/>
                <c:pt idx="0">
                  <c:v>0</c:v>
                </c:pt>
                <c:pt idx="1">
                  <c:v>500</c:v>
                </c:pt>
                <c:pt idx="2">
                  <c:v>800</c:v>
                </c:pt>
                <c:pt idx="3">
                  <c:v>1900</c:v>
                </c:pt>
                <c:pt idx="4">
                  <c:v>3200</c:v>
                </c:pt>
              </c:numCache>
            </c:numRef>
          </c:xVal>
          <c:yVal>
            <c:numRef>
              <c:f>work_sheet_irritante!$C$16:$G$16</c:f>
              <c:numCache>
                <c:formatCode>General</c:formatCode>
                <c:ptCount val="5"/>
                <c:pt idx="0">
                  <c:v>-0.29574333445324741</c:v>
                </c:pt>
                <c:pt idx="1">
                  <c:v>0.34903318120422755</c:v>
                </c:pt>
                <c:pt idx="2">
                  <c:v>0.42059308391044015</c:v>
                </c:pt>
                <c:pt idx="3">
                  <c:v>0.52529756267683192</c:v>
                </c:pt>
                <c:pt idx="4">
                  <c:v>0.45688624070743367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EC-415A-AD97-7366132F812F}"/>
            </c:ext>
          </c:extLst>
        </c:ser>
        <c:ser>
          <c:idx val="1"/>
          <c:order val="1"/>
          <c:tx>
            <c:v>221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1589830284754044E-2"/>
                  <c:y val="2.942145529681121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221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1EC-415A-AD97-7366132F81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"/>
              <c:pt idx="0">
                <c:v>221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1EC-415A-AD97-7366132F8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149384"/>
        <c:axId val="737148728"/>
      </c:scatterChart>
      <c:valAx>
        <c:axId val="737149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光照强度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7148728"/>
        <c:crosses val="autoZero"/>
        <c:crossBetween val="midCat"/>
      </c:valAx>
      <c:valAx>
        <c:axId val="73714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生长速率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7149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0669728783902012E-2"/>
                  <c:y val="-5.49336541265675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work_sheet_irritante!$N$15:$Q$15</c:f>
              <c:numCache>
                <c:formatCode>General</c:formatCode>
                <c:ptCount val="4"/>
                <c:pt idx="0">
                  <c:v>3.5842293906810036E-3</c:v>
                </c:pt>
                <c:pt idx="1">
                  <c:v>1.7271157167530224E-3</c:v>
                </c:pt>
                <c:pt idx="2">
                  <c:v>5.9559261465157837E-4</c:v>
                </c:pt>
                <c:pt idx="3">
                  <c:v>3.3568311513930849E-4</c:v>
                </c:pt>
              </c:numCache>
            </c:numRef>
          </c:xVal>
          <c:yVal>
            <c:numRef>
              <c:f>work_sheet_irritante!$N$16:$Q$16</c:f>
              <c:numCache>
                <c:formatCode>General</c:formatCode>
                <c:ptCount val="4"/>
                <c:pt idx="0">
                  <c:v>2.8650571173486123</c:v>
                </c:pt>
                <c:pt idx="1">
                  <c:v>2.3775949682827808</c:v>
                </c:pt>
                <c:pt idx="2">
                  <c:v>1.9036829238349418</c:v>
                </c:pt>
                <c:pt idx="3">
                  <c:v>2.1887286394346646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FD-4457-B5C3-6911F2818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029192"/>
        <c:axId val="527029848"/>
      </c:scatterChart>
      <c:valAx>
        <c:axId val="527029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029848"/>
        <c:crosses val="autoZero"/>
        <c:crossBetween val="midCat"/>
      </c:valAx>
      <c:valAx>
        <c:axId val="52702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029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强壮前钩藻的</a:t>
            </a:r>
            <a:r>
              <a:rPr lang="en-US"/>
              <a:t>PI</a:t>
            </a:r>
            <a:r>
              <a:rPr lang="zh-CN"/>
              <a:t>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work_sheet_irritante!$B$38:$B$158</c:f>
              <c:numCache>
                <c:formatCode>General</c:formatCode>
                <c:ptCount val="1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</c:numCache>
            </c:numRef>
          </c:xVal>
          <c:yVal>
            <c:numRef>
              <c:f>work_sheet_irritante!$C$38:$C$158</c:f>
              <c:numCache>
                <c:formatCode>General</c:formatCode>
                <c:ptCount val="121"/>
                <c:pt idx="0">
                  <c:v>-0.86558333333333337</c:v>
                </c:pt>
                <c:pt idx="1">
                  <c:v>-0.81512408759124089</c:v>
                </c:pt>
                <c:pt idx="2">
                  <c:v>-0.76821830985915496</c:v>
                </c:pt>
                <c:pt idx="3">
                  <c:v>-0.72450340136054425</c:v>
                </c:pt>
                <c:pt idx="4">
                  <c:v>-0.68366447368421057</c:v>
                </c:pt>
                <c:pt idx="5">
                  <c:v>-0.64542675159235674</c:v>
                </c:pt>
                <c:pt idx="6">
                  <c:v>-0.60954938271604941</c:v>
                </c:pt>
                <c:pt idx="7">
                  <c:v>-0.57582035928143716</c:v>
                </c:pt>
                <c:pt idx="8">
                  <c:v>-0.54405232558139538</c:v>
                </c:pt>
                <c:pt idx="9">
                  <c:v>-0.51407909604519775</c:v>
                </c:pt>
                <c:pt idx="10">
                  <c:v>-0.48575274725274725</c:v>
                </c:pt>
                <c:pt idx="11">
                  <c:v>-0.45894117647058824</c:v>
                </c:pt>
                <c:pt idx="12">
                  <c:v>-0.43352604166666669</c:v>
                </c:pt>
                <c:pt idx="13">
                  <c:v>-0.40940101522842642</c:v>
                </c:pt>
                <c:pt idx="14">
                  <c:v>-0.38647029702970298</c:v>
                </c:pt>
                <c:pt idx="15">
                  <c:v>-0.3646473429951691</c:v>
                </c:pt>
                <c:pt idx="16">
                  <c:v>-0.34385377358490571</c:v>
                </c:pt>
                <c:pt idx="17">
                  <c:v>-0.32401843317972351</c:v>
                </c:pt>
                <c:pt idx="18">
                  <c:v>-0.30507657657657661</c:v>
                </c:pt>
                <c:pt idx="19">
                  <c:v>-0.28696916299559472</c:v>
                </c:pt>
                <c:pt idx="20">
                  <c:v>-0.26964224137931037</c:v>
                </c:pt>
                <c:pt idx="21">
                  <c:v>-0.25304641350210971</c:v>
                </c:pt>
                <c:pt idx="22">
                  <c:v>-0.23713636363636365</c:v>
                </c:pt>
                <c:pt idx="23">
                  <c:v>-0.22187044534412956</c:v>
                </c:pt>
                <c:pt idx="24">
                  <c:v>-0.20721031746031746</c:v>
                </c:pt>
                <c:pt idx="25">
                  <c:v>-0.1931206225680934</c:v>
                </c:pt>
                <c:pt idx="26">
                  <c:v>-0.17956870229007635</c:v>
                </c:pt>
                <c:pt idx="27">
                  <c:v>-0.16652434456928841</c:v>
                </c:pt>
                <c:pt idx="28">
                  <c:v>-0.15395955882352941</c:v>
                </c:pt>
                <c:pt idx="29">
                  <c:v>-0.14184837545126355</c:v>
                </c:pt>
                <c:pt idx="30">
                  <c:v>-0.13016666666666668</c:v>
                </c:pt>
                <c:pt idx="31">
                  <c:v>-0.11889198606271777</c:v>
                </c:pt>
                <c:pt idx="32">
                  <c:v>-0.10800342465753425</c:v>
                </c:pt>
                <c:pt idx="33">
                  <c:v>-9.7481481481481488E-2</c:v>
                </c:pt>
                <c:pt idx="34">
                  <c:v>-8.7307947019867549E-2</c:v>
                </c:pt>
                <c:pt idx="35">
                  <c:v>-7.7465798045602607E-2</c:v>
                </c:pt>
                <c:pt idx="36">
                  <c:v>-6.7939102564102558E-2</c:v>
                </c:pt>
                <c:pt idx="37">
                  <c:v>-5.8712933753943222E-2</c:v>
                </c:pt>
                <c:pt idx="38">
                  <c:v>-4.977329192546584E-2</c:v>
                </c:pt>
                <c:pt idx="39">
                  <c:v>-4.1107033639143732E-2</c:v>
                </c:pt>
                <c:pt idx="40">
                  <c:v>-3.2701807228915664E-2</c:v>
                </c:pt>
                <c:pt idx="41">
                  <c:v>-2.4545994065281899E-2</c:v>
                </c:pt>
                <c:pt idx="42">
                  <c:v>-1.6628654970760236E-2</c:v>
                </c:pt>
                <c:pt idx="43">
                  <c:v>-8.9394812680115288E-3</c:v>
                </c:pt>
                <c:pt idx="44">
                  <c:v>-1.46875E-3</c:v>
                </c:pt>
                <c:pt idx="45">
                  <c:v>5.792717086834734E-3</c:v>
                </c:pt>
                <c:pt idx="46">
                  <c:v>1.2853591160220995E-2</c:v>
                </c:pt>
                <c:pt idx="47">
                  <c:v>1.9722070844686648E-2</c:v>
                </c:pt>
                <c:pt idx="48">
                  <c:v>2.6405913978494625E-2</c:v>
                </c:pt>
                <c:pt idx="49">
                  <c:v>3.2912466843501333E-2</c:v>
                </c:pt>
                <c:pt idx="50">
                  <c:v>3.9248691099476443E-2</c:v>
                </c:pt>
                <c:pt idx="51">
                  <c:v>4.5421188630490952E-2</c:v>
                </c:pt>
                <c:pt idx="52">
                  <c:v>5.1436224489795922E-2</c:v>
                </c:pt>
                <c:pt idx="53">
                  <c:v>5.7299748110831238E-2</c:v>
                </c:pt>
                <c:pt idx="54">
                  <c:v>6.3017412935323383E-2</c:v>
                </c:pt>
                <c:pt idx="55">
                  <c:v>6.8594594594594591E-2</c:v>
                </c:pt>
                <c:pt idx="56">
                  <c:v>7.4036407766990289E-2</c:v>
                </c:pt>
                <c:pt idx="57">
                  <c:v>7.9347721822541975E-2</c:v>
                </c:pt>
                <c:pt idx="58">
                  <c:v>8.4533175355450241E-2</c:v>
                </c:pt>
                <c:pt idx="59">
                  <c:v>8.9597189695550361E-2</c:v>
                </c:pt>
                <c:pt idx="60">
                  <c:v>9.4543981481481493E-2</c:v>
                </c:pt>
                <c:pt idx="61">
                  <c:v>9.937757437070939E-2</c:v>
                </c:pt>
                <c:pt idx="62">
                  <c:v>0.10410180995475113</c:v>
                </c:pt>
                <c:pt idx="63">
                  <c:v>0.10872035794183445</c:v>
                </c:pt>
                <c:pt idx="64">
                  <c:v>0.11323672566371681</c:v>
                </c:pt>
                <c:pt idx="65">
                  <c:v>0.11765426695842451</c:v>
                </c:pt>
                <c:pt idx="66">
                  <c:v>0.12197619047619047</c:v>
                </c:pt>
                <c:pt idx="67">
                  <c:v>0.12620556745182013</c:v>
                </c:pt>
                <c:pt idx="68">
                  <c:v>0.13034533898305087</c:v>
                </c:pt>
                <c:pt idx="69">
                  <c:v>0.13439832285115305</c:v>
                </c:pt>
                <c:pt idx="70">
                  <c:v>0.13836721991701245</c:v>
                </c:pt>
                <c:pt idx="71">
                  <c:v>0.14225462012320331</c:v>
                </c:pt>
                <c:pt idx="72">
                  <c:v>0.1460630081300813</c:v>
                </c:pt>
                <c:pt idx="73">
                  <c:v>0.14979476861167004</c:v>
                </c:pt>
                <c:pt idx="74">
                  <c:v>0.15345219123505976</c:v>
                </c:pt>
                <c:pt idx="75">
                  <c:v>0.15703747534516768</c:v>
                </c:pt>
                <c:pt idx="76">
                  <c:v>0.16055273437500001</c:v>
                </c:pt>
                <c:pt idx="77">
                  <c:v>0.16400000000000001</c:v>
                </c:pt>
                <c:pt idx="78">
                  <c:v>0.16738122605363986</c:v>
                </c:pt>
                <c:pt idx="79">
                  <c:v>0.17069829222011385</c:v>
                </c:pt>
                <c:pt idx="80">
                  <c:v>0.173953007518797</c:v>
                </c:pt>
                <c:pt idx="81">
                  <c:v>0.17714711359404098</c:v>
                </c:pt>
                <c:pt idx="82">
                  <c:v>0.18028228782287825</c:v>
                </c:pt>
                <c:pt idx="83">
                  <c:v>0.18336014625228519</c:v>
                </c:pt>
                <c:pt idx="84">
                  <c:v>0.18638224637681161</c:v>
                </c:pt>
                <c:pt idx="85">
                  <c:v>0.18935008976660683</c:v>
                </c:pt>
                <c:pt idx="86">
                  <c:v>0.19226512455516015</c:v>
                </c:pt>
                <c:pt idx="87">
                  <c:v>0.19512874779541448</c:v>
                </c:pt>
                <c:pt idx="88">
                  <c:v>0.1979423076923077</c:v>
                </c:pt>
                <c:pt idx="89">
                  <c:v>0.20070710571923744</c:v>
                </c:pt>
                <c:pt idx="90">
                  <c:v>0.20342439862542955</c:v>
                </c:pt>
                <c:pt idx="91">
                  <c:v>0.20609540034071552</c:v>
                </c:pt>
                <c:pt idx="92">
                  <c:v>0.2087212837837838</c:v>
                </c:pt>
                <c:pt idx="93">
                  <c:v>0.21130318257956451</c:v>
                </c:pt>
                <c:pt idx="94">
                  <c:v>0.21384219269102991</c:v>
                </c:pt>
                <c:pt idx="95">
                  <c:v>0.21633937397034597</c:v>
                </c:pt>
                <c:pt idx="96">
                  <c:v>0.2187957516339869</c:v>
                </c:pt>
                <c:pt idx="97">
                  <c:v>0.22121231766612642</c:v>
                </c:pt>
                <c:pt idx="98">
                  <c:v>0.22359003215434084</c:v>
                </c:pt>
                <c:pt idx="99">
                  <c:v>0.22592982456140354</c:v>
                </c:pt>
                <c:pt idx="100">
                  <c:v>0.22823259493670886</c:v>
                </c:pt>
                <c:pt idx="101">
                  <c:v>0.23049921507064364</c:v>
                </c:pt>
                <c:pt idx="102">
                  <c:v>0.23273052959501558</c:v>
                </c:pt>
                <c:pt idx="103">
                  <c:v>0.23492735703245748</c:v>
                </c:pt>
                <c:pt idx="104">
                  <c:v>0.23709049079754602</c:v>
                </c:pt>
                <c:pt idx="105">
                  <c:v>0.23922070015220701</c:v>
                </c:pt>
                <c:pt idx="106">
                  <c:v>0.24131873111782479</c:v>
                </c:pt>
                <c:pt idx="107">
                  <c:v>0.24338530734632682</c:v>
                </c:pt>
                <c:pt idx="108">
                  <c:v>0.24542113095238097</c:v>
                </c:pt>
                <c:pt idx="109">
                  <c:v>0.24742688330871493</c:v>
                </c:pt>
                <c:pt idx="110">
                  <c:v>0.24940322580645163</c:v>
                </c:pt>
                <c:pt idx="111">
                  <c:v>0.25135080058224163</c:v>
                </c:pt>
                <c:pt idx="112">
                  <c:v>0.25327023121387282</c:v>
                </c:pt>
                <c:pt idx="113">
                  <c:v>0.25516212338593974</c:v>
                </c:pt>
                <c:pt idx="114">
                  <c:v>0.2570270655270655</c:v>
                </c:pt>
                <c:pt idx="115">
                  <c:v>0.25886562942008484</c:v>
                </c:pt>
                <c:pt idx="116">
                  <c:v>0.26067837078651684</c:v>
                </c:pt>
                <c:pt idx="117">
                  <c:v>0.26246582984658301</c:v>
                </c:pt>
                <c:pt idx="118">
                  <c:v>0.26422853185595568</c:v>
                </c:pt>
                <c:pt idx="119">
                  <c:v>0.26596698762035764</c:v>
                </c:pt>
                <c:pt idx="120">
                  <c:v>0.26768169398907105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D9-4EBB-A97C-1BFE6281428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6429354814310567E-2"/>
                  <c:y val="-2.9128977257150142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 sz="1000" baseline="0">
                        <a:latin typeface="Symbol" panose="05050102010706020507" pitchFamily="18" charset="2"/>
                      </a:rPr>
                      <a:t>m</a:t>
                    </a:r>
                    <a:r>
                      <a:rPr lang="en-US" altLang="zh-CN" sz="1000" baseline="0"/>
                      <a:t> = </a:t>
                    </a:r>
                    <a:fld id="{2D1CA77A-C22B-4ADF-9221-E28259B6F966}" type="YVALUE">
                      <a:rPr lang="en-US" altLang="zh-CN" sz="1000"/>
                      <a:pPr/>
                      <a:t>[Y 值]</a:t>
                    </a:fld>
                    <a:endParaRPr lang="en-US" altLang="zh-CN" sz="1000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3ED9-4EBB-A97C-1BFE628142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work_sheet_irritante!$B$38:$B$158</c:f>
              <c:numCache>
                <c:formatCode>General</c:formatCode>
                <c:ptCount val="1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</c:numCache>
            </c:numRef>
          </c:xVal>
          <c:yVal>
            <c:numRef>
              <c:f>work_sheet_irritante!$D$38:$D$158</c:f>
              <c:numCache>
                <c:formatCode>General</c:formatCode>
                <c:ptCount val="121"/>
                <c:pt idx="0">
                  <c:v>0.51700000000000002</c:v>
                </c:pt>
                <c:pt idx="1">
                  <c:v>0.51700000000000002</c:v>
                </c:pt>
                <c:pt idx="2">
                  <c:v>0.51700000000000002</c:v>
                </c:pt>
                <c:pt idx="3">
                  <c:v>0.51700000000000002</c:v>
                </c:pt>
                <c:pt idx="4">
                  <c:v>0.51700000000000002</c:v>
                </c:pt>
                <c:pt idx="5">
                  <c:v>0.51700000000000002</c:v>
                </c:pt>
                <c:pt idx="6">
                  <c:v>0.51700000000000002</c:v>
                </c:pt>
                <c:pt idx="7">
                  <c:v>0.51700000000000002</c:v>
                </c:pt>
                <c:pt idx="8">
                  <c:v>0.51700000000000002</c:v>
                </c:pt>
                <c:pt idx="9">
                  <c:v>0.51700000000000002</c:v>
                </c:pt>
                <c:pt idx="10">
                  <c:v>0.51700000000000002</c:v>
                </c:pt>
                <c:pt idx="11">
                  <c:v>0.51700000000000002</c:v>
                </c:pt>
                <c:pt idx="12">
                  <c:v>0.51700000000000002</c:v>
                </c:pt>
                <c:pt idx="13">
                  <c:v>0.51700000000000002</c:v>
                </c:pt>
                <c:pt idx="14">
                  <c:v>0.51700000000000002</c:v>
                </c:pt>
                <c:pt idx="15">
                  <c:v>0.51700000000000002</c:v>
                </c:pt>
                <c:pt idx="16">
                  <c:v>0.51700000000000002</c:v>
                </c:pt>
                <c:pt idx="17">
                  <c:v>0.51700000000000002</c:v>
                </c:pt>
                <c:pt idx="18">
                  <c:v>0.51700000000000002</c:v>
                </c:pt>
                <c:pt idx="19">
                  <c:v>0.51700000000000002</c:v>
                </c:pt>
                <c:pt idx="20">
                  <c:v>0.51700000000000002</c:v>
                </c:pt>
                <c:pt idx="21">
                  <c:v>0.51700000000000002</c:v>
                </c:pt>
                <c:pt idx="22">
                  <c:v>0.51700000000000002</c:v>
                </c:pt>
                <c:pt idx="23">
                  <c:v>0.51700000000000002</c:v>
                </c:pt>
                <c:pt idx="24">
                  <c:v>0.51700000000000002</c:v>
                </c:pt>
                <c:pt idx="25">
                  <c:v>0.51700000000000002</c:v>
                </c:pt>
                <c:pt idx="26">
                  <c:v>0.51700000000000002</c:v>
                </c:pt>
                <c:pt idx="27">
                  <c:v>0.51700000000000002</c:v>
                </c:pt>
                <c:pt idx="28">
                  <c:v>0.51700000000000002</c:v>
                </c:pt>
                <c:pt idx="29">
                  <c:v>0.51700000000000002</c:v>
                </c:pt>
                <c:pt idx="30">
                  <c:v>0.51700000000000002</c:v>
                </c:pt>
                <c:pt idx="31">
                  <c:v>0.51700000000000002</c:v>
                </c:pt>
                <c:pt idx="32">
                  <c:v>0.51700000000000002</c:v>
                </c:pt>
                <c:pt idx="33">
                  <c:v>0.51700000000000002</c:v>
                </c:pt>
                <c:pt idx="34">
                  <c:v>0.51700000000000002</c:v>
                </c:pt>
                <c:pt idx="35">
                  <c:v>0.51700000000000002</c:v>
                </c:pt>
                <c:pt idx="36">
                  <c:v>0.51700000000000002</c:v>
                </c:pt>
                <c:pt idx="37">
                  <c:v>0.51700000000000002</c:v>
                </c:pt>
                <c:pt idx="38">
                  <c:v>0.51700000000000002</c:v>
                </c:pt>
                <c:pt idx="39">
                  <c:v>0.51700000000000002</c:v>
                </c:pt>
                <c:pt idx="40">
                  <c:v>0.51700000000000002</c:v>
                </c:pt>
                <c:pt idx="41">
                  <c:v>0.51700000000000002</c:v>
                </c:pt>
                <c:pt idx="42">
                  <c:v>0.51700000000000002</c:v>
                </c:pt>
                <c:pt idx="43">
                  <c:v>0.51700000000000002</c:v>
                </c:pt>
                <c:pt idx="44">
                  <c:v>0.51700000000000002</c:v>
                </c:pt>
                <c:pt idx="45">
                  <c:v>0.51700000000000002</c:v>
                </c:pt>
                <c:pt idx="46">
                  <c:v>0.51700000000000002</c:v>
                </c:pt>
                <c:pt idx="47">
                  <c:v>0.51700000000000002</c:v>
                </c:pt>
                <c:pt idx="48">
                  <c:v>0.51700000000000002</c:v>
                </c:pt>
                <c:pt idx="49">
                  <c:v>0.51700000000000002</c:v>
                </c:pt>
                <c:pt idx="50">
                  <c:v>0.51700000000000002</c:v>
                </c:pt>
                <c:pt idx="51">
                  <c:v>0.51700000000000002</c:v>
                </c:pt>
                <c:pt idx="52">
                  <c:v>0.51700000000000002</c:v>
                </c:pt>
                <c:pt idx="53">
                  <c:v>0.51700000000000002</c:v>
                </c:pt>
                <c:pt idx="54">
                  <c:v>0.51700000000000002</c:v>
                </c:pt>
                <c:pt idx="55">
                  <c:v>0.51700000000000002</c:v>
                </c:pt>
                <c:pt idx="56">
                  <c:v>0.51700000000000002</c:v>
                </c:pt>
                <c:pt idx="57">
                  <c:v>0.51700000000000002</c:v>
                </c:pt>
                <c:pt idx="58">
                  <c:v>0.51700000000000002</c:v>
                </c:pt>
                <c:pt idx="59">
                  <c:v>0.51700000000000002</c:v>
                </c:pt>
                <c:pt idx="60">
                  <c:v>0.51700000000000002</c:v>
                </c:pt>
                <c:pt idx="61">
                  <c:v>0.51700000000000002</c:v>
                </c:pt>
                <c:pt idx="62">
                  <c:v>0.51700000000000002</c:v>
                </c:pt>
                <c:pt idx="63">
                  <c:v>0.51700000000000002</c:v>
                </c:pt>
                <c:pt idx="64">
                  <c:v>0.51700000000000002</c:v>
                </c:pt>
                <c:pt idx="65">
                  <c:v>0.51700000000000002</c:v>
                </c:pt>
                <c:pt idx="66">
                  <c:v>0.51700000000000002</c:v>
                </c:pt>
                <c:pt idx="67">
                  <c:v>0.51700000000000002</c:v>
                </c:pt>
                <c:pt idx="68">
                  <c:v>0.51700000000000002</c:v>
                </c:pt>
                <c:pt idx="69">
                  <c:v>0.51700000000000002</c:v>
                </c:pt>
                <c:pt idx="70">
                  <c:v>0.51700000000000002</c:v>
                </c:pt>
                <c:pt idx="71">
                  <c:v>0.51700000000000002</c:v>
                </c:pt>
                <c:pt idx="72">
                  <c:v>0.51700000000000002</c:v>
                </c:pt>
                <c:pt idx="73">
                  <c:v>0.51700000000000002</c:v>
                </c:pt>
                <c:pt idx="74">
                  <c:v>0.51700000000000002</c:v>
                </c:pt>
                <c:pt idx="75">
                  <c:v>0.51700000000000002</c:v>
                </c:pt>
                <c:pt idx="76">
                  <c:v>0.51700000000000002</c:v>
                </c:pt>
                <c:pt idx="77">
                  <c:v>0.51700000000000002</c:v>
                </c:pt>
                <c:pt idx="78">
                  <c:v>0.51700000000000002</c:v>
                </c:pt>
                <c:pt idx="79">
                  <c:v>0.51700000000000002</c:v>
                </c:pt>
                <c:pt idx="80">
                  <c:v>0.51700000000000002</c:v>
                </c:pt>
                <c:pt idx="81">
                  <c:v>0.51700000000000002</c:v>
                </c:pt>
                <c:pt idx="82">
                  <c:v>0.51700000000000002</c:v>
                </c:pt>
                <c:pt idx="83">
                  <c:v>0.51700000000000002</c:v>
                </c:pt>
                <c:pt idx="84">
                  <c:v>0.51700000000000002</c:v>
                </c:pt>
                <c:pt idx="85">
                  <c:v>0.51700000000000002</c:v>
                </c:pt>
                <c:pt idx="86">
                  <c:v>0.51700000000000002</c:v>
                </c:pt>
                <c:pt idx="87">
                  <c:v>0.51700000000000002</c:v>
                </c:pt>
                <c:pt idx="88">
                  <c:v>0.51700000000000002</c:v>
                </c:pt>
                <c:pt idx="89">
                  <c:v>0.51700000000000002</c:v>
                </c:pt>
                <c:pt idx="90">
                  <c:v>0.51700000000000002</c:v>
                </c:pt>
                <c:pt idx="91">
                  <c:v>0.51700000000000002</c:v>
                </c:pt>
                <c:pt idx="92">
                  <c:v>0.51700000000000002</c:v>
                </c:pt>
                <c:pt idx="93">
                  <c:v>0.51700000000000002</c:v>
                </c:pt>
                <c:pt idx="94">
                  <c:v>0.51700000000000002</c:v>
                </c:pt>
                <c:pt idx="95">
                  <c:v>0.51700000000000002</c:v>
                </c:pt>
                <c:pt idx="96">
                  <c:v>0.51700000000000002</c:v>
                </c:pt>
                <c:pt idx="97">
                  <c:v>0.51700000000000002</c:v>
                </c:pt>
                <c:pt idx="98">
                  <c:v>0.51700000000000002</c:v>
                </c:pt>
                <c:pt idx="99">
                  <c:v>0.51700000000000002</c:v>
                </c:pt>
                <c:pt idx="100">
                  <c:v>0.51700000000000002</c:v>
                </c:pt>
                <c:pt idx="101">
                  <c:v>0.51700000000000002</c:v>
                </c:pt>
                <c:pt idx="102">
                  <c:v>0.51700000000000002</c:v>
                </c:pt>
                <c:pt idx="103">
                  <c:v>0.51700000000000002</c:v>
                </c:pt>
                <c:pt idx="104">
                  <c:v>0.51700000000000002</c:v>
                </c:pt>
                <c:pt idx="105">
                  <c:v>0.51700000000000002</c:v>
                </c:pt>
                <c:pt idx="106">
                  <c:v>0.51700000000000002</c:v>
                </c:pt>
                <c:pt idx="107">
                  <c:v>0.51700000000000002</c:v>
                </c:pt>
                <c:pt idx="108">
                  <c:v>0.51700000000000002</c:v>
                </c:pt>
                <c:pt idx="109">
                  <c:v>0.51700000000000002</c:v>
                </c:pt>
                <c:pt idx="110">
                  <c:v>0.51700000000000002</c:v>
                </c:pt>
                <c:pt idx="111">
                  <c:v>0.51700000000000002</c:v>
                </c:pt>
                <c:pt idx="112">
                  <c:v>0.51700000000000002</c:v>
                </c:pt>
                <c:pt idx="113">
                  <c:v>0.51700000000000002</c:v>
                </c:pt>
                <c:pt idx="114">
                  <c:v>0.51700000000000002</c:v>
                </c:pt>
                <c:pt idx="115">
                  <c:v>0.51700000000000002</c:v>
                </c:pt>
                <c:pt idx="116">
                  <c:v>0.51700000000000002</c:v>
                </c:pt>
                <c:pt idx="117">
                  <c:v>0.51700000000000002</c:v>
                </c:pt>
                <c:pt idx="118">
                  <c:v>0.51700000000000002</c:v>
                </c:pt>
                <c:pt idx="119">
                  <c:v>0.51700000000000002</c:v>
                </c:pt>
                <c:pt idx="120">
                  <c:v>0.51700000000000002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ED9-4EBB-A97C-1BFE62814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117896"/>
        <c:axId val="737118880"/>
      </c:scatterChart>
      <c:scatterChart>
        <c:scatterStyle val="lineMarker"/>
        <c:varyColors val="0"/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work_sheet_irritante!$C$15:$G$15</c:f>
              <c:numCache>
                <c:formatCode>General</c:formatCode>
                <c:ptCount val="5"/>
                <c:pt idx="0">
                  <c:v>0</c:v>
                </c:pt>
                <c:pt idx="1">
                  <c:v>500</c:v>
                </c:pt>
                <c:pt idx="2">
                  <c:v>800</c:v>
                </c:pt>
                <c:pt idx="3">
                  <c:v>1900</c:v>
                </c:pt>
                <c:pt idx="4">
                  <c:v>3200</c:v>
                </c:pt>
              </c:numCache>
            </c:numRef>
          </c:xVal>
          <c:yVal>
            <c:numRef>
              <c:f>work_sheet_irritante!$C$16:$G$16</c:f>
              <c:numCache>
                <c:formatCode>General</c:formatCode>
                <c:ptCount val="5"/>
                <c:pt idx="0">
                  <c:v>-0.29574333445324741</c:v>
                </c:pt>
                <c:pt idx="1">
                  <c:v>0.34903318120422755</c:v>
                </c:pt>
                <c:pt idx="2">
                  <c:v>0.42059308391044015</c:v>
                </c:pt>
                <c:pt idx="3">
                  <c:v>0.52529756267683192</c:v>
                </c:pt>
                <c:pt idx="4">
                  <c:v>0.45688624070743367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38-41DE-8256-B6DC5922C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117896"/>
        <c:axId val="737118880"/>
      </c:scatterChart>
      <c:valAx>
        <c:axId val="737117896"/>
        <c:scaling>
          <c:orientation val="minMax"/>
          <c:max val="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光照强度</a:t>
                </a:r>
                <a:r>
                  <a:rPr lang="en-US"/>
                  <a:t>(lux)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7118880"/>
        <c:crosses val="autoZero"/>
        <c:crossBetween val="midCat"/>
      </c:valAx>
      <c:valAx>
        <c:axId val="73711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生长率</a:t>
                </a:r>
                <a:r>
                  <a:rPr lang="en-US"/>
                  <a:t>m (d-1)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7117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强壮前钩藻的营养动力学曲线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N实测值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work_sheet_irritante!$I$38:$I$41</c:f>
              <c:numCache>
                <c:formatCode>General</c:formatCode>
                <c:ptCount val="4"/>
                <c:pt idx="0">
                  <c:v>88.2</c:v>
                </c:pt>
                <c:pt idx="1">
                  <c:v>220.5</c:v>
                </c:pt>
                <c:pt idx="2">
                  <c:v>441</c:v>
                </c:pt>
                <c:pt idx="3">
                  <c:v>882</c:v>
                </c:pt>
              </c:numCache>
            </c:numRef>
          </c:xVal>
          <c:yVal>
            <c:numRef>
              <c:f>work_sheet_irritante!$J$38:$J$41</c:f>
              <c:numCache>
                <c:formatCode>General</c:formatCode>
                <c:ptCount val="4"/>
                <c:pt idx="0">
                  <c:v>0.62439575054753871</c:v>
                </c:pt>
                <c:pt idx="1">
                  <c:v>0.69840960846937405</c:v>
                </c:pt>
                <c:pt idx="2">
                  <c:v>0.64835838979182026</c:v>
                </c:pt>
                <c:pt idx="3">
                  <c:v>0.72593197111054963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5CF-4EA6-B960-0067485306B8}"/>
            </c:ext>
          </c:extLst>
        </c:ser>
        <c:ser>
          <c:idx val="3"/>
          <c:order val="3"/>
          <c:tx>
            <c:v>P实测值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work_sheet_irritante!$K$38:$K$41</c:f>
              <c:numCache>
                <c:formatCode>General</c:formatCode>
                <c:ptCount val="4"/>
                <c:pt idx="0">
                  <c:v>4.5</c:v>
                </c:pt>
                <c:pt idx="1">
                  <c:v>9</c:v>
                </c:pt>
                <c:pt idx="2">
                  <c:v>18.100000000000001</c:v>
                </c:pt>
                <c:pt idx="3">
                  <c:v>36.200000000000003</c:v>
                </c:pt>
              </c:numCache>
            </c:numRef>
          </c:xVal>
          <c:yVal>
            <c:numRef>
              <c:f>work_sheet_irritante!$L$38:$L$41</c:f>
              <c:numCache>
                <c:formatCode>General</c:formatCode>
                <c:ptCount val="4"/>
                <c:pt idx="0">
                  <c:v>0.63207314659721969</c:v>
                </c:pt>
                <c:pt idx="1">
                  <c:v>0.68091165378775365</c:v>
                </c:pt>
                <c:pt idx="2">
                  <c:v>0.67012769700560837</c:v>
                </c:pt>
                <c:pt idx="3">
                  <c:v>0.72593197111054963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5CF-4EA6-B960-006748530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149928"/>
        <c:axId val="543153864"/>
      </c:scatterChart>
      <c:scatterChart>
        <c:scatterStyle val="smoothMarker"/>
        <c:varyColors val="0"/>
        <c:ser>
          <c:idx val="0"/>
          <c:order val="0"/>
          <c:tx>
            <c:v>N动力曲线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work_sheet_irritante!$B$38:$B$227</c:f>
              <c:numCache>
                <c:formatCode>General</c:formatCode>
                <c:ptCount val="19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</c:numCache>
            </c:numRef>
          </c:xVal>
          <c:yVal>
            <c:numRef>
              <c:f>work_sheet_irritante!$E$38:$E$227</c:f>
              <c:numCache>
                <c:formatCode>General</c:formatCode>
                <c:ptCount val="190"/>
                <c:pt idx="0">
                  <c:v>0</c:v>
                </c:pt>
                <c:pt idx="1">
                  <c:v>0.21355421686746986</c:v>
                </c:pt>
                <c:pt idx="2">
                  <c:v>0.32824074074074072</c:v>
                </c:pt>
                <c:pt idx="3">
                  <c:v>0.39981203007518795</c:v>
                </c:pt>
                <c:pt idx="4">
                  <c:v>0.44873417721518982</c:v>
                </c:pt>
                <c:pt idx="5">
                  <c:v>0.4842896174863387</c:v>
                </c:pt>
                <c:pt idx="6">
                  <c:v>0.51129807692307694</c:v>
                </c:pt>
                <c:pt idx="7">
                  <c:v>0.5325107296137338</c:v>
                </c:pt>
                <c:pt idx="8">
                  <c:v>0.54961240310077519</c:v>
                </c:pt>
                <c:pt idx="9">
                  <c:v>0.56369257950530027</c:v>
                </c:pt>
                <c:pt idx="10">
                  <c:v>0.57548701298701288</c:v>
                </c:pt>
                <c:pt idx="11">
                  <c:v>0.58551051051051051</c:v>
                </c:pt>
                <c:pt idx="12">
                  <c:v>0.59413407821229058</c:v>
                </c:pt>
                <c:pt idx="13">
                  <c:v>0.60163185378590089</c:v>
                </c:pt>
                <c:pt idx="14">
                  <c:v>0.60821078431372544</c:v>
                </c:pt>
                <c:pt idx="15">
                  <c:v>0.61403002309468824</c:v>
                </c:pt>
                <c:pt idx="16">
                  <c:v>0.61921397379912668</c:v>
                </c:pt>
                <c:pt idx="17">
                  <c:v>0.62386128364389226</c:v>
                </c:pt>
                <c:pt idx="18">
                  <c:v>0.62805118110236224</c:v>
                </c:pt>
                <c:pt idx="19">
                  <c:v>0.63184803001876166</c:v>
                </c:pt>
                <c:pt idx="20">
                  <c:v>0.6353046594982078</c:v>
                </c:pt>
                <c:pt idx="21">
                  <c:v>0.63846483704974266</c:v>
                </c:pt>
                <c:pt idx="22">
                  <c:v>0.64136513157894737</c:v>
                </c:pt>
                <c:pt idx="23">
                  <c:v>0.64403633491311219</c:v>
                </c:pt>
                <c:pt idx="24">
                  <c:v>0.64650455927051675</c:v>
                </c:pt>
                <c:pt idx="25">
                  <c:v>0.64879209370424595</c:v>
                </c:pt>
                <c:pt idx="26">
                  <c:v>0.65091807909604527</c:v>
                </c:pt>
                <c:pt idx="27">
                  <c:v>0.65289904502046381</c:v>
                </c:pt>
                <c:pt idx="28">
                  <c:v>0.65474934036939314</c:v>
                </c:pt>
                <c:pt idx="29">
                  <c:v>0.65648148148148144</c:v>
                </c:pt>
                <c:pt idx="30">
                  <c:v>0.6581064356435643</c:v>
                </c:pt>
                <c:pt idx="31">
                  <c:v>0.65963385354141657</c:v>
                </c:pt>
                <c:pt idx="32">
                  <c:v>0.66107226107226114</c:v>
                </c:pt>
                <c:pt idx="33">
                  <c:v>0.66242921857304649</c:v>
                </c:pt>
                <c:pt idx="34">
                  <c:v>0.66371145374449336</c:v>
                </c:pt>
                <c:pt idx="35">
                  <c:v>0.66492497320471589</c:v>
                </c:pt>
                <c:pt idx="36">
                  <c:v>0.66607515657620042</c:v>
                </c:pt>
                <c:pt idx="37">
                  <c:v>0.6671668362156663</c:v>
                </c:pt>
                <c:pt idx="38">
                  <c:v>0.66820436507936498</c:v>
                </c:pt>
                <c:pt idx="39">
                  <c:v>0.66919167473378505</c:v>
                </c:pt>
                <c:pt idx="40">
                  <c:v>0.6701323251417769</c:v>
                </c:pt>
                <c:pt idx="41">
                  <c:v>0.6710295475530933</c:v>
                </c:pt>
                <c:pt idx="42">
                  <c:v>0.67188628158844765</c:v>
                </c:pt>
                <c:pt idx="43">
                  <c:v>0.67270520741394535</c:v>
                </c:pt>
                <c:pt idx="44">
                  <c:v>0.67348877374784111</c:v>
                </c:pt>
                <c:pt idx="45">
                  <c:v>0.67423922231614541</c:v>
                </c:pt>
                <c:pt idx="46">
                  <c:v>0.67495860927152318</c:v>
                </c:pt>
                <c:pt idx="47">
                  <c:v>0.67564882400648818</c:v>
                </c:pt>
                <c:pt idx="48">
                  <c:v>0.67631160572337046</c:v>
                </c:pt>
                <c:pt idx="49">
                  <c:v>0.67694855806703025</c:v>
                </c:pt>
                <c:pt idx="50">
                  <c:v>0.67756116207951067</c:v>
                </c:pt>
                <c:pt idx="51">
                  <c:v>0.67815078769692416</c:v>
                </c:pt>
                <c:pt idx="52">
                  <c:v>0.67871870397643586</c:v>
                </c:pt>
                <c:pt idx="53">
                  <c:v>0.67926608821402734</c:v>
                </c:pt>
                <c:pt idx="54">
                  <c:v>0.67979403409090899</c:v>
                </c:pt>
                <c:pt idx="55">
                  <c:v>0.68030355896720163</c:v>
                </c:pt>
                <c:pt idx="56">
                  <c:v>0.68079561042523995</c:v>
                </c:pt>
                <c:pt idx="57">
                  <c:v>0.6812710721510451</c:v>
                </c:pt>
                <c:pt idx="58">
                  <c:v>0.68173076923076914</c:v>
                </c:pt>
                <c:pt idx="59">
                  <c:v>0.68217547292889757</c:v>
                </c:pt>
                <c:pt idx="60">
                  <c:v>0.68260590500641838</c:v>
                </c:pt>
                <c:pt idx="61">
                  <c:v>0.68302274162981669</c:v>
                </c:pt>
                <c:pt idx="62">
                  <c:v>0.68342661691542284</c:v>
                </c:pt>
                <c:pt idx="63">
                  <c:v>0.68381812614819337</c:v>
                </c:pt>
                <c:pt idx="64">
                  <c:v>0.68419782870928825</c:v>
                </c:pt>
                <c:pt idx="65">
                  <c:v>0.68456625074272126</c:v>
                </c:pt>
                <c:pt idx="66">
                  <c:v>0.68492388758782197</c:v>
                </c:pt>
                <c:pt idx="67">
                  <c:v>0.68527120600115399</c:v>
                </c:pt>
                <c:pt idx="68">
                  <c:v>0.68560864618885087</c:v>
                </c:pt>
                <c:pt idx="69">
                  <c:v>0.68593662366797525</c:v>
                </c:pt>
                <c:pt idx="70">
                  <c:v>0.68625553097345127</c:v>
                </c:pt>
                <c:pt idx="71">
                  <c:v>0.68656573922531361</c:v>
                </c:pt>
                <c:pt idx="72">
                  <c:v>0.68686759956942944</c:v>
                </c:pt>
                <c:pt idx="73">
                  <c:v>0.68716144450345185</c:v>
                </c:pt>
                <c:pt idx="74">
                  <c:v>0.68744758909853243</c:v>
                </c:pt>
                <c:pt idx="75">
                  <c:v>0.68772633212622858</c:v>
                </c:pt>
                <c:pt idx="76">
                  <c:v>0.68799795709908051</c:v>
                </c:pt>
                <c:pt idx="77">
                  <c:v>0.688262733232476</c:v>
                </c:pt>
                <c:pt idx="78">
                  <c:v>0.68852091633466128</c:v>
                </c:pt>
                <c:pt idx="79">
                  <c:v>0.68877274963108703</c:v>
                </c:pt>
                <c:pt idx="80">
                  <c:v>0.68901846452866844</c:v>
                </c:pt>
                <c:pt idx="81">
                  <c:v>0.68925828132501188</c:v>
                </c:pt>
                <c:pt idx="82">
                  <c:v>0.68949240986717264</c:v>
                </c:pt>
                <c:pt idx="83">
                  <c:v>0.68972105016408802</c:v>
                </c:pt>
                <c:pt idx="84">
                  <c:v>0.68994439295644105</c:v>
                </c:pt>
                <c:pt idx="85">
                  <c:v>0.69016262024736597</c:v>
                </c:pt>
                <c:pt idx="86">
                  <c:v>0.6903759057971014</c:v>
                </c:pt>
                <c:pt idx="87">
                  <c:v>0.69058441558441552</c:v>
                </c:pt>
                <c:pt idx="88">
                  <c:v>0.69078830823737813</c:v>
                </c:pt>
                <c:pt idx="89">
                  <c:v>0.69098773543583003</c:v>
                </c:pt>
                <c:pt idx="90">
                  <c:v>0.691182842287695</c:v>
                </c:pt>
                <c:pt idx="91">
                  <c:v>0.69137376768109715</c:v>
                </c:pt>
                <c:pt idx="92">
                  <c:v>0.69156064461407962</c:v>
                </c:pt>
                <c:pt idx="93">
                  <c:v>0.69174360050356687</c:v>
                </c:pt>
                <c:pt idx="94">
                  <c:v>0.69192275747508292</c:v>
                </c:pt>
                <c:pt idx="95">
                  <c:v>0.69209823263460735</c:v>
                </c:pt>
                <c:pt idx="96">
                  <c:v>0.69227013832384043</c:v>
                </c:pt>
                <c:pt idx="97">
                  <c:v>0.69243858236004829</c:v>
                </c:pt>
                <c:pt idx="98">
                  <c:v>0.69260366826156294</c:v>
                </c:pt>
                <c:pt idx="99">
                  <c:v>0.69276549545992883</c:v>
                </c:pt>
                <c:pt idx="100">
                  <c:v>0.69292415949960906</c:v>
                </c:pt>
                <c:pt idx="101">
                  <c:v>0.69307975222609353</c:v>
                </c:pt>
                <c:pt idx="102">
                  <c:v>0.69323236196319016</c:v>
                </c:pt>
                <c:pt idx="103">
                  <c:v>0.69338207368021265</c:v>
                </c:pt>
                <c:pt idx="104">
                  <c:v>0.69352896914973661</c:v>
                </c:pt>
                <c:pt idx="105">
                  <c:v>0.69367312709653361</c:v>
                </c:pt>
                <c:pt idx="106">
                  <c:v>0.69381462333825694</c:v>
                </c:pt>
                <c:pt idx="107">
                  <c:v>0.69395353091840462</c:v>
                </c:pt>
                <c:pt idx="108">
                  <c:v>0.69408992023205207</c:v>
                </c:pt>
                <c:pt idx="109">
                  <c:v>0.69422385914480766</c:v>
                </c:pt>
                <c:pt idx="110">
                  <c:v>0.69435541310541304</c:v>
                </c:pt>
                <c:pt idx="111">
                  <c:v>0.69448464525238263</c:v>
                </c:pt>
                <c:pt idx="112">
                  <c:v>0.69461161651504544</c:v>
                </c:pt>
                <c:pt idx="113">
                  <c:v>0.6947363857093305</c:v>
                </c:pt>
                <c:pt idx="114">
                  <c:v>0.69485900962861069</c:v>
                </c:pt>
                <c:pt idx="115">
                  <c:v>0.69497954312990107</c:v>
                </c:pt>
                <c:pt idx="116">
                  <c:v>0.69509803921568625</c:v>
                </c:pt>
                <c:pt idx="117">
                  <c:v>0.6952145491116325</c:v>
                </c:pt>
                <c:pt idx="118">
                  <c:v>0.69532912234042554</c:v>
                </c:pt>
                <c:pt idx="119">
                  <c:v>0.69544180679195511</c:v>
                </c:pt>
                <c:pt idx="120">
                  <c:v>0.69555264879005885</c:v>
                </c:pt>
                <c:pt idx="121">
                  <c:v>0.69566169315601678</c:v>
                </c:pt>
                <c:pt idx="122">
                  <c:v>0.69576898326898318</c:v>
                </c:pt>
                <c:pt idx="123">
                  <c:v>0.69587456112352375</c:v>
                </c:pt>
                <c:pt idx="124">
                  <c:v>0.69597846738442048</c:v>
                </c:pt>
                <c:pt idx="125">
                  <c:v>0.69608074143889409</c:v>
                </c:pt>
                <c:pt idx="126">
                  <c:v>0.69618142144638395</c:v>
                </c:pt>
                <c:pt idx="127">
                  <c:v>0.69628054438601916</c:v>
                </c:pt>
                <c:pt idx="128">
                  <c:v>0.69637814610190296</c:v>
                </c:pt>
                <c:pt idx="129">
                  <c:v>0.6964742613463295</c:v>
                </c:pt>
                <c:pt idx="130">
                  <c:v>0.69656892382103985</c:v>
                </c:pt>
                <c:pt idx="131">
                  <c:v>0.69666216621662158</c:v>
                </c:pt>
                <c:pt idx="132">
                  <c:v>0.69675402025014888</c:v>
                </c:pt>
                <c:pt idx="133">
                  <c:v>0.69684451670115277</c:v>
                </c:pt>
                <c:pt idx="134">
                  <c:v>0.69693368544600931</c:v>
                </c:pt>
                <c:pt idx="135">
                  <c:v>0.69702155549082434</c:v>
                </c:pt>
                <c:pt idx="136">
                  <c:v>0.69710815500289169</c:v>
                </c:pt>
                <c:pt idx="137">
                  <c:v>0.6971935113407981</c:v>
                </c:pt>
                <c:pt idx="138">
                  <c:v>0.69727765108323825</c:v>
                </c:pt>
                <c:pt idx="139">
                  <c:v>0.69736060005660905</c:v>
                </c:pt>
                <c:pt idx="140">
                  <c:v>0.69744238336143893</c:v>
                </c:pt>
                <c:pt idx="141">
                  <c:v>0.69752302539771138</c:v>
                </c:pt>
                <c:pt idx="142">
                  <c:v>0.69760254988913517</c:v>
                </c:pt>
                <c:pt idx="143">
                  <c:v>0.69768097990641342</c:v>
                </c:pt>
                <c:pt idx="144">
                  <c:v>0.6977583378895571</c:v>
                </c:pt>
                <c:pt idx="145">
                  <c:v>0.69783464566929132</c:v>
                </c:pt>
                <c:pt idx="146">
                  <c:v>0.69790992448759426</c:v>
                </c:pt>
                <c:pt idx="147">
                  <c:v>0.69798419501741227</c:v>
                </c:pt>
                <c:pt idx="148">
                  <c:v>0.69805747738158586</c:v>
                </c:pt>
                <c:pt idx="149">
                  <c:v>0.69812979117102814</c:v>
                </c:pt>
                <c:pt idx="150">
                  <c:v>0.69820115546218486</c:v>
                </c:pt>
                <c:pt idx="151">
                  <c:v>0.69827158883381157</c:v>
                </c:pt>
                <c:pt idx="152">
                  <c:v>0.6983411093830999</c:v>
                </c:pt>
                <c:pt idx="153">
                  <c:v>0.69840973474117951</c:v>
                </c:pt>
                <c:pt idx="154">
                  <c:v>0.69847748208802451</c:v>
                </c:pt>
                <c:pt idx="155">
                  <c:v>0.69854436816679377</c:v>
                </c:pt>
                <c:pt idx="156">
                  <c:v>0.69861040929762497</c:v>
                </c:pt>
                <c:pt idx="157">
                  <c:v>0.69867562139091133</c:v>
                </c:pt>
                <c:pt idx="158">
                  <c:v>0.69874001996007984</c:v>
                </c:pt>
                <c:pt idx="159">
                  <c:v>0.6988036201338953</c:v>
                </c:pt>
                <c:pt idx="160">
                  <c:v>0.69886643666830939</c:v>
                </c:pt>
                <c:pt idx="161">
                  <c:v>0.6989284839578741</c:v>
                </c:pt>
                <c:pt idx="162">
                  <c:v>0.69898977604673795</c:v>
                </c:pt>
                <c:pt idx="163">
                  <c:v>0.69905032663924493</c:v>
                </c:pt>
                <c:pt idx="164">
                  <c:v>0.69911014911014913</c:v>
                </c:pt>
                <c:pt idx="165">
                  <c:v>0.69916925651446327</c:v>
                </c:pt>
                <c:pt idx="166">
                  <c:v>0.69922766159695804</c:v>
                </c:pt>
                <c:pt idx="167">
                  <c:v>0.69928537680132286</c:v>
                </c:pt>
                <c:pt idx="168">
                  <c:v>0.69934241427900412</c:v>
                </c:pt>
                <c:pt idx="169">
                  <c:v>0.69939878589773519</c:v>
                </c:pt>
                <c:pt idx="170">
                  <c:v>0.69945450324976788</c:v>
                </c:pt>
                <c:pt idx="171">
                  <c:v>0.69950957765981991</c:v>
                </c:pt>
                <c:pt idx="172">
                  <c:v>0.69956402019274899</c:v>
                </c:pt>
                <c:pt idx="173">
                  <c:v>0.69961784166096275</c:v>
                </c:pt>
                <c:pt idx="174">
                  <c:v>0.6996710526315788</c:v>
                </c:pt>
                <c:pt idx="175">
                  <c:v>0.6997236634333408</c:v>
                </c:pt>
                <c:pt idx="176">
                  <c:v>0.69977568416330183</c:v>
                </c:pt>
                <c:pt idx="177">
                  <c:v>0.69982712469328567</c:v>
                </c:pt>
                <c:pt idx="178">
                  <c:v>0.69987799467613132</c:v>
                </c:pt>
                <c:pt idx="179">
                  <c:v>0.69992830355173163</c:v>
                </c:pt>
                <c:pt idx="180">
                  <c:v>0.69997806055287404</c:v>
                </c:pt>
                <c:pt idx="181">
                  <c:v>0.70002727471088799</c:v>
                </c:pt>
                <c:pt idx="182">
                  <c:v>0.70007595486111107</c:v>
                </c:pt>
                <c:pt idx="183">
                  <c:v>0.70012410964817617</c:v>
                </c:pt>
                <c:pt idx="184">
                  <c:v>0.70017174753112921</c:v>
                </c:pt>
                <c:pt idx="185">
                  <c:v>0.70021887678838346</c:v>
                </c:pt>
                <c:pt idx="186">
                  <c:v>0.70026550552251488</c:v>
                </c:pt>
                <c:pt idx="187">
                  <c:v>0.70031164166490589</c:v>
                </c:pt>
                <c:pt idx="188">
                  <c:v>0.70035729298024374</c:v>
                </c:pt>
                <c:pt idx="189">
                  <c:v>0.70040246707087594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CF-4EA6-B960-0067485306B8}"/>
            </c:ext>
          </c:extLst>
        </c:ser>
        <c:ser>
          <c:idx val="1"/>
          <c:order val="1"/>
          <c:tx>
            <c:v>P动力曲线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work_sheet_irritante!$B$38:$B$227</c:f>
              <c:numCache>
                <c:formatCode>General</c:formatCode>
                <c:ptCount val="19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</c:numCache>
            </c:numRef>
          </c:xVal>
          <c:yVal>
            <c:numRef>
              <c:f>work_sheet_irritante!$G$38:$G$227</c:f>
              <c:numCache>
                <c:formatCode>General</c:formatCode>
                <c:ptCount val="190"/>
                <c:pt idx="0">
                  <c:v>0</c:v>
                </c:pt>
                <c:pt idx="1">
                  <c:v>0.63945215225898255</c:v>
                </c:pt>
                <c:pt idx="2">
                  <c:v>0.67689700621351911</c:v>
                </c:pt>
                <c:pt idx="3">
                  <c:v>0.69037255152989374</c:v>
                </c:pt>
                <c:pt idx="4">
                  <c:v>0.69731354863737749</c:v>
                </c:pt>
                <c:pt idx="5">
                  <c:v>0.70154554679572234</c:v>
                </c:pt>
                <c:pt idx="6">
                  <c:v>0.70439553262360399</c:v>
                </c:pt>
                <c:pt idx="7">
                  <c:v>0.70644545505586431</c:v>
                </c:pt>
                <c:pt idx="8">
                  <c:v>0.70799074393185957</c:v>
                </c:pt>
                <c:pt idx="9">
                  <c:v>0.70919731708386302</c:v>
                </c:pt>
                <c:pt idx="10">
                  <c:v>0.71016554067401516</c:v>
                </c:pt>
                <c:pt idx="11">
                  <c:v>0.71095969220811917</c:v>
                </c:pt>
                <c:pt idx="12">
                  <c:v>0.71162284319224045</c:v>
                </c:pt>
                <c:pt idx="13">
                  <c:v>0.71218493797811711</c:v>
                </c:pt>
                <c:pt idx="14">
                  <c:v>0.71266744074084565</c:v>
                </c:pt>
                <c:pt idx="15">
                  <c:v>0.71308613895427253</c:v>
                </c:pt>
                <c:pt idx="16">
                  <c:v>0.7134529036739351</c:v>
                </c:pt>
                <c:pt idx="17">
                  <c:v>0.71377683305692452</c:v>
                </c:pt>
                <c:pt idx="18">
                  <c:v>0.71406501732471139</c:v>
                </c:pt>
                <c:pt idx="19">
                  <c:v>0.7143230637301039</c:v>
                </c:pt>
                <c:pt idx="20">
                  <c:v>0.71455546500765232</c:v>
                </c:pt>
                <c:pt idx="21">
                  <c:v>0.71476586317244506</c:v>
                </c:pt>
                <c:pt idx="22">
                  <c:v>0.71495724177830811</c:v>
                </c:pt>
                <c:pt idx="23">
                  <c:v>0.71513206829150167</c:v>
                </c:pt>
                <c:pt idx="24">
                  <c:v>0.71529240105453396</c:v>
                </c:pt>
                <c:pt idx="25">
                  <c:v>0.71543997070576815</c:v>
                </c:pt>
                <c:pt idx="26">
                  <c:v>0.71557624289935839</c:v>
                </c:pt>
                <c:pt idx="27">
                  <c:v>0.715702467151347</c:v>
                </c:pt>
                <c:pt idx="28">
                  <c:v>0.71581971526503663</c:v>
                </c:pt>
                <c:pt idx="29">
                  <c:v>0.71592891184024376</c:v>
                </c:pt>
                <c:pt idx="30">
                  <c:v>0.71603085870589944</c:v>
                </c:pt>
                <c:pt idx="31">
                  <c:v>0.71612625464265967</c:v>
                </c:pt>
                <c:pt idx="32">
                  <c:v>0.71621571142184748</c:v>
                </c:pt>
                <c:pt idx="33">
                  <c:v>0.71629976693917463</c:v>
                </c:pt>
                <c:pt idx="34">
                  <c:v>0.71637889603919769</c:v>
                </c:pt>
                <c:pt idx="35">
                  <c:v>0.71645351949072422</c:v>
                </c:pt>
                <c:pt idx="36">
                  <c:v>0.71652401147147071</c:v>
                </c:pt>
                <c:pt idx="37">
                  <c:v>0.71659070584305729</c:v>
                </c:pt>
                <c:pt idx="38">
                  <c:v>0.71665390143844876</c:v>
                </c:pt>
                <c:pt idx="39">
                  <c:v>0.7167138665385282</c:v>
                </c:pt>
                <c:pt idx="40">
                  <c:v>0.71677084267926738</c:v>
                </c:pt>
                <c:pt idx="41">
                  <c:v>0.71682504790343426</c:v>
                </c:pt>
                <c:pt idx="42">
                  <c:v>0.7168766795491448</c:v>
                </c:pt>
                <c:pt idx="43">
                  <c:v>0.71692591665043459</c:v>
                </c:pt>
                <c:pt idx="44">
                  <c:v>0.71697292201140406</c:v>
                </c:pt>
                <c:pt idx="45">
                  <c:v>0.71701784400457402</c:v>
                </c:pt>
                <c:pt idx="46">
                  <c:v>0.71706081813530365</c:v>
                </c:pt>
                <c:pt idx="47">
                  <c:v>0.71710196840702478</c:v>
                </c:pt>
                <c:pt idx="48">
                  <c:v>0.71714140851626196</c:v>
                </c:pt>
                <c:pt idx="49">
                  <c:v>0.71717924290169444</c:v>
                </c:pt>
                <c:pt idx="50">
                  <c:v>0.71721556766764283</c:v>
                </c:pt>
                <c:pt idx="51">
                  <c:v>0.7172504713991753</c:v>
                </c:pt>
                <c:pt idx="52">
                  <c:v>0.71728403588338663</c:v>
                </c:pt>
                <c:pt idx="53">
                  <c:v>0.71731633674921502</c:v>
                </c:pt>
                <c:pt idx="54">
                  <c:v>0.71734744403633111</c:v>
                </c:pt>
                <c:pt idx="55">
                  <c:v>0.71737742270210647</c:v>
                </c:pt>
                <c:pt idx="56">
                  <c:v>0.71740633307438473</c:v>
                </c:pt>
                <c:pt idx="57">
                  <c:v>0.71743423125669581</c:v>
                </c:pt>
                <c:pt idx="58">
                  <c:v>0.71746116949164196</c:v>
                </c:pt>
                <c:pt idx="59">
                  <c:v>0.71748719648740611</c:v>
                </c:pt>
                <c:pt idx="60">
                  <c:v>0.71751235771167776</c:v>
                </c:pt>
                <c:pt idx="61">
                  <c:v>0.71753669565672618</c:v>
                </c:pt>
                <c:pt idx="62">
                  <c:v>0.71756025007887392</c:v>
                </c:pt>
                <c:pt idx="63">
                  <c:v>0.71758305821520674</c:v>
                </c:pt>
                <c:pt idx="64">
                  <c:v>0.71760515498000754</c:v>
                </c:pt>
                <c:pt idx="65">
                  <c:v>0.71762657314309219</c:v>
                </c:pt>
                <c:pt idx="66">
                  <c:v>0.71764734349196357</c:v>
                </c:pt>
                <c:pt idx="67">
                  <c:v>0.71766749497947091</c:v>
                </c:pt>
                <c:pt idx="68">
                  <c:v>0.71768705485846473</c:v>
                </c:pt>
                <c:pt idx="69">
                  <c:v>0.71770604880476352</c:v>
                </c:pt>
                <c:pt idx="70">
                  <c:v>0.71772450102959873</c:v>
                </c:pt>
                <c:pt idx="71">
                  <c:v>0.71774243438257468</c:v>
                </c:pt>
                <c:pt idx="72">
                  <c:v>0.71775987044606249</c:v>
                </c:pt>
                <c:pt idx="73">
                  <c:v>0.71777682962184985</c:v>
                </c:pt>
                <c:pt idx="74">
                  <c:v>0.71779333121077527</c:v>
                </c:pt>
                <c:pt idx="75">
                  <c:v>0.71780939348600448</c:v>
                </c:pt>
                <c:pt idx="76">
                  <c:v>0.71782503376052875</c:v>
                </c:pt>
                <c:pt idx="77">
                  <c:v>0.71784026844941418</c:v>
                </c:pt>
                <c:pt idx="78">
                  <c:v>0.71785511312726868</c:v>
                </c:pt>
                <c:pt idx="79">
                  <c:v>0.71786958258135292</c:v>
                </c:pt>
                <c:pt idx="80">
                  <c:v>0.71788369086071147</c:v>
                </c:pt>
                <c:pt idx="81">
                  <c:v>0.71789745132167382</c:v>
                </c:pt>
                <c:pt idx="82">
                  <c:v>0.71791087667002729</c:v>
                </c:pt>
                <c:pt idx="83">
                  <c:v>0.71792397900014915</c:v>
                </c:pt>
                <c:pt idx="84">
                  <c:v>0.71793676983134491</c:v>
                </c:pt>
                <c:pt idx="85">
                  <c:v>0.71794926014162797</c:v>
                </c:pt>
                <c:pt idx="86">
                  <c:v>0.71796146039914355</c:v>
                </c:pt>
                <c:pt idx="87">
                  <c:v>0.71797338059143012</c:v>
                </c:pt>
                <c:pt idx="88">
                  <c:v>0.71798503025268823</c:v>
                </c:pt>
                <c:pt idx="89">
                  <c:v>0.71799641848921281</c:v>
                </c:pt>
                <c:pt idx="90">
                  <c:v>0.71800755400313343</c:v>
                </c:pt>
                <c:pt idx="91">
                  <c:v>0.71801844511459056</c:v>
                </c:pt>
                <c:pt idx="92">
                  <c:v>0.71802909978246809</c:v>
                </c:pt>
                <c:pt idx="93">
                  <c:v>0.71803952562378914</c:v>
                </c:pt>
                <c:pt idx="94">
                  <c:v>0.71804972993187743</c:v>
                </c:pt>
                <c:pt idx="95">
                  <c:v>0.7180597196933699</c:v>
                </c:pt>
                <c:pt idx="96">
                  <c:v>0.71806950160417127</c:v>
                </c:pt>
                <c:pt idx="97">
                  <c:v>0.71807908208441951</c:v>
                </c:pt>
                <c:pt idx="98">
                  <c:v>0.71808846729253883</c:v>
                </c:pt>
                <c:pt idx="99">
                  <c:v>0.71809766313844015</c:v>
                </c:pt>
                <c:pt idx="100">
                  <c:v>0.71810667529593186</c:v>
                </c:pt>
                <c:pt idx="101">
                  <c:v>0.71811550921439327</c:v>
                </c:pt>
                <c:pt idx="102">
                  <c:v>0.71812417012976326</c:v>
                </c:pt>
                <c:pt idx="103">
                  <c:v>0.71813266307488821</c:v>
                </c:pt>
                <c:pt idx="104">
                  <c:v>0.7181409928892748</c:v>
                </c:pt>
                <c:pt idx="105">
                  <c:v>0.71814916422828567</c:v>
                </c:pt>
                <c:pt idx="106">
                  <c:v>0.71815718157181574</c:v>
                </c:pt>
                <c:pt idx="107">
                  <c:v>0.71816504923248115</c:v>
                </c:pt>
                <c:pt idx="108">
                  <c:v>0.71817277136335556</c:v>
                </c:pt>
                <c:pt idx="109">
                  <c:v>0.71818035196527996</c:v>
                </c:pt>
                <c:pt idx="110">
                  <c:v>0.71818779489377471</c:v>
                </c:pt>
                <c:pt idx="111">
                  <c:v>0.71819510386557761</c:v>
                </c:pt>
                <c:pt idx="112">
                  <c:v>0.71820228246483375</c:v>
                </c:pt>
                <c:pt idx="113">
                  <c:v>0.7182093341489546</c:v>
                </c:pt>
                <c:pt idx="114">
                  <c:v>0.71821626225417179</c:v>
                </c:pt>
                <c:pt idx="115">
                  <c:v>0.71822307000079921</c:v>
                </c:pt>
                <c:pt idx="116">
                  <c:v>0.71822976049822429</c:v>
                </c:pt>
                <c:pt idx="117">
                  <c:v>0.71823633674964404</c:v>
                </c:pt>
                <c:pt idx="118">
                  <c:v>0.71824280165655874</c:v>
                </c:pt>
                <c:pt idx="119">
                  <c:v>0.71824915802304157</c:v>
                </c:pt>
                <c:pt idx="120">
                  <c:v>0.71825540855979297</c:v>
                </c:pt>
                <c:pt idx="121">
                  <c:v>0.71826155588799623</c:v>
                </c:pt>
                <c:pt idx="122">
                  <c:v>0.71826760254298072</c:v>
                </c:pt>
                <c:pt idx="123">
                  <c:v>0.7182735509777104</c:v>
                </c:pt>
                <c:pt idx="124">
                  <c:v>0.71827940356609987</c:v>
                </c:pt>
                <c:pt idx="125">
                  <c:v>0.71828516260617437</c:v>
                </c:pt>
                <c:pt idx="126">
                  <c:v>0.71829083032307783</c:v>
                </c:pt>
                <c:pt idx="127">
                  <c:v>0.71829640887193968</c:v>
                </c:pt>
                <c:pt idx="128">
                  <c:v>0.71830190034060648</c:v>
                </c:pt>
                <c:pt idx="129">
                  <c:v>0.7183073067522483</c:v>
                </c:pt>
                <c:pt idx="130">
                  <c:v>0.71831263006784274</c:v>
                </c:pt>
                <c:pt idx="131">
                  <c:v>0.7183178721885477</c:v>
                </c:pt>
                <c:pt idx="132">
                  <c:v>0.7183230349579639</c:v>
                </c:pt>
                <c:pt idx="133">
                  <c:v>0.71832812016429748</c:v>
                </c:pt>
                <c:pt idx="134">
                  <c:v>0.71833312954242479</c:v>
                </c:pt>
                <c:pt idx="135">
                  <c:v>0.71833806477586581</c:v>
                </c:pt>
                <c:pt idx="136">
                  <c:v>0.71834292749867035</c:v>
                </c:pt>
                <c:pt idx="137">
                  <c:v>0.71834771929722208</c:v>
                </c:pt>
                <c:pt idx="138">
                  <c:v>0.718352441711964</c:v>
                </c:pt>
                <c:pt idx="139">
                  <c:v>0.71835709623904942</c:v>
                </c:pt>
                <c:pt idx="140">
                  <c:v>0.71836168433192216</c:v>
                </c:pt>
                <c:pt idx="141">
                  <c:v>0.71836620740283041</c:v>
                </c:pt>
                <c:pt idx="142">
                  <c:v>0.71837066682427508</c:v>
                </c:pt>
                <c:pt idx="143">
                  <c:v>0.71837506393039907</c:v>
                </c:pt>
                <c:pt idx="144">
                  <c:v>0.71837940001831746</c:v>
                </c:pt>
                <c:pt idx="145">
                  <c:v>0.71838367634939404</c:v>
                </c:pt>
                <c:pt idx="146">
                  <c:v>0.71838789415046367</c:v>
                </c:pt>
                <c:pt idx="147">
                  <c:v>0.71839205461500621</c:v>
                </c:pt>
                <c:pt idx="148">
                  <c:v>0.71839615890427233</c:v>
                </c:pt>
                <c:pt idx="149">
                  <c:v>0.71840020814836469</c:v>
                </c:pt>
                <c:pt idx="150">
                  <c:v>0.7184042034472744</c:v>
                </c:pt>
                <c:pt idx="151">
                  <c:v>0.71840814587187785</c:v>
                </c:pt>
                <c:pt idx="152">
                  <c:v>0.71841203646489316</c:v>
                </c:pt>
                <c:pt idx="153">
                  <c:v>0.71841587624180081</c:v>
                </c:pt>
                <c:pt idx="154">
                  <c:v>0.7184196661917257</c:v>
                </c:pt>
                <c:pt idx="155">
                  <c:v>0.71842340727828768</c:v>
                </c:pt>
                <c:pt idx="156">
                  <c:v>0.71842710044041802</c:v>
                </c:pt>
                <c:pt idx="157">
                  <c:v>0.71843074659314532</c:v>
                </c:pt>
                <c:pt idx="158">
                  <c:v>0.71843434662835082</c:v>
                </c:pt>
                <c:pt idx="159">
                  <c:v>0.71843790141549635</c:v>
                </c:pt>
                <c:pt idx="160">
                  <c:v>0.71844141180232368</c:v>
                </c:pt>
                <c:pt idx="161">
                  <c:v>0.7184448786155293</c:v>
                </c:pt>
                <c:pt idx="162">
                  <c:v>0.71844830266141313</c:v>
                </c:pt>
                <c:pt idx="163">
                  <c:v>0.71845168472650323</c:v>
                </c:pt>
                <c:pt idx="164">
                  <c:v>0.71845502557815899</c:v>
                </c:pt>
                <c:pt idx="165">
                  <c:v>0.71845832596515113</c:v>
                </c:pt>
                <c:pt idx="166">
                  <c:v>0.71846158661822102</c:v>
                </c:pt>
                <c:pt idx="167">
                  <c:v>0.71846480825062053</c:v>
                </c:pt>
                <c:pt idx="168">
                  <c:v>0.7184679915586315</c:v>
                </c:pt>
                <c:pt idx="169">
                  <c:v>0.71847113722206846</c:v>
                </c:pt>
                <c:pt idx="170">
                  <c:v>0.7184742459047615</c:v>
                </c:pt>
                <c:pt idx="171">
                  <c:v>0.71847731825502392</c:v>
                </c:pt>
                <c:pt idx="172">
                  <c:v>0.71848035490610285</c:v>
                </c:pt>
                <c:pt idx="173">
                  <c:v>0.71848335647661443</c:v>
                </c:pt>
                <c:pt idx="174">
                  <c:v>0.7184863235709642</c:v>
                </c:pt>
                <c:pt idx="175">
                  <c:v>0.71848925677975206</c:v>
                </c:pt>
                <c:pt idx="176">
                  <c:v>0.71849215668016475</c:v>
                </c:pt>
                <c:pt idx="177">
                  <c:v>0.71849502383635455</c:v>
                </c:pt>
                <c:pt idx="178">
                  <c:v>0.7184978587998051</c:v>
                </c:pt>
                <c:pt idx="179">
                  <c:v>0.71850066210968466</c:v>
                </c:pt>
                <c:pt idx="180">
                  <c:v>0.71850343429318853</c:v>
                </c:pt>
                <c:pt idx="181">
                  <c:v>0.71850617586586896</c:v>
                </c:pt>
                <c:pt idx="182">
                  <c:v>0.7185088873319555</c:v>
                </c:pt>
                <c:pt idx="183">
                  <c:v>0.71851156918466352</c:v>
                </c:pt>
                <c:pt idx="184">
                  <c:v>0.71851422190649372</c:v>
                </c:pt>
                <c:pt idx="185">
                  <c:v>0.71851684596952103</c:v>
                </c:pt>
                <c:pt idx="186">
                  <c:v>0.71851944183567551</c:v>
                </c:pt>
                <c:pt idx="187">
                  <c:v>0.71852200995701254</c:v>
                </c:pt>
                <c:pt idx="188">
                  <c:v>0.71852455077597599</c:v>
                </c:pt>
                <c:pt idx="189">
                  <c:v>0.71852706472565142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CF-4EA6-B960-006748530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149928"/>
        <c:axId val="543153864"/>
      </c:scatterChart>
      <c:valAx>
        <c:axId val="543149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营养盐浓度</a:t>
                </a: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μM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153864"/>
        <c:crosses val="autoZero"/>
        <c:crossBetween val="midCat"/>
      </c:valAx>
      <c:valAx>
        <c:axId val="54315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生长速率</a:t>
                </a: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μ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149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13" Type="http://schemas.openxmlformats.org/officeDocument/2006/relationships/chart" Target="../charts/chart24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12" Type="http://schemas.openxmlformats.org/officeDocument/2006/relationships/chart" Target="../charts/chart23.xml"/><Relationship Id="rId2" Type="http://schemas.openxmlformats.org/officeDocument/2006/relationships/chart" Target="../charts/chart13.xml"/><Relationship Id="rId16" Type="http://schemas.openxmlformats.org/officeDocument/2006/relationships/chart" Target="../charts/chart27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5" Type="http://schemas.openxmlformats.org/officeDocument/2006/relationships/chart" Target="../charts/chart2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Relationship Id="rId14" Type="http://schemas.openxmlformats.org/officeDocument/2006/relationships/chart" Target="../charts/chart2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142659</xdr:colOff>
      <xdr:row>18</xdr:row>
      <xdr:rowOff>120706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DCC8A0A-D547-4AC1-93DE-180434B52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388172</xdr:colOff>
      <xdr:row>0</xdr:row>
      <xdr:rowOff>0</xdr:rowOff>
    </xdr:from>
    <xdr:to>
      <xdr:col>17</xdr:col>
      <xdr:colOff>190172</xdr:colOff>
      <xdr:row>18</xdr:row>
      <xdr:rowOff>120706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C06D4E1D-1C98-4B7D-AD5A-44E07B630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508064</xdr:colOff>
      <xdr:row>55</xdr:row>
      <xdr:rowOff>9749</xdr:rowOff>
    </xdr:from>
    <xdr:to>
      <xdr:col>17</xdr:col>
      <xdr:colOff>310064</xdr:colOff>
      <xdr:row>73</xdr:row>
      <xdr:rowOff>123438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2530AA9-F5D3-4A8E-9845-EFE3DC0EE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55</xdr:row>
      <xdr:rowOff>42874</xdr:rowOff>
    </xdr:from>
    <xdr:to>
      <xdr:col>8</xdr:col>
      <xdr:colOff>142659</xdr:colOff>
      <xdr:row>73</xdr:row>
      <xdr:rowOff>156563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F87C85A-31E4-401A-A3A0-17556D0F3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207533</xdr:colOff>
      <xdr:row>0</xdr:row>
      <xdr:rowOff>295835</xdr:rowOff>
    </xdr:from>
    <xdr:to>
      <xdr:col>26</xdr:col>
      <xdr:colOff>9533</xdr:colOff>
      <xdr:row>18</xdr:row>
      <xdr:rowOff>30610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CFA4486-F334-4EDC-B24C-FDE683A2D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251011</xdr:colOff>
      <xdr:row>16</xdr:row>
      <xdr:rowOff>79338</xdr:rowOff>
    </xdr:from>
    <xdr:to>
      <xdr:col>7</xdr:col>
      <xdr:colOff>259977</xdr:colOff>
      <xdr:row>31</xdr:row>
      <xdr:rowOff>107577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528D6CC-A50F-4EE2-A036-AF470AB048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522194</xdr:colOff>
      <xdr:row>17</xdr:row>
      <xdr:rowOff>59615</xdr:rowOff>
    </xdr:from>
    <xdr:to>
      <xdr:col>19</xdr:col>
      <xdr:colOff>217394</xdr:colOff>
      <xdr:row>32</xdr:row>
      <xdr:rowOff>177949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B9F48AC-8A7A-43FE-AF11-AB4127AB7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205742</xdr:colOff>
      <xdr:row>51</xdr:row>
      <xdr:rowOff>104886</xdr:rowOff>
    </xdr:from>
    <xdr:to>
      <xdr:col>26</xdr:col>
      <xdr:colOff>590448</xdr:colOff>
      <xdr:row>70</xdr:row>
      <xdr:rowOff>126980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38AC745A-F080-490F-99C3-24ADC79F3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376521</xdr:colOff>
      <xdr:row>36</xdr:row>
      <xdr:rowOff>161369</xdr:rowOff>
    </xdr:from>
    <xdr:to>
      <xdr:col>19</xdr:col>
      <xdr:colOff>95721</xdr:colOff>
      <xdr:row>55</xdr:row>
      <xdr:rowOff>3887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88F6634-12ED-427C-BD66-A7AE438AC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112058</xdr:colOff>
      <xdr:row>11</xdr:row>
      <xdr:rowOff>80683</xdr:rowOff>
    </xdr:from>
    <xdr:to>
      <xdr:col>21</xdr:col>
      <xdr:colOff>44823</xdr:colOff>
      <xdr:row>33</xdr:row>
      <xdr:rowOff>143434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26BA994-66C1-4AF2-A642-6E97B721E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215153</xdr:colOff>
      <xdr:row>11</xdr:row>
      <xdr:rowOff>80682</xdr:rowOff>
    </xdr:from>
    <xdr:to>
      <xdr:col>31</xdr:col>
      <xdr:colOff>147918</xdr:colOff>
      <xdr:row>33</xdr:row>
      <xdr:rowOff>143433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A21E9BF7-F417-4445-A7F6-141470C58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243840</xdr:colOff>
      <xdr:row>0</xdr:row>
      <xdr:rowOff>0</xdr:rowOff>
    </xdr:from>
    <xdr:to>
      <xdr:col>25</xdr:col>
      <xdr:colOff>42240</xdr:colOff>
      <xdr:row>16</xdr:row>
      <xdr:rowOff>76020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794A141-C407-4746-93A4-2825B2EBF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403779</xdr:colOff>
      <xdr:row>13</xdr:row>
      <xdr:rowOff>171060</xdr:rowOff>
    </xdr:from>
    <xdr:to>
      <xdr:col>18</xdr:col>
      <xdr:colOff>187779</xdr:colOff>
      <xdr:row>30</xdr:row>
      <xdr:rowOff>58401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CD642E0-D68E-4D4F-8CAA-0C3436E13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411032</xdr:colOff>
      <xdr:row>33</xdr:row>
      <xdr:rowOff>126394</xdr:rowOff>
    </xdr:from>
    <xdr:to>
      <xdr:col>31</xdr:col>
      <xdr:colOff>479732</xdr:colOff>
      <xdr:row>50</xdr:row>
      <xdr:rowOff>68420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5572A69-7AB3-420E-8DA3-DBD9953B5B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525780</xdr:colOff>
      <xdr:row>36</xdr:row>
      <xdr:rowOff>58263</xdr:rowOff>
    </xdr:from>
    <xdr:to>
      <xdr:col>24</xdr:col>
      <xdr:colOff>442980</xdr:colOff>
      <xdr:row>48</xdr:row>
      <xdr:rowOff>9532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EF16C26-B706-43E1-A81F-BEB700DFB8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460785</xdr:colOff>
      <xdr:row>49</xdr:row>
      <xdr:rowOff>64988</xdr:rowOff>
    </xdr:from>
    <xdr:to>
      <xdr:col>18</xdr:col>
      <xdr:colOff>377985</xdr:colOff>
      <xdr:row>61</xdr:row>
      <xdr:rowOff>12223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1AEAB967-3DA9-4522-9BC8-2E55AE9DC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365760</xdr:colOff>
      <xdr:row>48</xdr:row>
      <xdr:rowOff>159565</xdr:rowOff>
    </xdr:from>
    <xdr:to>
      <xdr:col>25</xdr:col>
      <xdr:colOff>282960</xdr:colOff>
      <xdr:row>60</xdr:row>
      <xdr:rowOff>105985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6ABAD706-AC57-4561-8842-B3CE3E840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89240</xdr:colOff>
      <xdr:row>64</xdr:row>
      <xdr:rowOff>8957</xdr:rowOff>
    </xdr:from>
    <xdr:to>
      <xdr:col>21</xdr:col>
      <xdr:colOff>6440</xdr:colOff>
      <xdr:row>76</xdr:row>
      <xdr:rowOff>126244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0D991B6-6C52-455D-AF54-57CC16706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562984</xdr:colOff>
      <xdr:row>21</xdr:row>
      <xdr:rowOff>17033</xdr:rowOff>
    </xdr:from>
    <xdr:to>
      <xdr:col>24</xdr:col>
      <xdr:colOff>555784</xdr:colOff>
      <xdr:row>32</xdr:row>
      <xdr:rowOff>124747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6A19A31E-657F-4B52-80DD-DEEBC0361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480060</xdr:colOff>
      <xdr:row>0</xdr:row>
      <xdr:rowOff>0</xdr:rowOff>
    </xdr:from>
    <xdr:to>
      <xdr:col>36</xdr:col>
      <xdr:colOff>545160</xdr:colOff>
      <xdr:row>16</xdr:row>
      <xdr:rowOff>83220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F8E9B5F-26B0-497F-A906-CA7D9340C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386380</xdr:colOff>
      <xdr:row>36</xdr:row>
      <xdr:rowOff>173467</xdr:rowOff>
    </xdr:from>
    <xdr:to>
      <xdr:col>22</xdr:col>
      <xdr:colOff>303580</xdr:colOff>
      <xdr:row>48</xdr:row>
      <xdr:rowOff>124736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52B71272-883A-464E-AE29-807DADDCC0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262665</xdr:colOff>
      <xdr:row>49</xdr:row>
      <xdr:rowOff>82922</xdr:rowOff>
    </xdr:from>
    <xdr:to>
      <xdr:col>31</xdr:col>
      <xdr:colOff>331365</xdr:colOff>
      <xdr:row>66</xdr:row>
      <xdr:rowOff>24948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0B0C089B-7655-423C-B119-C2374CDFDF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533400</xdr:colOff>
      <xdr:row>18</xdr:row>
      <xdr:rowOff>106680</xdr:rowOff>
    </xdr:from>
    <xdr:to>
      <xdr:col>36</xdr:col>
      <xdr:colOff>584100</xdr:colOff>
      <xdr:row>36</xdr:row>
      <xdr:rowOff>52740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9E553B3D-7A92-49D1-A1F0-0B44AE884B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335280</xdr:colOff>
      <xdr:row>65</xdr:row>
      <xdr:rowOff>91439</xdr:rowOff>
    </xdr:from>
    <xdr:to>
      <xdr:col>31</xdr:col>
      <xdr:colOff>403980</xdr:colOff>
      <xdr:row>84</xdr:row>
      <xdr:rowOff>37499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2F25C3B5-91D3-447F-AB03-49030971F7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282387</xdr:colOff>
      <xdr:row>38</xdr:row>
      <xdr:rowOff>170329</xdr:rowOff>
    </xdr:from>
    <xdr:to>
      <xdr:col>16</xdr:col>
      <xdr:colOff>587187</xdr:colOff>
      <xdr:row>53</xdr:row>
      <xdr:rowOff>53788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42B87160-BD2C-4E39-A18A-DBB274EFC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67235</xdr:colOff>
      <xdr:row>60</xdr:row>
      <xdr:rowOff>80685</xdr:rowOff>
    </xdr:from>
    <xdr:to>
      <xdr:col>22</xdr:col>
      <xdr:colOff>372035</xdr:colOff>
      <xdr:row>74</xdr:row>
      <xdr:rowOff>143438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785A7820-F1EA-4C07-AEB5-96E47E1885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49306</xdr:colOff>
      <xdr:row>68</xdr:row>
      <xdr:rowOff>62753</xdr:rowOff>
    </xdr:from>
    <xdr:to>
      <xdr:col>14</xdr:col>
      <xdr:colOff>354106</xdr:colOff>
      <xdr:row>83</xdr:row>
      <xdr:rowOff>116541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FA74115F-73C5-4045-9566-C9933450C6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138953</xdr:colOff>
      <xdr:row>16</xdr:row>
      <xdr:rowOff>17930</xdr:rowOff>
    </xdr:from>
    <xdr:to>
      <xdr:col>14</xdr:col>
      <xdr:colOff>443753</xdr:colOff>
      <xdr:row>31</xdr:row>
      <xdr:rowOff>71718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17269FA-DDA6-4587-89E9-F34299C68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85164</xdr:colOff>
      <xdr:row>5</xdr:row>
      <xdr:rowOff>143436</xdr:rowOff>
    </xdr:from>
    <xdr:to>
      <xdr:col>20</xdr:col>
      <xdr:colOff>478764</xdr:colOff>
      <xdr:row>24</xdr:row>
      <xdr:rowOff>12848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0D8EEDA-2BAD-460B-9BC0-37A4CE545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multiba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9180AC"/>
      </a:accent1>
      <a:accent2>
        <a:srgbClr val="D9BDD8"/>
      </a:accent2>
      <a:accent3>
        <a:srgbClr val="8AB1D2"/>
      </a:accent3>
      <a:accent4>
        <a:srgbClr val="F99391"/>
      </a:accent4>
      <a:accent5>
        <a:srgbClr val="9DD0C7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55"/>
  <sheetViews>
    <sheetView topLeftCell="U1" zoomScaleNormal="100" workbookViewId="0">
      <selection activeCell="W66" sqref="W66"/>
    </sheetView>
  </sheetViews>
  <sheetFormatPr defaultRowHeight="13.8" x14ac:dyDescent="0.25"/>
  <cols>
    <col min="1" max="1" width="12.77734375" customWidth="1"/>
    <col min="12" max="12" width="8.88671875" customWidth="1"/>
    <col min="19" max="19" width="10" customWidth="1"/>
  </cols>
  <sheetData>
    <row r="1" spans="19:59" x14ac:dyDescent="0.25">
      <c r="S1" s="4" t="s">
        <v>15</v>
      </c>
      <c r="T1" t="s">
        <v>0</v>
      </c>
      <c r="Y1" t="s">
        <v>5</v>
      </c>
      <c r="AD1" t="s">
        <v>6</v>
      </c>
      <c r="AI1" t="s">
        <v>4</v>
      </c>
      <c r="AN1" t="s">
        <v>7</v>
      </c>
      <c r="AS1" t="s">
        <v>3</v>
      </c>
      <c r="AX1" t="s">
        <v>8</v>
      </c>
      <c r="BC1" t="s">
        <v>9</v>
      </c>
    </row>
    <row r="2" spans="19:59" x14ac:dyDescent="0.25">
      <c r="T2">
        <v>1</v>
      </c>
      <c r="U2">
        <v>2</v>
      </c>
      <c r="V2">
        <v>3</v>
      </c>
      <c r="W2" t="s">
        <v>1</v>
      </c>
      <c r="X2" t="s">
        <v>2</v>
      </c>
      <c r="Y2">
        <v>1</v>
      </c>
      <c r="Z2">
        <v>2</v>
      </c>
      <c r="AA2">
        <v>3</v>
      </c>
      <c r="AB2" t="s">
        <v>1</v>
      </c>
      <c r="AC2" t="s">
        <v>2</v>
      </c>
      <c r="AD2">
        <v>1</v>
      </c>
      <c r="AE2">
        <v>2</v>
      </c>
      <c r="AF2">
        <v>3</v>
      </c>
      <c r="AG2" t="s">
        <v>1</v>
      </c>
      <c r="AH2" t="s">
        <v>2</v>
      </c>
      <c r="AI2">
        <v>1</v>
      </c>
      <c r="AJ2">
        <v>2</v>
      </c>
      <c r="AK2">
        <v>3</v>
      </c>
      <c r="AL2" t="s">
        <v>1</v>
      </c>
      <c r="AM2" t="s">
        <v>2</v>
      </c>
      <c r="AN2">
        <v>1</v>
      </c>
      <c r="AO2">
        <v>2</v>
      </c>
      <c r="AP2">
        <v>3</v>
      </c>
      <c r="AQ2" t="s">
        <v>1</v>
      </c>
      <c r="AR2" t="s">
        <v>2</v>
      </c>
      <c r="AS2">
        <v>1</v>
      </c>
      <c r="AT2">
        <v>2</v>
      </c>
      <c r="AU2">
        <v>3</v>
      </c>
      <c r="AV2" t="s">
        <v>1</v>
      </c>
      <c r="AW2" t="s">
        <v>2</v>
      </c>
      <c r="AX2">
        <v>1</v>
      </c>
      <c r="AY2">
        <v>2</v>
      </c>
      <c r="AZ2">
        <v>3</v>
      </c>
      <c r="BA2" t="s">
        <v>1</v>
      </c>
      <c r="BB2" t="s">
        <v>2</v>
      </c>
      <c r="BC2">
        <v>1</v>
      </c>
      <c r="BD2">
        <v>2</v>
      </c>
      <c r="BE2">
        <v>3</v>
      </c>
      <c r="BF2" t="s">
        <v>1</v>
      </c>
      <c r="BG2" t="s">
        <v>2</v>
      </c>
    </row>
    <row r="3" spans="19:59" x14ac:dyDescent="0.25">
      <c r="S3">
        <v>1</v>
      </c>
      <c r="T3">
        <v>9.5299999999999994</v>
      </c>
      <c r="U3">
        <v>9.1999999999999993</v>
      </c>
      <c r="V3">
        <v>9.6199999999999992</v>
      </c>
      <c r="W3">
        <f>AVERAGE(T3:V3)</f>
        <v>9.4499999999999975</v>
      </c>
      <c r="X3">
        <f>STDEV(T3:V3)/SQRT(COUNT(T3:V3))</f>
        <v>0.12767145334803703</v>
      </c>
      <c r="Y3">
        <v>2.64</v>
      </c>
      <c r="Z3">
        <v>2.835</v>
      </c>
      <c r="AA3">
        <v>3.03</v>
      </c>
      <c r="AB3">
        <f>AVERAGE(Y3:AA3)</f>
        <v>2.8349999999999995</v>
      </c>
      <c r="AC3">
        <f>STDEV(Y3:AA3)/SQRT(COUNT(Y3:AA3))</f>
        <v>0.11258330249197694</v>
      </c>
      <c r="AD3">
        <v>3.88</v>
      </c>
      <c r="AE3">
        <v>4.01</v>
      </c>
      <c r="AF3">
        <v>4.5</v>
      </c>
      <c r="AG3">
        <f>AVERAGE(AD3:AF3)</f>
        <v>4.13</v>
      </c>
      <c r="AH3">
        <f>STDEV(AD3:AF3)/SQRT(COUNT(AD3:AF3))</f>
        <v>0.18876793513023699</v>
      </c>
      <c r="AI3">
        <v>37.6</v>
      </c>
      <c r="AJ3">
        <v>33.5</v>
      </c>
      <c r="AK3">
        <v>43.9</v>
      </c>
      <c r="AL3">
        <f>AVERAGE(AI3:AK3)</f>
        <v>38.333333333333336</v>
      </c>
      <c r="AM3">
        <f>STDEV(AI3:AK3)/SQRT(3)</f>
        <v>3.0245293481429263</v>
      </c>
      <c r="AN3">
        <v>42.9</v>
      </c>
      <c r="AO3">
        <v>43.7</v>
      </c>
      <c r="AP3">
        <v>43.3</v>
      </c>
      <c r="AQ3">
        <f t="shared" ref="AQ3:AQ17" si="0">AVERAGE(AN3:AP3)</f>
        <v>43.29999999999999</v>
      </c>
      <c r="AR3">
        <f t="shared" ref="AR3:AR17" si="1">STDEV(AN3:AP3)/SQRT(COUNT(AN3:AP3))</f>
        <v>0.23094010767585155</v>
      </c>
      <c r="AS3">
        <v>20.9</v>
      </c>
      <c r="AT3">
        <v>24.3</v>
      </c>
      <c r="AU3">
        <v>26.3</v>
      </c>
      <c r="AV3">
        <f>AVERAGE(AS3:AU3)</f>
        <v>23.833333333333332</v>
      </c>
      <c r="AW3">
        <f>STDEV(AS3:AU3)/SQRT(3)</f>
        <v>1.5762120556715862</v>
      </c>
      <c r="AX3">
        <v>14</v>
      </c>
      <c r="AY3">
        <v>14.3</v>
      </c>
      <c r="AZ3">
        <v>10.4</v>
      </c>
      <c r="BA3">
        <f>AVERAGE(AX3:AZ3)</f>
        <v>12.9</v>
      </c>
      <c r="BB3">
        <f>STDEV(AX3:AZ3)/SQRT(3)</f>
        <v>1.2529964086141641</v>
      </c>
    </row>
    <row r="4" spans="19:59" x14ac:dyDescent="0.25">
      <c r="S4">
        <v>2</v>
      </c>
      <c r="T4">
        <v>11.7</v>
      </c>
      <c r="U4">
        <v>9.2799999999999994</v>
      </c>
      <c r="V4">
        <v>11.7</v>
      </c>
      <c r="W4">
        <f t="shared" ref="W4:W17" si="2">AVERAGE(T4:V4)</f>
        <v>10.893333333333331</v>
      </c>
      <c r="X4">
        <f t="shared" ref="X4:X17" si="3">STDEV(T4:V4)/SQRT(COUNT(T4:V4))</f>
        <v>0.80666666666668496</v>
      </c>
      <c r="Y4">
        <v>2.5</v>
      </c>
      <c r="Z4">
        <v>3.15</v>
      </c>
      <c r="AA4">
        <v>4.5999999999999996</v>
      </c>
      <c r="AB4">
        <f t="shared" ref="AB4:AB17" si="4">AVERAGE(Y4:AA4)</f>
        <v>3.4166666666666665</v>
      </c>
      <c r="AC4">
        <f t="shared" ref="AC4:AC17" si="5">STDEV(Y4:AA4)/SQRT(COUNT(Y4:AA4))</f>
        <v>0.6207074816512016</v>
      </c>
      <c r="AD4">
        <v>3.72</v>
      </c>
      <c r="AE4">
        <v>4.08</v>
      </c>
      <c r="AF4">
        <v>5.2</v>
      </c>
      <c r="AG4">
        <f t="shared" ref="AG4:AG17" si="6">AVERAGE(AD4:AF4)</f>
        <v>4.333333333333333</v>
      </c>
      <c r="AH4">
        <f t="shared" ref="AH4:AH17" si="7">STDEV(AD4:AF4)/SQRT(COUNT(AD4:AF4))</f>
        <v>0.44562066578849019</v>
      </c>
      <c r="AI4">
        <v>21.5</v>
      </c>
      <c r="AJ4">
        <v>22.6</v>
      </c>
      <c r="AK4">
        <v>20</v>
      </c>
      <c r="AL4">
        <f t="shared" ref="AL4:AL17" si="8">AVERAGE(AI4:AK4)</f>
        <v>21.366666666666664</v>
      </c>
      <c r="AM4">
        <f t="shared" ref="AM4:AM17" si="9">STDEV(AI4:AK4)/SQRT(3)</f>
        <v>0.75351030369715477</v>
      </c>
      <c r="AN4">
        <v>78.599999999999994</v>
      </c>
      <c r="AO4">
        <v>82.2</v>
      </c>
      <c r="AP4">
        <v>83.3</v>
      </c>
      <c r="AQ4">
        <f t="shared" si="0"/>
        <v>81.366666666666674</v>
      </c>
      <c r="AR4">
        <f t="shared" si="1"/>
        <v>1.4193112570695861</v>
      </c>
      <c r="AS4">
        <v>57</v>
      </c>
      <c r="AT4">
        <v>55.6</v>
      </c>
      <c r="AU4">
        <v>60.6</v>
      </c>
      <c r="AV4">
        <f t="shared" ref="AV4:AV17" si="10">AVERAGE(AS4:AU4)</f>
        <v>57.733333333333327</v>
      </c>
      <c r="AW4">
        <f t="shared" ref="AW4:AW17" si="11">STDEV(AS4:AU4)/SQRT(3)</f>
        <v>1.4892205269125784</v>
      </c>
      <c r="AX4">
        <v>29.75</v>
      </c>
      <c r="AY4">
        <v>30.6</v>
      </c>
      <c r="AZ4">
        <v>28.9</v>
      </c>
      <c r="BA4">
        <f t="shared" ref="BA4:BA17" si="12">AVERAGE(AX4:AZ4)</f>
        <v>29.75</v>
      </c>
      <c r="BB4">
        <f t="shared" ref="BB4:BB17" si="13">STDEV(AX4:AZ4)/SQRT(3)</f>
        <v>0.49074772881118273</v>
      </c>
    </row>
    <row r="5" spans="19:59" x14ac:dyDescent="0.25">
      <c r="S5">
        <v>3</v>
      </c>
      <c r="T5">
        <v>9.27</v>
      </c>
      <c r="U5">
        <v>8.34</v>
      </c>
      <c r="V5">
        <v>8.3000000000000007</v>
      </c>
      <c r="W5">
        <f t="shared" si="2"/>
        <v>8.6366666666666667</v>
      </c>
      <c r="X5">
        <f t="shared" si="3"/>
        <v>0.31687712304789528</v>
      </c>
      <c r="Y5">
        <v>4.7300000000000004</v>
      </c>
      <c r="Z5">
        <v>3.69</v>
      </c>
      <c r="AA5">
        <v>4.59</v>
      </c>
      <c r="AB5">
        <f t="shared" si="4"/>
        <v>4.3366666666666669</v>
      </c>
      <c r="AC5">
        <f t="shared" si="5"/>
        <v>0.32584931759600083</v>
      </c>
      <c r="AD5">
        <v>4.5599999999999996</v>
      </c>
      <c r="AE5">
        <v>5.34</v>
      </c>
      <c r="AF5">
        <v>4.93</v>
      </c>
      <c r="AG5">
        <f t="shared" si="6"/>
        <v>4.9433333333333325</v>
      </c>
      <c r="AH5">
        <f t="shared" si="7"/>
        <v>0.22526527571830612</v>
      </c>
      <c r="AI5">
        <v>12.7</v>
      </c>
      <c r="AJ5">
        <v>16.399999999999999</v>
      </c>
      <c r="AK5">
        <v>14.1</v>
      </c>
      <c r="AL5">
        <f t="shared" si="8"/>
        <v>14.399999999999999</v>
      </c>
      <c r="AM5">
        <f t="shared" si="9"/>
        <v>1.078579312490906</v>
      </c>
      <c r="AN5">
        <v>86.1</v>
      </c>
      <c r="AO5">
        <v>88.1</v>
      </c>
      <c r="AP5">
        <v>87.1</v>
      </c>
      <c r="AQ5">
        <f t="shared" si="0"/>
        <v>87.09999999999998</v>
      </c>
      <c r="AR5">
        <f t="shared" si="1"/>
        <v>0.57735026918962584</v>
      </c>
      <c r="AS5">
        <v>193</v>
      </c>
      <c r="AT5">
        <v>208</v>
      </c>
      <c r="AU5">
        <v>201</v>
      </c>
      <c r="AV5">
        <f t="shared" si="10"/>
        <v>200.66666666666666</v>
      </c>
      <c r="AW5">
        <f t="shared" si="11"/>
        <v>4.3333333333333339</v>
      </c>
      <c r="AX5">
        <v>189</v>
      </c>
      <c r="AY5">
        <v>206</v>
      </c>
      <c r="AZ5">
        <v>172</v>
      </c>
      <c r="BA5">
        <f t="shared" si="12"/>
        <v>189</v>
      </c>
      <c r="BB5">
        <f t="shared" si="13"/>
        <v>9.8149545762236379</v>
      </c>
    </row>
    <row r="6" spans="19:59" x14ac:dyDescent="0.25">
      <c r="S6">
        <v>4</v>
      </c>
      <c r="T6">
        <v>5.51</v>
      </c>
      <c r="U6">
        <v>5.68</v>
      </c>
      <c r="V6">
        <v>6.76</v>
      </c>
      <c r="W6">
        <f t="shared" si="2"/>
        <v>5.9833333333333334</v>
      </c>
      <c r="X6">
        <f t="shared" si="3"/>
        <v>0.39142190933966781</v>
      </c>
      <c r="Y6">
        <v>2.67</v>
      </c>
      <c r="Z6">
        <v>3.23</v>
      </c>
      <c r="AA6">
        <v>2.56</v>
      </c>
      <c r="AB6">
        <f t="shared" si="4"/>
        <v>2.8200000000000003</v>
      </c>
      <c r="AC6">
        <f t="shared" si="5"/>
        <v>0.20744477176668477</v>
      </c>
      <c r="AD6">
        <v>5.34</v>
      </c>
      <c r="AE6">
        <v>6.02</v>
      </c>
      <c r="AF6">
        <v>5.32</v>
      </c>
      <c r="AG6">
        <f t="shared" si="6"/>
        <v>5.56</v>
      </c>
      <c r="AH6">
        <f t="shared" si="7"/>
        <v>0.23007245235649848</v>
      </c>
      <c r="AI6">
        <v>18.5</v>
      </c>
      <c r="AJ6">
        <v>17.8</v>
      </c>
      <c r="AK6">
        <v>15.7</v>
      </c>
      <c r="AL6">
        <f t="shared" si="8"/>
        <v>17.333333333333332</v>
      </c>
      <c r="AM6">
        <f t="shared" si="9"/>
        <v>0.84129529760826449</v>
      </c>
      <c r="AN6">
        <v>71</v>
      </c>
      <c r="AO6">
        <v>65.2</v>
      </c>
      <c r="AP6">
        <v>76</v>
      </c>
      <c r="AQ6">
        <f t="shared" si="0"/>
        <v>70.733333333333334</v>
      </c>
      <c r="AR6">
        <f t="shared" si="1"/>
        <v>3.1205412635915861</v>
      </c>
      <c r="AS6">
        <v>126</v>
      </c>
      <c r="AT6">
        <v>114</v>
      </c>
      <c r="AU6">
        <v>134</v>
      </c>
      <c r="AV6">
        <f t="shared" si="10"/>
        <v>124.66666666666667</v>
      </c>
      <c r="AW6">
        <f t="shared" si="11"/>
        <v>5.8118652580542323</v>
      </c>
      <c r="AX6">
        <v>175</v>
      </c>
      <c r="AY6">
        <v>158</v>
      </c>
      <c r="AZ6">
        <v>181</v>
      </c>
      <c r="BA6">
        <f t="shared" si="12"/>
        <v>171.33333333333334</v>
      </c>
      <c r="BB6">
        <f t="shared" si="13"/>
        <v>6.8879927732572748</v>
      </c>
    </row>
    <row r="7" spans="19:59" x14ac:dyDescent="0.25">
      <c r="S7">
        <v>5</v>
      </c>
      <c r="T7">
        <v>8.07</v>
      </c>
      <c r="U7">
        <v>7.67</v>
      </c>
      <c r="V7">
        <v>7.87</v>
      </c>
      <c r="W7">
        <f t="shared" si="2"/>
        <v>7.87</v>
      </c>
      <c r="X7">
        <f t="shared" si="3"/>
        <v>0.11547005383792526</v>
      </c>
      <c r="Y7">
        <v>3.8549999999999995</v>
      </c>
      <c r="Z7">
        <v>4.0999999999999996</v>
      </c>
      <c r="AA7">
        <v>3.61</v>
      </c>
      <c r="AB7">
        <f t="shared" si="4"/>
        <v>3.855</v>
      </c>
      <c r="AC7">
        <f t="shared" si="5"/>
        <v>0.14145081595145825</v>
      </c>
      <c r="AD7">
        <v>4.5049999999999999</v>
      </c>
      <c r="AE7">
        <v>5</v>
      </c>
      <c r="AF7">
        <v>4.01</v>
      </c>
      <c r="AG7">
        <f t="shared" si="6"/>
        <v>4.5049999999999999</v>
      </c>
      <c r="AH7">
        <f t="shared" si="7"/>
        <v>0.28578838324886485</v>
      </c>
      <c r="AI7">
        <v>26.3</v>
      </c>
      <c r="AJ7">
        <v>24.5</v>
      </c>
      <c r="AK7">
        <v>21.6</v>
      </c>
      <c r="AL7">
        <f t="shared" si="8"/>
        <v>24.133333333333336</v>
      </c>
      <c r="AM7">
        <f t="shared" si="9"/>
        <v>1.3691035185275233</v>
      </c>
      <c r="AN7">
        <v>82.9</v>
      </c>
      <c r="AO7">
        <v>84.4</v>
      </c>
      <c r="AP7">
        <v>82.5</v>
      </c>
      <c r="AQ7">
        <f t="shared" si="0"/>
        <v>83.266666666666666</v>
      </c>
      <c r="AR7">
        <f t="shared" si="1"/>
        <v>0.57831171909658374</v>
      </c>
      <c r="AS7">
        <v>162</v>
      </c>
      <c r="AT7">
        <v>163.5</v>
      </c>
      <c r="AU7">
        <v>165</v>
      </c>
      <c r="AV7">
        <f t="shared" si="10"/>
        <v>163.5</v>
      </c>
      <c r="AW7">
        <f t="shared" si="11"/>
        <v>0.86602540378443871</v>
      </c>
      <c r="AX7">
        <v>187</v>
      </c>
      <c r="AY7">
        <v>159</v>
      </c>
      <c r="AZ7">
        <v>210</v>
      </c>
      <c r="BA7">
        <f t="shared" si="12"/>
        <v>185.33333333333334</v>
      </c>
      <c r="BB7">
        <f t="shared" si="13"/>
        <v>14.745997573729804</v>
      </c>
    </row>
    <row r="8" spans="19:59" x14ac:dyDescent="0.25">
      <c r="S8">
        <v>6</v>
      </c>
      <c r="T8">
        <v>7.38</v>
      </c>
      <c r="U8">
        <v>9.64</v>
      </c>
      <c r="V8">
        <v>9.09</v>
      </c>
      <c r="W8">
        <f t="shared" si="2"/>
        <v>8.7033333333333331</v>
      </c>
      <c r="X8">
        <f t="shared" si="3"/>
        <v>0.68044919803841319</v>
      </c>
      <c r="Y8">
        <v>3.47</v>
      </c>
      <c r="Z8">
        <v>3.07</v>
      </c>
      <c r="AA8">
        <v>3.17</v>
      </c>
      <c r="AB8">
        <f t="shared" si="4"/>
        <v>3.2366666666666668</v>
      </c>
      <c r="AC8">
        <f t="shared" si="5"/>
        <v>0.12018504251546643</v>
      </c>
      <c r="AD8">
        <v>3.27</v>
      </c>
      <c r="AE8">
        <v>3.34</v>
      </c>
      <c r="AF8">
        <v>4.17</v>
      </c>
      <c r="AG8">
        <f t="shared" si="6"/>
        <v>3.5933333333333333</v>
      </c>
      <c r="AH8">
        <f t="shared" si="7"/>
        <v>0.28904055847656662</v>
      </c>
      <c r="AI8">
        <v>36.1</v>
      </c>
      <c r="AJ8">
        <v>37.299999999999997</v>
      </c>
      <c r="AK8">
        <v>37</v>
      </c>
      <c r="AL8">
        <f t="shared" si="8"/>
        <v>36.800000000000004</v>
      </c>
      <c r="AM8">
        <f t="shared" si="9"/>
        <v>0.36055512754639779</v>
      </c>
      <c r="AN8">
        <v>84.5</v>
      </c>
      <c r="AO8">
        <v>86.6</v>
      </c>
      <c r="AP8">
        <v>90.2</v>
      </c>
      <c r="AQ8">
        <f t="shared" si="0"/>
        <v>87.100000000000009</v>
      </c>
      <c r="AR8">
        <f t="shared" si="1"/>
        <v>1.664331697709325</v>
      </c>
      <c r="AS8">
        <v>112</v>
      </c>
      <c r="AT8">
        <v>108</v>
      </c>
      <c r="AU8">
        <v>100</v>
      </c>
      <c r="AV8">
        <f t="shared" si="10"/>
        <v>106.66666666666667</v>
      </c>
      <c r="AW8">
        <f t="shared" si="11"/>
        <v>3.5276684147527875</v>
      </c>
      <c r="AX8">
        <v>44.5</v>
      </c>
      <c r="AY8">
        <v>47.7</v>
      </c>
      <c r="AZ8">
        <v>64.099999999999994</v>
      </c>
      <c r="BA8">
        <f t="shared" si="12"/>
        <v>52.1</v>
      </c>
      <c r="BB8">
        <f t="shared" si="13"/>
        <v>6.0706946335105112</v>
      </c>
    </row>
    <row r="9" spans="19:59" x14ac:dyDescent="0.25">
      <c r="S9">
        <v>7</v>
      </c>
      <c r="T9">
        <v>7.53</v>
      </c>
      <c r="U9">
        <v>7.58</v>
      </c>
      <c r="V9">
        <v>6.92</v>
      </c>
      <c r="W9">
        <f t="shared" si="2"/>
        <v>7.3433333333333337</v>
      </c>
      <c r="X9">
        <f t="shared" si="3"/>
        <v>0.21215822187959424</v>
      </c>
      <c r="Y9">
        <v>3.78</v>
      </c>
      <c r="Z9">
        <v>3.72</v>
      </c>
      <c r="AA9">
        <v>3.75</v>
      </c>
      <c r="AB9">
        <f t="shared" si="4"/>
        <v>3.75</v>
      </c>
      <c r="AC9">
        <f t="shared" si="5"/>
        <v>1.7320508075688662E-2</v>
      </c>
      <c r="AD9">
        <v>4.1500000000000004</v>
      </c>
      <c r="AE9">
        <v>4.07</v>
      </c>
      <c r="AF9">
        <v>4.1100000000000003</v>
      </c>
      <c r="AG9">
        <f t="shared" si="6"/>
        <v>4.1100000000000003</v>
      </c>
      <c r="AH9">
        <f t="shared" si="7"/>
        <v>2.3094010767585053E-2</v>
      </c>
      <c r="AI9">
        <v>22.8</v>
      </c>
      <c r="AJ9">
        <v>22</v>
      </c>
      <c r="AK9">
        <v>26.4</v>
      </c>
      <c r="AL9">
        <f t="shared" si="8"/>
        <v>23.733333333333331</v>
      </c>
      <c r="AM9">
        <f t="shared" si="9"/>
        <v>1.3531855420122956</v>
      </c>
      <c r="AN9">
        <v>78.400000000000006</v>
      </c>
      <c r="AO9">
        <v>76.099999999999994</v>
      </c>
      <c r="AP9">
        <v>80.7</v>
      </c>
      <c r="AQ9">
        <f t="shared" si="0"/>
        <v>78.399999999999991</v>
      </c>
      <c r="AR9">
        <f t="shared" si="1"/>
        <v>1.3279056191361418</v>
      </c>
      <c r="AS9">
        <v>75.400000000000006</v>
      </c>
      <c r="AT9">
        <v>74.5</v>
      </c>
      <c r="AU9">
        <v>69.5</v>
      </c>
      <c r="AV9">
        <f t="shared" si="10"/>
        <v>73.13333333333334</v>
      </c>
      <c r="AW9">
        <f t="shared" si="11"/>
        <v>1.8351506144667751</v>
      </c>
      <c r="AX9">
        <v>61.6</v>
      </c>
      <c r="AY9">
        <v>58.2</v>
      </c>
      <c r="AZ9">
        <v>76.5</v>
      </c>
      <c r="BA9">
        <f t="shared" si="12"/>
        <v>65.433333333333337</v>
      </c>
      <c r="BB9">
        <f t="shared" si="13"/>
        <v>5.6197073866093126</v>
      </c>
    </row>
    <row r="10" spans="19:59" x14ac:dyDescent="0.25">
      <c r="S10">
        <v>8</v>
      </c>
      <c r="T10">
        <v>8.36</v>
      </c>
      <c r="U10">
        <v>8.61</v>
      </c>
      <c r="V10">
        <v>8.01</v>
      </c>
      <c r="W10">
        <f t="shared" si="2"/>
        <v>8.3266666666666662</v>
      </c>
      <c r="X10">
        <f t="shared" si="3"/>
        <v>0.17400510848184239</v>
      </c>
      <c r="Y10">
        <v>3.02</v>
      </c>
      <c r="Z10">
        <v>3.67</v>
      </c>
      <c r="AA10">
        <v>4.6500000000000004</v>
      </c>
      <c r="AB10">
        <f t="shared" si="4"/>
        <v>3.78</v>
      </c>
      <c r="AC10">
        <f t="shared" si="5"/>
        <v>0.47374395334751762</v>
      </c>
      <c r="AD10">
        <v>3.58</v>
      </c>
      <c r="AE10">
        <v>4.29</v>
      </c>
      <c r="AF10">
        <v>5.83</v>
      </c>
      <c r="AG10">
        <f t="shared" si="6"/>
        <v>4.5666666666666664</v>
      </c>
      <c r="AH10">
        <f t="shared" si="7"/>
        <v>0.66408667439658275</v>
      </c>
      <c r="AI10">
        <v>45.8</v>
      </c>
      <c r="AJ10">
        <v>43.2</v>
      </c>
      <c r="AK10">
        <v>42.2</v>
      </c>
      <c r="AL10">
        <f t="shared" si="8"/>
        <v>43.733333333333327</v>
      </c>
      <c r="AM10">
        <f t="shared" si="9"/>
        <v>1.072898462628737</v>
      </c>
      <c r="AN10">
        <v>30.6</v>
      </c>
      <c r="AO10">
        <v>34.200000000000003</v>
      </c>
      <c r="AP10">
        <v>30.8</v>
      </c>
      <c r="AQ10">
        <f t="shared" si="0"/>
        <v>31.866666666666671</v>
      </c>
      <c r="AR10">
        <f t="shared" si="1"/>
        <v>1.168094364529016</v>
      </c>
      <c r="AS10">
        <v>24.2</v>
      </c>
      <c r="AT10">
        <v>20.399999999999999</v>
      </c>
      <c r="AU10">
        <v>19.2</v>
      </c>
      <c r="AV10">
        <f t="shared" si="10"/>
        <v>21.266666666666666</v>
      </c>
      <c r="AW10">
        <f t="shared" si="11"/>
        <v>1.5070206073943089</v>
      </c>
      <c r="AX10">
        <v>11.4</v>
      </c>
      <c r="AY10">
        <v>11.6</v>
      </c>
      <c r="AZ10">
        <v>11.5</v>
      </c>
      <c r="BA10">
        <f t="shared" si="12"/>
        <v>11.5</v>
      </c>
      <c r="BB10">
        <f t="shared" si="13"/>
        <v>5.7735026918962373E-2</v>
      </c>
    </row>
    <row r="11" spans="19:59" x14ac:dyDescent="0.25">
      <c r="S11">
        <v>9</v>
      </c>
      <c r="T11">
        <v>8.2899999999999991</v>
      </c>
      <c r="U11">
        <v>8.1199999999999992</v>
      </c>
      <c r="V11">
        <v>8.24</v>
      </c>
      <c r="W11">
        <f t="shared" si="2"/>
        <v>8.2166666666666668</v>
      </c>
      <c r="X11">
        <f t="shared" si="3"/>
        <v>5.0442486501405252E-2</v>
      </c>
      <c r="Y11">
        <v>3.92</v>
      </c>
      <c r="Z11">
        <v>3.84</v>
      </c>
      <c r="AA11">
        <v>3.53</v>
      </c>
      <c r="AB11">
        <f t="shared" si="4"/>
        <v>3.7633333333333332</v>
      </c>
      <c r="AC11">
        <f t="shared" si="5"/>
        <v>0.11893041849940854</v>
      </c>
      <c r="AD11">
        <v>4.92</v>
      </c>
      <c r="AE11">
        <v>5.13</v>
      </c>
      <c r="AF11">
        <v>4.3499999999999996</v>
      </c>
      <c r="AG11">
        <f t="shared" si="6"/>
        <v>4.8</v>
      </c>
      <c r="AH11">
        <f t="shared" si="7"/>
        <v>0.23302360395462096</v>
      </c>
      <c r="AI11">
        <v>31.2</v>
      </c>
      <c r="AJ11">
        <v>30.5</v>
      </c>
      <c r="AK11">
        <v>28.2</v>
      </c>
      <c r="AL11">
        <f t="shared" si="8"/>
        <v>29.966666666666669</v>
      </c>
      <c r="AM11">
        <f t="shared" si="9"/>
        <v>0.90615181460454597</v>
      </c>
      <c r="AN11">
        <v>83.7</v>
      </c>
      <c r="AO11">
        <v>84.7</v>
      </c>
      <c r="AP11">
        <v>86.8</v>
      </c>
      <c r="AQ11">
        <f t="shared" si="0"/>
        <v>85.066666666666663</v>
      </c>
      <c r="AR11">
        <f t="shared" si="1"/>
        <v>0.91347930706964631</v>
      </c>
      <c r="AS11">
        <v>135</v>
      </c>
      <c r="AT11">
        <v>149</v>
      </c>
      <c r="AU11">
        <v>145</v>
      </c>
      <c r="AV11">
        <f t="shared" si="10"/>
        <v>143</v>
      </c>
      <c r="AW11">
        <f t="shared" si="11"/>
        <v>4.1633319989322652</v>
      </c>
      <c r="AX11">
        <v>136</v>
      </c>
      <c r="AY11">
        <v>146</v>
      </c>
      <c r="AZ11">
        <v>135</v>
      </c>
      <c r="BA11">
        <f t="shared" si="12"/>
        <v>139</v>
      </c>
      <c r="BB11">
        <f t="shared" si="13"/>
        <v>3.5118845842842461</v>
      </c>
    </row>
    <row r="12" spans="19:59" x14ac:dyDescent="0.25">
      <c r="S12">
        <v>10</v>
      </c>
      <c r="T12">
        <v>7.89</v>
      </c>
      <c r="U12">
        <v>8.4</v>
      </c>
      <c r="V12">
        <v>8.6999999999999993</v>
      </c>
      <c r="W12">
        <f t="shared" si="2"/>
        <v>8.33</v>
      </c>
      <c r="X12">
        <f t="shared" si="3"/>
        <v>0.23643180835073771</v>
      </c>
      <c r="Y12">
        <v>4.49</v>
      </c>
      <c r="Z12">
        <v>4.08</v>
      </c>
      <c r="AA12">
        <v>3.38</v>
      </c>
      <c r="AB12">
        <f t="shared" si="4"/>
        <v>3.9833333333333329</v>
      </c>
      <c r="AC12">
        <f t="shared" si="5"/>
        <v>0.3240541792835141</v>
      </c>
      <c r="AD12">
        <v>4.21</v>
      </c>
      <c r="AE12">
        <v>4.5999999999999996</v>
      </c>
      <c r="AF12">
        <v>4.4000000000000004</v>
      </c>
      <c r="AG12">
        <f t="shared" si="6"/>
        <v>4.4033333333333333</v>
      </c>
      <c r="AH12">
        <f t="shared" si="7"/>
        <v>0.11259563836036349</v>
      </c>
      <c r="AI12">
        <v>37.299999999999997</v>
      </c>
      <c r="AJ12">
        <v>37.9</v>
      </c>
      <c r="AK12">
        <v>37.599999999999994</v>
      </c>
      <c r="AL12">
        <f t="shared" si="8"/>
        <v>37.599999999999994</v>
      </c>
      <c r="AM12">
        <f t="shared" si="9"/>
        <v>0.17320508075688815</v>
      </c>
      <c r="AN12">
        <v>70.099999999999994</v>
      </c>
      <c r="AO12">
        <v>75.400000000000006</v>
      </c>
      <c r="AP12">
        <v>70.599999999999994</v>
      </c>
      <c r="AQ12">
        <f t="shared" si="0"/>
        <v>72.033333333333331</v>
      </c>
      <c r="AR12">
        <f t="shared" si="1"/>
        <v>1.6895101196632289</v>
      </c>
      <c r="AS12">
        <v>85.1</v>
      </c>
      <c r="AT12">
        <v>85.1</v>
      </c>
      <c r="AU12">
        <v>88.2</v>
      </c>
      <c r="AV12">
        <f t="shared" si="10"/>
        <v>86.133333333333326</v>
      </c>
      <c r="AW12">
        <f t="shared" si="11"/>
        <v>1.0333333333333363</v>
      </c>
      <c r="AX12">
        <v>107</v>
      </c>
      <c r="AY12">
        <v>111</v>
      </c>
      <c r="AZ12">
        <v>129</v>
      </c>
      <c r="BA12">
        <f t="shared" si="12"/>
        <v>115.66666666666667</v>
      </c>
      <c r="BB12">
        <f t="shared" si="13"/>
        <v>6.7659277100614803</v>
      </c>
    </row>
    <row r="13" spans="19:59" x14ac:dyDescent="0.25">
      <c r="S13">
        <v>0</v>
      </c>
      <c r="T13">
        <v>6.5</v>
      </c>
      <c r="U13">
        <v>6.72</v>
      </c>
      <c r="V13">
        <v>6.13</v>
      </c>
      <c r="W13">
        <f t="shared" si="2"/>
        <v>6.4499999999999993</v>
      </c>
      <c r="X13">
        <f t="shared" si="3"/>
        <v>0.17214335111567142</v>
      </c>
      <c r="Y13">
        <v>2.7149999999999999</v>
      </c>
      <c r="Z13">
        <v>3.29</v>
      </c>
      <c r="AA13">
        <v>2.14</v>
      </c>
      <c r="AB13">
        <f t="shared" si="4"/>
        <v>2.7149999999999999</v>
      </c>
      <c r="AC13">
        <f t="shared" si="5"/>
        <v>0.33197640478403462</v>
      </c>
      <c r="AD13">
        <v>4.2699999999999996</v>
      </c>
      <c r="AE13">
        <v>4.91</v>
      </c>
      <c r="AF13">
        <v>5.55</v>
      </c>
      <c r="AG13">
        <f t="shared" si="6"/>
        <v>4.91</v>
      </c>
      <c r="AH13">
        <f t="shared" si="7"/>
        <v>0.36950417228135618</v>
      </c>
      <c r="AI13">
        <v>4.57</v>
      </c>
      <c r="AJ13">
        <v>5.0199999999999996</v>
      </c>
      <c r="AK13">
        <v>3.35</v>
      </c>
      <c r="AL13">
        <f t="shared" si="8"/>
        <v>4.3133333333333335</v>
      </c>
      <c r="AM13">
        <f t="shared" si="9"/>
        <v>0.49887651556049378</v>
      </c>
      <c r="AN13">
        <v>2.17</v>
      </c>
      <c r="AO13">
        <v>2.4300000000000002</v>
      </c>
      <c r="AP13">
        <v>1.41</v>
      </c>
      <c r="AQ13">
        <f t="shared" si="0"/>
        <v>2.0033333333333334</v>
      </c>
      <c r="AR13">
        <f t="shared" si="1"/>
        <v>0.3060137978007601</v>
      </c>
      <c r="AS13">
        <v>1.1000000000000001</v>
      </c>
      <c r="AT13">
        <v>1.05</v>
      </c>
      <c r="AU13">
        <v>1.25</v>
      </c>
      <c r="AV13">
        <f t="shared" si="10"/>
        <v>1.1333333333333335</v>
      </c>
      <c r="AW13">
        <f t="shared" si="11"/>
        <v>6.0092521257733143E-2</v>
      </c>
      <c r="AX13">
        <v>5.4</v>
      </c>
      <c r="AY13">
        <v>4.5199999999999996</v>
      </c>
      <c r="AZ13">
        <v>5.7</v>
      </c>
      <c r="BA13">
        <f t="shared" si="12"/>
        <v>5.206666666666667</v>
      </c>
      <c r="BB13">
        <f t="shared" si="13"/>
        <v>0.35408724599705355</v>
      </c>
      <c r="BC13">
        <v>2.5299999999999998</v>
      </c>
      <c r="BD13">
        <v>2.5499999999999998</v>
      </c>
      <c r="BE13">
        <v>2.97</v>
      </c>
      <c r="BF13">
        <f>AVERAGE(BC13:BE13)</f>
        <v>2.6833333333333336</v>
      </c>
      <c r="BG13">
        <f>STDEV(BC13:BE13)/SQRT(3)</f>
        <v>0.14344956527566691</v>
      </c>
    </row>
    <row r="14" spans="19:59" x14ac:dyDescent="0.25">
      <c r="S14">
        <v>500</v>
      </c>
      <c r="T14">
        <v>6.34</v>
      </c>
      <c r="U14">
        <v>6.25</v>
      </c>
      <c r="V14">
        <v>5.17</v>
      </c>
      <c r="W14">
        <f t="shared" si="2"/>
        <v>5.919999999999999</v>
      </c>
      <c r="X14">
        <f t="shared" si="3"/>
        <v>0.37589892258425006</v>
      </c>
      <c r="Y14">
        <v>6.62</v>
      </c>
      <c r="Z14">
        <v>6.46</v>
      </c>
      <c r="AA14">
        <v>6.27</v>
      </c>
      <c r="AB14">
        <f t="shared" si="4"/>
        <v>6.45</v>
      </c>
      <c r="AC14">
        <f t="shared" si="5"/>
        <v>0.10115993936995694</v>
      </c>
      <c r="AD14">
        <v>11.7</v>
      </c>
      <c r="AE14">
        <v>10.9</v>
      </c>
      <c r="AF14">
        <v>10</v>
      </c>
      <c r="AG14">
        <f t="shared" si="6"/>
        <v>10.866666666666667</v>
      </c>
      <c r="AH14">
        <f t="shared" si="7"/>
        <v>0.49103066208854096</v>
      </c>
      <c r="AI14">
        <v>31.5</v>
      </c>
      <c r="AJ14">
        <v>30.5</v>
      </c>
      <c r="AK14">
        <v>31</v>
      </c>
      <c r="AL14">
        <f t="shared" si="8"/>
        <v>31</v>
      </c>
      <c r="AM14">
        <f t="shared" si="9"/>
        <v>0.28867513459481292</v>
      </c>
      <c r="AN14">
        <v>45.3</v>
      </c>
      <c r="AO14">
        <v>45.3</v>
      </c>
      <c r="AP14">
        <v>45.3</v>
      </c>
      <c r="AQ14">
        <f t="shared" si="0"/>
        <v>45.29999999999999</v>
      </c>
      <c r="AR14">
        <f t="shared" si="1"/>
        <v>5.0242958677880797E-15</v>
      </c>
      <c r="AS14">
        <v>90.3</v>
      </c>
      <c r="AT14">
        <v>93.7</v>
      </c>
      <c r="AU14">
        <v>87.2</v>
      </c>
      <c r="AV14">
        <f t="shared" si="10"/>
        <v>90.399999999999991</v>
      </c>
      <c r="AW14">
        <f t="shared" si="11"/>
        <v>1.877054430040145</v>
      </c>
      <c r="AX14">
        <v>212</v>
      </c>
      <c r="AY14">
        <v>188</v>
      </c>
      <c r="AZ14">
        <v>201</v>
      </c>
      <c r="BA14">
        <f t="shared" si="12"/>
        <v>200.33333333333334</v>
      </c>
      <c r="BB14">
        <f t="shared" si="13"/>
        <v>6.9362173488949379</v>
      </c>
      <c r="BC14">
        <v>140</v>
      </c>
      <c r="BD14">
        <v>174</v>
      </c>
      <c r="BE14">
        <v>192</v>
      </c>
      <c r="BF14">
        <f>AVERAGE(BC14:BE14)</f>
        <v>168.66666666666666</v>
      </c>
      <c r="BG14">
        <f>STDEV(BC14:BE14)/SQRT(3)</f>
        <v>15.246128834705722</v>
      </c>
    </row>
    <row r="15" spans="19:59" x14ac:dyDescent="0.25">
      <c r="S15">
        <v>800</v>
      </c>
      <c r="T15">
        <v>6.86</v>
      </c>
      <c r="U15">
        <v>6.29</v>
      </c>
      <c r="V15">
        <v>6.44</v>
      </c>
      <c r="W15">
        <f t="shared" si="2"/>
        <v>6.53</v>
      </c>
      <c r="X15">
        <f t="shared" si="3"/>
        <v>0.17058722109231989</v>
      </c>
      <c r="Y15">
        <v>5.45</v>
      </c>
      <c r="Z15">
        <v>5.96</v>
      </c>
      <c r="AA15">
        <v>5.33</v>
      </c>
      <c r="AB15">
        <f t="shared" si="4"/>
        <v>5.580000000000001</v>
      </c>
      <c r="AC15">
        <f t="shared" si="5"/>
        <v>0.19313207915827962</v>
      </c>
      <c r="AD15">
        <v>8.51</v>
      </c>
      <c r="AE15">
        <v>8.33</v>
      </c>
      <c r="AF15">
        <v>8.1999999999999993</v>
      </c>
      <c r="AG15">
        <f t="shared" si="6"/>
        <v>8.3466666666666658</v>
      </c>
      <c r="AH15">
        <f t="shared" si="7"/>
        <v>8.9876458418085226E-2</v>
      </c>
      <c r="AI15">
        <v>22.65</v>
      </c>
      <c r="AJ15">
        <v>22.8</v>
      </c>
      <c r="AK15">
        <v>22.5</v>
      </c>
      <c r="AL15">
        <f t="shared" si="8"/>
        <v>22.650000000000002</v>
      </c>
      <c r="AM15">
        <f t="shared" si="9"/>
        <v>8.6602540378444073E-2</v>
      </c>
      <c r="AN15">
        <v>57.8</v>
      </c>
      <c r="AO15">
        <v>58.8</v>
      </c>
      <c r="AP15">
        <v>58.3</v>
      </c>
      <c r="AQ15">
        <f t="shared" si="0"/>
        <v>58.29999999999999</v>
      </c>
      <c r="AR15">
        <f t="shared" si="1"/>
        <v>0.28867513459481292</v>
      </c>
      <c r="AS15">
        <v>136</v>
      </c>
      <c r="AT15">
        <v>125</v>
      </c>
      <c r="AU15">
        <v>142</v>
      </c>
      <c r="AV15">
        <f t="shared" si="10"/>
        <v>134.33333333333334</v>
      </c>
      <c r="AW15">
        <f t="shared" si="11"/>
        <v>4.9777281743560264</v>
      </c>
      <c r="AX15">
        <v>237</v>
      </c>
      <c r="AY15">
        <v>272</v>
      </c>
      <c r="AZ15">
        <v>264</v>
      </c>
      <c r="BA15">
        <f t="shared" si="12"/>
        <v>257.66666666666669</v>
      </c>
      <c r="BB15">
        <f t="shared" si="13"/>
        <v>10.588253449512393</v>
      </c>
      <c r="BC15">
        <v>112</v>
      </c>
      <c r="BD15">
        <v>128</v>
      </c>
      <c r="BE15">
        <v>133</v>
      </c>
      <c r="BF15">
        <f>AVERAGE(BC15:BE15)</f>
        <v>124.33333333333333</v>
      </c>
      <c r="BG15">
        <f>STDEV(BC15:BE15)/SQRT(3)</f>
        <v>6.3333333333333339</v>
      </c>
    </row>
    <row r="16" spans="19:59" x14ac:dyDescent="0.25">
      <c r="S16">
        <v>1900</v>
      </c>
      <c r="T16">
        <v>5.51</v>
      </c>
      <c r="U16">
        <v>5.68</v>
      </c>
      <c r="V16">
        <v>6.76</v>
      </c>
      <c r="W16">
        <f>AVERAGE(T16:V16)</f>
        <v>5.9833333333333334</v>
      </c>
      <c r="X16">
        <f>STDEV(T16:V16)/SQRT(COUNT(T16:V16))</f>
        <v>0.39142190933966781</v>
      </c>
      <c r="Y16">
        <v>2.67</v>
      </c>
      <c r="Z16">
        <v>3.23</v>
      </c>
      <c r="AA16">
        <v>2.56</v>
      </c>
      <c r="AB16">
        <f>AVERAGE(Y16:AA16)</f>
        <v>2.8200000000000003</v>
      </c>
      <c r="AC16">
        <f>STDEV(Y16:AA16)/SQRT(COUNT(Y16:AA16))</f>
        <v>0.20744477176668477</v>
      </c>
      <c r="AD16">
        <v>5.34</v>
      </c>
      <c r="AE16">
        <v>6.02</v>
      </c>
      <c r="AF16">
        <v>5.32</v>
      </c>
      <c r="AG16">
        <f>AVERAGE(AD16:AF16)</f>
        <v>5.56</v>
      </c>
      <c r="AH16">
        <f>STDEV(AD16:AF16)/SQRT(COUNT(AD16:AF16))</f>
        <v>0.23007245235649848</v>
      </c>
      <c r="AI16">
        <v>18.5</v>
      </c>
      <c r="AJ16">
        <v>17.8</v>
      </c>
      <c r="AK16">
        <v>15.7</v>
      </c>
      <c r="AL16">
        <f>AVERAGE(AI16:AK16)</f>
        <v>17.333333333333332</v>
      </c>
      <c r="AM16">
        <f>STDEV(AI16:AK16)/SQRT(3)</f>
        <v>0.84129529760826449</v>
      </c>
      <c r="AN16">
        <v>71</v>
      </c>
      <c r="AO16">
        <v>65.2</v>
      </c>
      <c r="AP16">
        <v>76</v>
      </c>
      <c r="AQ16">
        <f>AVERAGE(AN16:AP16)</f>
        <v>70.733333333333334</v>
      </c>
      <c r="AR16">
        <f>STDEV(AN16:AP16)/SQRT(COUNT(AN16:AP16))</f>
        <v>3.1205412635915861</v>
      </c>
      <c r="AS16">
        <v>126</v>
      </c>
      <c r="AT16">
        <v>114</v>
      </c>
      <c r="AU16">
        <v>134</v>
      </c>
      <c r="AV16">
        <f>AVERAGE(AS16:AU16)</f>
        <v>124.66666666666667</v>
      </c>
      <c r="AW16">
        <f>STDEV(AS16:AU16)/SQRT(3)</f>
        <v>5.8118652580542323</v>
      </c>
      <c r="AX16">
        <v>175</v>
      </c>
      <c r="AY16">
        <v>158</v>
      </c>
      <c r="AZ16">
        <v>181</v>
      </c>
      <c r="BA16">
        <f>AVERAGE(AX16:AZ16)</f>
        <v>171.33333333333334</v>
      </c>
      <c r="BB16">
        <f>STDEV(AX16:AZ16)/SQRT(3)</f>
        <v>6.8879927732572748</v>
      </c>
      <c r="BC16">
        <v>191</v>
      </c>
      <c r="BD16">
        <v>186</v>
      </c>
      <c r="BE16">
        <v>181</v>
      </c>
      <c r="BF16">
        <f>AVERAGE(BC16:BE16)</f>
        <v>186</v>
      </c>
      <c r="BG16">
        <f>STDEV(BC16:BE16)/SQRT(3)</f>
        <v>2.8867513459481291</v>
      </c>
    </row>
    <row r="17" spans="1:59" x14ac:dyDescent="0.25">
      <c r="S17">
        <v>3200</v>
      </c>
      <c r="T17">
        <v>5.84</v>
      </c>
      <c r="U17">
        <v>5.5</v>
      </c>
      <c r="V17">
        <v>5.68</v>
      </c>
      <c r="W17">
        <f t="shared" si="2"/>
        <v>5.6733333333333329</v>
      </c>
      <c r="X17">
        <f t="shared" si="3"/>
        <v>9.8206132417708189E-2</v>
      </c>
      <c r="Y17">
        <v>4.1399999999999997</v>
      </c>
      <c r="Z17">
        <v>4.88</v>
      </c>
      <c r="AA17">
        <v>4.7</v>
      </c>
      <c r="AB17">
        <f t="shared" si="4"/>
        <v>4.5733333333333333</v>
      </c>
      <c r="AC17">
        <f t="shared" si="5"/>
        <v>0.22281033289424548</v>
      </c>
      <c r="AD17">
        <v>5.51</v>
      </c>
      <c r="AE17">
        <v>5.41</v>
      </c>
      <c r="AF17">
        <v>6.25</v>
      </c>
      <c r="AG17">
        <f t="shared" si="6"/>
        <v>5.7233333333333336</v>
      </c>
      <c r="AH17">
        <f t="shared" si="7"/>
        <v>0.26491088648407368</v>
      </c>
      <c r="AI17">
        <v>27.3</v>
      </c>
      <c r="AJ17">
        <v>25.3</v>
      </c>
      <c r="AK17">
        <v>25.5</v>
      </c>
      <c r="AL17">
        <f t="shared" si="8"/>
        <v>26.033333333333331</v>
      </c>
      <c r="AM17">
        <f t="shared" si="9"/>
        <v>0.63595946761129718</v>
      </c>
      <c r="AN17">
        <v>70.5</v>
      </c>
      <c r="AO17">
        <v>68.099999999999994</v>
      </c>
      <c r="AP17">
        <v>71.900000000000006</v>
      </c>
      <c r="AQ17">
        <f t="shared" si="0"/>
        <v>70.166666666666671</v>
      </c>
      <c r="AR17">
        <f t="shared" si="1"/>
        <v>1.1095544651395526</v>
      </c>
      <c r="AS17">
        <v>140</v>
      </c>
      <c r="AT17">
        <v>141</v>
      </c>
      <c r="AU17">
        <v>140</v>
      </c>
      <c r="AV17">
        <f t="shared" si="10"/>
        <v>140.33333333333334</v>
      </c>
      <c r="AW17">
        <f t="shared" si="11"/>
        <v>0.33333333333333337</v>
      </c>
      <c r="AX17">
        <v>176</v>
      </c>
      <c r="AY17">
        <v>138</v>
      </c>
      <c r="AZ17">
        <v>187</v>
      </c>
      <c r="BA17">
        <f t="shared" si="12"/>
        <v>167</v>
      </c>
      <c r="BB17">
        <f t="shared" si="13"/>
        <v>14.84362938547488</v>
      </c>
      <c r="BC17">
        <v>56.8</v>
      </c>
      <c r="BD17">
        <v>75.2</v>
      </c>
      <c r="BE17">
        <v>89.7</v>
      </c>
      <c r="BF17">
        <f>AVERAGE(BC17:BE17)</f>
        <v>73.899999999999991</v>
      </c>
      <c r="BG17">
        <f>STDEV(BC17:BE17)/SQRT(3)</f>
        <v>9.519628844305549</v>
      </c>
    </row>
    <row r="19" spans="1:59" x14ac:dyDescent="0.25">
      <c r="R19" s="29" t="s">
        <v>41</v>
      </c>
      <c r="S19" s="29"/>
      <c r="T19" s="29"/>
      <c r="U19" s="29"/>
    </row>
    <row r="20" spans="1:59" x14ac:dyDescent="0.25">
      <c r="A20" s="4" t="s">
        <v>13</v>
      </c>
      <c r="B20" s="5">
        <v>0</v>
      </c>
      <c r="C20" s="5">
        <v>2</v>
      </c>
      <c r="D20" s="5">
        <v>3</v>
      </c>
      <c r="E20" s="5">
        <v>5</v>
      </c>
      <c r="F20" s="5">
        <v>7</v>
      </c>
      <c r="G20" s="5">
        <v>10</v>
      </c>
      <c r="H20" s="5">
        <v>13</v>
      </c>
      <c r="I20" s="5">
        <v>15</v>
      </c>
      <c r="J20" s="5">
        <v>0</v>
      </c>
      <c r="K20" s="5">
        <v>2</v>
      </c>
      <c r="L20" s="5">
        <v>3</v>
      </c>
      <c r="M20" s="5">
        <v>5</v>
      </c>
      <c r="N20" s="5">
        <v>7</v>
      </c>
      <c r="O20" s="5">
        <v>10</v>
      </c>
      <c r="P20" s="5">
        <v>13</v>
      </c>
      <c r="Q20" s="5">
        <v>15</v>
      </c>
      <c r="S20" s="4" t="s">
        <v>13</v>
      </c>
      <c r="T20" t="s">
        <v>0</v>
      </c>
      <c r="Y20" t="s">
        <v>5</v>
      </c>
      <c r="AD20" t="s">
        <v>6</v>
      </c>
      <c r="AI20" t="s">
        <v>4</v>
      </c>
      <c r="AN20" t="s">
        <v>7</v>
      </c>
      <c r="AS20" t="s">
        <v>3</v>
      </c>
      <c r="AX20" t="s">
        <v>8</v>
      </c>
      <c r="BC20" t="s">
        <v>9</v>
      </c>
    </row>
    <row r="21" spans="1:59" x14ac:dyDescent="0.25">
      <c r="B21" s="28" t="s">
        <v>16</v>
      </c>
      <c r="C21" s="28"/>
      <c r="D21" s="28"/>
      <c r="E21" s="28"/>
      <c r="F21" s="28"/>
      <c r="G21" s="28"/>
      <c r="H21" s="28"/>
      <c r="I21" s="28"/>
      <c r="J21" s="28" t="s">
        <v>17</v>
      </c>
      <c r="K21" s="28"/>
      <c r="L21" s="28"/>
      <c r="M21" s="28"/>
      <c r="N21" s="28"/>
      <c r="O21" s="28"/>
      <c r="P21" s="28"/>
      <c r="Q21" s="28"/>
      <c r="T21">
        <v>1</v>
      </c>
      <c r="U21">
        <v>2</v>
      </c>
      <c r="V21">
        <v>3</v>
      </c>
      <c r="W21" t="s">
        <v>1</v>
      </c>
      <c r="X21" t="s">
        <v>2</v>
      </c>
      <c r="Y21">
        <v>1</v>
      </c>
      <c r="Z21">
        <v>2</v>
      </c>
      <c r="AA21">
        <v>3</v>
      </c>
      <c r="AB21" t="s">
        <v>1</v>
      </c>
      <c r="AC21" t="s">
        <v>2</v>
      </c>
      <c r="AD21">
        <v>1</v>
      </c>
      <c r="AE21">
        <v>2</v>
      </c>
      <c r="AF21">
        <v>3</v>
      </c>
      <c r="AG21" t="s">
        <v>1</v>
      </c>
      <c r="AH21" t="s">
        <v>2</v>
      </c>
      <c r="AI21">
        <v>1</v>
      </c>
      <c r="AJ21">
        <v>2</v>
      </c>
      <c r="AK21">
        <v>3</v>
      </c>
      <c r="AL21" t="s">
        <v>1</v>
      </c>
      <c r="AM21" t="s">
        <v>2</v>
      </c>
      <c r="AN21">
        <v>1</v>
      </c>
      <c r="AO21">
        <v>2</v>
      </c>
      <c r="AP21">
        <v>3</v>
      </c>
      <c r="AQ21" t="s">
        <v>1</v>
      </c>
      <c r="AR21" t="s">
        <v>2</v>
      </c>
      <c r="AS21">
        <v>1</v>
      </c>
      <c r="AT21">
        <v>2</v>
      </c>
      <c r="AU21">
        <v>3</v>
      </c>
      <c r="AV21" t="s">
        <v>1</v>
      </c>
      <c r="AW21" t="s">
        <v>2</v>
      </c>
      <c r="AX21">
        <v>1</v>
      </c>
      <c r="AY21">
        <v>2</v>
      </c>
      <c r="AZ21">
        <v>3</v>
      </c>
      <c r="BA21" t="s">
        <v>1</v>
      </c>
      <c r="BB21" t="s">
        <v>2</v>
      </c>
      <c r="BC21">
        <v>1</v>
      </c>
      <c r="BD21">
        <v>2</v>
      </c>
      <c r="BE21">
        <v>3</v>
      </c>
      <c r="BF21" t="s">
        <v>1</v>
      </c>
      <c r="BG21" t="s">
        <v>2</v>
      </c>
    </row>
    <row r="22" spans="1:59" x14ac:dyDescent="0.25">
      <c r="A22">
        <v>1</v>
      </c>
      <c r="B22">
        <f>W22</f>
        <v>84805</v>
      </c>
      <c r="C22">
        <f>AB22</f>
        <v>18655</v>
      </c>
      <c r="D22">
        <f>AG22</f>
        <v>31605</v>
      </c>
      <c r="E22">
        <f>AL22</f>
        <v>373638.33333333331</v>
      </c>
      <c r="F22">
        <f>AQ22</f>
        <v>423305</v>
      </c>
      <c r="G22">
        <f>AV22</f>
        <v>228638.33333333334</v>
      </c>
      <c r="H22">
        <f>BA22</f>
        <v>119305</v>
      </c>
      <c r="J22">
        <f>X22</f>
        <v>1276.7145334803674</v>
      </c>
      <c r="K22">
        <f>AC22</f>
        <v>1125.8330249197693</v>
      </c>
      <c r="L22">
        <f>AH22</f>
        <v>1887.6793513023692</v>
      </c>
      <c r="M22">
        <f>AM22</f>
        <v>30245.293481429162</v>
      </c>
      <c r="N22">
        <f>AR22</f>
        <v>2309.4010767585032</v>
      </c>
      <c r="O22">
        <f>AW22</f>
        <v>15762.120556715852</v>
      </c>
      <c r="P22">
        <f>BB22</f>
        <v>12529.964086141668</v>
      </c>
      <c r="S22">
        <v>1</v>
      </c>
      <c r="T22">
        <f t="shared" ref="T22:V36" si="14">10000*T3-9695</f>
        <v>85605</v>
      </c>
      <c r="U22">
        <f t="shared" si="14"/>
        <v>82305</v>
      </c>
      <c r="V22">
        <f t="shared" si="14"/>
        <v>86504.999999999985</v>
      </c>
      <c r="W22">
        <f>AVERAGE(T22:V22)</f>
        <v>84805</v>
      </c>
      <c r="X22">
        <f>STDEV(T22:V22)/SQRT(COUNT(T22:V22))</f>
        <v>1276.7145334803674</v>
      </c>
      <c r="Y22">
        <f t="shared" ref="Y22:AA36" si="15">10000*Y3-9695</f>
        <v>16705</v>
      </c>
      <c r="Z22">
        <f t="shared" si="15"/>
        <v>18655</v>
      </c>
      <c r="AA22">
        <f t="shared" si="15"/>
        <v>20604.999999999996</v>
      </c>
      <c r="AB22">
        <f>AVERAGE(Y22:AA22)</f>
        <v>18655</v>
      </c>
      <c r="AC22">
        <f>STDEV(Y22:AA22)/SQRT(COUNT(Y22:AA22))</f>
        <v>1125.8330249197693</v>
      </c>
      <c r="AD22">
        <f t="shared" ref="AD22:AF36" si="16">10000*AD3-9695</f>
        <v>29105</v>
      </c>
      <c r="AE22">
        <f t="shared" si="16"/>
        <v>30405</v>
      </c>
      <c r="AF22">
        <f t="shared" si="16"/>
        <v>35305</v>
      </c>
      <c r="AG22">
        <f>AVERAGE(AD22:AF22)</f>
        <v>31605</v>
      </c>
      <c r="AH22">
        <f>STDEV(AD22:AF22)/SQRT(COUNT(AD22:AF22))</f>
        <v>1887.6793513023692</v>
      </c>
      <c r="AI22">
        <f t="shared" ref="AI22:AK36" si="17">10000*AI3-9695</f>
        <v>366305</v>
      </c>
      <c r="AJ22">
        <f t="shared" si="17"/>
        <v>325305</v>
      </c>
      <c r="AK22">
        <f t="shared" si="17"/>
        <v>429305</v>
      </c>
      <c r="AL22">
        <f>AVERAGE(AI22:AK22)</f>
        <v>373638.33333333331</v>
      </c>
      <c r="AM22">
        <f>STDEV(AI22:AK22)/SQRT(COUNT(AI22:AK22))</f>
        <v>30245.293481429162</v>
      </c>
      <c r="AN22">
        <f t="shared" ref="AN22:AP36" si="18">10000*AN3-9695</f>
        <v>419305</v>
      </c>
      <c r="AO22">
        <f t="shared" si="18"/>
        <v>427305</v>
      </c>
      <c r="AP22">
        <f t="shared" si="18"/>
        <v>423305</v>
      </c>
      <c r="AQ22">
        <f>AVERAGE(AN22:AP22)</f>
        <v>423305</v>
      </c>
      <c r="AR22">
        <f>STDEV(AN22:AP22)/SQRT(COUNT(AN22:AP22))</f>
        <v>2309.4010767585032</v>
      </c>
      <c r="AS22">
        <f t="shared" ref="AS22:AU36" si="19">10000*AS3-9695</f>
        <v>199305</v>
      </c>
      <c r="AT22">
        <f t="shared" si="19"/>
        <v>233305</v>
      </c>
      <c r="AU22">
        <f t="shared" si="19"/>
        <v>253305</v>
      </c>
      <c r="AV22">
        <f>AVERAGE(AS22:AU22)</f>
        <v>228638.33333333334</v>
      </c>
      <c r="AW22">
        <f>STDEV(AS22:AU22)/SQRT(COUNT(AS22:AU22))</f>
        <v>15762.120556715852</v>
      </c>
      <c r="AX22">
        <f t="shared" ref="AX22:AZ36" si="20">10000*AX3-9695</f>
        <v>130305</v>
      </c>
      <c r="AY22">
        <f t="shared" si="20"/>
        <v>133305</v>
      </c>
      <c r="AZ22">
        <f t="shared" si="20"/>
        <v>94305</v>
      </c>
      <c r="BA22">
        <f>AVERAGE(AX22:AZ22)</f>
        <v>119305</v>
      </c>
      <c r="BB22">
        <f>STDEV(AX22:AZ22)/SQRT(COUNT(AX22:AZ22))</f>
        <v>12529.964086141668</v>
      </c>
    </row>
    <row r="23" spans="1:59" x14ac:dyDescent="0.25">
      <c r="A23">
        <v>2</v>
      </c>
      <c r="B23">
        <f t="shared" ref="B23:B36" si="21">W23</f>
        <v>99238.333333333328</v>
      </c>
      <c r="C23">
        <f t="shared" ref="C23:C36" si="22">AB23</f>
        <v>24471.666666666668</v>
      </c>
      <c r="D23">
        <f t="shared" ref="D23:D36" si="23">AG23</f>
        <v>33638.333333333336</v>
      </c>
      <c r="E23">
        <f t="shared" ref="E23:E36" si="24">AL23</f>
        <v>203971.66666666666</v>
      </c>
      <c r="F23">
        <f t="shared" ref="F23:F36" si="25">AQ23</f>
        <v>803971.66666666663</v>
      </c>
      <c r="G23">
        <f t="shared" ref="G23:G36" si="26">AV23</f>
        <v>567638.33333333337</v>
      </c>
      <c r="H23">
        <f t="shared" ref="H23:H36" si="27">BA23</f>
        <v>287805</v>
      </c>
      <c r="J23">
        <f t="shared" ref="J23:J36" si="28">X23</f>
        <v>8066.6666666666806</v>
      </c>
      <c r="K23">
        <f t="shared" ref="K23:K36" si="29">AC23</f>
        <v>6207.0748165120249</v>
      </c>
      <c r="L23">
        <f t="shared" ref="L23:L36" si="30">AH23</f>
        <v>4456.2066578849053</v>
      </c>
      <c r="M23">
        <f t="shared" ref="M23:M36" si="31">AM23</f>
        <v>7535.1030369715436</v>
      </c>
      <c r="N23">
        <f t="shared" ref="N23:N36" si="32">AR23</f>
        <v>14193.112570695846</v>
      </c>
      <c r="O23">
        <f t="shared" ref="O23:O36" si="33">AW23</f>
        <v>14892.205269125783</v>
      </c>
      <c r="P23">
        <f t="shared" ref="P23:P36" si="34">BB23</f>
        <v>4907.4772881118197</v>
      </c>
      <c r="S23">
        <v>2</v>
      </c>
      <c r="T23">
        <f t="shared" si="14"/>
        <v>107305</v>
      </c>
      <c r="U23">
        <f t="shared" si="14"/>
        <v>83105</v>
      </c>
      <c r="V23">
        <f t="shared" si="14"/>
        <v>107305</v>
      </c>
      <c r="W23">
        <f t="shared" ref="W23:W36" si="35">AVERAGE(T23:V23)</f>
        <v>99238.333333333328</v>
      </c>
      <c r="X23">
        <f t="shared" ref="X23:X36" si="36">STDEV(T23:V23)/SQRT(COUNT(T23:V23))</f>
        <v>8066.6666666666806</v>
      </c>
      <c r="Y23">
        <f t="shared" si="15"/>
        <v>15305</v>
      </c>
      <c r="Z23">
        <f t="shared" si="15"/>
        <v>21805</v>
      </c>
      <c r="AA23">
        <f t="shared" si="15"/>
        <v>36305</v>
      </c>
      <c r="AB23">
        <f t="shared" ref="AB23:AB36" si="37">AVERAGE(Y23:AA23)</f>
        <v>24471.666666666668</v>
      </c>
      <c r="AC23">
        <f t="shared" ref="AC23:AC36" si="38">STDEV(Y23:AA23)/SQRT(COUNT(Y23:AA23))</f>
        <v>6207.0748165120249</v>
      </c>
      <c r="AD23">
        <f t="shared" si="16"/>
        <v>27505</v>
      </c>
      <c r="AE23">
        <f t="shared" si="16"/>
        <v>31105</v>
      </c>
      <c r="AF23">
        <f t="shared" si="16"/>
        <v>42305</v>
      </c>
      <c r="AG23">
        <f t="shared" ref="AG23:AG36" si="39">AVERAGE(AD23:AF23)</f>
        <v>33638.333333333336</v>
      </c>
      <c r="AH23">
        <f t="shared" ref="AH23:AH36" si="40">STDEV(AD23:AF23)/SQRT(COUNT(AD23:AF23))</f>
        <v>4456.2066578849053</v>
      </c>
      <c r="AI23">
        <f t="shared" si="17"/>
        <v>205305</v>
      </c>
      <c r="AJ23">
        <f t="shared" si="17"/>
        <v>216305</v>
      </c>
      <c r="AK23">
        <f t="shared" si="17"/>
        <v>190305</v>
      </c>
      <c r="AL23">
        <f t="shared" ref="AL23:AL36" si="41">AVERAGE(AI23:AK23)</f>
        <v>203971.66666666666</v>
      </c>
      <c r="AM23">
        <f t="shared" ref="AM23:AM36" si="42">STDEV(AI23:AK23)/SQRT(COUNT(AI23:AK23))</f>
        <v>7535.1030369715436</v>
      </c>
      <c r="AN23">
        <f t="shared" si="18"/>
        <v>776305</v>
      </c>
      <c r="AO23">
        <f t="shared" si="18"/>
        <v>812305</v>
      </c>
      <c r="AP23">
        <f t="shared" si="18"/>
        <v>823305</v>
      </c>
      <c r="AQ23">
        <f t="shared" ref="AQ23:AQ36" si="43">AVERAGE(AN23:AP23)</f>
        <v>803971.66666666663</v>
      </c>
      <c r="AR23">
        <f t="shared" ref="AR23:AR36" si="44">STDEV(AN23:AP23)/SQRT(COUNT(AN23:AP23))</f>
        <v>14193.112570695846</v>
      </c>
      <c r="AS23">
        <f t="shared" si="19"/>
        <v>560305</v>
      </c>
      <c r="AT23">
        <f t="shared" si="19"/>
        <v>546305</v>
      </c>
      <c r="AU23">
        <f t="shared" si="19"/>
        <v>596305</v>
      </c>
      <c r="AV23">
        <f t="shared" ref="AV23:AV36" si="45">AVERAGE(AS23:AU23)</f>
        <v>567638.33333333337</v>
      </c>
      <c r="AW23">
        <f t="shared" ref="AW23:AW36" si="46">STDEV(AS23:AU23)/SQRT(COUNT(AS23:AU23))</f>
        <v>14892.205269125783</v>
      </c>
      <c r="AX23">
        <f t="shared" si="20"/>
        <v>287805</v>
      </c>
      <c r="AY23">
        <f t="shared" si="20"/>
        <v>296305</v>
      </c>
      <c r="AZ23">
        <f t="shared" si="20"/>
        <v>279305</v>
      </c>
      <c r="BA23">
        <f t="shared" ref="BA23:BA36" si="47">AVERAGE(AX23:AZ23)</f>
        <v>287805</v>
      </c>
      <c r="BB23">
        <f t="shared" ref="BB23:BB36" si="48">STDEV(AX23:AZ23)/SQRT(COUNT(AX23:AZ23))</f>
        <v>4907.4772881118197</v>
      </c>
    </row>
    <row r="24" spans="1:59" x14ac:dyDescent="0.25">
      <c r="A24">
        <v>3</v>
      </c>
      <c r="B24">
        <f t="shared" si="21"/>
        <v>76671.666666666672</v>
      </c>
      <c r="C24">
        <f t="shared" si="22"/>
        <v>33671.666666666664</v>
      </c>
      <c r="D24">
        <f t="shared" si="23"/>
        <v>39738.333333333336</v>
      </c>
      <c r="E24">
        <f t="shared" si="24"/>
        <v>134305</v>
      </c>
      <c r="F24">
        <f t="shared" si="25"/>
        <v>861305</v>
      </c>
      <c r="G24">
        <f t="shared" si="26"/>
        <v>1996971.6666666667</v>
      </c>
      <c r="H24">
        <f t="shared" si="27"/>
        <v>1880305</v>
      </c>
      <c r="J24">
        <f t="shared" si="28"/>
        <v>3168.7712304789552</v>
      </c>
      <c r="K24">
        <f t="shared" si="29"/>
        <v>3258.4931759599913</v>
      </c>
      <c r="L24">
        <f t="shared" si="30"/>
        <v>2252.6527571830625</v>
      </c>
      <c r="M24">
        <f t="shared" si="31"/>
        <v>10785.79312490896</v>
      </c>
      <c r="N24">
        <f t="shared" si="32"/>
        <v>5773.5026918962576</v>
      </c>
      <c r="O24">
        <f t="shared" si="33"/>
        <v>43333.333333333343</v>
      </c>
      <c r="P24">
        <f t="shared" si="34"/>
        <v>98149.54576223639</v>
      </c>
      <c r="S24">
        <v>3</v>
      </c>
      <c r="T24">
        <f t="shared" si="14"/>
        <v>83005</v>
      </c>
      <c r="U24">
        <f t="shared" si="14"/>
        <v>73705</v>
      </c>
      <c r="V24">
        <f t="shared" si="14"/>
        <v>73305</v>
      </c>
      <c r="W24">
        <f t="shared" si="35"/>
        <v>76671.666666666672</v>
      </c>
      <c r="X24">
        <f t="shared" si="36"/>
        <v>3168.7712304789552</v>
      </c>
      <c r="Y24">
        <f t="shared" si="15"/>
        <v>37605.000000000007</v>
      </c>
      <c r="Z24">
        <f t="shared" si="15"/>
        <v>27205</v>
      </c>
      <c r="AA24">
        <f t="shared" si="15"/>
        <v>36205</v>
      </c>
      <c r="AB24">
        <f t="shared" si="37"/>
        <v>33671.666666666664</v>
      </c>
      <c r="AC24">
        <f t="shared" si="38"/>
        <v>3258.4931759599913</v>
      </c>
      <c r="AD24">
        <f t="shared" si="16"/>
        <v>35904.999999999993</v>
      </c>
      <c r="AE24">
        <f t="shared" si="16"/>
        <v>43705</v>
      </c>
      <c r="AF24">
        <f t="shared" si="16"/>
        <v>39605</v>
      </c>
      <c r="AG24">
        <f t="shared" si="39"/>
        <v>39738.333333333336</v>
      </c>
      <c r="AH24">
        <f t="shared" si="40"/>
        <v>2252.6527571830625</v>
      </c>
      <c r="AI24">
        <f t="shared" si="17"/>
        <v>117305</v>
      </c>
      <c r="AJ24">
        <f t="shared" si="17"/>
        <v>154305</v>
      </c>
      <c r="AK24">
        <f t="shared" si="17"/>
        <v>131305</v>
      </c>
      <c r="AL24">
        <f t="shared" si="41"/>
        <v>134305</v>
      </c>
      <c r="AM24">
        <f t="shared" si="42"/>
        <v>10785.79312490896</v>
      </c>
      <c r="AN24">
        <f t="shared" si="18"/>
        <v>851305</v>
      </c>
      <c r="AO24">
        <f t="shared" si="18"/>
        <v>871305</v>
      </c>
      <c r="AP24">
        <f t="shared" si="18"/>
        <v>861305</v>
      </c>
      <c r="AQ24">
        <f t="shared" si="43"/>
        <v>861305</v>
      </c>
      <c r="AR24">
        <f t="shared" si="44"/>
        <v>5773.5026918962576</v>
      </c>
      <c r="AS24">
        <f t="shared" si="19"/>
        <v>1920305</v>
      </c>
      <c r="AT24">
        <f t="shared" si="19"/>
        <v>2070305</v>
      </c>
      <c r="AU24">
        <f t="shared" si="19"/>
        <v>2000305</v>
      </c>
      <c r="AV24">
        <f t="shared" si="45"/>
        <v>1996971.6666666667</v>
      </c>
      <c r="AW24">
        <f t="shared" si="46"/>
        <v>43333.333333333343</v>
      </c>
      <c r="AX24">
        <f t="shared" si="20"/>
        <v>1880305</v>
      </c>
      <c r="AY24">
        <f t="shared" si="20"/>
        <v>2050305</v>
      </c>
      <c r="AZ24">
        <f t="shared" si="20"/>
        <v>1710305</v>
      </c>
      <c r="BA24">
        <f t="shared" si="47"/>
        <v>1880305</v>
      </c>
      <c r="BB24">
        <f t="shared" si="48"/>
        <v>98149.54576223639</v>
      </c>
    </row>
    <row r="25" spans="1:59" x14ac:dyDescent="0.25">
      <c r="A25">
        <v>4</v>
      </c>
      <c r="B25">
        <f t="shared" si="21"/>
        <v>50138.333333333336</v>
      </c>
      <c r="C25">
        <f t="shared" si="22"/>
        <v>18505</v>
      </c>
      <c r="D25">
        <f t="shared" si="23"/>
        <v>45905</v>
      </c>
      <c r="E25">
        <f t="shared" si="24"/>
        <v>163638.33333333334</v>
      </c>
      <c r="F25">
        <f t="shared" si="25"/>
        <v>697638.33333333337</v>
      </c>
      <c r="G25">
        <f t="shared" si="26"/>
        <v>1236971.6666666667</v>
      </c>
      <c r="H25">
        <f t="shared" si="27"/>
        <v>1703638.3333333333</v>
      </c>
      <c r="J25">
        <f t="shared" si="28"/>
        <v>3914.2190933966849</v>
      </c>
      <c r="K25">
        <f t="shared" si="29"/>
        <v>2074.4477176668815</v>
      </c>
      <c r="L25">
        <f t="shared" si="30"/>
        <v>2300.7245235649839</v>
      </c>
      <c r="M25">
        <f t="shared" si="31"/>
        <v>8412.9529760826426</v>
      </c>
      <c r="N25">
        <f t="shared" si="32"/>
        <v>31205.412635915869</v>
      </c>
      <c r="O25">
        <f t="shared" si="33"/>
        <v>58118.652580542308</v>
      </c>
      <c r="P25">
        <f t="shared" si="34"/>
        <v>68879.927732572745</v>
      </c>
      <c r="S25">
        <v>4</v>
      </c>
      <c r="T25">
        <f t="shared" si="14"/>
        <v>45405</v>
      </c>
      <c r="U25">
        <f t="shared" si="14"/>
        <v>47105</v>
      </c>
      <c r="V25">
        <f t="shared" si="14"/>
        <v>57905</v>
      </c>
      <c r="W25">
        <f t="shared" si="35"/>
        <v>50138.333333333336</v>
      </c>
      <c r="X25">
        <f t="shared" si="36"/>
        <v>3914.2190933966849</v>
      </c>
      <c r="Y25">
        <f t="shared" si="15"/>
        <v>17005</v>
      </c>
      <c r="Z25">
        <f t="shared" si="15"/>
        <v>22605</v>
      </c>
      <c r="AA25">
        <f t="shared" si="15"/>
        <v>15905</v>
      </c>
      <c r="AB25">
        <f t="shared" si="37"/>
        <v>18505</v>
      </c>
      <c r="AC25">
        <f t="shared" si="38"/>
        <v>2074.4477176668815</v>
      </c>
      <c r="AD25">
        <f t="shared" si="16"/>
        <v>43705</v>
      </c>
      <c r="AE25">
        <f t="shared" si="16"/>
        <v>50504.999999999993</v>
      </c>
      <c r="AF25">
        <f t="shared" si="16"/>
        <v>43505</v>
      </c>
      <c r="AG25">
        <f t="shared" si="39"/>
        <v>45905</v>
      </c>
      <c r="AH25">
        <f t="shared" si="40"/>
        <v>2300.7245235649839</v>
      </c>
      <c r="AI25">
        <f t="shared" si="17"/>
        <v>175305</v>
      </c>
      <c r="AJ25">
        <f t="shared" si="17"/>
        <v>168305</v>
      </c>
      <c r="AK25">
        <f t="shared" si="17"/>
        <v>147305</v>
      </c>
      <c r="AL25">
        <f t="shared" si="41"/>
        <v>163638.33333333334</v>
      </c>
      <c r="AM25">
        <f t="shared" si="42"/>
        <v>8412.9529760826426</v>
      </c>
      <c r="AN25">
        <f t="shared" si="18"/>
        <v>700305</v>
      </c>
      <c r="AO25">
        <f t="shared" si="18"/>
        <v>642305</v>
      </c>
      <c r="AP25">
        <f t="shared" si="18"/>
        <v>750305</v>
      </c>
      <c r="AQ25">
        <f t="shared" si="43"/>
        <v>697638.33333333337</v>
      </c>
      <c r="AR25">
        <f t="shared" si="44"/>
        <v>31205.412635915869</v>
      </c>
      <c r="AS25">
        <f t="shared" si="19"/>
        <v>1250305</v>
      </c>
      <c r="AT25">
        <f t="shared" si="19"/>
        <v>1130305</v>
      </c>
      <c r="AU25">
        <f t="shared" si="19"/>
        <v>1330305</v>
      </c>
      <c r="AV25">
        <f t="shared" si="45"/>
        <v>1236971.6666666667</v>
      </c>
      <c r="AW25">
        <f t="shared" si="46"/>
        <v>58118.652580542308</v>
      </c>
      <c r="AX25">
        <f t="shared" si="20"/>
        <v>1740305</v>
      </c>
      <c r="AY25">
        <f t="shared" si="20"/>
        <v>1570305</v>
      </c>
      <c r="AZ25">
        <f t="shared" si="20"/>
        <v>1800305</v>
      </c>
      <c r="BA25">
        <f t="shared" si="47"/>
        <v>1703638.3333333333</v>
      </c>
      <c r="BB25">
        <f t="shared" si="48"/>
        <v>68879.927732572745</v>
      </c>
    </row>
    <row r="26" spans="1:59" x14ac:dyDescent="0.25">
      <c r="A26">
        <v>5</v>
      </c>
      <c r="B26">
        <f t="shared" si="21"/>
        <v>69005</v>
      </c>
      <c r="C26">
        <f t="shared" si="22"/>
        <v>28855</v>
      </c>
      <c r="D26">
        <f t="shared" si="23"/>
        <v>35355</v>
      </c>
      <c r="E26">
        <f t="shared" si="24"/>
        <v>231638.33333333334</v>
      </c>
      <c r="F26">
        <f t="shared" si="25"/>
        <v>822971.66666666663</v>
      </c>
      <c r="G26">
        <f t="shared" si="26"/>
        <v>1625305</v>
      </c>
      <c r="H26">
        <f t="shared" si="27"/>
        <v>1843638.3333333333</v>
      </c>
      <c r="J26">
        <f t="shared" si="28"/>
        <v>1154.7005383792516</v>
      </c>
      <c r="K26">
        <f t="shared" si="29"/>
        <v>1414.5081595145832</v>
      </c>
      <c r="L26">
        <f t="shared" si="30"/>
        <v>2857.8838324886478</v>
      </c>
      <c r="M26">
        <f t="shared" si="31"/>
        <v>13691.035185275234</v>
      </c>
      <c r="N26">
        <f t="shared" si="32"/>
        <v>5783.1171909658251</v>
      </c>
      <c r="O26">
        <f t="shared" si="33"/>
        <v>8660.2540378443864</v>
      </c>
      <c r="P26">
        <f t="shared" si="34"/>
        <v>147459.97573729738</v>
      </c>
      <c r="S26">
        <v>5</v>
      </c>
      <c r="T26">
        <f t="shared" si="14"/>
        <v>71005</v>
      </c>
      <c r="U26">
        <f t="shared" si="14"/>
        <v>67005</v>
      </c>
      <c r="V26">
        <f t="shared" si="14"/>
        <v>69005</v>
      </c>
      <c r="W26">
        <f t="shared" si="35"/>
        <v>69005</v>
      </c>
      <c r="X26">
        <f t="shared" si="36"/>
        <v>1154.7005383792516</v>
      </c>
      <c r="Y26">
        <f t="shared" si="15"/>
        <v>28854.999999999993</v>
      </c>
      <c r="Z26">
        <f t="shared" si="15"/>
        <v>31305</v>
      </c>
      <c r="AA26">
        <f t="shared" si="15"/>
        <v>26405</v>
      </c>
      <c r="AB26">
        <f t="shared" si="37"/>
        <v>28855</v>
      </c>
      <c r="AC26">
        <f t="shared" si="38"/>
        <v>1414.5081595145832</v>
      </c>
      <c r="AD26">
        <f t="shared" si="16"/>
        <v>35355</v>
      </c>
      <c r="AE26">
        <f t="shared" si="16"/>
        <v>40305</v>
      </c>
      <c r="AF26">
        <f t="shared" si="16"/>
        <v>30405</v>
      </c>
      <c r="AG26">
        <f t="shared" si="39"/>
        <v>35355</v>
      </c>
      <c r="AH26">
        <f t="shared" si="40"/>
        <v>2857.8838324886478</v>
      </c>
      <c r="AI26">
        <f t="shared" si="17"/>
        <v>253305</v>
      </c>
      <c r="AJ26">
        <f t="shared" si="17"/>
        <v>235305</v>
      </c>
      <c r="AK26">
        <f t="shared" si="17"/>
        <v>206305</v>
      </c>
      <c r="AL26">
        <f t="shared" si="41"/>
        <v>231638.33333333334</v>
      </c>
      <c r="AM26">
        <f t="shared" si="42"/>
        <v>13691.035185275234</v>
      </c>
      <c r="AN26">
        <f t="shared" si="18"/>
        <v>819305</v>
      </c>
      <c r="AO26">
        <f t="shared" si="18"/>
        <v>834305</v>
      </c>
      <c r="AP26">
        <f t="shared" si="18"/>
        <v>815305</v>
      </c>
      <c r="AQ26">
        <f t="shared" si="43"/>
        <v>822971.66666666663</v>
      </c>
      <c r="AR26">
        <f t="shared" si="44"/>
        <v>5783.1171909658251</v>
      </c>
      <c r="AS26">
        <f t="shared" si="19"/>
        <v>1610305</v>
      </c>
      <c r="AT26">
        <f t="shared" si="19"/>
        <v>1625305</v>
      </c>
      <c r="AU26">
        <f t="shared" si="19"/>
        <v>1640305</v>
      </c>
      <c r="AV26">
        <f t="shared" si="45"/>
        <v>1625305</v>
      </c>
      <c r="AW26">
        <f t="shared" si="46"/>
        <v>8660.2540378443864</v>
      </c>
      <c r="AX26">
        <f t="shared" si="20"/>
        <v>1860305</v>
      </c>
      <c r="AY26">
        <f t="shared" si="20"/>
        <v>1580305</v>
      </c>
      <c r="AZ26">
        <f t="shared" si="20"/>
        <v>2090305</v>
      </c>
      <c r="BA26">
        <f t="shared" si="47"/>
        <v>1843638.3333333333</v>
      </c>
      <c r="BB26">
        <f t="shared" si="48"/>
        <v>147459.97573729738</v>
      </c>
    </row>
    <row r="27" spans="1:59" x14ac:dyDescent="0.25">
      <c r="A27">
        <v>6</v>
      </c>
      <c r="B27">
        <f t="shared" si="21"/>
        <v>77338.333333333328</v>
      </c>
      <c r="C27">
        <f t="shared" si="22"/>
        <v>22671.666666666668</v>
      </c>
      <c r="D27">
        <f t="shared" si="23"/>
        <v>26238.333333333332</v>
      </c>
      <c r="E27">
        <f t="shared" si="24"/>
        <v>358305</v>
      </c>
      <c r="F27">
        <f t="shared" si="25"/>
        <v>861305</v>
      </c>
      <c r="G27">
        <f t="shared" si="26"/>
        <v>1056971.6666666667</v>
      </c>
      <c r="H27">
        <f t="shared" si="27"/>
        <v>511305</v>
      </c>
      <c r="J27">
        <f t="shared" si="28"/>
        <v>6804.4919803840849</v>
      </c>
      <c r="K27">
        <f t="shared" si="29"/>
        <v>1201.8504251546631</v>
      </c>
      <c r="L27">
        <f t="shared" si="30"/>
        <v>2890.40558476565</v>
      </c>
      <c r="M27">
        <f t="shared" si="31"/>
        <v>3605.5512754639899</v>
      </c>
      <c r="N27">
        <f t="shared" si="32"/>
        <v>16643.31697709324</v>
      </c>
      <c r="O27">
        <f t="shared" si="33"/>
        <v>35276.684147527878</v>
      </c>
      <c r="P27">
        <f t="shared" si="34"/>
        <v>60706.946335105131</v>
      </c>
      <c r="S27">
        <v>6</v>
      </c>
      <c r="T27">
        <f t="shared" si="14"/>
        <v>64105</v>
      </c>
      <c r="U27">
        <f t="shared" si="14"/>
        <v>86705</v>
      </c>
      <c r="V27">
        <f t="shared" si="14"/>
        <v>81205</v>
      </c>
      <c r="W27">
        <f t="shared" si="35"/>
        <v>77338.333333333328</v>
      </c>
      <c r="X27">
        <f t="shared" si="36"/>
        <v>6804.4919803840849</v>
      </c>
      <c r="Y27">
        <f t="shared" si="15"/>
        <v>25005</v>
      </c>
      <c r="Z27">
        <f t="shared" si="15"/>
        <v>21005</v>
      </c>
      <c r="AA27">
        <f t="shared" si="15"/>
        <v>22005</v>
      </c>
      <c r="AB27">
        <f t="shared" si="37"/>
        <v>22671.666666666668</v>
      </c>
      <c r="AC27">
        <f t="shared" si="38"/>
        <v>1201.8504251546631</v>
      </c>
      <c r="AD27">
        <f t="shared" si="16"/>
        <v>23005</v>
      </c>
      <c r="AE27">
        <f t="shared" si="16"/>
        <v>23705</v>
      </c>
      <c r="AF27">
        <f t="shared" si="16"/>
        <v>32005</v>
      </c>
      <c r="AG27">
        <f t="shared" si="39"/>
        <v>26238.333333333332</v>
      </c>
      <c r="AH27">
        <f t="shared" si="40"/>
        <v>2890.40558476565</v>
      </c>
      <c r="AI27">
        <f t="shared" si="17"/>
        <v>351305</v>
      </c>
      <c r="AJ27">
        <f t="shared" si="17"/>
        <v>363305</v>
      </c>
      <c r="AK27">
        <f t="shared" si="17"/>
        <v>360305</v>
      </c>
      <c r="AL27">
        <f t="shared" si="41"/>
        <v>358305</v>
      </c>
      <c r="AM27">
        <f t="shared" si="42"/>
        <v>3605.5512754639899</v>
      </c>
      <c r="AN27">
        <f t="shared" si="18"/>
        <v>835305</v>
      </c>
      <c r="AO27">
        <f t="shared" si="18"/>
        <v>856305</v>
      </c>
      <c r="AP27">
        <f t="shared" si="18"/>
        <v>892305</v>
      </c>
      <c r="AQ27">
        <f t="shared" si="43"/>
        <v>861305</v>
      </c>
      <c r="AR27">
        <f t="shared" si="44"/>
        <v>16643.31697709324</v>
      </c>
      <c r="AS27">
        <f t="shared" si="19"/>
        <v>1110305</v>
      </c>
      <c r="AT27">
        <f t="shared" si="19"/>
        <v>1070305</v>
      </c>
      <c r="AU27">
        <f t="shared" si="19"/>
        <v>990305</v>
      </c>
      <c r="AV27">
        <f t="shared" si="45"/>
        <v>1056971.6666666667</v>
      </c>
      <c r="AW27">
        <f t="shared" si="46"/>
        <v>35276.684147527878</v>
      </c>
      <c r="AX27">
        <f t="shared" si="20"/>
        <v>435305</v>
      </c>
      <c r="AY27">
        <f t="shared" si="20"/>
        <v>467305</v>
      </c>
      <c r="AZ27">
        <f t="shared" si="20"/>
        <v>631305</v>
      </c>
      <c r="BA27">
        <f t="shared" si="47"/>
        <v>511305</v>
      </c>
      <c r="BB27">
        <f t="shared" si="48"/>
        <v>60706.946335105131</v>
      </c>
    </row>
    <row r="28" spans="1:59" x14ac:dyDescent="0.25">
      <c r="A28">
        <v>7</v>
      </c>
      <c r="B28">
        <f t="shared" si="21"/>
        <v>63738.333333333336</v>
      </c>
      <c r="C28">
        <f t="shared" si="22"/>
        <v>27805</v>
      </c>
      <c r="D28">
        <f t="shared" si="23"/>
        <v>31405</v>
      </c>
      <c r="E28">
        <f t="shared" si="24"/>
        <v>227638.33333333334</v>
      </c>
      <c r="F28">
        <f t="shared" si="25"/>
        <v>774305</v>
      </c>
      <c r="G28">
        <f t="shared" si="26"/>
        <v>721638.33333333337</v>
      </c>
      <c r="H28">
        <f t="shared" si="27"/>
        <v>644638.33333333337</v>
      </c>
      <c r="J28">
        <f t="shared" si="28"/>
        <v>2121.5822187959416</v>
      </c>
      <c r="K28">
        <f t="shared" si="29"/>
        <v>173.20508075688775</v>
      </c>
      <c r="L28">
        <f t="shared" si="30"/>
        <v>230.94010767585033</v>
      </c>
      <c r="M28">
        <f t="shared" si="31"/>
        <v>13531.85542012296</v>
      </c>
      <c r="N28">
        <f t="shared" si="32"/>
        <v>13279.056191361393</v>
      </c>
      <c r="O28">
        <f t="shared" si="33"/>
        <v>18351.506144667739</v>
      </c>
      <c r="P28">
        <f t="shared" si="34"/>
        <v>56197.073866093109</v>
      </c>
      <c r="S28">
        <v>7</v>
      </c>
      <c r="T28">
        <f t="shared" si="14"/>
        <v>65605</v>
      </c>
      <c r="U28">
        <f t="shared" si="14"/>
        <v>66105</v>
      </c>
      <c r="V28">
        <f t="shared" si="14"/>
        <v>59505</v>
      </c>
      <c r="W28">
        <f t="shared" si="35"/>
        <v>63738.333333333336</v>
      </c>
      <c r="X28">
        <f t="shared" si="36"/>
        <v>2121.5822187959416</v>
      </c>
      <c r="Y28">
        <f t="shared" si="15"/>
        <v>28105</v>
      </c>
      <c r="Z28">
        <f t="shared" si="15"/>
        <v>27505</v>
      </c>
      <c r="AA28">
        <f t="shared" si="15"/>
        <v>27805</v>
      </c>
      <c r="AB28">
        <f t="shared" si="37"/>
        <v>27805</v>
      </c>
      <c r="AC28">
        <f t="shared" si="38"/>
        <v>173.20508075688775</v>
      </c>
      <c r="AD28">
        <f t="shared" si="16"/>
        <v>31805</v>
      </c>
      <c r="AE28">
        <f t="shared" si="16"/>
        <v>31005</v>
      </c>
      <c r="AF28">
        <f t="shared" si="16"/>
        <v>31405</v>
      </c>
      <c r="AG28">
        <f t="shared" si="39"/>
        <v>31405</v>
      </c>
      <c r="AH28">
        <f t="shared" si="40"/>
        <v>230.94010767585033</v>
      </c>
      <c r="AI28">
        <f t="shared" si="17"/>
        <v>218305</v>
      </c>
      <c r="AJ28">
        <f t="shared" si="17"/>
        <v>210305</v>
      </c>
      <c r="AK28">
        <f t="shared" si="17"/>
        <v>254305</v>
      </c>
      <c r="AL28">
        <f t="shared" si="41"/>
        <v>227638.33333333334</v>
      </c>
      <c r="AM28">
        <f t="shared" si="42"/>
        <v>13531.85542012296</v>
      </c>
      <c r="AN28">
        <f t="shared" si="18"/>
        <v>774305</v>
      </c>
      <c r="AO28">
        <f t="shared" si="18"/>
        <v>751305</v>
      </c>
      <c r="AP28">
        <f t="shared" si="18"/>
        <v>797305</v>
      </c>
      <c r="AQ28">
        <f t="shared" si="43"/>
        <v>774305</v>
      </c>
      <c r="AR28">
        <f t="shared" si="44"/>
        <v>13279.056191361393</v>
      </c>
      <c r="AS28">
        <f t="shared" si="19"/>
        <v>744305</v>
      </c>
      <c r="AT28">
        <f t="shared" si="19"/>
        <v>735305</v>
      </c>
      <c r="AU28">
        <f t="shared" si="19"/>
        <v>685305</v>
      </c>
      <c r="AV28">
        <f t="shared" si="45"/>
        <v>721638.33333333337</v>
      </c>
      <c r="AW28">
        <f t="shared" si="46"/>
        <v>18351.506144667739</v>
      </c>
      <c r="AX28">
        <f t="shared" si="20"/>
        <v>606305</v>
      </c>
      <c r="AY28">
        <f t="shared" si="20"/>
        <v>572305</v>
      </c>
      <c r="AZ28">
        <f t="shared" si="20"/>
        <v>755305</v>
      </c>
      <c r="BA28">
        <f t="shared" si="47"/>
        <v>644638.33333333337</v>
      </c>
      <c r="BB28">
        <f t="shared" si="48"/>
        <v>56197.073866093109</v>
      </c>
    </row>
    <row r="29" spans="1:59" x14ac:dyDescent="0.25">
      <c r="A29">
        <v>8</v>
      </c>
      <c r="B29">
        <f t="shared" si="21"/>
        <v>73571.666666666672</v>
      </c>
      <c r="C29">
        <f t="shared" si="22"/>
        <v>28105</v>
      </c>
      <c r="D29">
        <f t="shared" si="23"/>
        <v>35971.666666666664</v>
      </c>
      <c r="E29">
        <f t="shared" si="24"/>
        <v>427638.33333333331</v>
      </c>
      <c r="F29">
        <f t="shared" si="25"/>
        <v>308971.66666666669</v>
      </c>
      <c r="G29">
        <f t="shared" si="26"/>
        <v>202971.66666666666</v>
      </c>
      <c r="H29">
        <f t="shared" si="27"/>
        <v>105305</v>
      </c>
      <c r="J29">
        <f t="shared" si="28"/>
        <v>1740.0510848184249</v>
      </c>
      <c r="K29">
        <f t="shared" si="29"/>
        <v>4737.4395334751598</v>
      </c>
      <c r="L29">
        <f t="shared" si="30"/>
        <v>6640.8667439658129</v>
      </c>
      <c r="M29">
        <f t="shared" si="31"/>
        <v>10728.984626287389</v>
      </c>
      <c r="N29">
        <f t="shared" si="32"/>
        <v>11680.943645290155</v>
      </c>
      <c r="O29">
        <f t="shared" si="33"/>
        <v>15070.206073943116</v>
      </c>
      <c r="P29">
        <f t="shared" si="34"/>
        <v>577.35026918962581</v>
      </c>
      <c r="S29">
        <v>8</v>
      </c>
      <c r="T29">
        <f t="shared" si="14"/>
        <v>73905</v>
      </c>
      <c r="U29">
        <f t="shared" si="14"/>
        <v>76405</v>
      </c>
      <c r="V29">
        <f t="shared" si="14"/>
        <v>70405</v>
      </c>
      <c r="W29">
        <f t="shared" si="35"/>
        <v>73571.666666666672</v>
      </c>
      <c r="X29">
        <f t="shared" si="36"/>
        <v>1740.0510848184249</v>
      </c>
      <c r="Y29">
        <f t="shared" si="15"/>
        <v>20505</v>
      </c>
      <c r="Z29">
        <f t="shared" si="15"/>
        <v>27005</v>
      </c>
      <c r="AA29">
        <f t="shared" si="15"/>
        <v>36805</v>
      </c>
      <c r="AB29">
        <f t="shared" si="37"/>
        <v>28105</v>
      </c>
      <c r="AC29">
        <f t="shared" si="38"/>
        <v>4737.4395334751598</v>
      </c>
      <c r="AD29">
        <f t="shared" si="16"/>
        <v>26105</v>
      </c>
      <c r="AE29">
        <f t="shared" si="16"/>
        <v>33205</v>
      </c>
      <c r="AF29">
        <f t="shared" si="16"/>
        <v>48605</v>
      </c>
      <c r="AG29">
        <f t="shared" si="39"/>
        <v>35971.666666666664</v>
      </c>
      <c r="AH29">
        <f t="shared" si="40"/>
        <v>6640.8667439658129</v>
      </c>
      <c r="AI29">
        <f t="shared" si="17"/>
        <v>448305</v>
      </c>
      <c r="AJ29">
        <f t="shared" si="17"/>
        <v>422305</v>
      </c>
      <c r="AK29">
        <f t="shared" si="17"/>
        <v>412305</v>
      </c>
      <c r="AL29">
        <f t="shared" si="41"/>
        <v>427638.33333333331</v>
      </c>
      <c r="AM29">
        <f t="shared" si="42"/>
        <v>10728.984626287389</v>
      </c>
      <c r="AN29">
        <f t="shared" si="18"/>
        <v>296305</v>
      </c>
      <c r="AO29">
        <f t="shared" si="18"/>
        <v>332305</v>
      </c>
      <c r="AP29">
        <f t="shared" si="18"/>
        <v>298305</v>
      </c>
      <c r="AQ29">
        <f t="shared" si="43"/>
        <v>308971.66666666669</v>
      </c>
      <c r="AR29">
        <f t="shared" si="44"/>
        <v>11680.943645290155</v>
      </c>
      <c r="AS29">
        <f t="shared" si="19"/>
        <v>232305</v>
      </c>
      <c r="AT29">
        <f t="shared" si="19"/>
        <v>194305</v>
      </c>
      <c r="AU29">
        <f t="shared" si="19"/>
        <v>182305</v>
      </c>
      <c r="AV29">
        <f t="shared" si="45"/>
        <v>202971.66666666666</v>
      </c>
      <c r="AW29">
        <f t="shared" si="46"/>
        <v>15070.206073943116</v>
      </c>
      <c r="AX29">
        <f t="shared" si="20"/>
        <v>104305</v>
      </c>
      <c r="AY29">
        <f t="shared" si="20"/>
        <v>106305</v>
      </c>
      <c r="AZ29">
        <f t="shared" si="20"/>
        <v>105305</v>
      </c>
      <c r="BA29">
        <f t="shared" si="47"/>
        <v>105305</v>
      </c>
      <c r="BB29">
        <f t="shared" si="48"/>
        <v>577.35026918962581</v>
      </c>
    </row>
    <row r="30" spans="1:59" x14ac:dyDescent="0.25">
      <c r="A30">
        <v>9</v>
      </c>
      <c r="B30">
        <f t="shared" si="21"/>
        <v>72471.666666666657</v>
      </c>
      <c r="C30">
        <f t="shared" si="22"/>
        <v>27938.333333333332</v>
      </c>
      <c r="D30">
        <f t="shared" si="23"/>
        <v>38305</v>
      </c>
      <c r="E30">
        <f t="shared" si="24"/>
        <v>289971.66666666669</v>
      </c>
      <c r="F30">
        <f t="shared" si="25"/>
        <v>840971.66666666663</v>
      </c>
      <c r="G30">
        <f t="shared" si="26"/>
        <v>1420305</v>
      </c>
      <c r="H30">
        <f t="shared" si="27"/>
        <v>1380305</v>
      </c>
      <c r="J30">
        <f t="shared" si="28"/>
        <v>504.42486501405295</v>
      </c>
      <c r="K30">
        <f t="shared" si="29"/>
        <v>1189.3041849940851</v>
      </c>
      <c r="L30">
        <f t="shared" si="30"/>
        <v>2330.2360395462088</v>
      </c>
      <c r="M30">
        <f t="shared" si="31"/>
        <v>9061.5181460454587</v>
      </c>
      <c r="N30">
        <f t="shared" si="32"/>
        <v>9134.7930706964817</v>
      </c>
      <c r="O30">
        <f t="shared" si="33"/>
        <v>41633.319989322656</v>
      </c>
      <c r="P30">
        <f t="shared" si="34"/>
        <v>35118.845842842464</v>
      </c>
      <c r="S30">
        <v>9</v>
      </c>
      <c r="T30">
        <f t="shared" si="14"/>
        <v>73204.999999999985</v>
      </c>
      <c r="U30">
        <f t="shared" si="14"/>
        <v>71504.999999999985</v>
      </c>
      <c r="V30">
        <f t="shared" si="14"/>
        <v>72705</v>
      </c>
      <c r="W30">
        <f t="shared" si="35"/>
        <v>72471.666666666657</v>
      </c>
      <c r="X30">
        <f t="shared" si="36"/>
        <v>504.42486501405295</v>
      </c>
      <c r="Y30">
        <f t="shared" si="15"/>
        <v>29505</v>
      </c>
      <c r="Z30">
        <f t="shared" si="15"/>
        <v>28705</v>
      </c>
      <c r="AA30">
        <f t="shared" si="15"/>
        <v>25605</v>
      </c>
      <c r="AB30">
        <f t="shared" si="37"/>
        <v>27938.333333333332</v>
      </c>
      <c r="AC30">
        <f t="shared" si="38"/>
        <v>1189.3041849940851</v>
      </c>
      <c r="AD30">
        <f t="shared" si="16"/>
        <v>39505</v>
      </c>
      <c r="AE30">
        <f t="shared" si="16"/>
        <v>41605</v>
      </c>
      <c r="AF30">
        <f t="shared" si="16"/>
        <v>33805</v>
      </c>
      <c r="AG30">
        <f t="shared" si="39"/>
        <v>38305</v>
      </c>
      <c r="AH30">
        <f t="shared" si="40"/>
        <v>2330.2360395462088</v>
      </c>
      <c r="AI30">
        <f t="shared" si="17"/>
        <v>302305</v>
      </c>
      <c r="AJ30">
        <f t="shared" si="17"/>
        <v>295305</v>
      </c>
      <c r="AK30">
        <f t="shared" si="17"/>
        <v>272305</v>
      </c>
      <c r="AL30">
        <f t="shared" si="41"/>
        <v>289971.66666666669</v>
      </c>
      <c r="AM30">
        <f t="shared" si="42"/>
        <v>9061.5181460454587</v>
      </c>
      <c r="AN30">
        <f t="shared" si="18"/>
        <v>827305</v>
      </c>
      <c r="AO30">
        <f t="shared" si="18"/>
        <v>837305</v>
      </c>
      <c r="AP30">
        <f t="shared" si="18"/>
        <v>858305</v>
      </c>
      <c r="AQ30">
        <f t="shared" si="43"/>
        <v>840971.66666666663</v>
      </c>
      <c r="AR30">
        <f t="shared" si="44"/>
        <v>9134.7930706964817</v>
      </c>
      <c r="AS30">
        <f t="shared" si="19"/>
        <v>1340305</v>
      </c>
      <c r="AT30">
        <f t="shared" si="19"/>
        <v>1480305</v>
      </c>
      <c r="AU30">
        <f t="shared" si="19"/>
        <v>1440305</v>
      </c>
      <c r="AV30">
        <f t="shared" si="45"/>
        <v>1420305</v>
      </c>
      <c r="AW30">
        <f t="shared" si="46"/>
        <v>41633.319989322656</v>
      </c>
      <c r="AX30">
        <f t="shared" si="20"/>
        <v>1350305</v>
      </c>
      <c r="AY30">
        <f t="shared" si="20"/>
        <v>1450305</v>
      </c>
      <c r="AZ30">
        <f t="shared" si="20"/>
        <v>1340305</v>
      </c>
      <c r="BA30">
        <f t="shared" si="47"/>
        <v>1380305</v>
      </c>
      <c r="BB30">
        <f t="shared" si="48"/>
        <v>35118.845842842464</v>
      </c>
    </row>
    <row r="31" spans="1:59" x14ac:dyDescent="0.25">
      <c r="A31">
        <v>10</v>
      </c>
      <c r="B31">
        <f t="shared" si="21"/>
        <v>73605</v>
      </c>
      <c r="C31">
        <f t="shared" si="22"/>
        <v>30138.333333333332</v>
      </c>
      <c r="D31">
        <f t="shared" si="23"/>
        <v>34338.333333333336</v>
      </c>
      <c r="E31">
        <f t="shared" si="24"/>
        <v>366305</v>
      </c>
      <c r="F31">
        <f t="shared" si="25"/>
        <v>710638.33333333337</v>
      </c>
      <c r="G31">
        <f t="shared" si="26"/>
        <v>851638.33333333337</v>
      </c>
      <c r="H31">
        <f t="shared" si="27"/>
        <v>1146971.6666666667</v>
      </c>
      <c r="J31">
        <f t="shared" si="28"/>
        <v>2364.3180835073781</v>
      </c>
      <c r="K31">
        <f t="shared" si="29"/>
        <v>3240.5417928351249</v>
      </c>
      <c r="L31">
        <f t="shared" si="30"/>
        <v>1125.9563836036357</v>
      </c>
      <c r="M31">
        <f t="shared" si="31"/>
        <v>1732.0508075688774</v>
      </c>
      <c r="N31">
        <f t="shared" si="32"/>
        <v>16895.101196632248</v>
      </c>
      <c r="O31">
        <f t="shared" si="33"/>
        <v>10333.333333333334</v>
      </c>
      <c r="P31">
        <f t="shared" si="34"/>
        <v>67659.277100614796</v>
      </c>
      <c r="S31">
        <v>10</v>
      </c>
      <c r="T31">
        <f t="shared" si="14"/>
        <v>69205</v>
      </c>
      <c r="U31">
        <f t="shared" si="14"/>
        <v>74305</v>
      </c>
      <c r="V31">
        <f t="shared" si="14"/>
        <v>77305</v>
      </c>
      <c r="W31">
        <f t="shared" si="35"/>
        <v>73605</v>
      </c>
      <c r="X31">
        <f t="shared" si="36"/>
        <v>2364.3180835073781</v>
      </c>
      <c r="Y31">
        <f t="shared" si="15"/>
        <v>35205</v>
      </c>
      <c r="Z31">
        <f t="shared" si="15"/>
        <v>31105</v>
      </c>
      <c r="AA31">
        <f t="shared" si="15"/>
        <v>24105</v>
      </c>
      <c r="AB31">
        <f t="shared" si="37"/>
        <v>30138.333333333332</v>
      </c>
      <c r="AC31">
        <f t="shared" si="38"/>
        <v>3240.5417928351249</v>
      </c>
      <c r="AD31">
        <f t="shared" si="16"/>
        <v>32405</v>
      </c>
      <c r="AE31">
        <f t="shared" si="16"/>
        <v>36305</v>
      </c>
      <c r="AF31">
        <f t="shared" si="16"/>
        <v>34305</v>
      </c>
      <c r="AG31">
        <f t="shared" si="39"/>
        <v>34338.333333333336</v>
      </c>
      <c r="AH31">
        <f t="shared" si="40"/>
        <v>1125.9563836036357</v>
      </c>
      <c r="AI31">
        <f t="shared" si="17"/>
        <v>363305</v>
      </c>
      <c r="AJ31">
        <f t="shared" si="17"/>
        <v>369305</v>
      </c>
      <c r="AK31">
        <f t="shared" si="17"/>
        <v>366304.99999999994</v>
      </c>
      <c r="AL31">
        <f t="shared" si="41"/>
        <v>366305</v>
      </c>
      <c r="AM31">
        <f t="shared" si="42"/>
        <v>1732.0508075688774</v>
      </c>
      <c r="AN31">
        <f t="shared" si="18"/>
        <v>691305</v>
      </c>
      <c r="AO31">
        <f t="shared" si="18"/>
        <v>744305</v>
      </c>
      <c r="AP31">
        <f t="shared" si="18"/>
        <v>696305</v>
      </c>
      <c r="AQ31">
        <f t="shared" si="43"/>
        <v>710638.33333333337</v>
      </c>
      <c r="AR31">
        <f t="shared" si="44"/>
        <v>16895.101196632248</v>
      </c>
      <c r="AS31">
        <f t="shared" si="19"/>
        <v>841305</v>
      </c>
      <c r="AT31">
        <f t="shared" si="19"/>
        <v>841305</v>
      </c>
      <c r="AU31">
        <f t="shared" si="19"/>
        <v>872305</v>
      </c>
      <c r="AV31">
        <f t="shared" si="45"/>
        <v>851638.33333333337</v>
      </c>
      <c r="AW31">
        <f t="shared" si="46"/>
        <v>10333.333333333334</v>
      </c>
      <c r="AX31">
        <f t="shared" si="20"/>
        <v>1060305</v>
      </c>
      <c r="AY31">
        <f t="shared" si="20"/>
        <v>1100305</v>
      </c>
      <c r="AZ31">
        <f t="shared" si="20"/>
        <v>1280305</v>
      </c>
      <c r="BA31">
        <f t="shared" si="47"/>
        <v>1146971.6666666667</v>
      </c>
      <c r="BB31">
        <f t="shared" si="48"/>
        <v>67659.277100614796</v>
      </c>
    </row>
    <row r="32" spans="1:59" x14ac:dyDescent="0.25">
      <c r="A32">
        <v>0</v>
      </c>
      <c r="B32">
        <f t="shared" si="21"/>
        <v>54805</v>
      </c>
      <c r="C32">
        <f t="shared" si="22"/>
        <v>17455</v>
      </c>
      <c r="D32">
        <f t="shared" si="23"/>
        <v>39405</v>
      </c>
      <c r="E32">
        <f t="shared" si="24"/>
        <v>33438.333333333336</v>
      </c>
      <c r="F32">
        <f t="shared" si="25"/>
        <v>10338.333333333334</v>
      </c>
      <c r="G32">
        <f t="shared" si="26"/>
        <v>1638.3333333333333</v>
      </c>
      <c r="H32">
        <f t="shared" si="27"/>
        <v>42371.666666666664</v>
      </c>
      <c r="I32">
        <f>BF32</f>
        <v>17138.333333333332</v>
      </c>
      <c r="J32">
        <f t="shared" si="28"/>
        <v>1721.4335111567143</v>
      </c>
      <c r="K32">
        <f t="shared" si="29"/>
        <v>3319.7640478403482</v>
      </c>
      <c r="L32">
        <f t="shared" si="30"/>
        <v>3695.0417228136052</v>
      </c>
      <c r="M32">
        <f t="shared" si="31"/>
        <v>4988.7651556049095</v>
      </c>
      <c r="N32">
        <f t="shared" si="32"/>
        <v>3060.1379780076013</v>
      </c>
      <c r="O32">
        <f t="shared" si="33"/>
        <v>600.92521257733154</v>
      </c>
      <c r="P32">
        <f t="shared" si="34"/>
        <v>3540.8724599705411</v>
      </c>
      <c r="Q32">
        <f>BG32</f>
        <v>1434.4956527566653</v>
      </c>
      <c r="S32">
        <v>0</v>
      </c>
      <c r="T32">
        <f t="shared" si="14"/>
        <v>55305</v>
      </c>
      <c r="U32">
        <f t="shared" si="14"/>
        <v>57505</v>
      </c>
      <c r="V32">
        <f t="shared" si="14"/>
        <v>51605</v>
      </c>
      <c r="W32">
        <f t="shared" si="35"/>
        <v>54805</v>
      </c>
      <c r="X32">
        <f t="shared" si="36"/>
        <v>1721.4335111567143</v>
      </c>
      <c r="Y32">
        <f t="shared" si="15"/>
        <v>17455</v>
      </c>
      <c r="Z32">
        <f t="shared" si="15"/>
        <v>23205</v>
      </c>
      <c r="AA32">
        <f t="shared" si="15"/>
        <v>11705</v>
      </c>
      <c r="AB32">
        <f t="shared" si="37"/>
        <v>17455</v>
      </c>
      <c r="AC32">
        <f t="shared" si="38"/>
        <v>3319.7640478403482</v>
      </c>
      <c r="AD32">
        <f t="shared" si="16"/>
        <v>33004.999999999993</v>
      </c>
      <c r="AE32">
        <f t="shared" si="16"/>
        <v>39405</v>
      </c>
      <c r="AF32">
        <f t="shared" si="16"/>
        <v>45805</v>
      </c>
      <c r="AG32">
        <f t="shared" si="39"/>
        <v>39405</v>
      </c>
      <c r="AH32">
        <f t="shared" si="40"/>
        <v>3695.0417228136052</v>
      </c>
      <c r="AI32">
        <f t="shared" si="17"/>
        <v>36005</v>
      </c>
      <c r="AJ32">
        <f t="shared" si="17"/>
        <v>40504.999999999993</v>
      </c>
      <c r="AK32">
        <f t="shared" si="17"/>
        <v>23805</v>
      </c>
      <c r="AL32">
        <f t="shared" si="41"/>
        <v>33438.333333333336</v>
      </c>
      <c r="AM32">
        <f t="shared" si="42"/>
        <v>4988.7651556049095</v>
      </c>
      <c r="AN32">
        <f t="shared" si="18"/>
        <v>12005</v>
      </c>
      <c r="AO32">
        <f t="shared" si="18"/>
        <v>14605</v>
      </c>
      <c r="AP32">
        <f t="shared" si="18"/>
        <v>4405</v>
      </c>
      <c r="AQ32">
        <f t="shared" si="43"/>
        <v>10338.333333333334</v>
      </c>
      <c r="AR32">
        <f t="shared" si="44"/>
        <v>3060.1379780076013</v>
      </c>
      <c r="AS32">
        <f t="shared" si="19"/>
        <v>1305</v>
      </c>
      <c r="AT32">
        <f t="shared" si="19"/>
        <v>805</v>
      </c>
      <c r="AU32">
        <f t="shared" si="19"/>
        <v>2805</v>
      </c>
      <c r="AV32">
        <f t="shared" si="45"/>
        <v>1638.3333333333333</v>
      </c>
      <c r="AW32">
        <f t="shared" si="46"/>
        <v>600.92521257733154</v>
      </c>
      <c r="AX32">
        <f t="shared" si="20"/>
        <v>44305</v>
      </c>
      <c r="AY32">
        <f t="shared" si="20"/>
        <v>35504.999999999993</v>
      </c>
      <c r="AZ32">
        <f t="shared" si="20"/>
        <v>47305</v>
      </c>
      <c r="BA32">
        <f t="shared" si="47"/>
        <v>42371.666666666664</v>
      </c>
      <c r="BB32">
        <f t="shared" si="48"/>
        <v>3540.8724599705411</v>
      </c>
      <c r="BC32">
        <f t="shared" ref="BC32:BE36" si="49">10000*BC13-9695</f>
        <v>15604.999999999996</v>
      </c>
      <c r="BD32">
        <f t="shared" si="49"/>
        <v>15805</v>
      </c>
      <c r="BE32">
        <f t="shared" si="49"/>
        <v>20005.000000000004</v>
      </c>
      <c r="BF32">
        <f>AVERAGE(BC32:BE32)</f>
        <v>17138.333333333332</v>
      </c>
      <c r="BG32">
        <f>STDEV(BC32:BE32)/SQRT(COUNT(BC32:BE32))</f>
        <v>1434.4956527566653</v>
      </c>
    </row>
    <row r="33" spans="1:59" x14ac:dyDescent="0.25">
      <c r="A33">
        <v>500</v>
      </c>
      <c r="B33">
        <f t="shared" si="21"/>
        <v>49505</v>
      </c>
      <c r="C33">
        <f t="shared" si="22"/>
        <v>54805</v>
      </c>
      <c r="D33">
        <f t="shared" si="23"/>
        <v>98971.666666666672</v>
      </c>
      <c r="E33">
        <f t="shared" si="24"/>
        <v>300305</v>
      </c>
      <c r="F33">
        <f t="shared" si="25"/>
        <v>443305</v>
      </c>
      <c r="G33">
        <f t="shared" si="26"/>
        <v>894305</v>
      </c>
      <c r="H33">
        <f t="shared" si="27"/>
        <v>1993638.3333333333</v>
      </c>
      <c r="I33">
        <f>BF33</f>
        <v>1676971.6666666667</v>
      </c>
      <c r="J33">
        <f t="shared" si="28"/>
        <v>3758.9892258425002</v>
      </c>
      <c r="K33">
        <f t="shared" si="29"/>
        <v>1011.5993936995701</v>
      </c>
      <c r="L33">
        <f t="shared" si="30"/>
        <v>4910.3066208854116</v>
      </c>
      <c r="M33">
        <f t="shared" si="31"/>
        <v>2886.7513459481288</v>
      </c>
      <c r="N33">
        <f t="shared" si="32"/>
        <v>0</v>
      </c>
      <c r="O33">
        <f t="shared" si="33"/>
        <v>18770.544300401449</v>
      </c>
      <c r="P33">
        <f t="shared" si="34"/>
        <v>69362.173488949382</v>
      </c>
      <c r="Q33">
        <f>BG33</f>
        <v>152461.28834705713</v>
      </c>
      <c r="S33">
        <v>500</v>
      </c>
      <c r="T33">
        <f t="shared" si="14"/>
        <v>53705</v>
      </c>
      <c r="U33">
        <f t="shared" si="14"/>
        <v>52805</v>
      </c>
      <c r="V33">
        <f t="shared" si="14"/>
        <v>42005</v>
      </c>
      <c r="W33">
        <f t="shared" si="35"/>
        <v>49505</v>
      </c>
      <c r="X33">
        <f t="shared" si="36"/>
        <v>3758.9892258425002</v>
      </c>
      <c r="Y33">
        <f t="shared" si="15"/>
        <v>56505</v>
      </c>
      <c r="Z33">
        <f t="shared" si="15"/>
        <v>54905</v>
      </c>
      <c r="AA33">
        <f t="shared" si="15"/>
        <v>53004.999999999993</v>
      </c>
      <c r="AB33">
        <f t="shared" si="37"/>
        <v>54805</v>
      </c>
      <c r="AC33">
        <f t="shared" si="38"/>
        <v>1011.5993936995701</v>
      </c>
      <c r="AD33">
        <f t="shared" si="16"/>
        <v>107305</v>
      </c>
      <c r="AE33">
        <f t="shared" si="16"/>
        <v>99305</v>
      </c>
      <c r="AF33">
        <f t="shared" si="16"/>
        <v>90305</v>
      </c>
      <c r="AG33">
        <f t="shared" si="39"/>
        <v>98971.666666666672</v>
      </c>
      <c r="AH33">
        <f t="shared" si="40"/>
        <v>4910.3066208854116</v>
      </c>
      <c r="AI33">
        <f t="shared" si="17"/>
        <v>305305</v>
      </c>
      <c r="AJ33">
        <f t="shared" si="17"/>
        <v>295305</v>
      </c>
      <c r="AK33">
        <f t="shared" si="17"/>
        <v>300305</v>
      </c>
      <c r="AL33">
        <f t="shared" si="41"/>
        <v>300305</v>
      </c>
      <c r="AM33">
        <f t="shared" si="42"/>
        <v>2886.7513459481288</v>
      </c>
      <c r="AN33">
        <f t="shared" si="18"/>
        <v>443305</v>
      </c>
      <c r="AO33">
        <f t="shared" si="18"/>
        <v>443305</v>
      </c>
      <c r="AP33">
        <f t="shared" si="18"/>
        <v>443305</v>
      </c>
      <c r="AQ33">
        <f t="shared" si="43"/>
        <v>443305</v>
      </c>
      <c r="AR33">
        <f t="shared" si="44"/>
        <v>0</v>
      </c>
      <c r="AS33">
        <f t="shared" si="19"/>
        <v>893305</v>
      </c>
      <c r="AT33">
        <f t="shared" si="19"/>
        <v>927305</v>
      </c>
      <c r="AU33">
        <f t="shared" si="19"/>
        <v>862305</v>
      </c>
      <c r="AV33">
        <f t="shared" si="45"/>
        <v>894305</v>
      </c>
      <c r="AW33">
        <f t="shared" si="46"/>
        <v>18770.544300401449</v>
      </c>
      <c r="AX33">
        <f t="shared" si="20"/>
        <v>2110305</v>
      </c>
      <c r="AY33">
        <f t="shared" si="20"/>
        <v>1870305</v>
      </c>
      <c r="AZ33">
        <f t="shared" si="20"/>
        <v>2000305</v>
      </c>
      <c r="BA33">
        <f t="shared" si="47"/>
        <v>1993638.3333333333</v>
      </c>
      <c r="BB33">
        <f t="shared" si="48"/>
        <v>69362.173488949382</v>
      </c>
      <c r="BC33">
        <f t="shared" si="49"/>
        <v>1390305</v>
      </c>
      <c r="BD33">
        <f t="shared" si="49"/>
        <v>1730305</v>
      </c>
      <c r="BE33">
        <f t="shared" si="49"/>
        <v>1910305</v>
      </c>
      <c r="BF33">
        <f>AVERAGE(BC33:BE33)</f>
        <v>1676971.6666666667</v>
      </c>
      <c r="BG33">
        <f>STDEV(BC33:BE33)/SQRT(COUNT(BC33:BE33))</f>
        <v>152461.28834705713</v>
      </c>
    </row>
    <row r="34" spans="1:59" x14ac:dyDescent="0.25">
      <c r="A34">
        <v>800</v>
      </c>
      <c r="B34">
        <f t="shared" si="21"/>
        <v>55605</v>
      </c>
      <c r="C34">
        <f t="shared" si="22"/>
        <v>46105</v>
      </c>
      <c r="D34">
        <f t="shared" si="23"/>
        <v>73771.666666666672</v>
      </c>
      <c r="E34">
        <f t="shared" si="24"/>
        <v>216805</v>
      </c>
      <c r="F34">
        <f t="shared" si="25"/>
        <v>573305</v>
      </c>
      <c r="G34">
        <f t="shared" si="26"/>
        <v>1333638.3333333333</v>
      </c>
      <c r="H34">
        <f t="shared" si="27"/>
        <v>2566971.6666666665</v>
      </c>
      <c r="I34">
        <f>BF34</f>
        <v>1233638.3333333333</v>
      </c>
      <c r="J34">
        <f t="shared" si="28"/>
        <v>1705.8722109231976</v>
      </c>
      <c r="K34">
        <f t="shared" si="29"/>
        <v>1931.3207915827966</v>
      </c>
      <c r="L34">
        <f t="shared" si="30"/>
        <v>898.76458418085087</v>
      </c>
      <c r="M34">
        <f t="shared" si="31"/>
        <v>866.02540378443871</v>
      </c>
      <c r="N34">
        <f t="shared" si="32"/>
        <v>2886.7513459481288</v>
      </c>
      <c r="O34">
        <f t="shared" si="33"/>
        <v>49777.28174356027</v>
      </c>
      <c r="P34">
        <f t="shared" si="34"/>
        <v>105882.53449512395</v>
      </c>
      <c r="Q34">
        <f>BG34</f>
        <v>63333.333333333336</v>
      </c>
      <c r="S34">
        <v>800</v>
      </c>
      <c r="T34">
        <f t="shared" si="14"/>
        <v>58905</v>
      </c>
      <c r="U34">
        <f t="shared" si="14"/>
        <v>53205</v>
      </c>
      <c r="V34">
        <f t="shared" si="14"/>
        <v>54705.000000000007</v>
      </c>
      <c r="W34">
        <f t="shared" si="35"/>
        <v>55605</v>
      </c>
      <c r="X34">
        <f t="shared" si="36"/>
        <v>1705.8722109231976</v>
      </c>
      <c r="Y34">
        <f t="shared" si="15"/>
        <v>44805</v>
      </c>
      <c r="Z34">
        <f t="shared" si="15"/>
        <v>49905</v>
      </c>
      <c r="AA34">
        <f t="shared" si="15"/>
        <v>43605</v>
      </c>
      <c r="AB34">
        <f t="shared" si="37"/>
        <v>46105</v>
      </c>
      <c r="AC34">
        <f t="shared" si="38"/>
        <v>1931.3207915827966</v>
      </c>
      <c r="AD34">
        <f t="shared" si="16"/>
        <v>75405</v>
      </c>
      <c r="AE34">
        <f t="shared" si="16"/>
        <v>73605</v>
      </c>
      <c r="AF34">
        <f t="shared" si="16"/>
        <v>72305</v>
      </c>
      <c r="AG34">
        <f t="shared" si="39"/>
        <v>73771.666666666672</v>
      </c>
      <c r="AH34">
        <f t="shared" si="40"/>
        <v>898.76458418085087</v>
      </c>
      <c r="AI34">
        <f t="shared" si="17"/>
        <v>216805</v>
      </c>
      <c r="AJ34">
        <f t="shared" si="17"/>
        <v>218305</v>
      </c>
      <c r="AK34">
        <f t="shared" si="17"/>
        <v>215305</v>
      </c>
      <c r="AL34">
        <f t="shared" si="41"/>
        <v>216805</v>
      </c>
      <c r="AM34">
        <f t="shared" si="42"/>
        <v>866.02540378443871</v>
      </c>
      <c r="AN34">
        <f t="shared" si="18"/>
        <v>568305</v>
      </c>
      <c r="AO34">
        <f t="shared" si="18"/>
        <v>578305</v>
      </c>
      <c r="AP34">
        <f t="shared" si="18"/>
        <v>573305</v>
      </c>
      <c r="AQ34">
        <f t="shared" si="43"/>
        <v>573305</v>
      </c>
      <c r="AR34">
        <f t="shared" si="44"/>
        <v>2886.7513459481288</v>
      </c>
      <c r="AS34">
        <f t="shared" si="19"/>
        <v>1350305</v>
      </c>
      <c r="AT34">
        <f t="shared" si="19"/>
        <v>1240305</v>
      </c>
      <c r="AU34">
        <f t="shared" si="19"/>
        <v>1410305</v>
      </c>
      <c r="AV34">
        <f t="shared" si="45"/>
        <v>1333638.3333333333</v>
      </c>
      <c r="AW34">
        <f t="shared" si="46"/>
        <v>49777.28174356027</v>
      </c>
      <c r="AX34">
        <f t="shared" si="20"/>
        <v>2360305</v>
      </c>
      <c r="AY34">
        <f t="shared" si="20"/>
        <v>2710305</v>
      </c>
      <c r="AZ34">
        <f t="shared" si="20"/>
        <v>2630305</v>
      </c>
      <c r="BA34">
        <f t="shared" si="47"/>
        <v>2566971.6666666665</v>
      </c>
      <c r="BB34">
        <f t="shared" si="48"/>
        <v>105882.53449512395</v>
      </c>
      <c r="BC34">
        <f t="shared" si="49"/>
        <v>1110305</v>
      </c>
      <c r="BD34">
        <f t="shared" si="49"/>
        <v>1270305</v>
      </c>
      <c r="BE34">
        <f t="shared" si="49"/>
        <v>1320305</v>
      </c>
      <c r="BF34">
        <f>AVERAGE(BC34:BE34)</f>
        <v>1233638.3333333333</v>
      </c>
      <c r="BG34">
        <f>STDEV(BC34:BE34)/SQRT(COUNT(BC34:BE34))</f>
        <v>63333.333333333336</v>
      </c>
    </row>
    <row r="35" spans="1:59" x14ac:dyDescent="0.25">
      <c r="A35">
        <v>1900</v>
      </c>
      <c r="B35">
        <f t="shared" si="21"/>
        <v>50138.333333333336</v>
      </c>
      <c r="C35">
        <f t="shared" si="22"/>
        <v>18505</v>
      </c>
      <c r="D35">
        <f t="shared" si="23"/>
        <v>45905</v>
      </c>
      <c r="E35">
        <f t="shared" si="24"/>
        <v>163638.33333333334</v>
      </c>
      <c r="F35">
        <f t="shared" si="25"/>
        <v>697638.33333333337</v>
      </c>
      <c r="G35">
        <f t="shared" si="26"/>
        <v>1236971.6666666667</v>
      </c>
      <c r="H35">
        <f t="shared" si="27"/>
        <v>1703638.3333333333</v>
      </c>
      <c r="I35">
        <f>BF35</f>
        <v>1850305</v>
      </c>
      <c r="J35">
        <f t="shared" si="28"/>
        <v>3914.2190933966849</v>
      </c>
      <c r="K35">
        <f t="shared" si="29"/>
        <v>2074.4477176668815</v>
      </c>
      <c r="L35">
        <f t="shared" si="30"/>
        <v>2300.7245235649839</v>
      </c>
      <c r="M35">
        <f t="shared" si="31"/>
        <v>8412.9529760826426</v>
      </c>
      <c r="N35">
        <f t="shared" si="32"/>
        <v>31205.412635915869</v>
      </c>
      <c r="O35">
        <f t="shared" si="33"/>
        <v>58118.652580542308</v>
      </c>
      <c r="P35">
        <f t="shared" si="34"/>
        <v>68879.927732572745</v>
      </c>
      <c r="Q35">
        <f>BG35</f>
        <v>28867.513459481292</v>
      </c>
      <c r="S35">
        <v>1900</v>
      </c>
      <c r="T35">
        <f t="shared" si="14"/>
        <v>45405</v>
      </c>
      <c r="U35">
        <f t="shared" si="14"/>
        <v>47105</v>
      </c>
      <c r="V35">
        <f t="shared" si="14"/>
        <v>57905</v>
      </c>
      <c r="W35">
        <f t="shared" si="35"/>
        <v>50138.333333333336</v>
      </c>
      <c r="X35">
        <f t="shared" si="36"/>
        <v>3914.2190933966849</v>
      </c>
      <c r="Y35">
        <f t="shared" si="15"/>
        <v>17005</v>
      </c>
      <c r="Z35">
        <f t="shared" si="15"/>
        <v>22605</v>
      </c>
      <c r="AA35">
        <f t="shared" si="15"/>
        <v>15905</v>
      </c>
      <c r="AB35">
        <f t="shared" si="37"/>
        <v>18505</v>
      </c>
      <c r="AC35">
        <f t="shared" si="38"/>
        <v>2074.4477176668815</v>
      </c>
      <c r="AD35">
        <f t="shared" si="16"/>
        <v>43705</v>
      </c>
      <c r="AE35">
        <f t="shared" si="16"/>
        <v>50504.999999999993</v>
      </c>
      <c r="AF35">
        <f t="shared" si="16"/>
        <v>43505</v>
      </c>
      <c r="AG35">
        <f t="shared" si="39"/>
        <v>45905</v>
      </c>
      <c r="AH35">
        <f t="shared" si="40"/>
        <v>2300.7245235649839</v>
      </c>
      <c r="AI35">
        <f t="shared" si="17"/>
        <v>175305</v>
      </c>
      <c r="AJ35">
        <f t="shared" si="17"/>
        <v>168305</v>
      </c>
      <c r="AK35">
        <f t="shared" si="17"/>
        <v>147305</v>
      </c>
      <c r="AL35">
        <f t="shared" si="41"/>
        <v>163638.33333333334</v>
      </c>
      <c r="AM35">
        <f t="shared" si="42"/>
        <v>8412.9529760826426</v>
      </c>
      <c r="AN35">
        <f t="shared" si="18"/>
        <v>700305</v>
      </c>
      <c r="AO35">
        <f t="shared" si="18"/>
        <v>642305</v>
      </c>
      <c r="AP35">
        <f t="shared" si="18"/>
        <v>750305</v>
      </c>
      <c r="AQ35">
        <f t="shared" si="43"/>
        <v>697638.33333333337</v>
      </c>
      <c r="AR35">
        <f t="shared" si="44"/>
        <v>31205.412635915869</v>
      </c>
      <c r="AS35">
        <f t="shared" si="19"/>
        <v>1250305</v>
      </c>
      <c r="AT35">
        <f t="shared" si="19"/>
        <v>1130305</v>
      </c>
      <c r="AU35">
        <f t="shared" si="19"/>
        <v>1330305</v>
      </c>
      <c r="AV35">
        <f t="shared" si="45"/>
        <v>1236971.6666666667</v>
      </c>
      <c r="AW35">
        <f t="shared" si="46"/>
        <v>58118.652580542308</v>
      </c>
      <c r="AX35">
        <f t="shared" si="20"/>
        <v>1740305</v>
      </c>
      <c r="AY35">
        <f t="shared" si="20"/>
        <v>1570305</v>
      </c>
      <c r="AZ35">
        <f t="shared" si="20"/>
        <v>1800305</v>
      </c>
      <c r="BA35">
        <f t="shared" si="47"/>
        <v>1703638.3333333333</v>
      </c>
      <c r="BB35">
        <f t="shared" si="48"/>
        <v>68879.927732572745</v>
      </c>
      <c r="BC35">
        <f t="shared" si="49"/>
        <v>1900305</v>
      </c>
      <c r="BD35">
        <f t="shared" si="49"/>
        <v>1850305</v>
      </c>
      <c r="BE35">
        <f t="shared" si="49"/>
        <v>1800305</v>
      </c>
      <c r="BF35">
        <f>AVERAGE(BC35:BE35)</f>
        <v>1850305</v>
      </c>
      <c r="BG35">
        <f>STDEV(BC35:BE35)/SQRT(COUNT(BC35:BE35))</f>
        <v>28867.513459481292</v>
      </c>
    </row>
    <row r="36" spans="1:59" x14ac:dyDescent="0.25">
      <c r="A36">
        <v>3200</v>
      </c>
      <c r="B36">
        <f t="shared" si="21"/>
        <v>47038.333333333336</v>
      </c>
      <c r="C36">
        <f t="shared" si="22"/>
        <v>36038.333333333336</v>
      </c>
      <c r="D36">
        <f t="shared" si="23"/>
        <v>47538.333333333336</v>
      </c>
      <c r="E36">
        <f t="shared" si="24"/>
        <v>250638.33333333334</v>
      </c>
      <c r="F36">
        <f t="shared" si="25"/>
        <v>691971.66666666663</v>
      </c>
      <c r="G36">
        <f t="shared" si="26"/>
        <v>1393638.3333333333</v>
      </c>
      <c r="H36">
        <f t="shared" si="27"/>
        <v>1660305</v>
      </c>
      <c r="I36">
        <f>BF36</f>
        <v>729305</v>
      </c>
      <c r="J36">
        <f t="shared" si="28"/>
        <v>982.06132417708238</v>
      </c>
      <c r="K36">
        <f t="shared" si="29"/>
        <v>2228.103328942454</v>
      </c>
      <c r="L36">
        <f t="shared" si="30"/>
        <v>2649.1088648407372</v>
      </c>
      <c r="M36">
        <f t="shared" si="31"/>
        <v>6359.5946761129708</v>
      </c>
      <c r="N36">
        <f t="shared" si="32"/>
        <v>11095.544651395492</v>
      </c>
      <c r="O36">
        <f t="shared" si="33"/>
        <v>3333.3333333333335</v>
      </c>
      <c r="P36">
        <f t="shared" si="34"/>
        <v>148436.2938547488</v>
      </c>
      <c r="Q36">
        <f>BG36</f>
        <v>95196.288443055033</v>
      </c>
      <c r="S36">
        <v>3200</v>
      </c>
      <c r="T36">
        <f t="shared" si="14"/>
        <v>48705</v>
      </c>
      <c r="U36">
        <f t="shared" si="14"/>
        <v>45305</v>
      </c>
      <c r="V36">
        <f t="shared" si="14"/>
        <v>47105</v>
      </c>
      <c r="W36">
        <f t="shared" si="35"/>
        <v>47038.333333333336</v>
      </c>
      <c r="X36">
        <f t="shared" si="36"/>
        <v>982.06132417708238</v>
      </c>
      <c r="Y36">
        <f t="shared" si="15"/>
        <v>31705</v>
      </c>
      <c r="Z36">
        <f t="shared" si="15"/>
        <v>39105</v>
      </c>
      <c r="AA36">
        <f t="shared" si="15"/>
        <v>37305</v>
      </c>
      <c r="AB36">
        <f t="shared" si="37"/>
        <v>36038.333333333336</v>
      </c>
      <c r="AC36">
        <f t="shared" si="38"/>
        <v>2228.103328942454</v>
      </c>
      <c r="AD36">
        <f t="shared" si="16"/>
        <v>45405</v>
      </c>
      <c r="AE36">
        <f t="shared" si="16"/>
        <v>44405</v>
      </c>
      <c r="AF36">
        <f t="shared" si="16"/>
        <v>52805</v>
      </c>
      <c r="AG36">
        <f t="shared" si="39"/>
        <v>47538.333333333336</v>
      </c>
      <c r="AH36">
        <f t="shared" si="40"/>
        <v>2649.1088648407372</v>
      </c>
      <c r="AI36">
        <f t="shared" si="17"/>
        <v>263305</v>
      </c>
      <c r="AJ36">
        <f t="shared" si="17"/>
        <v>243305</v>
      </c>
      <c r="AK36">
        <f t="shared" si="17"/>
        <v>245305</v>
      </c>
      <c r="AL36">
        <f t="shared" si="41"/>
        <v>250638.33333333334</v>
      </c>
      <c r="AM36">
        <f t="shared" si="42"/>
        <v>6359.5946761129708</v>
      </c>
      <c r="AN36">
        <f t="shared" si="18"/>
        <v>695305</v>
      </c>
      <c r="AO36">
        <f t="shared" si="18"/>
        <v>671305</v>
      </c>
      <c r="AP36">
        <f t="shared" si="18"/>
        <v>709305</v>
      </c>
      <c r="AQ36">
        <f t="shared" si="43"/>
        <v>691971.66666666663</v>
      </c>
      <c r="AR36">
        <f t="shared" si="44"/>
        <v>11095.544651395492</v>
      </c>
      <c r="AS36">
        <f t="shared" si="19"/>
        <v>1390305</v>
      </c>
      <c r="AT36">
        <f t="shared" si="19"/>
        <v>1400305</v>
      </c>
      <c r="AU36">
        <f t="shared" si="19"/>
        <v>1390305</v>
      </c>
      <c r="AV36">
        <f t="shared" si="45"/>
        <v>1393638.3333333333</v>
      </c>
      <c r="AW36">
        <f t="shared" si="46"/>
        <v>3333.3333333333335</v>
      </c>
      <c r="AX36">
        <f t="shared" si="20"/>
        <v>1750305</v>
      </c>
      <c r="AY36">
        <f t="shared" si="20"/>
        <v>1370305</v>
      </c>
      <c r="AZ36">
        <f t="shared" si="20"/>
        <v>1860305</v>
      </c>
      <c r="BA36">
        <f t="shared" si="47"/>
        <v>1660305</v>
      </c>
      <c r="BB36">
        <f t="shared" si="48"/>
        <v>148436.2938547488</v>
      </c>
      <c r="BC36">
        <f t="shared" si="49"/>
        <v>558305</v>
      </c>
      <c r="BD36">
        <f t="shared" si="49"/>
        <v>742305</v>
      </c>
      <c r="BE36">
        <f t="shared" si="49"/>
        <v>887305</v>
      </c>
      <c r="BF36">
        <f>AVERAGE(BC36:BE36)</f>
        <v>729305</v>
      </c>
      <c r="BG36">
        <f>STDEV(BC36:BE36)/SQRT(COUNT(BC36:BE36))</f>
        <v>95196.288443055033</v>
      </c>
    </row>
    <row r="39" spans="1:59" x14ac:dyDescent="0.25">
      <c r="A39" s="4" t="s">
        <v>14</v>
      </c>
      <c r="B39" s="5">
        <v>0</v>
      </c>
      <c r="C39" s="5">
        <v>2</v>
      </c>
      <c r="D39" s="5">
        <v>3</v>
      </c>
      <c r="E39" s="5">
        <v>5</v>
      </c>
      <c r="F39" s="5">
        <v>7</v>
      </c>
      <c r="G39" s="5">
        <v>10</v>
      </c>
      <c r="H39" s="5">
        <v>13</v>
      </c>
      <c r="I39" s="5">
        <v>15</v>
      </c>
      <c r="J39" s="5">
        <v>0</v>
      </c>
      <c r="K39" s="5">
        <v>2</v>
      </c>
      <c r="L39" s="5">
        <v>3</v>
      </c>
      <c r="M39" s="5">
        <v>5</v>
      </c>
      <c r="N39" s="5">
        <v>7</v>
      </c>
      <c r="O39" s="5">
        <v>10</v>
      </c>
      <c r="P39" s="5">
        <v>13</v>
      </c>
      <c r="Q39" s="5">
        <v>15</v>
      </c>
      <c r="S39" s="4" t="s">
        <v>14</v>
      </c>
      <c r="T39" t="s">
        <v>0</v>
      </c>
      <c r="Y39" t="s">
        <v>5</v>
      </c>
      <c r="AD39" t="s">
        <v>6</v>
      </c>
      <c r="AI39" t="s">
        <v>4</v>
      </c>
      <c r="AN39" t="s">
        <v>7</v>
      </c>
      <c r="AS39" t="s">
        <v>3</v>
      </c>
      <c r="AX39" t="s">
        <v>8</v>
      </c>
      <c r="BC39" t="s">
        <v>9</v>
      </c>
    </row>
    <row r="40" spans="1:59" x14ac:dyDescent="0.25">
      <c r="T40">
        <v>1</v>
      </c>
      <c r="U40">
        <v>2</v>
      </c>
      <c r="V40">
        <v>3</v>
      </c>
      <c r="W40" t="s">
        <v>1</v>
      </c>
      <c r="X40" t="s">
        <v>2</v>
      </c>
      <c r="Y40">
        <v>1</v>
      </c>
      <c r="Z40">
        <v>2</v>
      </c>
      <c r="AA40">
        <v>3</v>
      </c>
      <c r="AB40" t="s">
        <v>1</v>
      </c>
      <c r="AC40" t="s">
        <v>2</v>
      </c>
      <c r="AD40">
        <v>1</v>
      </c>
      <c r="AE40">
        <v>2</v>
      </c>
      <c r="AF40">
        <v>3</v>
      </c>
      <c r="AG40" t="s">
        <v>1</v>
      </c>
      <c r="AH40" t="s">
        <v>2</v>
      </c>
      <c r="AI40">
        <v>1</v>
      </c>
      <c r="AJ40">
        <v>2</v>
      </c>
      <c r="AK40">
        <v>3</v>
      </c>
      <c r="AL40" t="s">
        <v>1</v>
      </c>
      <c r="AM40" t="s">
        <v>2</v>
      </c>
      <c r="AN40">
        <v>1</v>
      </c>
      <c r="AO40">
        <v>2</v>
      </c>
      <c r="AP40">
        <v>3</v>
      </c>
      <c r="AQ40" t="s">
        <v>1</v>
      </c>
      <c r="AR40" t="s">
        <v>2</v>
      </c>
      <c r="AS40">
        <v>1</v>
      </c>
      <c r="AT40">
        <v>2</v>
      </c>
      <c r="AU40">
        <v>3</v>
      </c>
      <c r="AV40" t="s">
        <v>1</v>
      </c>
      <c r="AW40" t="s">
        <v>2</v>
      </c>
      <c r="AX40">
        <v>1</v>
      </c>
      <c r="AY40">
        <v>2</v>
      </c>
      <c r="AZ40">
        <v>3</v>
      </c>
      <c r="BA40" t="s">
        <v>1</v>
      </c>
      <c r="BB40" t="s">
        <v>2</v>
      </c>
      <c r="BC40">
        <v>1</v>
      </c>
      <c r="BD40">
        <v>2</v>
      </c>
      <c r="BE40">
        <v>3</v>
      </c>
      <c r="BF40" t="s">
        <v>1</v>
      </c>
      <c r="BG40" t="s">
        <v>2</v>
      </c>
    </row>
    <row r="41" spans="1:59" x14ac:dyDescent="0.25">
      <c r="A41">
        <v>1</v>
      </c>
      <c r="B41">
        <f>W41</f>
        <v>11.347881201505908</v>
      </c>
      <c r="C41">
        <f>AB41</f>
        <v>9.8302072947396777</v>
      </c>
      <c r="D41">
        <f>AG41</f>
        <v>10.357602494403496</v>
      </c>
      <c r="E41">
        <f>AL41</f>
        <v>12.824554327489944</v>
      </c>
      <c r="F41">
        <f>AQ41</f>
        <v>12.955818473020477</v>
      </c>
      <c r="G41">
        <f>AV41</f>
        <v>12.335014352780272</v>
      </c>
      <c r="H41">
        <f>BA41</f>
        <v>11.677439213229363</v>
      </c>
      <c r="J41">
        <f>X41</f>
        <v>1.5150888034339373E-2</v>
      </c>
      <c r="K41">
        <f>AC41</f>
        <v>6.0599130001801685E-2</v>
      </c>
      <c r="L41">
        <f>AH41</f>
        <v>5.8465701382079599E-2</v>
      </c>
      <c r="M41">
        <f>AM41</f>
        <v>8.0356754658889695E-2</v>
      </c>
      <c r="N41">
        <f>AR41</f>
        <v>5.4558259651793541E-3</v>
      </c>
      <c r="O41">
        <f>AW41</f>
        <v>7.0339677752212337E-2</v>
      </c>
      <c r="P41">
        <f>BB41</f>
        <v>0.1117681755460041</v>
      </c>
      <c r="S41">
        <v>1</v>
      </c>
      <c r="T41">
        <f t="shared" ref="T41:V55" si="50">LN(T22)</f>
        <v>11.357498971638918</v>
      </c>
      <c r="U41">
        <f t="shared" si="50"/>
        <v>11.318187138161186</v>
      </c>
      <c r="V41">
        <f t="shared" si="50"/>
        <v>11.367957494717622</v>
      </c>
      <c r="W41">
        <f>AVERAGE(T41:V41)</f>
        <v>11.347881201505908</v>
      </c>
      <c r="X41">
        <f>STDEV(T41:V41)/SQRT(COUNT(T41:V41))</f>
        <v>1.5150888034339373E-2</v>
      </c>
      <c r="Y41">
        <f t="shared" ref="Y41:AA55" si="51">LN(Y22)</f>
        <v>9.7234633547908569</v>
      </c>
      <c r="Z41">
        <f t="shared" si="51"/>
        <v>9.8338694856552582</v>
      </c>
      <c r="AA41">
        <f t="shared" si="51"/>
        <v>9.933289043772918</v>
      </c>
      <c r="AB41">
        <f>AVERAGE(Y41:AA41)</f>
        <v>9.8302072947396777</v>
      </c>
      <c r="AC41">
        <f>STDEV(Y41:AA41)/SQRT(COUNT(Y41:AA41))</f>
        <v>6.0599130001801685E-2</v>
      </c>
      <c r="AD41">
        <f t="shared" ref="AD41:AF55" si="52">LN(AD22)</f>
        <v>10.278665259705836</v>
      </c>
      <c r="AE41">
        <f t="shared" si="52"/>
        <v>10.322362347554209</v>
      </c>
      <c r="AF41">
        <f t="shared" si="52"/>
        <v>10.471779875950448</v>
      </c>
      <c r="AG41">
        <f>AVERAGE(AD41:AF41)</f>
        <v>10.357602494403496</v>
      </c>
      <c r="AH41">
        <f>STDEV(AD41:AF41)/SQRT(COUNT(AD41:AF41))</f>
        <v>5.8465701382079599E-2</v>
      </c>
      <c r="AI41">
        <f t="shared" ref="AI41:AK55" si="53">LN(AI22)</f>
        <v>12.811221598687395</v>
      </c>
      <c r="AJ41">
        <f t="shared" si="53"/>
        <v>12.692518482770616</v>
      </c>
      <c r="AK41">
        <f t="shared" si="53"/>
        <v>12.96992290101182</v>
      </c>
      <c r="AL41">
        <f>AVERAGE(AI41:AK41)</f>
        <v>12.824554327489944</v>
      </c>
      <c r="AM41">
        <f>STDEV(AI41:AK41)/SQRT(COUNT(AI41:AK41))</f>
        <v>8.0356754658889695E-2</v>
      </c>
      <c r="AN41">
        <f t="shared" ref="AN41:AP55" si="54">LN(AN22)</f>
        <v>12.946353857724056</v>
      </c>
      <c r="AO41">
        <f t="shared" si="54"/>
        <v>12.965253322944418</v>
      </c>
      <c r="AP41">
        <f t="shared" si="54"/>
        <v>12.955848238392951</v>
      </c>
      <c r="AQ41">
        <f>AVERAGE(AN41:AP41)</f>
        <v>12.955818473020477</v>
      </c>
      <c r="AR41">
        <f>STDEV(AN41:AP41)/SQRT(COUNT(AN41:AP41))</f>
        <v>5.4558259651793541E-3</v>
      </c>
      <c r="AS41">
        <f t="shared" ref="AS41:AU55" si="55">LN(AS22)</f>
        <v>12.202591593693517</v>
      </c>
      <c r="AT41">
        <f t="shared" si="55"/>
        <v>12.360101889412958</v>
      </c>
      <c r="AU41">
        <f t="shared" si="55"/>
        <v>12.442349575234346</v>
      </c>
      <c r="AV41">
        <f>AVERAGE(AS41:AU41)</f>
        <v>12.335014352780272</v>
      </c>
      <c r="AW41">
        <f>STDEV(AS41:AU41)/SQRT(COUNT(AS41:AU41))</f>
        <v>7.0339677752212337E-2</v>
      </c>
      <c r="AX41">
        <f t="shared" ref="AX41:AZ55" si="56">LN(AX22)</f>
        <v>11.77763313536213</v>
      </c>
      <c r="AY41">
        <f t="shared" si="56"/>
        <v>11.800395014840685</v>
      </c>
      <c r="AZ41">
        <f t="shared" si="56"/>
        <v>11.454289489485271</v>
      </c>
      <c r="BA41">
        <f>AVERAGE(AX41:AZ41)</f>
        <v>11.677439213229363</v>
      </c>
      <c r="BB41">
        <f>STDEV(AX41:AZ41)/SQRT(COUNT(AX41:AZ41))</f>
        <v>0.1117681755460041</v>
      </c>
    </row>
    <row r="42" spans="1:59" x14ac:dyDescent="0.25">
      <c r="A42">
        <v>2</v>
      </c>
      <c r="B42">
        <f t="shared" ref="B42:B55" si="57">W42</f>
        <v>11.498240399738792</v>
      </c>
      <c r="C42">
        <f t="shared" ref="C42:C55" si="58">AB42</f>
        <v>10.041846727823575</v>
      </c>
      <c r="D42">
        <f t="shared" ref="D42:D55" si="59">AG42</f>
        <v>10.406635834539093</v>
      </c>
      <c r="E42">
        <f t="shared" ref="E42:E55" si="60">AL42</f>
        <v>12.224360004090933</v>
      </c>
      <c r="F42">
        <f t="shared" ref="F42:F55" si="61">AQ42</f>
        <v>13.597004644650619</v>
      </c>
      <c r="G42">
        <f t="shared" ref="G42:G55" si="62">AV42</f>
        <v>13.248558941414586</v>
      </c>
      <c r="H42">
        <f t="shared" ref="H42:H55" si="63">BA42</f>
        <v>12.569747569446429</v>
      </c>
      <c r="J42">
        <f t="shared" ref="J42:J55" si="64">X42</f>
        <v>8.5190126116790679E-2</v>
      </c>
      <c r="K42">
        <f t="shared" ref="K42:K55" si="65">AC42</f>
        <v>0.25070000051126096</v>
      </c>
      <c r="L42">
        <f t="shared" ref="L42:L55" si="66">AH42</f>
        <v>0.12803439916801274</v>
      </c>
      <c r="M42">
        <f t="shared" ref="M42:M55" si="67">AM42</f>
        <v>3.7178142176426031E-2</v>
      </c>
      <c r="N42">
        <f t="shared" ref="N42:N55" si="68">AR42</f>
        <v>1.7781083857251037E-2</v>
      </c>
      <c r="O42">
        <f t="shared" ref="O42:O55" si="69">AW42</f>
        <v>2.6020630244894895E-2</v>
      </c>
      <c r="P42">
        <f t="shared" ref="P42:P55" si="70">BB42</f>
        <v>1.7056977265025718E-2</v>
      </c>
      <c r="S42">
        <v>2</v>
      </c>
      <c r="T42">
        <f t="shared" si="50"/>
        <v>11.583430525855583</v>
      </c>
      <c r="U42">
        <f t="shared" si="50"/>
        <v>11.327860147505211</v>
      </c>
      <c r="V42">
        <f t="shared" si="50"/>
        <v>11.583430525855583</v>
      </c>
      <c r="W42">
        <f>AVERAGE(T42:V42)</f>
        <v>11.498240399738792</v>
      </c>
      <c r="X42">
        <f t="shared" ref="X42:X55" si="71">STDEV(T42:V42)/SQRT(COUNT(T42:V42))</f>
        <v>8.5190126116790679E-2</v>
      </c>
      <c r="Y42">
        <f t="shared" si="51"/>
        <v>9.6359348513795133</v>
      </c>
      <c r="Z42">
        <f t="shared" si="51"/>
        <v>9.9898945802768662</v>
      </c>
      <c r="AA42">
        <f t="shared" si="51"/>
        <v>10.499710751814348</v>
      </c>
      <c r="AB42">
        <f t="shared" ref="AB42:AB55" si="72">AVERAGE(Y42:AA42)</f>
        <v>10.041846727823575</v>
      </c>
      <c r="AC42">
        <f t="shared" ref="AC42:AC55" si="73">STDEV(Y42:AA42)/SQRT(COUNT(Y42:AA42))</f>
        <v>0.25070000051126096</v>
      </c>
      <c r="AD42">
        <f t="shared" si="52"/>
        <v>10.222123085309558</v>
      </c>
      <c r="AE42">
        <f t="shared" si="52"/>
        <v>10.345123856949121</v>
      </c>
      <c r="AF42">
        <f t="shared" si="52"/>
        <v>10.652660561358601</v>
      </c>
      <c r="AG42">
        <f t="shared" ref="AG42:AG55" si="74">AVERAGE(AD42:AF42)</f>
        <v>10.406635834539093</v>
      </c>
      <c r="AH42">
        <f t="shared" ref="AH42:AH55" si="75">STDEV(AD42:AF42)/SQRT(COUNT(AD42:AF42))</f>
        <v>0.12803439916801274</v>
      </c>
      <c r="AI42">
        <f t="shared" si="53"/>
        <v>12.232251957313476</v>
      </c>
      <c r="AJ42">
        <f t="shared" si="53"/>
        <v>12.284444727716512</v>
      </c>
      <c r="AK42">
        <f t="shared" si="53"/>
        <v>12.156383327242809</v>
      </c>
      <c r="AL42">
        <f t="shared" ref="AL42:AL55" si="76">AVERAGE(AI42:AK42)</f>
        <v>12.224360004090933</v>
      </c>
      <c r="AM42">
        <f t="shared" ref="AM42:AM55" si="77">STDEV(AI42:AK42)/SQRT(COUNT(AI42:AK42))</f>
        <v>3.7178142176426031E-2</v>
      </c>
      <c r="AN42">
        <f t="shared" si="54"/>
        <v>13.562300763181995</v>
      </c>
      <c r="AO42">
        <f t="shared" si="54"/>
        <v>13.60763116438142</v>
      </c>
      <c r="AP42">
        <f t="shared" si="54"/>
        <v>13.621082006388445</v>
      </c>
      <c r="AQ42">
        <f t="shared" ref="AQ42:AQ55" si="78">AVERAGE(AN42:AP42)</f>
        <v>13.597004644650619</v>
      </c>
      <c r="AR42">
        <f t="shared" ref="AR42:AR55" si="79">STDEV(AN42:AP42)/SQRT(COUNT(AN42:AP42))</f>
        <v>1.7781083857251037E-2</v>
      </c>
      <c r="AS42">
        <f t="shared" si="55"/>
        <v>13.236236557304386</v>
      </c>
      <c r="AT42">
        <f t="shared" si="55"/>
        <v>13.210932706822247</v>
      </c>
      <c r="AU42">
        <f t="shared" si="55"/>
        <v>13.29850756011713</v>
      </c>
      <c r="AV42">
        <f t="shared" ref="AV42:AV55" si="80">AVERAGE(AS42:AU42)</f>
        <v>13.248558941414586</v>
      </c>
      <c r="AW42">
        <f t="shared" ref="AW42:AW55" si="81">STDEV(AS42:AU42)/SQRT(COUNT(AS42:AU42))</f>
        <v>2.6020630244894895E-2</v>
      </c>
      <c r="AX42">
        <f t="shared" si="56"/>
        <v>12.570038446460309</v>
      </c>
      <c r="AY42">
        <f t="shared" si="56"/>
        <v>12.599144608208345</v>
      </c>
      <c r="AZ42">
        <f t="shared" si="56"/>
        <v>12.540059653670632</v>
      </c>
      <c r="BA42">
        <f t="shared" ref="BA42:BA55" si="82">AVERAGE(AX42:AZ42)</f>
        <v>12.569747569446429</v>
      </c>
      <c r="BB42">
        <f t="shared" ref="BB42:BB55" si="83">STDEV(AX42:AZ42)/SQRT(COUNT(AX42:AZ42))</f>
        <v>1.7056977265025718E-2</v>
      </c>
    </row>
    <row r="43" spans="1:59" x14ac:dyDescent="0.25">
      <c r="A43">
        <v>3</v>
      </c>
      <c r="B43">
        <f t="shared" si="57"/>
        <v>11.245622047593974</v>
      </c>
      <c r="C43">
        <f t="shared" si="58"/>
        <v>10.414333622667817</v>
      </c>
      <c r="D43">
        <f t="shared" si="59"/>
        <v>10.586853427819129</v>
      </c>
      <c r="E43">
        <f t="shared" si="60"/>
        <v>11.801499080669762</v>
      </c>
      <c r="F43">
        <f t="shared" si="61"/>
        <v>13.666159023972725</v>
      </c>
      <c r="G43">
        <f t="shared" si="62"/>
        <v>14.506670436611577</v>
      </c>
      <c r="H43">
        <f t="shared" si="63"/>
        <v>14.444208650457691</v>
      </c>
      <c r="J43">
        <f t="shared" si="64"/>
        <v>4.0547481385531443E-2</v>
      </c>
      <c r="K43">
        <f t="shared" si="65"/>
        <v>0.10217745790781184</v>
      </c>
      <c r="L43">
        <f t="shared" si="66"/>
        <v>5.6749520612623595E-2</v>
      </c>
      <c r="M43">
        <f t="shared" si="67"/>
        <v>7.9555878327832563E-2</v>
      </c>
      <c r="N43">
        <f t="shared" si="68"/>
        <v>6.7035423731329801E-3</v>
      </c>
      <c r="O43">
        <f t="shared" si="69"/>
        <v>2.1738153456246606E-2</v>
      </c>
      <c r="P43">
        <f t="shared" si="70"/>
        <v>5.2359537458121864E-2</v>
      </c>
      <c r="S43">
        <v>3</v>
      </c>
      <c r="T43">
        <f t="shared" si="50"/>
        <v>11.326656125928176</v>
      </c>
      <c r="U43">
        <f t="shared" si="50"/>
        <v>11.207825918481378</v>
      </c>
      <c r="V43">
        <f t="shared" si="50"/>
        <v>11.202384098372365</v>
      </c>
      <c r="W43">
        <f t="shared" ref="W43:W55" si="84">AVERAGE(T43:V43)</f>
        <v>11.245622047593974</v>
      </c>
      <c r="X43">
        <f t="shared" si="71"/>
        <v>4.0547481385531443E-2</v>
      </c>
      <c r="Y43">
        <f t="shared" si="51"/>
        <v>10.534892299260504</v>
      </c>
      <c r="Z43">
        <f t="shared" si="51"/>
        <v>10.211156058920025</v>
      </c>
      <c r="AA43">
        <f t="shared" si="51"/>
        <v>10.496952509822922</v>
      </c>
      <c r="AB43">
        <f t="shared" si="72"/>
        <v>10.414333622667817</v>
      </c>
      <c r="AC43">
        <f t="shared" si="73"/>
        <v>0.10217745790781184</v>
      </c>
      <c r="AD43">
        <f t="shared" si="52"/>
        <v>10.488631840544418</v>
      </c>
      <c r="AE43">
        <f t="shared" si="52"/>
        <v>10.685217791014589</v>
      </c>
      <c r="AF43">
        <f t="shared" si="52"/>
        <v>10.586710651898381</v>
      </c>
      <c r="AG43">
        <f t="shared" si="74"/>
        <v>10.586853427819129</v>
      </c>
      <c r="AH43">
        <f t="shared" si="75"/>
        <v>5.6749520612623595E-2</v>
      </c>
      <c r="AI43">
        <f t="shared" si="53"/>
        <v>11.672532659479065</v>
      </c>
      <c r="AJ43">
        <f t="shared" si="53"/>
        <v>11.94668644223324</v>
      </c>
      <c r="AK43">
        <f t="shared" si="53"/>
        <v>11.785278140296985</v>
      </c>
      <c r="AL43">
        <f t="shared" si="76"/>
        <v>11.801499080669762</v>
      </c>
      <c r="AM43">
        <f t="shared" si="77"/>
        <v>7.9555878327832563E-2</v>
      </c>
      <c r="AN43">
        <f t="shared" si="54"/>
        <v>13.65452574522504</v>
      </c>
      <c r="AO43">
        <f t="shared" si="54"/>
        <v>13.677747366754502</v>
      </c>
      <c r="AP43">
        <f t="shared" si="54"/>
        <v>13.666203959938635</v>
      </c>
      <c r="AQ43">
        <f t="shared" si="78"/>
        <v>13.666159023972725</v>
      </c>
      <c r="AR43">
        <f t="shared" si="79"/>
        <v>6.7035423731329801E-3</v>
      </c>
      <c r="AS43">
        <f t="shared" si="55"/>
        <v>14.467994585554644</v>
      </c>
      <c r="AT43">
        <f t="shared" si="55"/>
        <v>14.543206497382808</v>
      </c>
      <c r="AU43">
        <f t="shared" si="55"/>
        <v>14.508810226897277</v>
      </c>
      <c r="AV43">
        <f t="shared" si="80"/>
        <v>14.506670436611577</v>
      </c>
      <c r="AW43">
        <f t="shared" si="81"/>
        <v>2.1738153456246606E-2</v>
      </c>
      <c r="AX43">
        <f t="shared" si="56"/>
        <v>14.446944555690166</v>
      </c>
      <c r="AY43">
        <f t="shared" si="56"/>
        <v>14.533499120535676</v>
      </c>
      <c r="AZ43">
        <f t="shared" si="56"/>
        <v>14.352182275147229</v>
      </c>
      <c r="BA43">
        <f t="shared" si="82"/>
        <v>14.444208650457691</v>
      </c>
      <c r="BB43">
        <f t="shared" si="83"/>
        <v>5.2359537458121864E-2</v>
      </c>
    </row>
    <row r="44" spans="1:59" x14ac:dyDescent="0.25">
      <c r="A44">
        <v>4</v>
      </c>
      <c r="B44">
        <f t="shared" si="57"/>
        <v>10.816690319075057</v>
      </c>
      <c r="C44">
        <f t="shared" si="58"/>
        <v>9.8138593004510835</v>
      </c>
      <c r="D44">
        <f t="shared" si="59"/>
        <v>10.731892188092667</v>
      </c>
      <c r="E44">
        <f t="shared" si="60"/>
        <v>12.002692075944042</v>
      </c>
      <c r="F44">
        <f t="shared" si="61"/>
        <v>13.453441616889327</v>
      </c>
      <c r="G44">
        <f t="shared" si="62"/>
        <v>14.025938314168117</v>
      </c>
      <c r="H44">
        <f t="shared" si="63"/>
        <v>14.346606007371891</v>
      </c>
      <c r="J44">
        <f t="shared" si="64"/>
        <v>7.5681872487544044E-2</v>
      </c>
      <c r="K44">
        <f t="shared" si="65"/>
        <v>0.10777657498561745</v>
      </c>
      <c r="L44">
        <f t="shared" si="66"/>
        <v>4.8985613425111096E-2</v>
      </c>
      <c r="M44">
        <f t="shared" si="67"/>
        <v>5.2549323628654242E-2</v>
      </c>
      <c r="N44">
        <f t="shared" si="68"/>
        <v>4.4959471125351355E-2</v>
      </c>
      <c r="O44">
        <f t="shared" si="69"/>
        <v>4.7475459702215519E-2</v>
      </c>
      <c r="P44">
        <f t="shared" si="70"/>
        <v>4.1094697019924353E-2</v>
      </c>
      <c r="S44">
        <v>4</v>
      </c>
      <c r="T44">
        <f t="shared" si="50"/>
        <v>10.723377510123928</v>
      </c>
      <c r="U44">
        <f t="shared" si="50"/>
        <v>10.760134431482768</v>
      </c>
      <c r="V44">
        <f t="shared" si="50"/>
        <v>10.966559015618477</v>
      </c>
      <c r="W44">
        <f t="shared" si="84"/>
        <v>10.816690319075057</v>
      </c>
      <c r="X44">
        <f t="shared" si="71"/>
        <v>7.5681872487544044E-2</v>
      </c>
      <c r="Y44">
        <f t="shared" si="51"/>
        <v>9.7412626974412966</v>
      </c>
      <c r="Z44">
        <f t="shared" si="51"/>
        <v>10.025926399728705</v>
      </c>
      <c r="AA44">
        <f t="shared" si="51"/>
        <v>9.6743888041832449</v>
      </c>
      <c r="AB44">
        <f t="shared" si="72"/>
        <v>9.8138593004510835</v>
      </c>
      <c r="AC44">
        <f t="shared" si="73"/>
        <v>0.10777657498561745</v>
      </c>
      <c r="AD44">
        <f t="shared" si="52"/>
        <v>10.685217791014589</v>
      </c>
      <c r="AE44">
        <f t="shared" si="52"/>
        <v>10.829827620263284</v>
      </c>
      <c r="AF44">
        <f t="shared" si="52"/>
        <v>10.680631153000125</v>
      </c>
      <c r="AG44">
        <f t="shared" si="74"/>
        <v>10.731892188092667</v>
      </c>
      <c r="AH44">
        <f t="shared" si="75"/>
        <v>4.8985613425111096E-2</v>
      </c>
      <c r="AI44">
        <f t="shared" si="53"/>
        <v>12.074282593035367</v>
      </c>
      <c r="AJ44">
        <f t="shared" si="53"/>
        <v>12.033533088590836</v>
      </c>
      <c r="AK44">
        <f t="shared" si="53"/>
        <v>11.900260546205923</v>
      </c>
      <c r="AL44">
        <f t="shared" si="76"/>
        <v>12.002692075944042</v>
      </c>
      <c r="AM44">
        <f t="shared" si="77"/>
        <v>5.2549323628654242E-2</v>
      </c>
      <c r="AN44">
        <f t="shared" si="54"/>
        <v>13.45927123341535</v>
      </c>
      <c r="AO44">
        <f t="shared" si="54"/>
        <v>13.37281854773995</v>
      </c>
      <c r="AP44">
        <f t="shared" si="54"/>
        <v>13.528235069512682</v>
      </c>
      <c r="AQ44">
        <f t="shared" si="78"/>
        <v>13.453441616889327</v>
      </c>
      <c r="AR44">
        <f t="shared" si="79"/>
        <v>4.4959471125351355E-2</v>
      </c>
      <c r="AS44">
        <f t="shared" si="55"/>
        <v>14.038898079515326</v>
      </c>
      <c r="AT44">
        <f t="shared" si="55"/>
        <v>13.937998065773391</v>
      </c>
      <c r="AU44">
        <f t="shared" si="55"/>
        <v>14.100918797215636</v>
      </c>
      <c r="AV44">
        <f t="shared" si="80"/>
        <v>14.025938314168117</v>
      </c>
      <c r="AW44">
        <f t="shared" si="81"/>
        <v>4.7475459702215519E-2</v>
      </c>
      <c r="AX44">
        <f t="shared" si="56"/>
        <v>14.369570943186</v>
      </c>
      <c r="AY44">
        <f t="shared" si="56"/>
        <v>14.266780425972923</v>
      </c>
      <c r="AZ44">
        <f t="shared" si="56"/>
        <v>14.40346665295675</v>
      </c>
      <c r="BA44">
        <f t="shared" si="82"/>
        <v>14.346606007371891</v>
      </c>
      <c r="BB44">
        <f t="shared" si="83"/>
        <v>4.1094697019924353E-2</v>
      </c>
    </row>
    <row r="45" spans="1:59" x14ac:dyDescent="0.25">
      <c r="A45">
        <v>5</v>
      </c>
      <c r="B45">
        <f t="shared" si="57"/>
        <v>11.141654114418529</v>
      </c>
      <c r="C45">
        <f t="shared" si="58"/>
        <v>10.267626780155169</v>
      </c>
      <c r="D45">
        <f t="shared" si="59"/>
        <v>10.466596087103419</v>
      </c>
      <c r="E45">
        <f t="shared" si="60"/>
        <v>12.349366111502386</v>
      </c>
      <c r="F45">
        <f t="shared" si="61"/>
        <v>13.620627858715432</v>
      </c>
      <c r="G45">
        <f t="shared" si="62"/>
        <v>14.301177655524413</v>
      </c>
      <c r="H45">
        <f t="shared" si="63"/>
        <v>14.420733327132522</v>
      </c>
      <c r="J45">
        <f t="shared" si="64"/>
        <v>1.673885182894292E-2</v>
      </c>
      <c r="K45">
        <f t="shared" si="65"/>
        <v>4.91543581970608E-2</v>
      </c>
      <c r="L45">
        <f t="shared" si="66"/>
        <v>8.1435286698465101E-2</v>
      </c>
      <c r="M45">
        <f t="shared" si="67"/>
        <v>6.0025755596503291E-2</v>
      </c>
      <c r="N45">
        <f t="shared" si="68"/>
        <v>7.0071393194766022E-3</v>
      </c>
      <c r="O45">
        <f t="shared" si="69"/>
        <v>5.3285572039906744E-3</v>
      </c>
      <c r="P45">
        <f t="shared" si="70"/>
        <v>8.1112102775558539E-2</v>
      </c>
      <c r="S45">
        <v>5</v>
      </c>
      <c r="T45">
        <f t="shared" si="50"/>
        <v>11.170505576079114</v>
      </c>
      <c r="U45">
        <f t="shared" si="50"/>
        <v>11.112522522454329</v>
      </c>
      <c r="V45">
        <f t="shared" si="50"/>
        <v>11.14193424472214</v>
      </c>
      <c r="W45">
        <f t="shared" si="84"/>
        <v>11.141654114418529</v>
      </c>
      <c r="X45">
        <f t="shared" si="71"/>
        <v>1.673885182894292E-2</v>
      </c>
      <c r="Y45">
        <f t="shared" si="51"/>
        <v>10.270038567145066</v>
      </c>
      <c r="Z45">
        <f t="shared" si="51"/>
        <v>10.35153310817941</v>
      </c>
      <c r="AA45">
        <f t="shared" si="51"/>
        <v>10.181308665141033</v>
      </c>
      <c r="AB45">
        <f t="shared" si="72"/>
        <v>10.267626780155169</v>
      </c>
      <c r="AC45">
        <f t="shared" si="73"/>
        <v>4.91543581970608E-2</v>
      </c>
      <c r="AD45">
        <f t="shared" si="52"/>
        <v>10.473195104038341</v>
      </c>
      <c r="AE45">
        <f t="shared" si="52"/>
        <v>10.604230809717702</v>
      </c>
      <c r="AF45">
        <f t="shared" si="52"/>
        <v>10.322362347554209</v>
      </c>
      <c r="AG45">
        <f t="shared" si="74"/>
        <v>10.466596087103419</v>
      </c>
      <c r="AH45">
        <f t="shared" si="75"/>
        <v>8.1435286698465101E-2</v>
      </c>
      <c r="AI45">
        <f t="shared" si="53"/>
        <v>12.442349575234346</v>
      </c>
      <c r="AJ45">
        <f t="shared" si="53"/>
        <v>12.36863782395845</v>
      </c>
      <c r="AK45">
        <f t="shared" si="53"/>
        <v>12.237110935314359</v>
      </c>
      <c r="AL45">
        <f t="shared" si="76"/>
        <v>12.349366111502386</v>
      </c>
      <c r="AM45">
        <f t="shared" si="77"/>
        <v>6.0025755596503291E-2</v>
      </c>
      <c r="AN45">
        <f t="shared" si="54"/>
        <v>13.616211698881942</v>
      </c>
      <c r="AO45">
        <f t="shared" si="54"/>
        <v>13.634354321920272</v>
      </c>
      <c r="AP45">
        <f t="shared" si="54"/>
        <v>13.611317555344081</v>
      </c>
      <c r="AQ45">
        <f t="shared" si="78"/>
        <v>13.620627858715432</v>
      </c>
      <c r="AR45">
        <f t="shared" si="79"/>
        <v>7.0071393194766022E-3</v>
      </c>
      <c r="AS45">
        <f t="shared" si="55"/>
        <v>14.291934160012755</v>
      </c>
      <c r="AT45">
        <f t="shared" si="55"/>
        <v>14.301206048441669</v>
      </c>
      <c r="AU45">
        <f t="shared" si="55"/>
        <v>14.310392758118818</v>
      </c>
      <c r="AV45">
        <f t="shared" si="80"/>
        <v>14.301177655524413</v>
      </c>
      <c r="AW45">
        <f t="shared" si="81"/>
        <v>5.3285572039906744E-3</v>
      </c>
      <c r="AX45">
        <f t="shared" si="56"/>
        <v>14.436251010741003</v>
      </c>
      <c r="AY45">
        <f t="shared" si="56"/>
        <v>14.2731284243484</v>
      </c>
      <c r="AZ45">
        <f t="shared" si="56"/>
        <v>14.552820546308162</v>
      </c>
      <c r="BA45">
        <f t="shared" si="82"/>
        <v>14.420733327132522</v>
      </c>
      <c r="BB45">
        <f t="shared" si="83"/>
        <v>8.1112102775558539E-2</v>
      </c>
    </row>
    <row r="46" spans="1:59" x14ac:dyDescent="0.25">
      <c r="A46">
        <v>6</v>
      </c>
      <c r="B46">
        <f t="shared" si="57"/>
        <v>11.247758858276052</v>
      </c>
      <c r="C46">
        <f t="shared" si="58"/>
        <v>10.02612394890056</v>
      </c>
      <c r="D46">
        <f t="shared" si="59"/>
        <v>10.163518519167297</v>
      </c>
      <c r="E46">
        <f t="shared" si="60"/>
        <v>12.789038075270502</v>
      </c>
      <c r="F46">
        <f t="shared" si="61"/>
        <v>13.665832462680291</v>
      </c>
      <c r="G46">
        <f>AV46</f>
        <v>13.869789259446762</v>
      </c>
      <c r="H46">
        <f t="shared" si="63"/>
        <v>13.131361342230219</v>
      </c>
      <c r="J46">
        <f t="shared" si="64"/>
        <v>9.1713012909415512E-2</v>
      </c>
      <c r="K46">
        <f t="shared" si="65"/>
        <v>5.2112767445726391E-2</v>
      </c>
      <c r="L46">
        <f t="shared" si="66"/>
        <v>0.10542016322813098</v>
      </c>
      <c r="M46">
        <f t="shared" si="67"/>
        <v>1.0101690106261255E-2</v>
      </c>
      <c r="N46">
        <f t="shared" si="68"/>
        <v>1.924964911039842E-2</v>
      </c>
      <c r="O46">
        <f t="shared" si="69"/>
        <v>3.3717334198620788E-2</v>
      </c>
      <c r="P46">
        <f t="shared" si="70"/>
        <v>0.11394659347631764</v>
      </c>
      <c r="S46">
        <v>6</v>
      </c>
      <c r="T46">
        <f t="shared" si="50"/>
        <v>11.068277642986802</v>
      </c>
      <c r="U46">
        <f t="shared" si="50"/>
        <v>11.37026683123265</v>
      </c>
      <c r="V46">
        <f t="shared" si="50"/>
        <v>11.304732100608703</v>
      </c>
      <c r="W46">
        <f t="shared" si="84"/>
        <v>11.247758858276052</v>
      </c>
      <c r="X46">
        <f t="shared" si="71"/>
        <v>9.1713012909415512E-2</v>
      </c>
      <c r="Y46">
        <f t="shared" si="51"/>
        <v>10.126831083853004</v>
      </c>
      <c r="Z46">
        <f t="shared" si="51"/>
        <v>9.9525157836034825</v>
      </c>
      <c r="AA46">
        <f t="shared" si="51"/>
        <v>9.999024979245192</v>
      </c>
      <c r="AB46">
        <f t="shared" si="72"/>
        <v>10.02612394890056</v>
      </c>
      <c r="AC46">
        <f t="shared" si="73"/>
        <v>5.2112767445726391E-2</v>
      </c>
      <c r="AD46">
        <f t="shared" si="52"/>
        <v>10.043466862589568</v>
      </c>
      <c r="AE46">
        <f t="shared" si="52"/>
        <v>10.073441275336219</v>
      </c>
      <c r="AF46">
        <f t="shared" si="52"/>
        <v>10.373647419576104</v>
      </c>
      <c r="AG46">
        <f t="shared" si="74"/>
        <v>10.163518519167297</v>
      </c>
      <c r="AH46">
        <f t="shared" si="75"/>
        <v>0.10542016322813098</v>
      </c>
      <c r="AI46">
        <f t="shared" si="53"/>
        <v>12.769410071002049</v>
      </c>
      <c r="AJ46">
        <f t="shared" si="53"/>
        <v>12.802997980845113</v>
      </c>
      <c r="AK46">
        <f t="shared" si="53"/>
        <v>12.794706173964347</v>
      </c>
      <c r="AL46">
        <f t="shared" si="76"/>
        <v>12.789038075270502</v>
      </c>
      <c r="AM46">
        <f t="shared" si="77"/>
        <v>1.0101690106261255E-2</v>
      </c>
      <c r="AN46">
        <f t="shared" si="54"/>
        <v>13.635552206599421</v>
      </c>
      <c r="AO46">
        <f t="shared" si="54"/>
        <v>13.660381900072327</v>
      </c>
      <c r="AP46">
        <f t="shared" si="54"/>
        <v>13.701563281369125</v>
      </c>
      <c r="AQ46">
        <f t="shared" si="78"/>
        <v>13.665832462680291</v>
      </c>
      <c r="AR46">
        <f t="shared" si="79"/>
        <v>1.924964911039842E-2</v>
      </c>
      <c r="AS46">
        <f t="shared" si="55"/>
        <v>13.920145310319617</v>
      </c>
      <c r="AT46">
        <f t="shared" si="55"/>
        <v>13.88345421254896</v>
      </c>
      <c r="AU46">
        <f t="shared" si="55"/>
        <v>13.805768255471706</v>
      </c>
      <c r="AV46">
        <f t="shared" si="80"/>
        <v>13.869789259446762</v>
      </c>
      <c r="AW46">
        <f t="shared" si="81"/>
        <v>3.3717334198620788E-2</v>
      </c>
      <c r="AX46">
        <f t="shared" si="56"/>
        <v>12.983802213805687</v>
      </c>
      <c r="AY46">
        <f t="shared" si="56"/>
        <v>13.05473742839588</v>
      </c>
      <c r="AZ46">
        <f t="shared" si="56"/>
        <v>13.355544384489091</v>
      </c>
      <c r="BA46">
        <f t="shared" si="82"/>
        <v>13.131361342230219</v>
      </c>
      <c r="BB46">
        <f t="shared" si="83"/>
        <v>0.11394659347631764</v>
      </c>
    </row>
    <row r="47" spans="1:59" x14ac:dyDescent="0.25">
      <c r="A47">
        <v>7</v>
      </c>
      <c r="B47">
        <f t="shared" si="57"/>
        <v>11.061407493033519</v>
      </c>
      <c r="C47">
        <f t="shared" si="58"/>
        <v>10.232932333455798</v>
      </c>
      <c r="D47">
        <f t="shared" si="59"/>
        <v>10.354668314928455</v>
      </c>
      <c r="E47">
        <f t="shared" si="60"/>
        <v>12.332084065512161</v>
      </c>
      <c r="F47">
        <f t="shared" si="61"/>
        <v>13.559426891633906</v>
      </c>
      <c r="G47">
        <f t="shared" si="62"/>
        <v>13.488622035925198</v>
      </c>
      <c r="H47">
        <f t="shared" si="63"/>
        <v>13.369147567989906</v>
      </c>
      <c r="J47">
        <f t="shared" si="64"/>
        <v>3.3866931895937119E-2</v>
      </c>
      <c r="K47">
        <f t="shared" si="65"/>
        <v>6.2295501691287808E-3</v>
      </c>
      <c r="L47">
        <f t="shared" si="66"/>
        <v>7.3540569431995466E-3</v>
      </c>
      <c r="M47">
        <f t="shared" si="67"/>
        <v>5.8110936954717425E-2</v>
      </c>
      <c r="N47">
        <f t="shared" si="68"/>
        <v>1.715532281822996E-2</v>
      </c>
      <c r="O47">
        <f t="shared" si="69"/>
        <v>2.574206206842319E-2</v>
      </c>
      <c r="P47">
        <f t="shared" si="70"/>
        <v>8.4522790249002167E-2</v>
      </c>
      <c r="S47">
        <v>7</v>
      </c>
      <c r="T47">
        <f t="shared" si="50"/>
        <v>11.091407191539815</v>
      </c>
      <c r="U47">
        <f t="shared" si="50"/>
        <v>11.098999665944197</v>
      </c>
      <c r="V47">
        <f t="shared" si="50"/>
        <v>10.993815621616541</v>
      </c>
      <c r="W47">
        <f t="shared" si="84"/>
        <v>11.061407493033519</v>
      </c>
      <c r="X47">
        <f t="shared" si="71"/>
        <v>3.3866931895937119E-2</v>
      </c>
      <c r="Y47">
        <f t="shared" si="51"/>
        <v>10.243702775436175</v>
      </c>
      <c r="Z47">
        <f t="shared" si="51"/>
        <v>10.222123085309558</v>
      </c>
      <c r="AA47">
        <f t="shared" si="51"/>
        <v>10.232971139621664</v>
      </c>
      <c r="AB47">
        <f t="shared" si="72"/>
        <v>10.232932333455798</v>
      </c>
      <c r="AC47">
        <f t="shared" si="73"/>
        <v>6.2295501691287808E-3</v>
      </c>
      <c r="AD47">
        <f t="shared" si="52"/>
        <v>10.367378789112905</v>
      </c>
      <c r="AE47">
        <f t="shared" si="52"/>
        <v>10.341903760783978</v>
      </c>
      <c r="AF47">
        <f t="shared" si="52"/>
        <v>10.354722394888482</v>
      </c>
      <c r="AG47">
        <f t="shared" si="74"/>
        <v>10.354668314928455</v>
      </c>
      <c r="AH47">
        <f t="shared" si="75"/>
        <v>7.3540569431995466E-3</v>
      </c>
      <c r="AI47">
        <f t="shared" si="53"/>
        <v>12.293648446535929</v>
      </c>
      <c r="AJ47">
        <f t="shared" si="53"/>
        <v>12.256314136966882</v>
      </c>
      <c r="AK47">
        <f t="shared" si="53"/>
        <v>12.446289613033672</v>
      </c>
      <c r="AL47">
        <f t="shared" si="76"/>
        <v>12.332084065512161</v>
      </c>
      <c r="AM47">
        <f t="shared" si="77"/>
        <v>5.8110936954717425E-2</v>
      </c>
      <c r="AN47">
        <f t="shared" si="54"/>
        <v>13.5597211317994</v>
      </c>
      <c r="AO47">
        <f t="shared" si="54"/>
        <v>13.529566973466213</v>
      </c>
      <c r="AP47">
        <f t="shared" si="54"/>
        <v>13.588992569636106</v>
      </c>
      <c r="AQ47">
        <f t="shared" si="78"/>
        <v>13.559426891633906</v>
      </c>
      <c r="AR47">
        <f t="shared" si="79"/>
        <v>1.715532281822996E-2</v>
      </c>
      <c r="AS47">
        <f t="shared" si="55"/>
        <v>13.520206176046788</v>
      </c>
      <c r="AT47">
        <f t="shared" si="55"/>
        <v>13.508040658106795</v>
      </c>
      <c r="AU47">
        <f t="shared" si="55"/>
        <v>13.43761927362201</v>
      </c>
      <c r="AV47">
        <f t="shared" si="80"/>
        <v>13.488622035925198</v>
      </c>
      <c r="AW47">
        <f t="shared" si="81"/>
        <v>2.574206206842319E-2</v>
      </c>
      <c r="AX47">
        <f t="shared" si="56"/>
        <v>13.315138438768354</v>
      </c>
      <c r="AY47">
        <f t="shared" si="56"/>
        <v>13.257427345035598</v>
      </c>
      <c r="AZ47">
        <f t="shared" si="56"/>
        <v>13.534876920165766</v>
      </c>
      <c r="BA47">
        <f t="shared" si="82"/>
        <v>13.369147567989906</v>
      </c>
      <c r="BB47">
        <f t="shared" si="83"/>
        <v>8.4522790249002167E-2</v>
      </c>
    </row>
    <row r="48" spans="1:59" x14ac:dyDescent="0.25">
      <c r="A48">
        <v>8</v>
      </c>
      <c r="B48">
        <f t="shared" si="57"/>
        <v>11.205452914678981</v>
      </c>
      <c r="C48">
        <f t="shared" si="58"/>
        <v>10.215196778448652</v>
      </c>
      <c r="D48">
        <f t="shared" si="59"/>
        <v>10.457273192358214</v>
      </c>
      <c r="E48">
        <f t="shared" si="60"/>
        <v>12.965410269938827</v>
      </c>
      <c r="F48">
        <f t="shared" si="61"/>
        <v>12.639608280364714</v>
      </c>
      <c r="G48">
        <f t="shared" si="62"/>
        <v>12.215475732821005</v>
      </c>
      <c r="H48">
        <f t="shared" si="63"/>
        <v>11.56458611958881</v>
      </c>
      <c r="J48">
        <f t="shared" si="64"/>
        <v>2.3745359392339706E-2</v>
      </c>
      <c r="K48">
        <f t="shared" si="65"/>
        <v>0.16896133714557854</v>
      </c>
      <c r="L48">
        <f t="shared" si="66"/>
        <v>0.18096077089914472</v>
      </c>
      <c r="M48">
        <f t="shared" si="67"/>
        <v>2.4890109965970127E-2</v>
      </c>
      <c r="N48">
        <f t="shared" si="68"/>
        <v>3.715089990563631E-2</v>
      </c>
      <c r="O48">
        <f t="shared" si="69"/>
        <v>7.2538454875085631E-2</v>
      </c>
      <c r="P48">
        <f t="shared" si="70"/>
        <v>5.4828336207058195E-3</v>
      </c>
      <c r="S48">
        <v>8</v>
      </c>
      <c r="T48">
        <f t="shared" si="50"/>
        <v>11.210535763646174</v>
      </c>
      <c r="U48">
        <f t="shared" si="50"/>
        <v>11.243803418039358</v>
      </c>
      <c r="V48">
        <f t="shared" si="50"/>
        <v>11.162019562351412</v>
      </c>
      <c r="W48">
        <f t="shared" si="84"/>
        <v>11.205452914678981</v>
      </c>
      <c r="X48">
        <f t="shared" si="71"/>
        <v>2.3745359392339706E-2</v>
      </c>
      <c r="Y48">
        <f t="shared" si="51"/>
        <v>9.9284240378261597</v>
      </c>
      <c r="Z48">
        <f t="shared" si="51"/>
        <v>10.203777313026992</v>
      </c>
      <c r="AA48">
        <f t="shared" si="51"/>
        <v>10.513388984492806</v>
      </c>
      <c r="AB48">
        <f t="shared" si="72"/>
        <v>10.215196778448652</v>
      </c>
      <c r="AC48">
        <f t="shared" si="73"/>
        <v>0.16896133714557854</v>
      </c>
      <c r="AD48">
        <f t="shared" si="52"/>
        <v>10.169882145844653</v>
      </c>
      <c r="AE48">
        <f t="shared" si="52"/>
        <v>10.410455745974813</v>
      </c>
      <c r="AF48">
        <f t="shared" si="52"/>
        <v>10.791481685255169</v>
      </c>
      <c r="AG48">
        <f t="shared" si="74"/>
        <v>10.457273192358214</v>
      </c>
      <c r="AH48">
        <f t="shared" si="75"/>
        <v>0.18096077089914472</v>
      </c>
      <c r="AI48">
        <f t="shared" si="53"/>
        <v>13.013229083326928</v>
      </c>
      <c r="AJ48">
        <f t="shared" si="53"/>
        <v>12.953483080776168</v>
      </c>
      <c r="AK48">
        <f t="shared" si="53"/>
        <v>12.929518645713381</v>
      </c>
      <c r="AL48">
        <f t="shared" si="76"/>
        <v>12.965410269938827</v>
      </c>
      <c r="AM48">
        <f t="shared" si="77"/>
        <v>2.4890109965970127E-2</v>
      </c>
      <c r="AN48">
        <f t="shared" si="54"/>
        <v>12.599144608208345</v>
      </c>
      <c r="AO48">
        <f t="shared" si="54"/>
        <v>12.713808500874084</v>
      </c>
      <c r="AP48">
        <f t="shared" si="54"/>
        <v>12.605871732011712</v>
      </c>
      <c r="AQ48">
        <f t="shared" si="78"/>
        <v>12.639608280364714</v>
      </c>
      <c r="AR48">
        <f t="shared" si="79"/>
        <v>3.715089990563631E-2</v>
      </c>
      <c r="AS48">
        <f t="shared" si="55"/>
        <v>12.355806442418384</v>
      </c>
      <c r="AT48">
        <f t="shared" si="55"/>
        <v>12.177184368436389</v>
      </c>
      <c r="AU48">
        <f t="shared" si="55"/>
        <v>12.113436387608241</v>
      </c>
      <c r="AV48">
        <f t="shared" si="80"/>
        <v>12.215475732821005</v>
      </c>
      <c r="AW48">
        <f t="shared" si="81"/>
        <v>7.2538454875085631E-2</v>
      </c>
      <c r="AX48">
        <f t="shared" si="56"/>
        <v>11.555074578478386</v>
      </c>
      <c r="AY48">
        <f t="shared" si="56"/>
        <v>11.574067599912466</v>
      </c>
      <c r="AZ48">
        <f t="shared" si="56"/>
        <v>11.564616180375584</v>
      </c>
      <c r="BA48">
        <f t="shared" si="82"/>
        <v>11.56458611958881</v>
      </c>
      <c r="BB48">
        <f t="shared" si="83"/>
        <v>5.4828336207058195E-3</v>
      </c>
    </row>
    <row r="49" spans="1:59" x14ac:dyDescent="0.25">
      <c r="A49">
        <v>9</v>
      </c>
      <c r="B49">
        <f t="shared" si="57"/>
        <v>11.190902365627402</v>
      </c>
      <c r="C49">
        <f t="shared" si="58"/>
        <v>10.23589484866322</v>
      </c>
      <c r="D49">
        <f t="shared" si="59"/>
        <v>10.549507385338714</v>
      </c>
      <c r="E49">
        <f t="shared" si="60"/>
        <v>12.576544586869341</v>
      </c>
      <c r="F49">
        <f t="shared" si="61"/>
        <v>13.642195727275032</v>
      </c>
      <c r="G49">
        <f t="shared" si="62"/>
        <v>14.165510639412474</v>
      </c>
      <c r="H49">
        <f t="shared" si="63"/>
        <v>14.13717774863194</v>
      </c>
      <c r="J49">
        <f t="shared" si="64"/>
        <v>6.9762767094968476E-3</v>
      </c>
      <c r="K49">
        <f t="shared" si="65"/>
        <v>4.3407436236170313E-2</v>
      </c>
      <c r="L49">
        <f t="shared" si="66"/>
        <v>6.2389693077012698E-2</v>
      </c>
      <c r="M49">
        <f t="shared" si="67"/>
        <v>3.1663947366553508E-2</v>
      </c>
      <c r="N49">
        <f t="shared" si="68"/>
        <v>1.0829957364824967E-2</v>
      </c>
      <c r="O49">
        <f t="shared" si="69"/>
        <v>2.9626293787879697E-2</v>
      </c>
      <c r="P49">
        <f t="shared" si="70"/>
        <v>2.5145069980473479E-2</v>
      </c>
      <c r="S49">
        <v>9</v>
      </c>
      <c r="T49">
        <f t="shared" si="50"/>
        <v>11.201019003627582</v>
      </c>
      <c r="U49">
        <f t="shared" si="50"/>
        <v>11.177522656307035</v>
      </c>
      <c r="V49">
        <f t="shared" si="50"/>
        <v>11.194165436947586</v>
      </c>
      <c r="W49">
        <f t="shared" si="84"/>
        <v>11.190902365627402</v>
      </c>
      <c r="X49">
        <f t="shared" si="71"/>
        <v>6.9762767094968476E-3</v>
      </c>
      <c r="Y49">
        <f t="shared" si="51"/>
        <v>10.292315019491269</v>
      </c>
      <c r="Z49">
        <f t="shared" si="51"/>
        <v>10.264826602601737</v>
      </c>
      <c r="AA49">
        <f t="shared" si="51"/>
        <v>10.150542923896651</v>
      </c>
      <c r="AB49">
        <f t="shared" si="72"/>
        <v>10.23589484866322</v>
      </c>
      <c r="AC49">
        <f t="shared" si="73"/>
        <v>4.3407436236170313E-2</v>
      </c>
      <c r="AD49">
        <f t="shared" si="52"/>
        <v>10.584182525156834</v>
      </c>
      <c r="AE49">
        <f t="shared" si="52"/>
        <v>10.63597563133453</v>
      </c>
      <c r="AF49">
        <f t="shared" si="52"/>
        <v>10.428363999524779</v>
      </c>
      <c r="AG49">
        <f t="shared" si="74"/>
        <v>10.549507385338714</v>
      </c>
      <c r="AH49">
        <f t="shared" si="75"/>
        <v>6.2389693077012698E-2</v>
      </c>
      <c r="AI49">
        <f t="shared" si="53"/>
        <v>12.619191720491832</v>
      </c>
      <c r="AJ49">
        <f t="shared" si="53"/>
        <v>12.595763999522298</v>
      </c>
      <c r="AK49">
        <f t="shared" si="53"/>
        <v>12.514678040593894</v>
      </c>
      <c r="AL49">
        <f t="shared" si="76"/>
        <v>12.576544586869341</v>
      </c>
      <c r="AM49">
        <f t="shared" si="77"/>
        <v>3.1663947366553508E-2</v>
      </c>
      <c r="AN49">
        <f t="shared" si="54"/>
        <v>13.62592870891681</v>
      </c>
      <c r="AO49">
        <f t="shared" si="54"/>
        <v>13.637943679749995</v>
      </c>
      <c r="AP49">
        <f t="shared" si="54"/>
        <v>13.662714793158294</v>
      </c>
      <c r="AQ49">
        <f t="shared" si="78"/>
        <v>13.642195727275032</v>
      </c>
      <c r="AR49">
        <f t="shared" si="79"/>
        <v>1.0829957364824967E-2</v>
      </c>
      <c r="AS49">
        <f t="shared" si="55"/>
        <v>14.108407757967726</v>
      </c>
      <c r="AT49">
        <f t="shared" si="55"/>
        <v>14.20775870558959</v>
      </c>
      <c r="AU49">
        <f t="shared" si="55"/>
        <v>14.180365454680109</v>
      </c>
      <c r="AV49">
        <f t="shared" si="80"/>
        <v>14.165510639412474</v>
      </c>
      <c r="AW49">
        <f t="shared" si="81"/>
        <v>2.9626293787879697E-2</v>
      </c>
      <c r="AX49">
        <f t="shared" si="56"/>
        <v>14.11584105082312</v>
      </c>
      <c r="AY49">
        <f t="shared" si="56"/>
        <v>14.187284437104973</v>
      </c>
      <c r="AZ49">
        <f t="shared" si="56"/>
        <v>14.108407757967726</v>
      </c>
      <c r="BA49">
        <f t="shared" si="82"/>
        <v>14.13717774863194</v>
      </c>
      <c r="BB49">
        <f t="shared" si="83"/>
        <v>2.5145069980473479E-2</v>
      </c>
    </row>
    <row r="50" spans="1:59" x14ac:dyDescent="0.25">
      <c r="A50">
        <v>10</v>
      </c>
      <c r="B50">
        <f t="shared" si="57"/>
        <v>11.20542527735339</v>
      </c>
      <c r="C50">
        <f t="shared" si="58"/>
        <v>10.301413940247359</v>
      </c>
      <c r="D50">
        <f t="shared" si="59"/>
        <v>10.442941719267052</v>
      </c>
      <c r="E50">
        <f t="shared" si="60"/>
        <v>12.811199239803196</v>
      </c>
      <c r="F50">
        <f t="shared" si="61"/>
        <v>13.473361877473868</v>
      </c>
      <c r="G50">
        <f t="shared" si="62"/>
        <v>13.654771161928885</v>
      </c>
      <c r="H50">
        <f t="shared" si="63"/>
        <v>13.949258007124504</v>
      </c>
      <c r="J50">
        <f t="shared" si="64"/>
        <v>3.2381263252390116E-2</v>
      </c>
      <c r="K50">
        <f t="shared" si="65"/>
        <v>0.11150392262150194</v>
      </c>
      <c r="L50">
        <f t="shared" si="66"/>
        <v>3.2805875289737808E-2</v>
      </c>
      <c r="M50">
        <f t="shared" si="67"/>
        <v>4.728557828694236E-3</v>
      </c>
      <c r="N50">
        <f t="shared" si="68"/>
        <v>2.3514359046636134E-2</v>
      </c>
      <c r="O50">
        <f t="shared" si="69"/>
        <v>1.2061625224471703E-2</v>
      </c>
      <c r="P50">
        <f t="shared" si="70"/>
        <v>5.7674769256072865E-2</v>
      </c>
      <c r="S50">
        <v>10</v>
      </c>
      <c r="T50">
        <f t="shared" si="50"/>
        <v>11.144828393330803</v>
      </c>
      <c r="U50">
        <f t="shared" si="50"/>
        <v>11.215933523192669</v>
      </c>
      <c r="V50">
        <f t="shared" si="50"/>
        <v>11.255513915536694</v>
      </c>
      <c r="W50">
        <f t="shared" si="84"/>
        <v>11.20542527735339</v>
      </c>
      <c r="X50">
        <f t="shared" si="71"/>
        <v>3.2381263252390116E-2</v>
      </c>
      <c r="Y50">
        <f t="shared" si="51"/>
        <v>10.468943396953234</v>
      </c>
      <c r="Z50">
        <f t="shared" si="51"/>
        <v>10.345123856949121</v>
      </c>
      <c r="AA50">
        <f t="shared" si="51"/>
        <v>10.090174566839723</v>
      </c>
      <c r="AB50">
        <f t="shared" si="72"/>
        <v>10.301413940247359</v>
      </c>
      <c r="AC50">
        <f t="shared" si="73"/>
        <v>0.11150392262150194</v>
      </c>
      <c r="AD50">
        <f t="shared" si="52"/>
        <v>10.386068010861816</v>
      </c>
      <c r="AE50">
        <f t="shared" si="52"/>
        <v>10.499710751814348</v>
      </c>
      <c r="AF50">
        <f t="shared" si="52"/>
        <v>10.443046395124991</v>
      </c>
      <c r="AG50">
        <f t="shared" si="74"/>
        <v>10.442941719267052</v>
      </c>
      <c r="AH50">
        <f t="shared" si="75"/>
        <v>3.2805875289737808E-2</v>
      </c>
      <c r="AI50">
        <f t="shared" si="53"/>
        <v>12.802997980845113</v>
      </c>
      <c r="AJ50">
        <f t="shared" si="53"/>
        <v>12.819378139877081</v>
      </c>
      <c r="AK50">
        <f t="shared" si="53"/>
        <v>12.811221598687395</v>
      </c>
      <c r="AL50">
        <f t="shared" si="76"/>
        <v>12.811199239803196</v>
      </c>
      <c r="AM50">
        <f t="shared" si="77"/>
        <v>4.728557828694236E-3</v>
      </c>
      <c r="AN50">
        <f t="shared" si="54"/>
        <v>13.446336394657092</v>
      </c>
      <c r="AO50">
        <f t="shared" si="54"/>
        <v>13.520206176046788</v>
      </c>
      <c r="AP50">
        <f t="shared" si="54"/>
        <v>13.453543061717724</v>
      </c>
      <c r="AQ50">
        <f t="shared" si="78"/>
        <v>13.473361877473868</v>
      </c>
      <c r="AR50">
        <f t="shared" si="79"/>
        <v>2.3514359046636134E-2</v>
      </c>
      <c r="AS50">
        <f t="shared" si="55"/>
        <v>13.642709536704412</v>
      </c>
      <c r="AT50">
        <f t="shared" si="55"/>
        <v>13.642709536704412</v>
      </c>
      <c r="AU50">
        <f t="shared" si="55"/>
        <v>13.678894412377828</v>
      </c>
      <c r="AV50">
        <f t="shared" si="80"/>
        <v>13.654771161928885</v>
      </c>
      <c r="AW50">
        <f t="shared" si="81"/>
        <v>1.2061625224471703E-2</v>
      </c>
      <c r="AX50">
        <f t="shared" si="56"/>
        <v>13.874067160549286</v>
      </c>
      <c r="AY50">
        <f t="shared" si="56"/>
        <v>13.911097972062894</v>
      </c>
      <c r="AZ50">
        <f t="shared" si="56"/>
        <v>14.062608888761332</v>
      </c>
      <c r="BA50">
        <f t="shared" si="82"/>
        <v>13.949258007124504</v>
      </c>
      <c r="BB50">
        <f t="shared" si="83"/>
        <v>5.7674769256072865E-2</v>
      </c>
    </row>
    <row r="51" spans="1:59" x14ac:dyDescent="0.25">
      <c r="A51">
        <v>0</v>
      </c>
      <c r="B51">
        <f t="shared" si="57"/>
        <v>10.910539874954358</v>
      </c>
      <c r="C51">
        <f t="shared" si="58"/>
        <v>9.729091950379809</v>
      </c>
      <c r="D51">
        <f t="shared" si="59"/>
        <v>10.57273695645331</v>
      </c>
      <c r="E51">
        <f t="shared" si="60"/>
        <v>10.392748240192057</v>
      </c>
      <c r="F51">
        <f t="shared" si="61"/>
        <v>9.1242310872824905</v>
      </c>
      <c r="G51">
        <f t="shared" si="62"/>
        <v>7.2679864717107181</v>
      </c>
      <c r="H51">
        <f t="shared" si="63"/>
        <v>10.646884301412046</v>
      </c>
      <c r="I51">
        <f>BF51</f>
        <v>9.7423886002153122</v>
      </c>
      <c r="J51">
        <f t="shared" si="64"/>
        <v>3.1653760012486126E-2</v>
      </c>
      <c r="K51">
        <f t="shared" si="65"/>
        <v>0.19848078432871244</v>
      </c>
      <c r="L51">
        <f t="shared" si="66"/>
        <v>9.4713567801228027E-2</v>
      </c>
      <c r="M51">
        <f t="shared" si="67"/>
        <v>0.16117489708957977</v>
      </c>
      <c r="N51">
        <f t="shared" si="68"/>
        <v>0.37120698692315057</v>
      </c>
      <c r="O51">
        <f t="shared" si="69"/>
        <v>0.36341184917631125</v>
      </c>
      <c r="P51">
        <f t="shared" si="70"/>
        <v>8.6813093659823329E-2</v>
      </c>
      <c r="Q51">
        <f>BG51</f>
        <v>8.075817938795582E-2</v>
      </c>
      <c r="S51">
        <v>0</v>
      </c>
      <c r="T51">
        <f t="shared" si="50"/>
        <v>10.920618599336354</v>
      </c>
      <c r="U51">
        <f t="shared" si="50"/>
        <v>10.959627179526683</v>
      </c>
      <c r="V51">
        <f t="shared" si="50"/>
        <v>10.851373846000033</v>
      </c>
      <c r="W51">
        <f t="shared" si="84"/>
        <v>10.910539874954358</v>
      </c>
      <c r="X51">
        <f t="shared" si="71"/>
        <v>3.1653760012486126E-2</v>
      </c>
      <c r="Y51">
        <f t="shared" si="51"/>
        <v>9.7673814195391362</v>
      </c>
      <c r="Z51">
        <f t="shared" si="51"/>
        <v>10.052123051675276</v>
      </c>
      <c r="AA51">
        <f t="shared" si="51"/>
        <v>9.3677713799250117</v>
      </c>
      <c r="AB51">
        <f t="shared" si="72"/>
        <v>9.729091950379809</v>
      </c>
      <c r="AC51">
        <f t="shared" si="73"/>
        <v>0.19848078432871244</v>
      </c>
      <c r="AD51">
        <f t="shared" si="52"/>
        <v>10.404414344122872</v>
      </c>
      <c r="AE51">
        <f t="shared" si="52"/>
        <v>10.581647990787751</v>
      </c>
      <c r="AF51">
        <f t="shared" si="52"/>
        <v>10.732148534449308</v>
      </c>
      <c r="AG51">
        <f t="shared" si="74"/>
        <v>10.57273695645331</v>
      </c>
      <c r="AH51">
        <f t="shared" si="75"/>
        <v>9.4713567801228027E-2</v>
      </c>
      <c r="AI51">
        <f t="shared" si="53"/>
        <v>10.491413096682967</v>
      </c>
      <c r="AJ51">
        <f t="shared" si="53"/>
        <v>10.609180702264592</v>
      </c>
      <c r="AK51">
        <f t="shared" si="53"/>
        <v>10.077650921628619</v>
      </c>
      <c r="AL51">
        <f t="shared" si="76"/>
        <v>10.392748240192057</v>
      </c>
      <c r="AM51">
        <f t="shared" si="77"/>
        <v>0.16117489708957977</v>
      </c>
      <c r="AN51">
        <f t="shared" si="54"/>
        <v>9.3930785086553534</v>
      </c>
      <c r="AO51">
        <f t="shared" si="54"/>
        <v>9.5891192148218405</v>
      </c>
      <c r="AP51">
        <f t="shared" si="54"/>
        <v>8.3904955383702795</v>
      </c>
      <c r="AQ51">
        <f t="shared" si="78"/>
        <v>9.1242310872824905</v>
      </c>
      <c r="AR51">
        <f t="shared" si="79"/>
        <v>0.37120698692315057</v>
      </c>
      <c r="AS51">
        <f t="shared" si="55"/>
        <v>7.1739583197567942</v>
      </c>
      <c r="AT51">
        <f t="shared" si="55"/>
        <v>6.6908422774185636</v>
      </c>
      <c r="AU51">
        <f t="shared" si="55"/>
        <v>7.9391588179567965</v>
      </c>
      <c r="AV51">
        <f t="shared" si="80"/>
        <v>7.2679864717107181</v>
      </c>
      <c r="AW51">
        <f t="shared" si="81"/>
        <v>0.36341184917631125</v>
      </c>
      <c r="AX51">
        <f t="shared" si="56"/>
        <v>10.698852816481402</v>
      </c>
      <c r="AY51">
        <f t="shared" si="56"/>
        <v>10.477428810616194</v>
      </c>
      <c r="AZ51">
        <f t="shared" si="56"/>
        <v>10.764371277138544</v>
      </c>
      <c r="BA51">
        <f t="shared" si="82"/>
        <v>10.646884301412046</v>
      </c>
      <c r="BB51">
        <f t="shared" si="83"/>
        <v>8.6813093659823329E-2</v>
      </c>
      <c r="BC51">
        <f t="shared" ref="BC51:BE55" si="85">LN(BC32)</f>
        <v>9.6553466547048803</v>
      </c>
      <c r="BD51">
        <f t="shared" si="85"/>
        <v>9.6680816246497177</v>
      </c>
      <c r="BE51">
        <f t="shared" si="85"/>
        <v>9.903737521291335</v>
      </c>
      <c r="BF51">
        <f>AVERAGE(BC51:BE51)</f>
        <v>9.7423886002153122</v>
      </c>
      <c r="BG51">
        <f>STDEV(BC51:BE51)/SQRT(COUNT(BC51:BE51))</f>
        <v>8.075817938795582E-2</v>
      </c>
    </row>
    <row r="52" spans="1:59" x14ac:dyDescent="0.25">
      <c r="A52">
        <v>500</v>
      </c>
      <c r="B52">
        <f t="shared" si="57"/>
        <v>10.803722162003888</v>
      </c>
      <c r="C52">
        <f t="shared" si="58"/>
        <v>10.911195211511087</v>
      </c>
      <c r="D52">
        <f t="shared" si="59"/>
        <v>11.50010994531541</v>
      </c>
      <c r="E52">
        <f t="shared" si="60"/>
        <v>12.612461486431464</v>
      </c>
      <c r="F52">
        <f t="shared" si="61"/>
        <v>13.002013299713076</v>
      </c>
      <c r="G52">
        <f t="shared" si="62"/>
        <v>13.703361823679908</v>
      </c>
      <c r="H52">
        <f t="shared" si="63"/>
        <v>14.504255116267224</v>
      </c>
      <c r="I52">
        <f>BF52</f>
        <v>14.32387181004947</v>
      </c>
      <c r="J52">
        <f t="shared" si="64"/>
        <v>7.9239441675279368E-2</v>
      </c>
      <c r="K52">
        <f t="shared" si="65"/>
        <v>1.8490418796880133E-2</v>
      </c>
      <c r="L52">
        <f t="shared" si="66"/>
        <v>4.9876969456094544E-2</v>
      </c>
      <c r="M52">
        <f t="shared" si="67"/>
        <v>9.6137310036865063E-3</v>
      </c>
      <c r="N52">
        <f t="shared" si="68"/>
        <v>1.2560739669470199E-15</v>
      </c>
      <c r="O52">
        <f t="shared" si="69"/>
        <v>2.098177311291902E-2</v>
      </c>
      <c r="P52">
        <f t="shared" si="70"/>
        <v>3.4926367360835597E-2</v>
      </c>
      <c r="Q52">
        <f>BG52</f>
        <v>9.3871950909568541E-2</v>
      </c>
      <c r="S52">
        <v>500</v>
      </c>
      <c r="T52">
        <f t="shared" si="50"/>
        <v>10.891261386032147</v>
      </c>
      <c r="U52">
        <f t="shared" si="50"/>
        <v>10.874361162180575</v>
      </c>
      <c r="V52">
        <f t="shared" si="50"/>
        <v>10.645543937798948</v>
      </c>
      <c r="W52">
        <f t="shared" si="84"/>
        <v>10.803722162003888</v>
      </c>
      <c r="X52">
        <f t="shared" si="71"/>
        <v>7.9239441675279368E-2</v>
      </c>
      <c r="Y52">
        <f t="shared" si="51"/>
        <v>10.942084408794251</v>
      </c>
      <c r="Z52">
        <f t="shared" si="51"/>
        <v>10.913359698031813</v>
      </c>
      <c r="AA52">
        <f t="shared" si="51"/>
        <v>10.878141527707198</v>
      </c>
      <c r="AB52">
        <f t="shared" si="72"/>
        <v>10.911195211511087</v>
      </c>
      <c r="AC52">
        <f t="shared" si="73"/>
        <v>1.8490418796880133E-2</v>
      </c>
      <c r="AD52">
        <f t="shared" si="52"/>
        <v>11.583430525855583</v>
      </c>
      <c r="AE52">
        <f t="shared" si="52"/>
        <v>11.505951201232891</v>
      </c>
      <c r="AF52">
        <f t="shared" si="52"/>
        <v>11.410948108857763</v>
      </c>
      <c r="AG52">
        <f t="shared" si="74"/>
        <v>11.50010994531541</v>
      </c>
      <c r="AH52">
        <f t="shared" si="75"/>
        <v>4.9876969456094544E-2</v>
      </c>
      <c r="AI52">
        <f t="shared" si="53"/>
        <v>12.629066555922632</v>
      </c>
      <c r="AJ52">
        <f t="shared" si="53"/>
        <v>12.595763999522298</v>
      </c>
      <c r="AK52">
        <f t="shared" si="53"/>
        <v>12.612553903849461</v>
      </c>
      <c r="AL52">
        <f t="shared" si="76"/>
        <v>12.612461486431464</v>
      </c>
      <c r="AM52">
        <f t="shared" si="77"/>
        <v>9.6137310036865063E-3</v>
      </c>
      <c r="AN52">
        <f t="shared" si="54"/>
        <v>13.002013299713074</v>
      </c>
      <c r="AO52">
        <f t="shared" si="54"/>
        <v>13.002013299713074</v>
      </c>
      <c r="AP52">
        <f t="shared" si="54"/>
        <v>13.002013299713074</v>
      </c>
      <c r="AQ52">
        <f t="shared" si="78"/>
        <v>13.002013299713076</v>
      </c>
      <c r="AR52">
        <f t="shared" si="79"/>
        <v>1.2560739669470199E-15</v>
      </c>
      <c r="AS52">
        <f t="shared" si="55"/>
        <v>13.702683346898043</v>
      </c>
      <c r="AT52">
        <f t="shared" si="55"/>
        <v>13.740037808772055</v>
      </c>
      <c r="AU52">
        <f t="shared" si="55"/>
        <v>13.667364315369621</v>
      </c>
      <c r="AV52">
        <f t="shared" si="80"/>
        <v>13.703361823679908</v>
      </c>
      <c r="AW52">
        <f t="shared" si="81"/>
        <v>2.098177311291902E-2</v>
      </c>
      <c r="AX52">
        <f t="shared" si="56"/>
        <v>14.562343044768973</v>
      </c>
      <c r="AY52">
        <f t="shared" si="56"/>
        <v>14.441612077135426</v>
      </c>
      <c r="AZ52">
        <f t="shared" si="56"/>
        <v>14.508810226897277</v>
      </c>
      <c r="BA52">
        <f t="shared" si="82"/>
        <v>14.504255116267224</v>
      </c>
      <c r="BB52">
        <f t="shared" si="83"/>
        <v>3.4926367360835597E-2</v>
      </c>
      <c r="BC52">
        <f t="shared" si="85"/>
        <v>14.14503370549728</v>
      </c>
      <c r="BD52">
        <f t="shared" si="85"/>
        <v>14.363808251512875</v>
      </c>
      <c r="BE52">
        <f t="shared" si="85"/>
        <v>14.462773473138256</v>
      </c>
      <c r="BF52">
        <f>AVERAGE(BC52:BE52)</f>
        <v>14.32387181004947</v>
      </c>
      <c r="BG52">
        <f>STDEV(BC52:BE52)/SQRT(COUNT(BC52:BE52))</f>
        <v>9.3871950909568541E-2</v>
      </c>
    </row>
    <row r="53" spans="1:59" x14ac:dyDescent="0.25">
      <c r="A53">
        <v>800</v>
      </c>
      <c r="B53">
        <f t="shared" si="57"/>
        <v>10.925099767822315</v>
      </c>
      <c r="C53">
        <f t="shared" si="58"/>
        <v>10.736959532700032</v>
      </c>
      <c r="D53">
        <f t="shared" si="59"/>
        <v>11.208581888011929</v>
      </c>
      <c r="E53">
        <f t="shared" si="60"/>
        <v>12.28673765468008</v>
      </c>
      <c r="F53">
        <f t="shared" si="61"/>
        <v>13.259147785284208</v>
      </c>
      <c r="G53">
        <f t="shared" si="62"/>
        <v>14.102008492306725</v>
      </c>
      <c r="H53">
        <f t="shared" si="63"/>
        <v>14.756494501866586</v>
      </c>
      <c r="I53">
        <f>BF53</f>
        <v>14.022762075293246</v>
      </c>
      <c r="J53">
        <f t="shared" si="64"/>
        <v>3.0370441070736408E-2</v>
      </c>
      <c r="K53">
        <f t="shared" si="65"/>
        <v>4.1210501408672467E-2</v>
      </c>
      <c r="L53">
        <f t="shared" si="66"/>
        <v>1.2164663230031654E-2</v>
      </c>
      <c r="M53">
        <f t="shared" si="67"/>
        <v>3.9945617018764977E-3</v>
      </c>
      <c r="N53">
        <f t="shared" si="68"/>
        <v>5.0354238833111766E-3</v>
      </c>
      <c r="O53">
        <f t="shared" si="69"/>
        <v>3.7719448317273752E-2</v>
      </c>
      <c r="P53">
        <f t="shared" si="70"/>
        <v>4.1996823773801345E-2</v>
      </c>
      <c r="Q53">
        <f>BG53</f>
        <v>5.250476536286907E-2</v>
      </c>
      <c r="S53">
        <v>800</v>
      </c>
      <c r="T53">
        <f t="shared" si="50"/>
        <v>10.983681255680219</v>
      </c>
      <c r="U53">
        <f t="shared" si="50"/>
        <v>10.881907655875832</v>
      </c>
      <c r="V53">
        <f t="shared" si="50"/>
        <v>10.90971039191089</v>
      </c>
      <c r="W53">
        <f t="shared" si="84"/>
        <v>10.925099767822315</v>
      </c>
      <c r="X53">
        <f t="shared" si="71"/>
        <v>3.0370441070736408E-2</v>
      </c>
      <c r="Y53">
        <f t="shared" si="51"/>
        <v>10.710075019318319</v>
      </c>
      <c r="Z53">
        <f t="shared" si="51"/>
        <v>10.817876477120686</v>
      </c>
      <c r="AA53">
        <f t="shared" si="51"/>
        <v>10.682927101661086</v>
      </c>
      <c r="AB53">
        <f t="shared" si="72"/>
        <v>10.736959532700032</v>
      </c>
      <c r="AC53">
        <f t="shared" si="73"/>
        <v>4.1210501408672467E-2</v>
      </c>
      <c r="AD53">
        <f t="shared" si="52"/>
        <v>11.230628864794785</v>
      </c>
      <c r="AE53">
        <f t="shared" si="52"/>
        <v>11.206468237192114</v>
      </c>
      <c r="AF53">
        <f t="shared" si="52"/>
        <v>11.188648562048893</v>
      </c>
      <c r="AG53">
        <f t="shared" si="74"/>
        <v>11.208581888011929</v>
      </c>
      <c r="AH53">
        <f t="shared" si="75"/>
        <v>1.2164663230031654E-2</v>
      </c>
      <c r="AI53">
        <f t="shared" si="53"/>
        <v>12.286753611012315</v>
      </c>
      <c r="AJ53">
        <f t="shared" si="53"/>
        <v>12.293648446535929</v>
      </c>
      <c r="AK53">
        <f t="shared" si="53"/>
        <v>12.279810906491992</v>
      </c>
      <c r="AL53">
        <f t="shared" si="76"/>
        <v>12.28673765468008</v>
      </c>
      <c r="AM53">
        <f t="shared" si="77"/>
        <v>3.9945617018764977E-3</v>
      </c>
      <c r="AN53">
        <f t="shared" si="54"/>
        <v>13.250413525416489</v>
      </c>
      <c r="AO53">
        <f t="shared" si="54"/>
        <v>13.267856690140404</v>
      </c>
      <c r="AP53">
        <f t="shared" si="54"/>
        <v>13.259173140295735</v>
      </c>
      <c r="AQ53">
        <f t="shared" si="78"/>
        <v>13.259147785284208</v>
      </c>
      <c r="AR53">
        <f t="shared" si="79"/>
        <v>5.0354238833111766E-3</v>
      </c>
      <c r="AS53">
        <f t="shared" si="55"/>
        <v>14.11584105082312</v>
      </c>
      <c r="AT53">
        <f t="shared" si="55"/>
        <v>14.03086787507805</v>
      </c>
      <c r="AU53">
        <f t="shared" si="55"/>
        <v>14.159316551019009</v>
      </c>
      <c r="AV53">
        <f t="shared" si="80"/>
        <v>14.102008492306725</v>
      </c>
      <c r="AW53">
        <f t="shared" si="81"/>
        <v>3.7719448317273752E-2</v>
      </c>
      <c r="AX53">
        <f t="shared" si="56"/>
        <v>14.674301405939509</v>
      </c>
      <c r="AY53">
        <f t="shared" si="56"/>
        <v>14.812571732648506</v>
      </c>
      <c r="AZ53">
        <f t="shared" si="56"/>
        <v>14.782610367011744</v>
      </c>
      <c r="BA53">
        <f t="shared" si="82"/>
        <v>14.756494501866586</v>
      </c>
      <c r="BB53">
        <f t="shared" si="83"/>
        <v>4.1996823773801345E-2</v>
      </c>
      <c r="BC53">
        <f t="shared" si="85"/>
        <v>13.920145310319617</v>
      </c>
      <c r="BD53">
        <f t="shared" si="85"/>
        <v>14.054767587081898</v>
      </c>
      <c r="BE53">
        <f t="shared" si="85"/>
        <v>14.093373328478224</v>
      </c>
      <c r="BF53">
        <f>AVERAGE(BC53:BE53)</f>
        <v>14.022762075293246</v>
      </c>
      <c r="BG53">
        <f>STDEV(BC53:BE53)/SQRT(COUNT(BC53:BE53))</f>
        <v>5.250476536286907E-2</v>
      </c>
    </row>
    <row r="54" spans="1:59" x14ac:dyDescent="0.25">
      <c r="A54">
        <v>1900</v>
      </c>
      <c r="B54">
        <f t="shared" si="57"/>
        <v>10.816690319075057</v>
      </c>
      <c r="C54">
        <f t="shared" si="58"/>
        <v>9.8138593004510835</v>
      </c>
      <c r="D54">
        <f t="shared" si="59"/>
        <v>10.731892188092667</v>
      </c>
      <c r="E54">
        <f t="shared" si="60"/>
        <v>12.002692075944042</v>
      </c>
      <c r="F54">
        <f t="shared" si="61"/>
        <v>13.453441616889327</v>
      </c>
      <c r="G54">
        <f t="shared" si="62"/>
        <v>14.025938314168117</v>
      </c>
      <c r="H54">
        <f t="shared" si="63"/>
        <v>14.346606007371891</v>
      </c>
      <c r="I54">
        <f>BF54</f>
        <v>14.430617552952297</v>
      </c>
      <c r="J54">
        <f t="shared" si="64"/>
        <v>7.5681872487544044E-2</v>
      </c>
      <c r="K54">
        <f t="shared" si="65"/>
        <v>0.10777657498561745</v>
      </c>
      <c r="L54">
        <f t="shared" si="66"/>
        <v>4.8985613425111096E-2</v>
      </c>
      <c r="M54">
        <f t="shared" si="67"/>
        <v>5.2549323628654242E-2</v>
      </c>
      <c r="N54">
        <f t="shared" si="68"/>
        <v>4.4959471125351355E-2</v>
      </c>
      <c r="O54">
        <f t="shared" si="69"/>
        <v>4.7475459702215519E-2</v>
      </c>
      <c r="P54">
        <f t="shared" si="70"/>
        <v>4.1094697019924353E-2</v>
      </c>
      <c r="Q54">
        <f>BG54</f>
        <v>1.5605763271949199E-2</v>
      </c>
      <c r="S54">
        <v>1900</v>
      </c>
      <c r="T54">
        <f t="shared" si="50"/>
        <v>10.723377510123928</v>
      </c>
      <c r="U54">
        <f t="shared" si="50"/>
        <v>10.760134431482768</v>
      </c>
      <c r="V54">
        <f t="shared" si="50"/>
        <v>10.966559015618477</v>
      </c>
      <c r="W54">
        <f t="shared" si="84"/>
        <v>10.816690319075057</v>
      </c>
      <c r="X54">
        <f t="shared" si="71"/>
        <v>7.5681872487544044E-2</v>
      </c>
      <c r="Y54">
        <f t="shared" si="51"/>
        <v>9.7412626974412966</v>
      </c>
      <c r="Z54">
        <f t="shared" si="51"/>
        <v>10.025926399728705</v>
      </c>
      <c r="AA54">
        <f t="shared" si="51"/>
        <v>9.6743888041832449</v>
      </c>
      <c r="AB54">
        <f t="shared" si="72"/>
        <v>9.8138593004510835</v>
      </c>
      <c r="AC54">
        <f t="shared" si="73"/>
        <v>0.10777657498561745</v>
      </c>
      <c r="AD54">
        <f t="shared" si="52"/>
        <v>10.685217791014589</v>
      </c>
      <c r="AE54">
        <f t="shared" si="52"/>
        <v>10.829827620263284</v>
      </c>
      <c r="AF54">
        <f t="shared" si="52"/>
        <v>10.680631153000125</v>
      </c>
      <c r="AG54">
        <f t="shared" si="74"/>
        <v>10.731892188092667</v>
      </c>
      <c r="AH54">
        <f t="shared" si="75"/>
        <v>4.8985613425111096E-2</v>
      </c>
      <c r="AI54">
        <f t="shared" si="53"/>
        <v>12.074282593035367</v>
      </c>
      <c r="AJ54">
        <f t="shared" si="53"/>
        <v>12.033533088590836</v>
      </c>
      <c r="AK54">
        <f t="shared" si="53"/>
        <v>11.900260546205923</v>
      </c>
      <c r="AL54">
        <f t="shared" si="76"/>
        <v>12.002692075944042</v>
      </c>
      <c r="AM54">
        <f t="shared" si="77"/>
        <v>5.2549323628654242E-2</v>
      </c>
      <c r="AN54">
        <f t="shared" si="54"/>
        <v>13.45927123341535</v>
      </c>
      <c r="AO54">
        <f t="shared" si="54"/>
        <v>13.37281854773995</v>
      </c>
      <c r="AP54">
        <f t="shared" si="54"/>
        <v>13.528235069512682</v>
      </c>
      <c r="AQ54">
        <f t="shared" si="78"/>
        <v>13.453441616889327</v>
      </c>
      <c r="AR54">
        <f t="shared" si="79"/>
        <v>4.4959471125351355E-2</v>
      </c>
      <c r="AS54">
        <f t="shared" si="55"/>
        <v>14.038898079515326</v>
      </c>
      <c r="AT54">
        <f t="shared" si="55"/>
        <v>13.937998065773391</v>
      </c>
      <c r="AU54">
        <f t="shared" si="55"/>
        <v>14.100918797215636</v>
      </c>
      <c r="AV54">
        <f t="shared" si="80"/>
        <v>14.025938314168117</v>
      </c>
      <c r="AW54">
        <f t="shared" si="81"/>
        <v>4.7475459702215519E-2</v>
      </c>
      <c r="AX54">
        <f t="shared" si="56"/>
        <v>14.369570943186</v>
      </c>
      <c r="AY54">
        <f t="shared" si="56"/>
        <v>14.266780425972923</v>
      </c>
      <c r="AZ54">
        <f t="shared" si="56"/>
        <v>14.40346665295675</v>
      </c>
      <c r="BA54">
        <f t="shared" si="82"/>
        <v>14.346606007371891</v>
      </c>
      <c r="BB54">
        <f t="shared" si="83"/>
        <v>4.1094697019924353E-2</v>
      </c>
      <c r="BC54">
        <f t="shared" si="85"/>
        <v>14.457524957569488</v>
      </c>
      <c r="BD54">
        <f t="shared" si="85"/>
        <v>14.430861048330653</v>
      </c>
      <c r="BE54">
        <f t="shared" si="85"/>
        <v>14.40346665295675</v>
      </c>
      <c r="BF54">
        <f>AVERAGE(BC54:BE54)</f>
        <v>14.430617552952297</v>
      </c>
      <c r="BG54">
        <f>STDEV(BC54:BE54)/SQRT(COUNT(BC54:BE54))</f>
        <v>1.5605763271949199E-2</v>
      </c>
    </row>
    <row r="55" spans="1:59" x14ac:dyDescent="0.25">
      <c r="A55">
        <v>3200</v>
      </c>
      <c r="B55">
        <f t="shared" si="57"/>
        <v>10.758281361781329</v>
      </c>
      <c r="C55">
        <f t="shared" si="58"/>
        <v>10.488372645358487</v>
      </c>
      <c r="D55">
        <f t="shared" si="59"/>
        <v>10.766282008999037</v>
      </c>
      <c r="E55">
        <f t="shared" si="60"/>
        <v>12.43113234253785</v>
      </c>
      <c r="F55">
        <f t="shared" si="61"/>
        <v>13.447041877234804</v>
      </c>
      <c r="G55">
        <f t="shared" si="62"/>
        <v>14.14742267966516</v>
      </c>
      <c r="H55">
        <f t="shared" si="63"/>
        <v>14.314031842644217</v>
      </c>
      <c r="I55">
        <f>BF55</f>
        <v>13.482040077933732</v>
      </c>
      <c r="J55">
        <f t="shared" si="64"/>
        <v>2.0910309335463135E-2</v>
      </c>
      <c r="K55">
        <f t="shared" si="65"/>
        <v>6.3544606863603553E-2</v>
      </c>
      <c r="L55">
        <f t="shared" si="66"/>
        <v>5.442063784405933E-2</v>
      </c>
      <c r="M55">
        <f t="shared" si="67"/>
        <v>2.5079588948770357E-2</v>
      </c>
      <c r="N55">
        <f t="shared" si="68"/>
        <v>1.6095445374333182E-2</v>
      </c>
      <c r="O55">
        <f t="shared" si="69"/>
        <v>2.3889741678810123E-3</v>
      </c>
      <c r="P55">
        <f t="shared" si="70"/>
        <v>9.3415927002841903E-2</v>
      </c>
      <c r="Q55">
        <f>BG55</f>
        <v>0.13490953637809847</v>
      </c>
      <c r="S55">
        <v>3200</v>
      </c>
      <c r="T55">
        <f t="shared" si="50"/>
        <v>10.793536973205056</v>
      </c>
      <c r="U55">
        <f t="shared" si="50"/>
        <v>10.721172680656162</v>
      </c>
      <c r="V55">
        <f t="shared" si="50"/>
        <v>10.760134431482768</v>
      </c>
      <c r="W55">
        <f t="shared" si="84"/>
        <v>10.758281361781329</v>
      </c>
      <c r="X55">
        <f t="shared" si="71"/>
        <v>2.0910309335463135E-2</v>
      </c>
      <c r="Y55">
        <f t="shared" si="51"/>
        <v>10.364229676134132</v>
      </c>
      <c r="Z55">
        <f t="shared" si="51"/>
        <v>10.574005615035713</v>
      </c>
      <c r="AA55">
        <f t="shared" si="51"/>
        <v>10.526882644905614</v>
      </c>
      <c r="AB55">
        <f t="shared" si="72"/>
        <v>10.488372645358487</v>
      </c>
      <c r="AC55">
        <f t="shared" si="73"/>
        <v>6.3544606863603553E-2</v>
      </c>
      <c r="AD55">
        <f t="shared" si="52"/>
        <v>10.723377510123928</v>
      </c>
      <c r="AE55">
        <f t="shared" si="52"/>
        <v>10.701107354692605</v>
      </c>
      <c r="AF55">
        <f t="shared" si="52"/>
        <v>10.874361162180575</v>
      </c>
      <c r="AG55">
        <f t="shared" si="74"/>
        <v>10.766282008999037</v>
      </c>
      <c r="AH55">
        <f t="shared" si="75"/>
        <v>5.442063784405933E-2</v>
      </c>
      <c r="AI55">
        <f t="shared" si="53"/>
        <v>12.481068335049635</v>
      </c>
      <c r="AJ55">
        <f t="shared" si="53"/>
        <v>12.402071079320828</v>
      </c>
      <c r="AK55">
        <f t="shared" si="53"/>
        <v>12.410257613243086</v>
      </c>
      <c r="AL55">
        <f t="shared" si="76"/>
        <v>12.43113234253785</v>
      </c>
      <c r="AM55">
        <f t="shared" si="77"/>
        <v>2.5079588948770357E-2</v>
      </c>
      <c r="AN55">
        <f t="shared" si="54"/>
        <v>13.452105877201769</v>
      </c>
      <c r="AO55">
        <f t="shared" si="54"/>
        <v>13.416978858133874</v>
      </c>
      <c r="AP55">
        <f t="shared" si="54"/>
        <v>13.472040896368773</v>
      </c>
      <c r="AQ55">
        <f t="shared" si="78"/>
        <v>13.447041877234804</v>
      </c>
      <c r="AR55">
        <f t="shared" si="79"/>
        <v>1.6095445374333182E-2</v>
      </c>
      <c r="AS55">
        <f t="shared" si="55"/>
        <v>14.14503370549728</v>
      </c>
      <c r="AT55">
        <f t="shared" si="55"/>
        <v>14.152200628000923</v>
      </c>
      <c r="AU55">
        <f t="shared" si="55"/>
        <v>14.14503370549728</v>
      </c>
      <c r="AV55">
        <f t="shared" si="80"/>
        <v>14.14742267966516</v>
      </c>
      <c r="AW55">
        <f t="shared" si="81"/>
        <v>2.3889741678810123E-3</v>
      </c>
      <c r="AX55">
        <f t="shared" si="56"/>
        <v>14.375300616427992</v>
      </c>
      <c r="AY55">
        <f t="shared" si="56"/>
        <v>14.130543900763657</v>
      </c>
      <c r="AZ55">
        <f t="shared" si="56"/>
        <v>14.436251010741003</v>
      </c>
      <c r="BA55">
        <f t="shared" si="82"/>
        <v>14.314031842644217</v>
      </c>
      <c r="BB55">
        <f t="shared" si="83"/>
        <v>9.3415927002841903E-2</v>
      </c>
      <c r="BC55">
        <f t="shared" si="85"/>
        <v>13.232660687016901</v>
      </c>
      <c r="BD55">
        <f t="shared" si="85"/>
        <v>13.517515488904049</v>
      </c>
      <c r="BE55">
        <f t="shared" si="85"/>
        <v>13.695944057880245</v>
      </c>
      <c r="BF55">
        <f>AVERAGE(BC55:BE55)</f>
        <v>13.482040077933732</v>
      </c>
      <c r="BG55">
        <f>STDEV(BC55:BE55)/SQRT(COUNT(BC55:BE55))</f>
        <v>0.13490953637809847</v>
      </c>
    </row>
  </sheetData>
  <mergeCells count="3">
    <mergeCell ref="B21:I21"/>
    <mergeCell ref="J21:Q21"/>
    <mergeCell ref="R19:U1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AFD70-9200-4E89-8E24-BB4C974DC00C}">
  <dimension ref="A1:AB947"/>
  <sheetViews>
    <sheetView tabSelected="1" topLeftCell="H40" zoomScale="85" zoomScaleNormal="85" workbookViewId="0">
      <selection activeCell="AB69" sqref="AB69"/>
    </sheetView>
  </sheetViews>
  <sheetFormatPr defaultRowHeight="13.8" x14ac:dyDescent="0.25"/>
  <cols>
    <col min="2" max="2" width="22.109375" customWidth="1"/>
    <col min="21" max="21" width="14.88671875" bestFit="1" customWidth="1"/>
    <col min="23" max="23" width="12.109375" bestFit="1" customWidth="1"/>
    <col min="24" max="24" width="16.21875" bestFit="1" customWidth="1"/>
    <col min="25" max="25" width="15.77734375" bestFit="1" customWidth="1"/>
    <col min="26" max="26" width="19.88671875" bestFit="1" customWidth="1"/>
  </cols>
  <sheetData>
    <row r="1" spans="1:17" ht="27.6" x14ac:dyDescent="0.25">
      <c r="A1" s="30" t="s">
        <v>23</v>
      </c>
      <c r="B1" s="1" t="s">
        <v>10</v>
      </c>
      <c r="C1" s="3">
        <v>0</v>
      </c>
      <c r="D1" s="3">
        <v>2</v>
      </c>
      <c r="E1" s="3">
        <v>3</v>
      </c>
      <c r="F1" s="3">
        <v>5</v>
      </c>
      <c r="G1" s="3">
        <v>7</v>
      </c>
      <c r="H1" s="3">
        <v>10</v>
      </c>
      <c r="I1" s="3">
        <v>13</v>
      </c>
      <c r="J1" s="3">
        <v>15</v>
      </c>
      <c r="K1" s="3">
        <v>1</v>
      </c>
      <c r="L1" s="3">
        <v>2</v>
      </c>
      <c r="M1" s="3">
        <v>3</v>
      </c>
      <c r="N1" s="3">
        <v>4</v>
      </c>
      <c r="O1" s="3">
        <v>5</v>
      </c>
      <c r="P1" s="3">
        <v>6</v>
      </c>
      <c r="Q1" s="3">
        <v>7</v>
      </c>
    </row>
    <row r="2" spans="1:17" x14ac:dyDescent="0.25">
      <c r="A2" s="30"/>
      <c r="B2" s="3">
        <v>0</v>
      </c>
      <c r="C2" s="3">
        <f>data!B32</f>
        <v>54805</v>
      </c>
      <c r="D2" s="18">
        <f>data!C32</f>
        <v>17455</v>
      </c>
      <c r="E2" s="18">
        <f>data!D32</f>
        <v>39405</v>
      </c>
      <c r="F2" s="18">
        <f>data!E32</f>
        <v>33438.333333333336</v>
      </c>
      <c r="G2" s="18">
        <f>data!F32</f>
        <v>10338.333333333334</v>
      </c>
      <c r="H2" s="18">
        <f>data!G32</f>
        <v>1638.3333333333333</v>
      </c>
      <c r="I2" s="18">
        <f>data!H32</f>
        <v>42371.666666666664</v>
      </c>
      <c r="J2" s="18">
        <f>data!I32</f>
        <v>17138.333333333332</v>
      </c>
      <c r="K2" s="2">
        <f>LN(D2/C2)/(2)</f>
        <v>-0.57207764505534364</v>
      </c>
      <c r="L2" s="2">
        <f>LN(E2/D2)/(1)</f>
        <v>0.81426657124861346</v>
      </c>
      <c r="M2" s="2">
        <f t="shared" ref="M2:N6" si="0">LN(F2/E2)/(2)</f>
        <v>-8.2094882670779148E-2</v>
      </c>
      <c r="N2" s="2">
        <f t="shared" si="0"/>
        <v>-0.58692213835354168</v>
      </c>
      <c r="O2" s="2">
        <f t="shared" ref="O2:P6" si="1">LN(H2/G2)/(3)</f>
        <v>-0.61405973494198374</v>
      </c>
      <c r="P2" s="2">
        <f t="shared" si="1"/>
        <v>1.0842668116473297</v>
      </c>
      <c r="Q2" s="2">
        <f>LN(J2/I2)/(2)</f>
        <v>-0.45258111492998249</v>
      </c>
    </row>
    <row r="3" spans="1:17" x14ac:dyDescent="0.25">
      <c r="A3" s="30"/>
      <c r="B3" s="3">
        <v>500</v>
      </c>
      <c r="C3" s="18">
        <f>data!B33</f>
        <v>49505</v>
      </c>
      <c r="D3" s="18">
        <f>data!C33</f>
        <v>54805</v>
      </c>
      <c r="E3" s="18">
        <f>data!D33</f>
        <v>98971.666666666672</v>
      </c>
      <c r="F3" s="18">
        <f>data!E33</f>
        <v>300305</v>
      </c>
      <c r="G3" s="18">
        <f>data!F33</f>
        <v>443305</v>
      </c>
      <c r="H3" s="18">
        <f>data!G33</f>
        <v>894305</v>
      </c>
      <c r="I3" s="18">
        <f>data!H33</f>
        <v>1993638.3333333333</v>
      </c>
      <c r="J3" s="18">
        <f>data!I33</f>
        <v>1676971.6666666667</v>
      </c>
      <c r="K3" s="2">
        <f>LN(D3/C3)/(2)</f>
        <v>5.0853878046604337E-2</v>
      </c>
      <c r="L3" s="2">
        <f>LN(E3/D3)/(1)</f>
        <v>0.59105218321902153</v>
      </c>
      <c r="M3" s="2">
        <f t="shared" si="0"/>
        <v>0.55498250549030825</v>
      </c>
      <c r="N3" s="2">
        <f t="shared" si="0"/>
        <v>0.19472969793180619</v>
      </c>
      <c r="O3" s="2">
        <f t="shared" si="1"/>
        <v>0.23392961985685654</v>
      </c>
      <c r="P3" s="2">
        <f t="shared" si="1"/>
        <v>0.2672232254345549</v>
      </c>
      <c r="Q3" s="2">
        <f>LN(J3/I3)/(2)</f>
        <v>-8.6485845087071037E-2</v>
      </c>
    </row>
    <row r="4" spans="1:17" x14ac:dyDescent="0.25">
      <c r="A4" s="30"/>
      <c r="B4" s="3">
        <v>800</v>
      </c>
      <c r="C4" s="18">
        <f>data!B34</f>
        <v>55605</v>
      </c>
      <c r="D4" s="18">
        <f>data!C34</f>
        <v>46105</v>
      </c>
      <c r="E4" s="18">
        <f>data!D34</f>
        <v>73771.666666666672</v>
      </c>
      <c r="F4" s="18">
        <f>data!E34</f>
        <v>216805</v>
      </c>
      <c r="G4" s="18">
        <f>data!F34</f>
        <v>573305</v>
      </c>
      <c r="H4" s="18">
        <f>data!G34</f>
        <v>1333638.3333333333</v>
      </c>
      <c r="I4" s="18">
        <f>data!H34</f>
        <v>2566971.6666666665</v>
      </c>
      <c r="J4" s="18">
        <f>data!I34</f>
        <v>1233638.3333333333</v>
      </c>
      <c r="K4" s="2">
        <f>LN(D4/C4)/(2)</f>
        <v>-9.3675860639850395E-2</v>
      </c>
      <c r="L4" s="2">
        <f>LN(E4/D4)/(1)</f>
        <v>0.47005333339310507</v>
      </c>
      <c r="M4" s="2">
        <f t="shared" si="0"/>
        <v>0.53901179732298399</v>
      </c>
      <c r="N4" s="2">
        <f t="shared" si="0"/>
        <v>0.48620976464171028</v>
      </c>
      <c r="O4" s="2">
        <f t="shared" si="1"/>
        <v>0.28141607132034252</v>
      </c>
      <c r="P4" s="2">
        <f t="shared" si="1"/>
        <v>0.21827202266933554</v>
      </c>
      <c r="Q4" s="2">
        <f>LN(J4/I4)/(2)</f>
        <v>-0.36637953329703277</v>
      </c>
    </row>
    <row r="5" spans="1:17" x14ac:dyDescent="0.25">
      <c r="A5" s="30"/>
      <c r="B5" s="3">
        <v>1900</v>
      </c>
      <c r="C5" s="18">
        <f>data!B35</f>
        <v>50138.333333333336</v>
      </c>
      <c r="D5" s="18">
        <f>data!C35</f>
        <v>18505</v>
      </c>
      <c r="E5" s="18">
        <f>data!D35</f>
        <v>45905</v>
      </c>
      <c r="F5" s="18">
        <f>data!E35</f>
        <v>163638.33333333334</v>
      </c>
      <c r="G5" s="18">
        <f>data!F35</f>
        <v>697638.33333333337</v>
      </c>
      <c r="H5" s="18">
        <f>data!G35</f>
        <v>1236971.6666666667</v>
      </c>
      <c r="I5" s="18">
        <f>data!H35</f>
        <v>1703638.3333333333</v>
      </c>
      <c r="J5" s="18">
        <f>data!I35</f>
        <v>1850305</v>
      </c>
      <c r="K5" s="2">
        <f>LN(D5/C5)/(2)</f>
        <v>-0.49837244303947736</v>
      </c>
      <c r="L5" s="2">
        <f>LN(E5/D5)/(1)</f>
        <v>0.90853307775754399</v>
      </c>
      <c r="M5" s="2">
        <f t="shared" si="0"/>
        <v>0.63554233222740741</v>
      </c>
      <c r="N5" s="2">
        <f t="shared" si="0"/>
        <v>0.72502105667019467</v>
      </c>
      <c r="O5" s="2">
        <f t="shared" si="1"/>
        <v>0.19090688195396935</v>
      </c>
      <c r="P5" s="2">
        <f t="shared" si="1"/>
        <v>0.1066999906375931</v>
      </c>
      <c r="Q5" s="2">
        <f>LN(J5/I5)/(2)</f>
        <v>4.1292165091481044E-2</v>
      </c>
    </row>
    <row r="6" spans="1:17" x14ac:dyDescent="0.25">
      <c r="A6" s="30"/>
      <c r="B6" s="3">
        <v>3200</v>
      </c>
      <c r="C6" s="18">
        <f>data!B36</f>
        <v>47038.333333333336</v>
      </c>
      <c r="D6" s="18">
        <f>data!C36</f>
        <v>36038.333333333336</v>
      </c>
      <c r="E6" s="18">
        <f>data!D36</f>
        <v>47538.333333333336</v>
      </c>
      <c r="F6" s="18">
        <f>data!E36</f>
        <v>250638.33333333334</v>
      </c>
      <c r="G6" s="18">
        <f>data!F36</f>
        <v>691971.66666666663</v>
      </c>
      <c r="H6" s="18">
        <f>data!G36</f>
        <v>1393638.3333333333</v>
      </c>
      <c r="I6" s="18">
        <f>data!H36</f>
        <v>1660305</v>
      </c>
      <c r="J6" s="18">
        <f>data!I36</f>
        <v>729305</v>
      </c>
      <c r="K6" s="2">
        <f>LN(D6/C6)/(2)</f>
        <v>-0.13318984268296677</v>
      </c>
      <c r="L6" s="2">
        <f>LN(E6/D6)/(1)</f>
        <v>0.27695321636313996</v>
      </c>
      <c r="M6" s="2">
        <f t="shared" si="0"/>
        <v>0.83123729692867976</v>
      </c>
      <c r="N6" s="2">
        <f t="shared" si="0"/>
        <v>0.50776700683893683</v>
      </c>
      <c r="O6" s="2">
        <f t="shared" si="1"/>
        <v>0.23337603392036563</v>
      </c>
      <c r="P6" s="2">
        <f t="shared" si="1"/>
        <v>5.8361162331977412E-2</v>
      </c>
      <c r="Q6" s="2">
        <f>LN(J6/I6)/(2)</f>
        <v>-0.41133228677862826</v>
      </c>
    </row>
    <row r="7" spans="1:17" x14ac:dyDescent="0.25">
      <c r="B7" s="3"/>
      <c r="C7" s="3"/>
      <c r="D7" s="3"/>
      <c r="E7" s="3"/>
      <c r="F7" s="3"/>
      <c r="G7" s="3"/>
      <c r="H7" s="3"/>
      <c r="I7" s="3"/>
      <c r="J7" s="3"/>
      <c r="K7" s="2"/>
      <c r="L7" s="2"/>
      <c r="M7" s="2"/>
      <c r="N7" s="2"/>
      <c r="O7" s="2"/>
      <c r="P7" s="2"/>
      <c r="Q7" s="2"/>
    </row>
    <row r="8" spans="1:17" ht="27.6" x14ac:dyDescent="0.25">
      <c r="A8" s="30" t="s">
        <v>24</v>
      </c>
      <c r="B8" s="1" t="s">
        <v>10</v>
      </c>
      <c r="C8" s="3">
        <v>0</v>
      </c>
      <c r="D8" s="3">
        <v>2</v>
      </c>
      <c r="E8" s="3">
        <v>3</v>
      </c>
      <c r="F8" s="3">
        <v>5</v>
      </c>
      <c r="G8" s="3">
        <v>7</v>
      </c>
      <c r="H8" s="3">
        <v>10</v>
      </c>
      <c r="I8" s="3">
        <v>13</v>
      </c>
      <c r="J8" s="3">
        <v>15</v>
      </c>
      <c r="M8" s="20" t="s">
        <v>22</v>
      </c>
      <c r="N8" s="29" t="s">
        <v>38</v>
      </c>
      <c r="O8" s="29"/>
    </row>
    <row r="9" spans="1:17" x14ac:dyDescent="0.25">
      <c r="A9" s="30"/>
      <c r="B9" s="3">
        <v>0</v>
      </c>
      <c r="C9" s="3">
        <f t="shared" ref="C9:J9" si="2">LN(C2)</f>
        <v>10.911536709649823</v>
      </c>
      <c r="D9" s="3">
        <f t="shared" si="2"/>
        <v>9.7673814195391362</v>
      </c>
      <c r="E9" s="3">
        <f t="shared" si="2"/>
        <v>10.581647990787751</v>
      </c>
      <c r="F9" s="3">
        <f t="shared" si="2"/>
        <v>10.417458225446191</v>
      </c>
      <c r="G9" s="3">
        <f t="shared" si="2"/>
        <v>9.2436139487391085</v>
      </c>
      <c r="H9" s="3">
        <f t="shared" si="2"/>
        <v>7.4014347439131569</v>
      </c>
      <c r="I9" s="3">
        <f t="shared" si="2"/>
        <v>10.654235178855146</v>
      </c>
      <c r="J9" s="3">
        <f t="shared" si="2"/>
        <v>9.7490729489951811</v>
      </c>
      <c r="M9">
        <f>(H9-D9)/8</f>
        <v>-0.29574333445324741</v>
      </c>
    </row>
    <row r="10" spans="1:17" x14ac:dyDescent="0.25">
      <c r="A10" s="30"/>
      <c r="B10" s="3">
        <v>500</v>
      </c>
      <c r="C10" s="3">
        <f t="shared" ref="C10:J13" si="3">LN(C3)</f>
        <v>10.809828953556615</v>
      </c>
      <c r="D10" s="3">
        <f t="shared" si="3"/>
        <v>10.911536709649823</v>
      </c>
      <c r="E10" s="3">
        <f t="shared" si="3"/>
        <v>11.502588892868845</v>
      </c>
      <c r="F10" s="3">
        <f t="shared" si="3"/>
        <v>12.612553903849461</v>
      </c>
      <c r="G10" s="3">
        <f t="shared" si="3"/>
        <v>13.002013299713074</v>
      </c>
      <c r="H10" s="3">
        <f t="shared" si="3"/>
        <v>13.703802159283644</v>
      </c>
      <c r="I10" s="3">
        <f t="shared" si="3"/>
        <v>14.505471835587308</v>
      </c>
      <c r="J10" s="3">
        <f t="shared" si="3"/>
        <v>14.332500145413166</v>
      </c>
      <c r="M10">
        <f>(H10-D10)/8</f>
        <v>0.34903318120422755</v>
      </c>
    </row>
    <row r="11" spans="1:17" x14ac:dyDescent="0.25">
      <c r="A11" s="30"/>
      <c r="B11" s="3">
        <v>800</v>
      </c>
      <c r="C11" s="3">
        <f t="shared" si="3"/>
        <v>10.926028404252943</v>
      </c>
      <c r="D11" s="3">
        <f t="shared" si="3"/>
        <v>10.738676682973242</v>
      </c>
      <c r="E11" s="3">
        <f t="shared" si="3"/>
        <v>11.208730016366347</v>
      </c>
      <c r="F11" s="3">
        <f t="shared" si="3"/>
        <v>12.286753611012315</v>
      </c>
      <c r="G11" s="3">
        <f t="shared" si="3"/>
        <v>13.259173140295735</v>
      </c>
      <c r="H11" s="3">
        <f t="shared" si="3"/>
        <v>14.103421354256763</v>
      </c>
      <c r="I11" s="3">
        <f t="shared" si="3"/>
        <v>14.75823742226477</v>
      </c>
      <c r="J11" s="3">
        <f t="shared" si="3"/>
        <v>14.025478355670703</v>
      </c>
      <c r="M11">
        <f>(H11-D11)/8</f>
        <v>0.42059308391044015</v>
      </c>
    </row>
    <row r="12" spans="1:17" x14ac:dyDescent="0.25">
      <c r="A12" s="30"/>
      <c r="B12" s="3">
        <v>1900</v>
      </c>
      <c r="C12" s="3">
        <f t="shared" si="3"/>
        <v>10.822541130899211</v>
      </c>
      <c r="D12" s="3">
        <f t="shared" si="3"/>
        <v>9.8257962448202569</v>
      </c>
      <c r="E12" s="3">
        <f t="shared" si="3"/>
        <v>10.7343293225778</v>
      </c>
      <c r="F12" s="3">
        <f t="shared" si="3"/>
        <v>12.005413987032615</v>
      </c>
      <c r="G12" s="3">
        <f t="shared" si="3"/>
        <v>13.455456100373004</v>
      </c>
      <c r="H12" s="3">
        <f t="shared" si="3"/>
        <v>14.028176746234912</v>
      </c>
      <c r="I12" s="3">
        <f t="shared" si="3"/>
        <v>14.348276718147693</v>
      </c>
      <c r="J12" s="3">
        <f t="shared" si="3"/>
        <v>14.430861048330653</v>
      </c>
      <c r="M12">
        <f>(H12-D12)/8</f>
        <v>0.52529756267683192</v>
      </c>
    </row>
    <row r="13" spans="1:17" x14ac:dyDescent="0.25">
      <c r="A13" s="30"/>
      <c r="B13" s="3">
        <v>3200</v>
      </c>
      <c r="C13" s="3">
        <f t="shared" si="3"/>
        <v>10.758718151105819</v>
      </c>
      <c r="D13" s="3">
        <f t="shared" si="3"/>
        <v>10.492338465739886</v>
      </c>
      <c r="E13" s="3">
        <f t="shared" si="3"/>
        <v>10.769291682103026</v>
      </c>
      <c r="F13" s="3">
        <f t="shared" si="3"/>
        <v>12.431766275960385</v>
      </c>
      <c r="G13" s="3">
        <f t="shared" si="3"/>
        <v>13.447300289638259</v>
      </c>
      <c r="H13" s="3">
        <f t="shared" si="3"/>
        <v>14.147428391399355</v>
      </c>
      <c r="I13" s="3">
        <f t="shared" si="3"/>
        <v>14.322511878395288</v>
      </c>
      <c r="J13" s="3">
        <f t="shared" si="3"/>
        <v>13.499847304838031</v>
      </c>
      <c r="M13">
        <f>(H13-D13)/8</f>
        <v>0.45688624070743367</v>
      </c>
    </row>
    <row r="14" spans="1:17" x14ac:dyDescent="0.25">
      <c r="B14" s="3"/>
      <c r="C14" s="3"/>
      <c r="D14" s="3"/>
      <c r="E14" s="3"/>
      <c r="F14" s="3"/>
      <c r="G14" s="3"/>
      <c r="H14" s="3"/>
      <c r="I14" s="3"/>
      <c r="J14" s="3"/>
      <c r="L14" s="3"/>
      <c r="M14" s="3"/>
    </row>
    <row r="15" spans="1:17" x14ac:dyDescent="0.25">
      <c r="B15" t="s">
        <v>11</v>
      </c>
      <c r="C15" s="3">
        <v>0</v>
      </c>
      <c r="D15" s="3">
        <v>500</v>
      </c>
      <c r="E15" s="3">
        <v>800</v>
      </c>
      <c r="F15" s="3">
        <v>1900</v>
      </c>
      <c r="G15" s="3">
        <v>3200</v>
      </c>
      <c r="I15" s="3">
        <f>D15-221</f>
        <v>279</v>
      </c>
      <c r="J15" s="19">
        <f>E15-221</f>
        <v>579</v>
      </c>
      <c r="K15" s="19">
        <f>F15-221</f>
        <v>1679</v>
      </c>
      <c r="L15" s="19">
        <f>G15-221</f>
        <v>2979</v>
      </c>
      <c r="M15" s="3"/>
      <c r="N15" s="3">
        <f t="shared" ref="N15:Q16" si="4">1/I15</f>
        <v>3.5842293906810036E-3</v>
      </c>
      <c r="O15" s="3">
        <f t="shared" si="4"/>
        <v>1.7271157167530224E-3</v>
      </c>
      <c r="P15" s="3">
        <f t="shared" si="4"/>
        <v>5.9559261465157837E-4</v>
      </c>
      <c r="Q15" s="3">
        <f t="shared" si="4"/>
        <v>3.3568311513930849E-4</v>
      </c>
    </row>
    <row r="16" spans="1:17" x14ac:dyDescent="0.25">
      <c r="B16" t="s">
        <v>12</v>
      </c>
      <c r="C16" s="3">
        <f>M9</f>
        <v>-0.29574333445324741</v>
      </c>
      <c r="D16" s="3">
        <f>M10</f>
        <v>0.34903318120422755</v>
      </c>
      <c r="E16">
        <f>M11</f>
        <v>0.42059308391044015</v>
      </c>
      <c r="F16">
        <f>M12</f>
        <v>0.52529756267683192</v>
      </c>
      <c r="G16">
        <f>M13</f>
        <v>0.45688624070743367</v>
      </c>
      <c r="I16" s="3">
        <f>D16</f>
        <v>0.34903318120422755</v>
      </c>
      <c r="J16" s="18">
        <f>E16</f>
        <v>0.42059308391044015</v>
      </c>
      <c r="K16" s="18">
        <f>F16</f>
        <v>0.52529756267683192</v>
      </c>
      <c r="L16" s="18">
        <f>G16</f>
        <v>0.45688624070743367</v>
      </c>
      <c r="M16" s="3"/>
      <c r="N16" s="3">
        <f t="shared" si="4"/>
        <v>2.8650571173486123</v>
      </c>
      <c r="O16" s="3">
        <f t="shared" si="4"/>
        <v>2.3775949682827808</v>
      </c>
      <c r="P16" s="3">
        <f t="shared" si="4"/>
        <v>1.9036829238349418</v>
      </c>
      <c r="Q16" s="3">
        <f t="shared" si="4"/>
        <v>2.1887286394346646</v>
      </c>
    </row>
    <row r="17" spans="2:10" x14ac:dyDescent="0.25">
      <c r="B17" s="3"/>
      <c r="D17" s="3"/>
      <c r="E17" s="3"/>
      <c r="F17" s="3"/>
      <c r="G17" s="3"/>
      <c r="I17" s="3"/>
      <c r="J17" s="3"/>
    </row>
    <row r="37" spans="2:28" ht="16.2" x14ac:dyDescent="0.25">
      <c r="C37" s="29" t="s">
        <v>39</v>
      </c>
      <c r="D37" s="29"/>
      <c r="N37" t="s">
        <v>52</v>
      </c>
      <c r="O37" t="s">
        <v>53</v>
      </c>
      <c r="P37" t="s">
        <v>54</v>
      </c>
      <c r="Q37" t="s">
        <v>55</v>
      </c>
      <c r="R37">
        <v>-0.86558333333333304</v>
      </c>
      <c r="S37">
        <v>-1.486375</v>
      </c>
      <c r="T37">
        <v>-0.18896537061152899</v>
      </c>
      <c r="U37">
        <v>-1.21287927695287</v>
      </c>
      <c r="W37" s="36" t="s">
        <v>56</v>
      </c>
      <c r="X37" s="36" t="s">
        <v>57</v>
      </c>
      <c r="Y37" s="36" t="s">
        <v>58</v>
      </c>
      <c r="Z37" s="36" t="s">
        <v>62</v>
      </c>
      <c r="AA37" s="36" t="s">
        <v>63</v>
      </c>
      <c r="AB37" s="36" t="s">
        <v>64</v>
      </c>
    </row>
    <row r="38" spans="2:28" x14ac:dyDescent="0.25">
      <c r="B38">
        <v>0</v>
      </c>
      <c r="C38">
        <f>(B38-221)*0.517/(132+B38)</f>
        <v>-0.86558333333333337</v>
      </c>
      <c r="D38">
        <v>0.51700000000000002</v>
      </c>
      <c r="E38">
        <f>B38*0.709/(11.6+B38)</f>
        <v>0</v>
      </c>
      <c r="F38">
        <v>0.70899999999999996</v>
      </c>
      <c r="G38">
        <f>0.719*B38/(B38+0.622)</f>
        <v>0</v>
      </c>
      <c r="H38">
        <v>0.71899999999999997</v>
      </c>
      <c r="I38" s="16">
        <v>88.2</v>
      </c>
      <c r="J38">
        <v>0.62439575054753871</v>
      </c>
      <c r="K38" s="16">
        <v>4.5</v>
      </c>
      <c r="L38">
        <v>0.63207314659721969</v>
      </c>
      <c r="M38">
        <v>0</v>
      </c>
      <c r="N38">
        <f>(M38-221)*0.517/(132+M38)</f>
        <v>-0.86558333333333337</v>
      </c>
      <c r="O38">
        <f>(M38-235)*0.253/(40+M38)</f>
        <v>-1.486375</v>
      </c>
      <c r="P38">
        <f>(0.292*(M38-24.35))/(M38+37.627)</f>
        <v>-0.18896537061152893</v>
      </c>
      <c r="Q38">
        <f>(M38-150)*0.501/(61.96+M38)</f>
        <v>-1.2128792769528729</v>
      </c>
      <c r="R38">
        <f>(M38-221)*0.517/(132+M38)--0.865583333333333</f>
        <v>0</v>
      </c>
      <c r="S38">
        <f>(M38-235)*0.253/(40+M38)--1.486375</f>
        <v>0</v>
      </c>
      <c r="T38">
        <f>(0.292*(M38-24.35))/(M38+37.627)+0.188965370611529</f>
        <v>0</v>
      </c>
      <c r="U38">
        <f>(M38-150)*0.501/(61.96+M38)+1.21287927695287</f>
        <v>-2.886579864025407E-15</v>
      </c>
      <c r="W38" s="36" t="s">
        <v>52</v>
      </c>
      <c r="X38" s="36">
        <v>0.51700000000000002</v>
      </c>
      <c r="Y38" s="37">
        <v>353</v>
      </c>
      <c r="Z38">
        <v>11.6</v>
      </c>
      <c r="AA38">
        <v>0.622</v>
      </c>
      <c r="AB38">
        <f>Z38/AA38</f>
        <v>18.64951768488746</v>
      </c>
    </row>
    <row r="39" spans="2:28" x14ac:dyDescent="0.25">
      <c r="B39">
        <v>5</v>
      </c>
      <c r="C39">
        <f t="shared" ref="C39:C102" si="5">(B39-221)*0.517/(132+B39)</f>
        <v>-0.81512408759124089</v>
      </c>
      <c r="D39">
        <v>0.51700000000000002</v>
      </c>
      <c r="E39">
        <f t="shared" ref="E39:E102" si="6">B39*0.709/(11.6+B39)</f>
        <v>0.21355421686746986</v>
      </c>
      <c r="F39">
        <v>0.70899999999999996</v>
      </c>
      <c r="G39">
        <f t="shared" ref="G39:G102" si="7">0.719*B39/(B39+0.622)</f>
        <v>0.63945215225898255</v>
      </c>
      <c r="H39">
        <v>0.71899999999999997</v>
      </c>
      <c r="I39" s="16">
        <v>220.5</v>
      </c>
      <c r="J39">
        <v>0.69840960846937405</v>
      </c>
      <c r="K39" s="16">
        <v>9</v>
      </c>
      <c r="L39">
        <v>0.68091165378775365</v>
      </c>
      <c r="M39">
        <v>50</v>
      </c>
      <c r="N39">
        <f t="shared" ref="N39:N102" si="8">(M39-221)*0.517/(132+M39)</f>
        <v>-0.48575274725274725</v>
      </c>
      <c r="O39">
        <f t="shared" ref="O39:O102" si="9">(M39-235)*0.253/(40+M39)</f>
        <v>-0.5200555555555556</v>
      </c>
      <c r="P39">
        <f t="shared" ref="P39:P102" si="10">(0.292*(M39-24.35))/(M39+37.627)</f>
        <v>8.5473655380191013E-2</v>
      </c>
      <c r="Q39">
        <f t="shared" ref="Q39:Q102" si="11">(M39-150)*0.501/(61.96+M39)</f>
        <v>-0.447481243301179</v>
      </c>
      <c r="R39">
        <f t="shared" ref="R39:R102" si="12">(M39-221)*0.517/(132+M39)--0.865583333333333</f>
        <v>0.37983058608058579</v>
      </c>
      <c r="S39">
        <f t="shared" ref="S39:S102" si="13">(M39-235)*0.253/(40+M39)--1.486375</f>
        <v>0.9663194444444444</v>
      </c>
      <c r="T39">
        <f t="shared" ref="T39:T102" si="14">(0.292*(M39-24.35))/(M39+37.627)+0.188965370611529</f>
        <v>0.27443902599171999</v>
      </c>
      <c r="U39">
        <f t="shared" ref="U39:U102" si="15">(M39-150)*0.501/(61.96+M39)+1.21287927695287</f>
        <v>0.76539803365169101</v>
      </c>
      <c r="W39" s="36" t="s">
        <v>53</v>
      </c>
      <c r="X39" s="36">
        <v>0.253</v>
      </c>
      <c r="Y39" s="37">
        <v>275</v>
      </c>
      <c r="Z39">
        <v>6.36</v>
      </c>
      <c r="AA39">
        <v>1.0740000000000001</v>
      </c>
      <c r="AB39">
        <f t="shared" ref="AB39:AB41" si="16">Z39/AA39</f>
        <v>5.9217877094972069</v>
      </c>
    </row>
    <row r="40" spans="2:28" x14ac:dyDescent="0.25">
      <c r="B40">
        <v>10</v>
      </c>
      <c r="C40">
        <f t="shared" si="5"/>
        <v>-0.76821830985915496</v>
      </c>
      <c r="D40">
        <v>0.51700000000000002</v>
      </c>
      <c r="E40">
        <f t="shared" si="6"/>
        <v>0.32824074074074072</v>
      </c>
      <c r="F40">
        <v>0.70899999999999996</v>
      </c>
      <c r="G40">
        <f t="shared" si="7"/>
        <v>0.67689700621351911</v>
      </c>
      <c r="H40">
        <v>0.71899999999999997</v>
      </c>
      <c r="I40" s="16">
        <v>441</v>
      </c>
      <c r="J40">
        <v>0.64835838979182026</v>
      </c>
      <c r="K40" s="16">
        <v>18.100000000000001</v>
      </c>
      <c r="L40">
        <v>0.67012769700560837</v>
      </c>
      <c r="M40">
        <v>100</v>
      </c>
      <c r="N40">
        <f t="shared" si="8"/>
        <v>-0.26964224137931037</v>
      </c>
      <c r="O40">
        <f t="shared" si="9"/>
        <v>-0.24396428571428572</v>
      </c>
      <c r="P40">
        <f t="shared" si="10"/>
        <v>0.16050484279974131</v>
      </c>
      <c r="Q40">
        <f t="shared" si="11"/>
        <v>-0.15466781921462089</v>
      </c>
      <c r="R40">
        <f t="shared" si="12"/>
        <v>0.59594109195402267</v>
      </c>
      <c r="S40">
        <f t="shared" si="13"/>
        <v>1.2424107142857144</v>
      </c>
      <c r="T40">
        <f t="shared" si="14"/>
        <v>0.34947021341127027</v>
      </c>
      <c r="U40">
        <f t="shared" si="15"/>
        <v>1.0582114577382491</v>
      </c>
      <c r="W40" s="36" t="s">
        <v>54</v>
      </c>
      <c r="X40" s="36">
        <v>0.29199999999999998</v>
      </c>
      <c r="Y40" s="37">
        <v>62</v>
      </c>
      <c r="Z40">
        <v>10.81</v>
      </c>
      <c r="AA40">
        <v>1.1599999999999999</v>
      </c>
      <c r="AB40">
        <f t="shared" si="16"/>
        <v>9.3189655172413808</v>
      </c>
    </row>
    <row r="41" spans="2:28" x14ac:dyDescent="0.25">
      <c r="B41">
        <v>15</v>
      </c>
      <c r="C41">
        <f t="shared" si="5"/>
        <v>-0.72450340136054425</v>
      </c>
      <c r="D41">
        <v>0.51700000000000002</v>
      </c>
      <c r="E41">
        <f t="shared" si="6"/>
        <v>0.39981203007518795</v>
      </c>
      <c r="F41">
        <v>0.70899999999999996</v>
      </c>
      <c r="G41">
        <f t="shared" si="7"/>
        <v>0.69037255152989374</v>
      </c>
      <c r="H41">
        <v>0.71899999999999997</v>
      </c>
      <c r="I41" s="16">
        <v>882</v>
      </c>
      <c r="J41">
        <v>0.72593197111054963</v>
      </c>
      <c r="K41" s="16">
        <v>36.200000000000003</v>
      </c>
      <c r="L41">
        <v>0.72593197111054963</v>
      </c>
      <c r="M41">
        <v>150</v>
      </c>
      <c r="N41">
        <f t="shared" si="8"/>
        <v>-0.13016666666666668</v>
      </c>
      <c r="O41">
        <f t="shared" si="9"/>
        <v>-0.11318421052631579</v>
      </c>
      <c r="P41">
        <f t="shared" si="10"/>
        <v>0.195546483182058</v>
      </c>
      <c r="Q41">
        <f t="shared" si="11"/>
        <v>0</v>
      </c>
      <c r="R41">
        <f t="shared" si="12"/>
        <v>0.73541666666666639</v>
      </c>
      <c r="S41">
        <f t="shared" si="13"/>
        <v>1.3731907894736841</v>
      </c>
      <c r="T41">
        <f t="shared" si="14"/>
        <v>0.38451185379358699</v>
      </c>
      <c r="U41">
        <f t="shared" si="15"/>
        <v>1.21287927695287</v>
      </c>
      <c r="W41" s="36" t="s">
        <v>55</v>
      </c>
      <c r="X41" s="36">
        <v>0.501</v>
      </c>
      <c r="Y41" s="37">
        <v>212</v>
      </c>
      <c r="Z41">
        <v>96.29</v>
      </c>
      <c r="AA41">
        <v>3.99</v>
      </c>
      <c r="AB41">
        <f t="shared" si="16"/>
        <v>24.132832080200501</v>
      </c>
    </row>
    <row r="42" spans="2:28" x14ac:dyDescent="0.25">
      <c r="B42">
        <v>20</v>
      </c>
      <c r="C42">
        <f t="shared" si="5"/>
        <v>-0.68366447368421057</v>
      </c>
      <c r="D42">
        <v>0.51700000000000002</v>
      </c>
      <c r="E42">
        <f t="shared" si="6"/>
        <v>0.44873417721518982</v>
      </c>
      <c r="F42">
        <v>0.70899999999999996</v>
      </c>
      <c r="G42">
        <f t="shared" si="7"/>
        <v>0.69731354863737749</v>
      </c>
      <c r="H42">
        <v>0.71899999999999997</v>
      </c>
      <c r="M42">
        <v>200</v>
      </c>
      <c r="N42">
        <f t="shared" si="8"/>
        <v>-3.2701807228915664E-2</v>
      </c>
      <c r="O42">
        <f t="shared" si="9"/>
        <v>-3.6895833333333336E-2</v>
      </c>
      <c r="P42">
        <f t="shared" si="10"/>
        <v>0.21584163415773458</v>
      </c>
      <c r="Q42">
        <f t="shared" si="11"/>
        <v>9.5625286303252413E-2</v>
      </c>
      <c r="R42">
        <f t="shared" si="12"/>
        <v>0.83288152610441735</v>
      </c>
      <c r="S42">
        <f t="shared" si="13"/>
        <v>1.4494791666666667</v>
      </c>
      <c r="T42">
        <f t="shared" si="14"/>
        <v>0.40480700476926357</v>
      </c>
      <c r="U42">
        <f t="shared" si="15"/>
        <v>1.3085045632561225</v>
      </c>
    </row>
    <row r="43" spans="2:28" x14ac:dyDescent="0.25">
      <c r="B43">
        <v>25</v>
      </c>
      <c r="C43">
        <f t="shared" si="5"/>
        <v>-0.64542675159235674</v>
      </c>
      <c r="D43">
        <v>0.51700000000000002</v>
      </c>
      <c r="E43">
        <f t="shared" si="6"/>
        <v>0.4842896174863387</v>
      </c>
      <c r="F43">
        <v>0.70899999999999996</v>
      </c>
      <c r="G43">
        <f t="shared" si="7"/>
        <v>0.70154554679572234</v>
      </c>
      <c r="H43">
        <v>0.71899999999999997</v>
      </c>
      <c r="M43">
        <v>250</v>
      </c>
      <c r="N43">
        <f t="shared" si="8"/>
        <v>3.9248691099476443E-2</v>
      </c>
      <c r="O43">
        <f t="shared" si="9"/>
        <v>1.3086206896551725E-2</v>
      </c>
      <c r="P43">
        <f t="shared" si="10"/>
        <v>0.22908071912581221</v>
      </c>
      <c r="Q43">
        <f t="shared" si="11"/>
        <v>0.16059751250160278</v>
      </c>
      <c r="R43">
        <f t="shared" si="12"/>
        <v>0.90483202443280952</v>
      </c>
      <c r="S43">
        <f t="shared" si="13"/>
        <v>1.4994612068965518</v>
      </c>
      <c r="T43">
        <f t="shared" si="14"/>
        <v>0.4180460897373412</v>
      </c>
      <c r="U43">
        <f t="shared" si="15"/>
        <v>1.3734767894544728</v>
      </c>
    </row>
    <row r="44" spans="2:28" x14ac:dyDescent="0.25">
      <c r="B44">
        <v>30</v>
      </c>
      <c r="C44">
        <f t="shared" si="5"/>
        <v>-0.60954938271604941</v>
      </c>
      <c r="D44">
        <v>0.51700000000000002</v>
      </c>
      <c r="E44">
        <f t="shared" si="6"/>
        <v>0.51129807692307694</v>
      </c>
      <c r="F44">
        <v>0.70899999999999996</v>
      </c>
      <c r="G44">
        <f t="shared" si="7"/>
        <v>0.70439553262360399</v>
      </c>
      <c r="H44">
        <v>0.71899999999999997</v>
      </c>
      <c r="M44">
        <v>300</v>
      </c>
      <c r="N44">
        <f t="shared" si="8"/>
        <v>9.4543981481481493E-2</v>
      </c>
      <c r="O44">
        <f t="shared" si="9"/>
        <v>4.8367647058823529E-2</v>
      </c>
      <c r="P44">
        <f t="shared" si="10"/>
        <v>0.23839858779066836</v>
      </c>
      <c r="Q44">
        <f t="shared" si="11"/>
        <v>0.2076196264780639</v>
      </c>
      <c r="R44">
        <f t="shared" si="12"/>
        <v>0.9601273148148145</v>
      </c>
      <c r="S44">
        <f t="shared" si="13"/>
        <v>1.5347426470588235</v>
      </c>
      <c r="T44">
        <f t="shared" si="14"/>
        <v>0.42736395840219732</v>
      </c>
      <c r="U44">
        <f t="shared" si="15"/>
        <v>1.4204989034309339</v>
      </c>
    </row>
    <row r="45" spans="2:28" x14ac:dyDescent="0.25">
      <c r="B45">
        <v>35</v>
      </c>
      <c r="C45">
        <f t="shared" si="5"/>
        <v>-0.57582035928143716</v>
      </c>
      <c r="D45">
        <v>0.51700000000000002</v>
      </c>
      <c r="E45">
        <f t="shared" si="6"/>
        <v>0.5325107296137338</v>
      </c>
      <c r="F45">
        <v>0.70899999999999996</v>
      </c>
      <c r="G45">
        <f t="shared" si="7"/>
        <v>0.70644545505586431</v>
      </c>
      <c r="H45">
        <v>0.71899999999999997</v>
      </c>
      <c r="M45">
        <v>350</v>
      </c>
      <c r="N45">
        <f t="shared" si="8"/>
        <v>0.13836721991701245</v>
      </c>
      <c r="O45">
        <f t="shared" si="9"/>
        <v>7.4602564102564106E-2</v>
      </c>
      <c r="P45">
        <f t="shared" si="10"/>
        <v>0.24531263302091955</v>
      </c>
      <c r="Q45">
        <f t="shared" si="11"/>
        <v>0.24322749781532191</v>
      </c>
      <c r="R45">
        <f t="shared" si="12"/>
        <v>1.0039505532503454</v>
      </c>
      <c r="S45">
        <f t="shared" si="13"/>
        <v>1.5609775641025641</v>
      </c>
      <c r="T45">
        <f t="shared" si="14"/>
        <v>0.43427800363244851</v>
      </c>
      <c r="U45">
        <f t="shared" si="15"/>
        <v>1.4561067747681919</v>
      </c>
      <c r="W45" s="36" t="s">
        <v>56</v>
      </c>
      <c r="X45" s="36" t="s">
        <v>62</v>
      </c>
      <c r="Y45" s="36" t="s">
        <v>63</v>
      </c>
      <c r="Z45" s="36" t="s">
        <v>64</v>
      </c>
    </row>
    <row r="46" spans="2:28" x14ac:dyDescent="0.25">
      <c r="B46">
        <v>40</v>
      </c>
      <c r="C46">
        <f t="shared" si="5"/>
        <v>-0.54405232558139538</v>
      </c>
      <c r="D46">
        <v>0.51700000000000002</v>
      </c>
      <c r="E46">
        <f t="shared" si="6"/>
        <v>0.54961240310077519</v>
      </c>
      <c r="F46">
        <v>0.70899999999999996</v>
      </c>
      <c r="G46">
        <f t="shared" si="7"/>
        <v>0.70799074393185957</v>
      </c>
      <c r="H46">
        <v>0.71899999999999997</v>
      </c>
      <c r="M46">
        <v>400</v>
      </c>
      <c r="N46">
        <f t="shared" si="8"/>
        <v>0.173953007518797</v>
      </c>
      <c r="O46">
        <f t="shared" si="9"/>
        <v>9.4875000000000001E-2</v>
      </c>
      <c r="P46">
        <f t="shared" si="10"/>
        <v>0.25064678367650989</v>
      </c>
      <c r="Q46">
        <f t="shared" si="11"/>
        <v>0.27112737033509399</v>
      </c>
      <c r="R46">
        <f t="shared" si="12"/>
        <v>1.0395363408521301</v>
      </c>
      <c r="S46">
        <f t="shared" si="13"/>
        <v>1.58125</v>
      </c>
      <c r="T46">
        <f t="shared" si="14"/>
        <v>0.4396121542880389</v>
      </c>
      <c r="U46">
        <f t="shared" si="15"/>
        <v>1.4840066472879641</v>
      </c>
      <c r="W46" s="36" t="s">
        <v>52</v>
      </c>
      <c r="X46" s="39">
        <v>11.6</v>
      </c>
      <c r="Y46" s="39">
        <v>0.622</v>
      </c>
      <c r="Z46" s="39">
        <v>18.64951768488746</v>
      </c>
    </row>
    <row r="47" spans="2:28" x14ac:dyDescent="0.25">
      <c r="B47">
        <v>45</v>
      </c>
      <c r="C47">
        <f t="shared" si="5"/>
        <v>-0.51407909604519775</v>
      </c>
      <c r="D47">
        <v>0.51700000000000002</v>
      </c>
      <c r="E47">
        <f t="shared" si="6"/>
        <v>0.56369257950530027</v>
      </c>
      <c r="F47">
        <v>0.70899999999999996</v>
      </c>
      <c r="G47">
        <f t="shared" si="7"/>
        <v>0.70919731708386302</v>
      </c>
      <c r="H47">
        <v>0.71899999999999997</v>
      </c>
      <c r="M47">
        <v>450</v>
      </c>
      <c r="N47">
        <f t="shared" si="8"/>
        <v>0.20342439862542955</v>
      </c>
      <c r="O47">
        <f t="shared" si="9"/>
        <v>0.11101020408163266</v>
      </c>
      <c r="P47">
        <f t="shared" si="10"/>
        <v>0.25488703455715123</v>
      </c>
      <c r="Q47">
        <f t="shared" si="11"/>
        <v>0.29357762325181658</v>
      </c>
      <c r="R47">
        <f t="shared" si="12"/>
        <v>1.0690077319587625</v>
      </c>
      <c r="S47">
        <f t="shared" si="13"/>
        <v>1.5973852040816328</v>
      </c>
      <c r="T47">
        <f t="shared" si="14"/>
        <v>0.44385240516868019</v>
      </c>
      <c r="U47">
        <f t="shared" si="15"/>
        <v>1.5064569002046866</v>
      </c>
      <c r="W47" s="36" t="s">
        <v>53</v>
      </c>
      <c r="X47" s="39">
        <v>6.36</v>
      </c>
      <c r="Y47" s="39">
        <v>1.0740000000000001</v>
      </c>
      <c r="Z47" s="39">
        <v>5.9217877094972069</v>
      </c>
    </row>
    <row r="48" spans="2:28" x14ac:dyDescent="0.25">
      <c r="B48">
        <v>50</v>
      </c>
      <c r="C48">
        <f t="shared" si="5"/>
        <v>-0.48575274725274725</v>
      </c>
      <c r="D48">
        <v>0.51700000000000002</v>
      </c>
      <c r="E48">
        <f t="shared" si="6"/>
        <v>0.57548701298701288</v>
      </c>
      <c r="F48">
        <v>0.70899999999999996</v>
      </c>
      <c r="G48">
        <f t="shared" si="7"/>
        <v>0.71016554067401516</v>
      </c>
      <c r="H48">
        <v>0.71899999999999997</v>
      </c>
      <c r="M48">
        <v>500</v>
      </c>
      <c r="N48">
        <f t="shared" si="8"/>
        <v>0.22823259493670886</v>
      </c>
      <c r="O48">
        <f t="shared" si="9"/>
        <v>0.12415740740740741</v>
      </c>
      <c r="P48">
        <f t="shared" si="10"/>
        <v>0.25833858790574132</v>
      </c>
      <c r="Q48">
        <f t="shared" si="11"/>
        <v>0.31203288490284004</v>
      </c>
      <c r="R48">
        <f t="shared" si="12"/>
        <v>1.0938159282700419</v>
      </c>
      <c r="S48">
        <f t="shared" si="13"/>
        <v>1.6105324074074074</v>
      </c>
      <c r="T48">
        <f t="shared" si="14"/>
        <v>0.44730395851727034</v>
      </c>
      <c r="U48">
        <f t="shared" si="15"/>
        <v>1.52491216185571</v>
      </c>
      <c r="W48" s="36" t="s">
        <v>54</v>
      </c>
      <c r="X48" s="39">
        <v>10.81</v>
      </c>
      <c r="Y48" s="39">
        <v>1.1599999999999999</v>
      </c>
      <c r="Z48" s="39">
        <v>9.3189655172413808</v>
      </c>
    </row>
    <row r="49" spans="2:26" x14ac:dyDescent="0.25">
      <c r="B49">
        <v>55</v>
      </c>
      <c r="C49">
        <f t="shared" si="5"/>
        <v>-0.45894117647058824</v>
      </c>
      <c r="D49">
        <v>0.51700000000000002</v>
      </c>
      <c r="E49">
        <f t="shared" si="6"/>
        <v>0.58551051051051051</v>
      </c>
      <c r="F49">
        <v>0.70899999999999996</v>
      </c>
      <c r="G49">
        <f t="shared" si="7"/>
        <v>0.71095969220811917</v>
      </c>
      <c r="H49">
        <v>0.71899999999999997</v>
      </c>
      <c r="M49">
        <v>550</v>
      </c>
      <c r="N49">
        <f t="shared" si="8"/>
        <v>0.24940322580645163</v>
      </c>
      <c r="O49">
        <f t="shared" si="9"/>
        <v>0.13507627118644069</v>
      </c>
      <c r="P49">
        <f t="shared" si="10"/>
        <v>0.26120276978423385</v>
      </c>
      <c r="Q49">
        <f t="shared" si="11"/>
        <v>0.32747238381593569</v>
      </c>
      <c r="R49">
        <f t="shared" si="12"/>
        <v>1.1149865591397847</v>
      </c>
      <c r="S49">
        <f t="shared" si="13"/>
        <v>1.6214512711864406</v>
      </c>
      <c r="T49">
        <f t="shared" si="14"/>
        <v>0.45016814039576281</v>
      </c>
      <c r="U49">
        <f t="shared" si="15"/>
        <v>1.5403516607688057</v>
      </c>
      <c r="W49" s="36" t="s">
        <v>55</v>
      </c>
      <c r="X49" s="39">
        <v>96.29</v>
      </c>
      <c r="Y49" s="39">
        <v>3.99</v>
      </c>
      <c r="Z49" s="39">
        <v>24.132832080200501</v>
      </c>
    </row>
    <row r="50" spans="2:26" x14ac:dyDescent="0.25">
      <c r="B50">
        <v>60</v>
      </c>
      <c r="C50">
        <f t="shared" si="5"/>
        <v>-0.43352604166666669</v>
      </c>
      <c r="D50">
        <v>0.51700000000000002</v>
      </c>
      <c r="E50">
        <f t="shared" si="6"/>
        <v>0.59413407821229058</v>
      </c>
      <c r="F50">
        <v>0.70899999999999996</v>
      </c>
      <c r="G50">
        <f t="shared" si="7"/>
        <v>0.71162284319224045</v>
      </c>
      <c r="H50">
        <v>0.71899999999999997</v>
      </c>
      <c r="M50">
        <v>600</v>
      </c>
      <c r="N50">
        <f t="shared" si="8"/>
        <v>0.26768169398907105</v>
      </c>
      <c r="O50">
        <f t="shared" si="9"/>
        <v>0.14428906250000001</v>
      </c>
      <c r="P50">
        <f t="shared" si="10"/>
        <v>0.26361775771728613</v>
      </c>
      <c r="Q50">
        <f t="shared" si="11"/>
        <v>0.34057949120792791</v>
      </c>
      <c r="R50">
        <f t="shared" si="12"/>
        <v>1.1332650273224041</v>
      </c>
      <c r="S50">
        <f t="shared" si="13"/>
        <v>1.6306640625</v>
      </c>
      <c r="T50">
        <f t="shared" si="14"/>
        <v>0.45258312832881509</v>
      </c>
      <c r="U50">
        <f t="shared" si="15"/>
        <v>1.5534587681607979</v>
      </c>
    </row>
    <row r="51" spans="2:26" x14ac:dyDescent="0.25">
      <c r="B51">
        <v>65</v>
      </c>
      <c r="C51">
        <f t="shared" si="5"/>
        <v>-0.40940101522842642</v>
      </c>
      <c r="D51">
        <v>0.51700000000000002</v>
      </c>
      <c r="E51">
        <f t="shared" si="6"/>
        <v>0.60163185378590089</v>
      </c>
      <c r="F51">
        <v>0.70899999999999996</v>
      </c>
      <c r="G51">
        <f t="shared" si="7"/>
        <v>0.71218493797811711</v>
      </c>
      <c r="H51">
        <v>0.71899999999999997</v>
      </c>
      <c r="M51">
        <v>650</v>
      </c>
      <c r="N51">
        <f t="shared" si="8"/>
        <v>0.28362276214833759</v>
      </c>
      <c r="O51">
        <f t="shared" si="9"/>
        <v>0.15216666666666667</v>
      </c>
      <c r="P51">
        <f t="shared" si="10"/>
        <v>0.26568153955560209</v>
      </c>
      <c r="Q51">
        <f t="shared" si="11"/>
        <v>0.35184560930389347</v>
      </c>
      <c r="R51">
        <f t="shared" si="12"/>
        <v>1.1492060954816705</v>
      </c>
      <c r="S51">
        <f t="shared" si="13"/>
        <v>1.6385416666666668</v>
      </c>
      <c r="T51">
        <f t="shared" si="14"/>
        <v>0.4546469101671311</v>
      </c>
      <c r="U51">
        <f t="shared" si="15"/>
        <v>1.5647248862567635</v>
      </c>
    </row>
    <row r="52" spans="2:26" x14ac:dyDescent="0.25">
      <c r="B52">
        <v>70</v>
      </c>
      <c r="C52">
        <f t="shared" si="5"/>
        <v>-0.38647029702970298</v>
      </c>
      <c r="D52">
        <v>0.51700000000000002</v>
      </c>
      <c r="E52">
        <f t="shared" si="6"/>
        <v>0.60821078431372544</v>
      </c>
      <c r="F52">
        <v>0.70899999999999996</v>
      </c>
      <c r="G52">
        <f t="shared" si="7"/>
        <v>0.71266744074084565</v>
      </c>
      <c r="H52">
        <v>0.71899999999999997</v>
      </c>
      <c r="M52">
        <v>700</v>
      </c>
      <c r="N52">
        <f t="shared" si="8"/>
        <v>0.29764783653846155</v>
      </c>
      <c r="O52">
        <f t="shared" si="9"/>
        <v>0.15897972972972974</v>
      </c>
      <c r="P52">
        <f t="shared" si="10"/>
        <v>0.26746553474859247</v>
      </c>
      <c r="Q52">
        <f t="shared" si="11"/>
        <v>0.36163315659614675</v>
      </c>
      <c r="R52">
        <f t="shared" si="12"/>
        <v>1.1632311698717945</v>
      </c>
      <c r="S52">
        <f t="shared" si="13"/>
        <v>1.6453547297297297</v>
      </c>
      <c r="T52">
        <f t="shared" si="14"/>
        <v>0.45643090536012143</v>
      </c>
      <c r="U52">
        <f t="shared" si="15"/>
        <v>1.5745124335490168</v>
      </c>
    </row>
    <row r="53" spans="2:26" x14ac:dyDescent="0.25">
      <c r="B53">
        <v>75</v>
      </c>
      <c r="C53">
        <f t="shared" si="5"/>
        <v>-0.3646473429951691</v>
      </c>
      <c r="D53">
        <v>0.51700000000000002</v>
      </c>
      <c r="E53">
        <f t="shared" si="6"/>
        <v>0.61403002309468824</v>
      </c>
      <c r="F53">
        <v>0.70899999999999996</v>
      </c>
      <c r="G53">
        <f t="shared" si="7"/>
        <v>0.71308613895427253</v>
      </c>
      <c r="H53">
        <v>0.71899999999999997</v>
      </c>
      <c r="M53">
        <v>750</v>
      </c>
      <c r="N53">
        <f t="shared" si="8"/>
        <v>0.31008276643990929</v>
      </c>
      <c r="O53">
        <f t="shared" si="9"/>
        <v>0.16493037974683541</v>
      </c>
      <c r="P53">
        <f t="shared" si="10"/>
        <v>0.26902302739748635</v>
      </c>
      <c r="Q53">
        <f t="shared" si="11"/>
        <v>0.37021528154096262</v>
      </c>
      <c r="R53">
        <f t="shared" si="12"/>
        <v>1.1756660997732422</v>
      </c>
      <c r="S53">
        <f t="shared" si="13"/>
        <v>1.6513053797468353</v>
      </c>
      <c r="T53">
        <f t="shared" si="14"/>
        <v>0.45798839800901536</v>
      </c>
      <c r="U53">
        <f t="shared" si="15"/>
        <v>1.5830945584938325</v>
      </c>
    </row>
    <row r="54" spans="2:26" x14ac:dyDescent="0.25">
      <c r="B54">
        <v>80</v>
      </c>
      <c r="C54">
        <f t="shared" si="5"/>
        <v>-0.34385377358490571</v>
      </c>
      <c r="D54">
        <v>0.51700000000000002</v>
      </c>
      <c r="E54">
        <f t="shared" si="6"/>
        <v>0.61921397379912668</v>
      </c>
      <c r="F54">
        <v>0.70899999999999996</v>
      </c>
      <c r="G54">
        <f t="shared" si="7"/>
        <v>0.7134529036739351</v>
      </c>
      <c r="H54">
        <v>0.71899999999999997</v>
      </c>
      <c r="M54">
        <v>800</v>
      </c>
      <c r="N54">
        <f t="shared" si="8"/>
        <v>0.32118347639484979</v>
      </c>
      <c r="O54">
        <f t="shared" si="9"/>
        <v>0.17017261904761904</v>
      </c>
      <c r="P54">
        <f t="shared" si="10"/>
        <v>0.2703945789713082</v>
      </c>
      <c r="Q54">
        <f t="shared" si="11"/>
        <v>0.37780175414172346</v>
      </c>
      <c r="R54">
        <f t="shared" si="12"/>
        <v>1.1867668097281827</v>
      </c>
      <c r="S54">
        <f t="shared" si="13"/>
        <v>1.6565476190476192</v>
      </c>
      <c r="T54">
        <f t="shared" si="14"/>
        <v>0.45935994958283721</v>
      </c>
      <c r="U54">
        <f t="shared" si="15"/>
        <v>1.5906810310945936</v>
      </c>
    </row>
    <row r="55" spans="2:26" x14ac:dyDescent="0.25">
      <c r="B55">
        <v>85</v>
      </c>
      <c r="C55">
        <f t="shared" si="5"/>
        <v>-0.32401843317972351</v>
      </c>
      <c r="D55">
        <v>0.51700000000000002</v>
      </c>
      <c r="E55">
        <f t="shared" si="6"/>
        <v>0.62386128364389226</v>
      </c>
      <c r="F55">
        <v>0.70899999999999996</v>
      </c>
      <c r="G55">
        <f t="shared" si="7"/>
        <v>0.71377683305692452</v>
      </c>
      <c r="H55">
        <v>0.71899999999999997</v>
      </c>
      <c r="M55">
        <v>850</v>
      </c>
      <c r="N55">
        <f t="shared" si="8"/>
        <v>0.33115376782077394</v>
      </c>
      <c r="O55">
        <f t="shared" si="9"/>
        <v>0.17482584269662921</v>
      </c>
      <c r="P55">
        <f t="shared" si="10"/>
        <v>0.27161161163416614</v>
      </c>
      <c r="Q55">
        <f t="shared" si="11"/>
        <v>0.38455634019035922</v>
      </c>
      <c r="R55">
        <f t="shared" si="12"/>
        <v>1.196737101154107</v>
      </c>
      <c r="S55">
        <f t="shared" si="13"/>
        <v>1.6612008426966292</v>
      </c>
      <c r="T55">
        <f t="shared" si="14"/>
        <v>0.4605769822456951</v>
      </c>
      <c r="U55">
        <f t="shared" si="15"/>
        <v>1.5974356171432293</v>
      </c>
    </row>
    <row r="56" spans="2:26" x14ac:dyDescent="0.25">
      <c r="B56">
        <v>90</v>
      </c>
      <c r="C56">
        <f t="shared" si="5"/>
        <v>-0.30507657657657661</v>
      </c>
      <c r="D56">
        <v>0.51700000000000002</v>
      </c>
      <c r="E56">
        <f t="shared" si="6"/>
        <v>0.62805118110236224</v>
      </c>
      <c r="F56">
        <v>0.70899999999999996</v>
      </c>
      <c r="G56">
        <f t="shared" si="7"/>
        <v>0.71406501732471139</v>
      </c>
      <c r="H56">
        <v>0.71899999999999997</v>
      </c>
      <c r="M56">
        <v>900</v>
      </c>
      <c r="N56">
        <f t="shared" si="8"/>
        <v>0.3401579457364341</v>
      </c>
      <c r="O56">
        <f t="shared" si="9"/>
        <v>0.1789840425531915</v>
      </c>
      <c r="P56">
        <f t="shared" si="10"/>
        <v>0.27269884506312214</v>
      </c>
      <c r="Q56">
        <f t="shared" si="11"/>
        <v>0.39060875712087817</v>
      </c>
      <c r="R56">
        <f t="shared" si="12"/>
        <v>1.205741279069767</v>
      </c>
      <c r="S56">
        <f t="shared" si="13"/>
        <v>1.6653590425531914</v>
      </c>
      <c r="T56">
        <f t="shared" si="14"/>
        <v>0.4616642156746511</v>
      </c>
      <c r="U56">
        <f t="shared" si="15"/>
        <v>1.6034880340737483</v>
      </c>
    </row>
    <row r="57" spans="2:26" x14ac:dyDescent="0.25">
      <c r="B57">
        <v>95</v>
      </c>
      <c r="C57">
        <f t="shared" si="5"/>
        <v>-0.28696916299559472</v>
      </c>
      <c r="D57">
        <v>0.51700000000000002</v>
      </c>
      <c r="E57">
        <f t="shared" si="6"/>
        <v>0.63184803001876166</v>
      </c>
      <c r="F57">
        <v>0.70899999999999996</v>
      </c>
      <c r="G57">
        <f t="shared" si="7"/>
        <v>0.7143230637301039</v>
      </c>
      <c r="H57">
        <v>0.71899999999999997</v>
      </c>
      <c r="M57">
        <v>950</v>
      </c>
      <c r="N57">
        <f t="shared" si="8"/>
        <v>0.34832994454713495</v>
      </c>
      <c r="O57">
        <f t="shared" si="9"/>
        <v>0.18272222222222223</v>
      </c>
      <c r="P57">
        <f t="shared" si="10"/>
        <v>0.27367599306215806</v>
      </c>
      <c r="Q57">
        <f t="shared" si="11"/>
        <v>0.39606308549745051</v>
      </c>
      <c r="R57">
        <f t="shared" si="12"/>
        <v>1.213913277880468</v>
      </c>
      <c r="S57">
        <f t="shared" si="13"/>
        <v>1.6690972222222222</v>
      </c>
      <c r="T57">
        <f t="shared" si="14"/>
        <v>0.46264136367368702</v>
      </c>
      <c r="U57">
        <f t="shared" si="15"/>
        <v>1.6089423624503205</v>
      </c>
    </row>
    <row r="58" spans="2:26" x14ac:dyDescent="0.25">
      <c r="B58">
        <v>100</v>
      </c>
      <c r="C58">
        <f t="shared" si="5"/>
        <v>-0.26964224137931037</v>
      </c>
      <c r="D58">
        <v>0.51700000000000002</v>
      </c>
      <c r="E58">
        <f t="shared" si="6"/>
        <v>0.6353046594982078</v>
      </c>
      <c r="F58">
        <v>0.70899999999999996</v>
      </c>
      <c r="G58">
        <f t="shared" si="7"/>
        <v>0.71455546500765232</v>
      </c>
      <c r="H58">
        <v>0.71899999999999997</v>
      </c>
      <c r="M58">
        <v>1000</v>
      </c>
      <c r="N58">
        <f t="shared" si="8"/>
        <v>0.35578003533568903</v>
      </c>
      <c r="O58">
        <f t="shared" si="9"/>
        <v>0.18610096153846156</v>
      </c>
      <c r="P58">
        <f t="shared" si="10"/>
        <v>0.27455896964901644</v>
      </c>
      <c r="Q58">
        <f t="shared" si="11"/>
        <v>0.4010038042864138</v>
      </c>
      <c r="R58">
        <f t="shared" si="12"/>
        <v>1.2213633686690222</v>
      </c>
      <c r="S58">
        <f t="shared" si="13"/>
        <v>1.6724759615384617</v>
      </c>
      <c r="T58">
        <f t="shared" si="14"/>
        <v>0.46352434026054545</v>
      </c>
      <c r="U58">
        <f t="shared" si="15"/>
        <v>1.6138830812392837</v>
      </c>
    </row>
    <row r="59" spans="2:26" x14ac:dyDescent="0.25">
      <c r="B59">
        <v>105</v>
      </c>
      <c r="C59">
        <f t="shared" si="5"/>
        <v>-0.25304641350210971</v>
      </c>
      <c r="D59">
        <v>0.51700000000000002</v>
      </c>
      <c r="E59">
        <f t="shared" si="6"/>
        <v>0.63846483704974266</v>
      </c>
      <c r="F59">
        <v>0.70899999999999996</v>
      </c>
      <c r="G59">
        <f t="shared" si="7"/>
        <v>0.71476586317244506</v>
      </c>
      <c r="H59">
        <v>0.71899999999999997</v>
      </c>
      <c r="M59">
        <v>1050</v>
      </c>
      <c r="N59">
        <f t="shared" si="8"/>
        <v>0.36259983079526226</v>
      </c>
      <c r="O59">
        <f t="shared" si="9"/>
        <v>0.1891697247706422</v>
      </c>
      <c r="P59">
        <f t="shared" si="10"/>
        <v>0.2753607624672797</v>
      </c>
      <c r="Q59">
        <f t="shared" si="11"/>
        <v>0.40550019784884345</v>
      </c>
      <c r="R59">
        <f t="shared" si="12"/>
        <v>1.2281831641285952</v>
      </c>
      <c r="S59">
        <f t="shared" si="13"/>
        <v>1.6755447247706421</v>
      </c>
      <c r="T59">
        <f t="shared" si="14"/>
        <v>0.46432613307880866</v>
      </c>
      <c r="U59">
        <f t="shared" si="15"/>
        <v>1.6183794748017135</v>
      </c>
    </row>
    <row r="60" spans="2:26" x14ac:dyDescent="0.25">
      <c r="B60">
        <v>110</v>
      </c>
      <c r="C60">
        <f t="shared" si="5"/>
        <v>-0.23713636363636365</v>
      </c>
      <c r="D60">
        <v>0.51700000000000002</v>
      </c>
      <c r="E60">
        <f t="shared" si="6"/>
        <v>0.64136513157894737</v>
      </c>
      <c r="F60">
        <v>0.70899999999999996</v>
      </c>
      <c r="G60">
        <f t="shared" si="7"/>
        <v>0.71495724177830811</v>
      </c>
      <c r="H60">
        <v>0.71899999999999997</v>
      </c>
      <c r="M60">
        <v>1100</v>
      </c>
      <c r="N60">
        <f t="shared" si="8"/>
        <v>0.36886607142857147</v>
      </c>
      <c r="O60">
        <f t="shared" si="9"/>
        <v>0.19196929824561404</v>
      </c>
      <c r="P60">
        <f t="shared" si="10"/>
        <v>0.27609207587372664</v>
      </c>
      <c r="Q60">
        <f t="shared" si="11"/>
        <v>0.40960962511618298</v>
      </c>
      <c r="R60">
        <f t="shared" si="12"/>
        <v>1.2344494047619046</v>
      </c>
      <c r="S60">
        <f t="shared" si="13"/>
        <v>1.678344298245614</v>
      </c>
      <c r="T60">
        <f t="shared" si="14"/>
        <v>0.4650574464852556</v>
      </c>
      <c r="U60">
        <f t="shared" si="15"/>
        <v>1.6224889020690529</v>
      </c>
    </row>
    <row r="61" spans="2:26" x14ac:dyDescent="0.25">
      <c r="B61">
        <v>115</v>
      </c>
      <c r="C61">
        <f t="shared" si="5"/>
        <v>-0.22187044534412956</v>
      </c>
      <c r="D61">
        <v>0.51700000000000002</v>
      </c>
      <c r="E61">
        <f t="shared" si="6"/>
        <v>0.64403633491311219</v>
      </c>
      <c r="F61">
        <v>0.70899999999999996</v>
      </c>
      <c r="G61">
        <f t="shared" si="7"/>
        <v>0.71513206829150167</v>
      </c>
      <c r="H61">
        <v>0.71899999999999997</v>
      </c>
      <c r="M61">
        <v>1150</v>
      </c>
      <c r="N61">
        <f t="shared" si="8"/>
        <v>0.37464352574102966</v>
      </c>
      <c r="O61">
        <f t="shared" si="9"/>
        <v>0.19453361344537815</v>
      </c>
      <c r="P61">
        <f t="shared" si="10"/>
        <v>0.27676181157888796</v>
      </c>
      <c r="Q61">
        <f t="shared" si="11"/>
        <v>0.41337997953727845</v>
      </c>
      <c r="R61">
        <f t="shared" si="12"/>
        <v>1.2402268590743626</v>
      </c>
      <c r="S61">
        <f t="shared" si="13"/>
        <v>1.6809086134453781</v>
      </c>
      <c r="T61">
        <f t="shared" si="14"/>
        <v>0.46572718219041698</v>
      </c>
      <c r="U61">
        <f t="shared" si="15"/>
        <v>1.6262592564901484</v>
      </c>
    </row>
    <row r="62" spans="2:26" x14ac:dyDescent="0.25">
      <c r="B62">
        <v>120</v>
      </c>
      <c r="C62">
        <f t="shared" si="5"/>
        <v>-0.20721031746031746</v>
      </c>
      <c r="D62">
        <v>0.51700000000000002</v>
      </c>
      <c r="E62">
        <f t="shared" si="6"/>
        <v>0.64650455927051675</v>
      </c>
      <c r="F62">
        <v>0.70899999999999996</v>
      </c>
      <c r="G62">
        <f t="shared" si="7"/>
        <v>0.71529240105453396</v>
      </c>
      <c r="H62">
        <v>0.71899999999999997</v>
      </c>
      <c r="M62">
        <v>1200</v>
      </c>
      <c r="N62">
        <f t="shared" si="8"/>
        <v>0.37998723723723726</v>
      </c>
      <c r="O62">
        <f t="shared" si="9"/>
        <v>0.19689112903225808</v>
      </c>
      <c r="P62">
        <f t="shared" si="10"/>
        <v>0.27737743278063587</v>
      </c>
      <c r="Q62">
        <f t="shared" si="11"/>
        <v>0.41685156423341463</v>
      </c>
      <c r="R62">
        <f t="shared" si="12"/>
        <v>1.2455705705705702</v>
      </c>
      <c r="S62">
        <f t="shared" si="13"/>
        <v>1.6832661290322581</v>
      </c>
      <c r="T62">
        <f t="shared" si="14"/>
        <v>0.46634280339216483</v>
      </c>
      <c r="U62">
        <f t="shared" si="15"/>
        <v>1.6297308411862845</v>
      </c>
    </row>
    <row r="63" spans="2:26" x14ac:dyDescent="0.25">
      <c r="B63">
        <v>125</v>
      </c>
      <c r="C63">
        <f t="shared" si="5"/>
        <v>-0.1931206225680934</v>
      </c>
      <c r="D63">
        <v>0.51700000000000002</v>
      </c>
      <c r="E63">
        <f t="shared" si="6"/>
        <v>0.64879209370424595</v>
      </c>
      <c r="F63">
        <v>0.70899999999999996</v>
      </c>
      <c r="G63">
        <f t="shared" si="7"/>
        <v>0.71543997070576815</v>
      </c>
      <c r="H63">
        <v>0.71899999999999997</v>
      </c>
      <c r="M63">
        <v>1250</v>
      </c>
      <c r="N63">
        <f t="shared" si="8"/>
        <v>0.3849442836468886</v>
      </c>
      <c r="O63">
        <f t="shared" si="9"/>
        <v>0.19906589147286824</v>
      </c>
      <c r="P63">
        <f t="shared" si="10"/>
        <v>0.27794524345948013</v>
      </c>
      <c r="Q63">
        <f t="shared" si="11"/>
        <v>0.42005853837007229</v>
      </c>
      <c r="R63">
        <f t="shared" si="12"/>
        <v>1.2505276169802215</v>
      </c>
      <c r="S63">
        <f t="shared" si="13"/>
        <v>1.6854408914728682</v>
      </c>
      <c r="T63">
        <f t="shared" si="14"/>
        <v>0.46691061407100909</v>
      </c>
      <c r="U63">
        <f t="shared" si="15"/>
        <v>1.6329378153229424</v>
      </c>
    </row>
    <row r="64" spans="2:26" x14ac:dyDescent="0.25">
      <c r="B64">
        <v>130</v>
      </c>
      <c r="C64">
        <f t="shared" si="5"/>
        <v>-0.17956870229007635</v>
      </c>
      <c r="D64">
        <v>0.51700000000000002</v>
      </c>
      <c r="E64">
        <f t="shared" si="6"/>
        <v>0.65091807909604527</v>
      </c>
      <c r="F64">
        <v>0.70899999999999996</v>
      </c>
      <c r="G64">
        <f t="shared" si="7"/>
        <v>0.71557624289935839</v>
      </c>
      <c r="H64">
        <v>0.71899999999999997</v>
      </c>
      <c r="M64">
        <v>1300</v>
      </c>
      <c r="N64">
        <f t="shared" si="8"/>
        <v>0.38955516759776532</v>
      </c>
      <c r="O64">
        <f t="shared" si="9"/>
        <v>0.20107835820895523</v>
      </c>
      <c r="P64">
        <f t="shared" si="10"/>
        <v>0.27847060503413884</v>
      </c>
      <c r="Q64">
        <f t="shared" si="11"/>
        <v>0.42303004493524038</v>
      </c>
      <c r="R64">
        <f t="shared" si="12"/>
        <v>1.2551385009310985</v>
      </c>
      <c r="S64">
        <f t="shared" si="13"/>
        <v>1.6874533582089553</v>
      </c>
      <c r="T64">
        <f t="shared" si="14"/>
        <v>0.46743597564566786</v>
      </c>
      <c r="U64">
        <f t="shared" si="15"/>
        <v>1.6359093218881104</v>
      </c>
    </row>
    <row r="65" spans="2:21" x14ac:dyDescent="0.25">
      <c r="B65">
        <v>135</v>
      </c>
      <c r="C65">
        <f t="shared" si="5"/>
        <v>-0.16652434456928841</v>
      </c>
      <c r="D65">
        <v>0.51700000000000002</v>
      </c>
      <c r="E65">
        <f t="shared" si="6"/>
        <v>0.65289904502046381</v>
      </c>
      <c r="F65">
        <v>0.70899999999999996</v>
      </c>
      <c r="G65">
        <f t="shared" si="7"/>
        <v>0.715702467151347</v>
      </c>
      <c r="H65">
        <v>0.71899999999999997</v>
      </c>
      <c r="M65">
        <v>1350</v>
      </c>
      <c r="N65">
        <f t="shared" si="8"/>
        <v>0.39385492577597842</v>
      </c>
      <c r="O65">
        <f t="shared" si="9"/>
        <v>0.20294604316546763</v>
      </c>
      <c r="P65">
        <f t="shared" si="10"/>
        <v>0.27895810617694816</v>
      </c>
      <c r="Q65">
        <f t="shared" si="11"/>
        <v>0.42579109889798578</v>
      </c>
      <c r="R65">
        <f t="shared" si="12"/>
        <v>1.2594382591093114</v>
      </c>
      <c r="S65">
        <f t="shared" si="13"/>
        <v>1.6893210431654677</v>
      </c>
      <c r="T65">
        <f t="shared" si="14"/>
        <v>0.46792347678847712</v>
      </c>
      <c r="U65">
        <f t="shared" si="15"/>
        <v>1.6386703758508558</v>
      </c>
    </row>
    <row r="66" spans="2:21" x14ac:dyDescent="0.25">
      <c r="B66">
        <v>140</v>
      </c>
      <c r="C66">
        <f t="shared" si="5"/>
        <v>-0.15395955882352941</v>
      </c>
      <c r="D66">
        <v>0.51700000000000002</v>
      </c>
      <c r="E66">
        <f t="shared" si="6"/>
        <v>0.65474934036939314</v>
      </c>
      <c r="F66">
        <v>0.70899999999999996</v>
      </c>
      <c r="G66">
        <f t="shared" si="7"/>
        <v>0.71581971526503663</v>
      </c>
      <c r="H66">
        <v>0.71899999999999997</v>
      </c>
      <c r="M66">
        <v>1400</v>
      </c>
      <c r="N66">
        <f t="shared" si="8"/>
        <v>0.39787402088772844</v>
      </c>
      <c r="O66">
        <f t="shared" si="9"/>
        <v>0.20468402777777778</v>
      </c>
      <c r="P66">
        <f t="shared" si="10"/>
        <v>0.2794116971926654</v>
      </c>
      <c r="Q66">
        <f t="shared" si="11"/>
        <v>0.42836329311335464</v>
      </c>
      <c r="R66">
        <f t="shared" si="12"/>
        <v>1.2634573542210614</v>
      </c>
      <c r="S66">
        <f t="shared" si="13"/>
        <v>1.6910590277777777</v>
      </c>
      <c r="T66">
        <f t="shared" si="14"/>
        <v>0.46837706780419441</v>
      </c>
      <c r="U66">
        <f t="shared" si="15"/>
        <v>1.6412425700662245</v>
      </c>
    </row>
    <row r="67" spans="2:21" x14ac:dyDescent="0.25">
      <c r="B67">
        <v>145</v>
      </c>
      <c r="C67">
        <f t="shared" si="5"/>
        <v>-0.14184837545126355</v>
      </c>
      <c r="D67">
        <v>0.51700000000000002</v>
      </c>
      <c r="E67">
        <f t="shared" si="6"/>
        <v>0.65648148148148144</v>
      </c>
      <c r="F67">
        <v>0.70899999999999996</v>
      </c>
      <c r="G67">
        <f t="shared" si="7"/>
        <v>0.71592891184024376</v>
      </c>
      <c r="H67">
        <v>0.71899999999999997</v>
      </c>
      <c r="M67">
        <v>1450</v>
      </c>
      <c r="N67">
        <f t="shared" si="8"/>
        <v>0.4016390644753477</v>
      </c>
      <c r="O67">
        <f t="shared" si="9"/>
        <v>0.20630536912751676</v>
      </c>
      <c r="P67">
        <f t="shared" si="10"/>
        <v>0.27983479729797861</v>
      </c>
      <c r="Q67">
        <f t="shared" si="11"/>
        <v>0.43076536416307304</v>
      </c>
      <c r="R67">
        <f t="shared" si="12"/>
        <v>1.2672223978086807</v>
      </c>
      <c r="S67">
        <f t="shared" si="13"/>
        <v>1.6926803691275167</v>
      </c>
      <c r="T67">
        <f t="shared" si="14"/>
        <v>0.46880016790950763</v>
      </c>
      <c r="U67">
        <f t="shared" si="15"/>
        <v>1.6436446411159431</v>
      </c>
    </row>
    <row r="68" spans="2:21" x14ac:dyDescent="0.25">
      <c r="B68">
        <v>150</v>
      </c>
      <c r="C68">
        <f t="shared" si="5"/>
        <v>-0.13016666666666668</v>
      </c>
      <c r="D68">
        <v>0.51700000000000002</v>
      </c>
      <c r="E68">
        <f t="shared" si="6"/>
        <v>0.6581064356435643</v>
      </c>
      <c r="F68">
        <v>0.70899999999999996</v>
      </c>
      <c r="G68">
        <f t="shared" si="7"/>
        <v>0.71603085870589944</v>
      </c>
      <c r="H68">
        <v>0.71899999999999997</v>
      </c>
      <c r="M68">
        <v>1500</v>
      </c>
      <c r="N68">
        <f t="shared" si="8"/>
        <v>0.40517340686274511</v>
      </c>
      <c r="O68">
        <f t="shared" si="9"/>
        <v>0.20782142857142857</v>
      </c>
      <c r="P68">
        <f t="shared" si="10"/>
        <v>0.28023038097015723</v>
      </c>
      <c r="Q68">
        <f t="shared" si="11"/>
        <v>0.43301364951727317</v>
      </c>
      <c r="R68">
        <f t="shared" si="12"/>
        <v>1.2707567401960782</v>
      </c>
      <c r="S68">
        <f t="shared" si="13"/>
        <v>1.6941964285714286</v>
      </c>
      <c r="T68">
        <f t="shared" si="14"/>
        <v>0.46919575158168625</v>
      </c>
      <c r="U68">
        <f t="shared" si="15"/>
        <v>1.6458929264701432</v>
      </c>
    </row>
    <row r="69" spans="2:21" x14ac:dyDescent="0.25">
      <c r="B69">
        <v>155</v>
      </c>
      <c r="C69">
        <f t="shared" si="5"/>
        <v>-0.11889198606271777</v>
      </c>
      <c r="D69">
        <v>0.51700000000000002</v>
      </c>
      <c r="E69">
        <f t="shared" si="6"/>
        <v>0.65963385354141657</v>
      </c>
      <c r="F69">
        <v>0.70899999999999996</v>
      </c>
      <c r="G69">
        <f t="shared" si="7"/>
        <v>0.71612625464265967</v>
      </c>
      <c r="H69">
        <v>0.71899999999999997</v>
      </c>
      <c r="M69">
        <v>1550</v>
      </c>
      <c r="N69">
        <f t="shared" si="8"/>
        <v>0.40849762187871586</v>
      </c>
      <c r="O69">
        <f t="shared" si="9"/>
        <v>0.20924213836477987</v>
      </c>
      <c r="P69">
        <f t="shared" si="10"/>
        <v>0.28060104797915381</v>
      </c>
      <c r="Q69">
        <f t="shared" si="11"/>
        <v>0.43512245961438245</v>
      </c>
      <c r="R69">
        <f t="shared" si="12"/>
        <v>1.2740809552120489</v>
      </c>
      <c r="S69">
        <f t="shared" si="13"/>
        <v>1.6956171383647798</v>
      </c>
      <c r="T69">
        <f t="shared" si="14"/>
        <v>0.46956641859068282</v>
      </c>
      <c r="U69">
        <f t="shared" si="15"/>
        <v>1.6480017365672524</v>
      </c>
    </row>
    <row r="70" spans="2:21" x14ac:dyDescent="0.25">
      <c r="B70">
        <v>160</v>
      </c>
      <c r="C70">
        <f t="shared" si="5"/>
        <v>-0.10800342465753425</v>
      </c>
      <c r="D70">
        <v>0.51700000000000002</v>
      </c>
      <c r="E70">
        <f t="shared" si="6"/>
        <v>0.66107226107226114</v>
      </c>
      <c r="F70">
        <v>0.70899999999999996</v>
      </c>
      <c r="G70">
        <f t="shared" si="7"/>
        <v>0.71621571142184748</v>
      </c>
      <c r="H70">
        <v>0.71899999999999997</v>
      </c>
      <c r="M70">
        <v>1600</v>
      </c>
      <c r="N70">
        <f t="shared" si="8"/>
        <v>0.41162990762124713</v>
      </c>
      <c r="O70">
        <f t="shared" si="9"/>
        <v>0.21057621951219513</v>
      </c>
      <c r="P70">
        <f t="shared" si="10"/>
        <v>0.28094908059039087</v>
      </c>
      <c r="Q70">
        <f t="shared" si="11"/>
        <v>0.43710438277696217</v>
      </c>
      <c r="R70">
        <f t="shared" si="12"/>
        <v>1.2772132409545802</v>
      </c>
      <c r="S70">
        <f t="shared" si="13"/>
        <v>1.6969512195121952</v>
      </c>
      <c r="T70">
        <f t="shared" si="14"/>
        <v>0.46991445120191988</v>
      </c>
      <c r="U70">
        <f t="shared" si="15"/>
        <v>1.6499836597298323</v>
      </c>
    </row>
    <row r="71" spans="2:21" x14ac:dyDescent="0.25">
      <c r="B71">
        <v>165</v>
      </c>
      <c r="C71">
        <f t="shared" si="5"/>
        <v>-9.7481481481481488E-2</v>
      </c>
      <c r="D71">
        <v>0.51700000000000002</v>
      </c>
      <c r="E71">
        <f t="shared" si="6"/>
        <v>0.66242921857304649</v>
      </c>
      <c r="F71">
        <v>0.70899999999999996</v>
      </c>
      <c r="G71">
        <f t="shared" si="7"/>
        <v>0.71629976693917463</v>
      </c>
      <c r="H71">
        <v>0.71899999999999997</v>
      </c>
      <c r="M71">
        <v>1650</v>
      </c>
      <c r="N71">
        <f t="shared" si="8"/>
        <v>0.41458641975308641</v>
      </c>
      <c r="O71">
        <f t="shared" si="9"/>
        <v>0.21183136094674557</v>
      </c>
      <c r="P71">
        <f t="shared" si="10"/>
        <v>0.28127649059892973</v>
      </c>
      <c r="Q71">
        <f t="shared" si="11"/>
        <v>0.43897053669478259</v>
      </c>
      <c r="R71">
        <f t="shared" si="12"/>
        <v>1.2801697530864193</v>
      </c>
      <c r="S71">
        <f t="shared" si="13"/>
        <v>1.6982063609467455</v>
      </c>
      <c r="T71">
        <f t="shared" si="14"/>
        <v>0.47024186121045874</v>
      </c>
      <c r="U71">
        <f t="shared" si="15"/>
        <v>1.6518498136476527</v>
      </c>
    </row>
    <row r="72" spans="2:21" x14ac:dyDescent="0.25">
      <c r="B72">
        <v>170</v>
      </c>
      <c r="C72">
        <f t="shared" si="5"/>
        <v>-8.7307947019867549E-2</v>
      </c>
      <c r="D72">
        <v>0.51700000000000002</v>
      </c>
      <c r="E72">
        <f t="shared" si="6"/>
        <v>0.66371145374449336</v>
      </c>
      <c r="F72">
        <v>0.70899999999999996</v>
      </c>
      <c r="G72">
        <f t="shared" si="7"/>
        <v>0.71637889603919769</v>
      </c>
      <c r="H72">
        <v>0.71899999999999997</v>
      </c>
      <c r="M72">
        <v>1700</v>
      </c>
      <c r="N72">
        <f t="shared" si="8"/>
        <v>0.41738155021834061</v>
      </c>
      <c r="O72">
        <f t="shared" si="9"/>
        <v>0.21301436781609195</v>
      </c>
      <c r="P72">
        <f t="shared" si="10"/>
        <v>0.28158505824322483</v>
      </c>
      <c r="Q72">
        <f t="shared" si="11"/>
        <v>0.4407307770891507</v>
      </c>
      <c r="R72">
        <f t="shared" si="12"/>
        <v>1.2829648835516736</v>
      </c>
      <c r="S72">
        <f t="shared" si="13"/>
        <v>1.6993893678160918</v>
      </c>
      <c r="T72">
        <f t="shared" si="14"/>
        <v>0.47055042885475384</v>
      </c>
      <c r="U72">
        <f t="shared" si="15"/>
        <v>1.6536100540420207</v>
      </c>
    </row>
    <row r="73" spans="2:21" x14ac:dyDescent="0.25">
      <c r="B73">
        <v>175</v>
      </c>
      <c r="C73">
        <f t="shared" si="5"/>
        <v>-7.7465798045602607E-2</v>
      </c>
      <c r="D73">
        <v>0.51700000000000002</v>
      </c>
      <c r="E73">
        <f t="shared" si="6"/>
        <v>0.66492497320471589</v>
      </c>
      <c r="F73">
        <v>0.70899999999999996</v>
      </c>
      <c r="G73">
        <f t="shared" si="7"/>
        <v>0.71645351949072422</v>
      </c>
      <c r="H73">
        <v>0.71899999999999997</v>
      </c>
      <c r="M73">
        <v>1750</v>
      </c>
      <c r="N73">
        <f t="shared" si="8"/>
        <v>0.42002816153028694</v>
      </c>
      <c r="O73">
        <f t="shared" si="9"/>
        <v>0.21413128491620112</v>
      </c>
      <c r="P73">
        <f t="shared" si="10"/>
        <v>0.28187636458836213</v>
      </c>
      <c r="Q73">
        <f t="shared" si="11"/>
        <v>0.44239387182940021</v>
      </c>
      <c r="R73">
        <f t="shared" si="12"/>
        <v>1.2856114948636199</v>
      </c>
      <c r="S73">
        <f t="shared" si="13"/>
        <v>1.7005062849162011</v>
      </c>
      <c r="T73">
        <f t="shared" si="14"/>
        <v>0.47084173519989114</v>
      </c>
      <c r="U73">
        <f t="shared" si="15"/>
        <v>1.6552731487822703</v>
      </c>
    </row>
    <row r="74" spans="2:21" x14ac:dyDescent="0.25">
      <c r="B74">
        <v>180</v>
      </c>
      <c r="C74">
        <f t="shared" si="5"/>
        <v>-6.7939102564102558E-2</v>
      </c>
      <c r="D74">
        <v>0.51700000000000002</v>
      </c>
      <c r="E74">
        <f t="shared" si="6"/>
        <v>0.66607515657620042</v>
      </c>
      <c r="F74">
        <v>0.70899999999999996</v>
      </c>
      <c r="G74">
        <f t="shared" si="7"/>
        <v>0.71652401147147071</v>
      </c>
      <c r="H74">
        <v>0.71899999999999997</v>
      </c>
      <c r="M74">
        <v>1800</v>
      </c>
      <c r="N74">
        <f t="shared" si="8"/>
        <v>0.42253778467908909</v>
      </c>
      <c r="O74">
        <f t="shared" si="9"/>
        <v>0.2151875</v>
      </c>
      <c r="P74">
        <f t="shared" si="10"/>
        <v>0.28215181862260402</v>
      </c>
      <c r="Q74">
        <f t="shared" si="11"/>
        <v>0.44396764699563901</v>
      </c>
      <c r="R74">
        <f t="shared" si="12"/>
        <v>1.2881211180124221</v>
      </c>
      <c r="S74">
        <f t="shared" si="13"/>
        <v>1.7015625000000001</v>
      </c>
      <c r="T74">
        <f t="shared" si="14"/>
        <v>0.47111718923413304</v>
      </c>
      <c r="U74">
        <f t="shared" si="15"/>
        <v>1.6568469239485091</v>
      </c>
    </row>
    <row r="75" spans="2:21" x14ac:dyDescent="0.25">
      <c r="B75">
        <v>185</v>
      </c>
      <c r="C75">
        <f t="shared" si="5"/>
        <v>-5.8712933753943222E-2</v>
      </c>
      <c r="D75">
        <v>0.51700000000000002</v>
      </c>
      <c r="E75">
        <f t="shared" si="6"/>
        <v>0.6671668362156663</v>
      </c>
      <c r="F75">
        <v>0.70899999999999996</v>
      </c>
      <c r="G75">
        <f t="shared" si="7"/>
        <v>0.71659070584305729</v>
      </c>
      <c r="H75">
        <v>0.71899999999999997</v>
      </c>
      <c r="M75">
        <v>1850</v>
      </c>
      <c r="N75">
        <f t="shared" si="8"/>
        <v>0.42492078708375375</v>
      </c>
      <c r="O75">
        <f t="shared" si="9"/>
        <v>0.21618783068783071</v>
      </c>
      <c r="P75">
        <f t="shared" si="10"/>
        <v>0.28241268004748821</v>
      </c>
      <c r="Q75">
        <f t="shared" si="11"/>
        <v>0.44545911002322225</v>
      </c>
      <c r="R75">
        <f t="shared" si="12"/>
        <v>1.2905041204170868</v>
      </c>
      <c r="S75">
        <f t="shared" si="13"/>
        <v>1.7025628306878307</v>
      </c>
      <c r="T75">
        <f t="shared" si="14"/>
        <v>0.47137805065901717</v>
      </c>
      <c r="U75">
        <f t="shared" si="15"/>
        <v>1.6583383869760921</v>
      </c>
    </row>
    <row r="76" spans="2:21" x14ac:dyDescent="0.25">
      <c r="B76">
        <v>190</v>
      </c>
      <c r="C76">
        <f t="shared" si="5"/>
        <v>-4.977329192546584E-2</v>
      </c>
      <c r="D76">
        <v>0.51700000000000002</v>
      </c>
      <c r="E76">
        <f t="shared" si="6"/>
        <v>0.66820436507936498</v>
      </c>
      <c r="F76">
        <v>0.70899999999999996</v>
      </c>
      <c r="G76">
        <f t="shared" si="7"/>
        <v>0.71665390143844876</v>
      </c>
      <c r="H76">
        <v>0.71899999999999997</v>
      </c>
      <c r="M76">
        <v>1900</v>
      </c>
      <c r="N76">
        <f t="shared" si="8"/>
        <v>0.42718651574803151</v>
      </c>
      <c r="O76">
        <f t="shared" si="9"/>
        <v>0.21713659793814433</v>
      </c>
      <c r="P76">
        <f t="shared" si="10"/>
        <v>0.28266007853936798</v>
      </c>
      <c r="Q76">
        <f t="shared" si="11"/>
        <v>0.44687455401741116</v>
      </c>
      <c r="R76">
        <f t="shared" si="12"/>
        <v>1.2927698490813646</v>
      </c>
      <c r="S76">
        <f t="shared" si="13"/>
        <v>1.7035115979381443</v>
      </c>
      <c r="T76">
        <f t="shared" si="14"/>
        <v>0.47162544915089699</v>
      </c>
      <c r="U76">
        <f t="shared" si="15"/>
        <v>1.6597538309702813</v>
      </c>
    </row>
    <row r="77" spans="2:21" x14ac:dyDescent="0.25">
      <c r="B77">
        <v>195</v>
      </c>
      <c r="C77">
        <f t="shared" si="5"/>
        <v>-4.1107033639143732E-2</v>
      </c>
      <c r="D77">
        <v>0.51700000000000002</v>
      </c>
      <c r="E77">
        <f t="shared" si="6"/>
        <v>0.66919167473378505</v>
      </c>
      <c r="F77">
        <v>0.70899999999999996</v>
      </c>
      <c r="G77">
        <f t="shared" si="7"/>
        <v>0.7167138665385282</v>
      </c>
      <c r="H77">
        <v>0.71899999999999997</v>
      </c>
      <c r="M77">
        <v>1950</v>
      </c>
      <c r="N77">
        <f t="shared" si="8"/>
        <v>0.42934341978866475</v>
      </c>
      <c r="O77">
        <f t="shared" si="9"/>
        <v>0.21803768844221105</v>
      </c>
      <c r="P77">
        <f t="shared" si="10"/>
        <v>0.28289503010373679</v>
      </c>
      <c r="Q77">
        <f t="shared" si="11"/>
        <v>0.44821964651384716</v>
      </c>
      <c r="R77">
        <f t="shared" si="12"/>
        <v>1.2949267531219979</v>
      </c>
      <c r="S77">
        <f t="shared" si="13"/>
        <v>1.7044126884422111</v>
      </c>
      <c r="T77">
        <f t="shared" si="14"/>
        <v>0.4718604007152658</v>
      </c>
      <c r="U77">
        <f t="shared" si="15"/>
        <v>1.6610989234667173</v>
      </c>
    </row>
    <row r="78" spans="2:21" x14ac:dyDescent="0.25">
      <c r="B78">
        <v>200</v>
      </c>
      <c r="C78">
        <f t="shared" si="5"/>
        <v>-3.2701807228915664E-2</v>
      </c>
      <c r="D78">
        <v>0.51700000000000002</v>
      </c>
      <c r="E78">
        <f t="shared" si="6"/>
        <v>0.6701323251417769</v>
      </c>
      <c r="F78">
        <v>0.70899999999999996</v>
      </c>
      <c r="G78">
        <f t="shared" si="7"/>
        <v>0.71677084267926738</v>
      </c>
      <c r="H78">
        <v>0.71899999999999997</v>
      </c>
      <c r="M78">
        <v>2000</v>
      </c>
      <c r="N78">
        <f t="shared" si="8"/>
        <v>0.43139915572232646</v>
      </c>
      <c r="O78">
        <f t="shared" si="9"/>
        <v>0.21889460784313727</v>
      </c>
      <c r="P78">
        <f t="shared" si="10"/>
        <v>0.28311845102170319</v>
      </c>
      <c r="Q78">
        <f t="shared" si="11"/>
        <v>0.44949950532503058</v>
      </c>
      <c r="R78">
        <f t="shared" si="12"/>
        <v>1.2969824890556594</v>
      </c>
      <c r="S78">
        <f t="shared" si="13"/>
        <v>1.7052696078431373</v>
      </c>
      <c r="T78">
        <f t="shared" si="14"/>
        <v>0.47208382163323215</v>
      </c>
      <c r="U78">
        <f t="shared" si="15"/>
        <v>1.6623787822779006</v>
      </c>
    </row>
    <row r="79" spans="2:21" x14ac:dyDescent="0.25">
      <c r="B79">
        <v>205</v>
      </c>
      <c r="C79">
        <f t="shared" si="5"/>
        <v>-2.4545994065281899E-2</v>
      </c>
      <c r="D79">
        <v>0.51700000000000002</v>
      </c>
      <c r="E79">
        <f t="shared" si="6"/>
        <v>0.6710295475530933</v>
      </c>
      <c r="F79">
        <v>0.70899999999999996</v>
      </c>
      <c r="G79">
        <f t="shared" si="7"/>
        <v>0.71682504790343426</v>
      </c>
      <c r="H79">
        <v>0.71899999999999997</v>
      </c>
      <c r="M79">
        <v>2050</v>
      </c>
      <c r="N79">
        <f t="shared" si="8"/>
        <v>0.4333606782768103</v>
      </c>
      <c r="O79">
        <f t="shared" si="9"/>
        <v>0.21971052631578947</v>
      </c>
      <c r="P79">
        <f t="shared" si="10"/>
        <v>0.28333116979230483</v>
      </c>
      <c r="Q79">
        <f t="shared" si="11"/>
        <v>0.45071876361294722</v>
      </c>
      <c r="R79">
        <f t="shared" si="12"/>
        <v>1.2989440116101434</v>
      </c>
      <c r="S79">
        <f t="shared" si="13"/>
        <v>1.7060855263157895</v>
      </c>
      <c r="T79">
        <f t="shared" si="14"/>
        <v>0.47229654040383384</v>
      </c>
      <c r="U79">
        <f t="shared" si="15"/>
        <v>1.6635980405658173</v>
      </c>
    </row>
    <row r="80" spans="2:21" x14ac:dyDescent="0.25">
      <c r="B80">
        <v>210</v>
      </c>
      <c r="C80">
        <f t="shared" si="5"/>
        <v>-1.6628654970760236E-2</v>
      </c>
      <c r="D80">
        <v>0.51700000000000002</v>
      </c>
      <c r="E80">
        <f t="shared" si="6"/>
        <v>0.67188628158844765</v>
      </c>
      <c r="F80">
        <v>0.70899999999999996</v>
      </c>
      <c r="G80">
        <f t="shared" si="7"/>
        <v>0.7168766795491448</v>
      </c>
      <c r="H80">
        <v>0.71899999999999997</v>
      </c>
      <c r="M80">
        <v>2100</v>
      </c>
      <c r="N80">
        <f t="shared" si="8"/>
        <v>0.43523431899641574</v>
      </c>
      <c r="O80">
        <f t="shared" si="9"/>
        <v>0.22048831775700936</v>
      </c>
      <c r="P80">
        <f t="shared" si="10"/>
        <v>0.28353393739880717</v>
      </c>
      <c r="Q80">
        <f t="shared" si="11"/>
        <v>0.45188162593202463</v>
      </c>
      <c r="R80">
        <f t="shared" si="12"/>
        <v>1.3008176523297488</v>
      </c>
      <c r="S80">
        <f t="shared" si="13"/>
        <v>1.7068633177570094</v>
      </c>
      <c r="T80">
        <f t="shared" si="14"/>
        <v>0.47249930801033613</v>
      </c>
      <c r="U80">
        <f t="shared" si="15"/>
        <v>1.6647609028848946</v>
      </c>
    </row>
    <row r="81" spans="2:21" x14ac:dyDescent="0.25">
      <c r="B81">
        <v>215</v>
      </c>
      <c r="C81">
        <f t="shared" si="5"/>
        <v>-8.9394812680115288E-3</v>
      </c>
      <c r="D81">
        <v>0.51700000000000002</v>
      </c>
      <c r="E81">
        <f t="shared" si="6"/>
        <v>0.67270520741394535</v>
      </c>
      <c r="F81">
        <v>0.70899999999999996</v>
      </c>
      <c r="G81">
        <f t="shared" si="7"/>
        <v>0.71692591665043459</v>
      </c>
      <c r="H81">
        <v>0.71899999999999997</v>
      </c>
      <c r="M81">
        <v>2150</v>
      </c>
      <c r="N81">
        <f t="shared" si="8"/>
        <v>0.43702585451358456</v>
      </c>
      <c r="O81">
        <f t="shared" si="9"/>
        <v>0.22123059360730593</v>
      </c>
      <c r="P81">
        <f t="shared" si="10"/>
        <v>0.28372743616713453</v>
      </c>
      <c r="Q81">
        <f t="shared" si="11"/>
        <v>0.45299191667118754</v>
      </c>
      <c r="R81">
        <f t="shared" si="12"/>
        <v>1.3026091878469175</v>
      </c>
      <c r="S81">
        <f t="shared" si="13"/>
        <v>1.707605593607306</v>
      </c>
      <c r="T81">
        <f t="shared" si="14"/>
        <v>0.47269280677866354</v>
      </c>
      <c r="U81">
        <f t="shared" si="15"/>
        <v>1.6658711936240576</v>
      </c>
    </row>
    <row r="82" spans="2:21" x14ac:dyDescent="0.25">
      <c r="B82">
        <v>220</v>
      </c>
      <c r="C82">
        <f t="shared" si="5"/>
        <v>-1.46875E-3</v>
      </c>
      <c r="D82">
        <v>0.51700000000000002</v>
      </c>
      <c r="E82">
        <f t="shared" si="6"/>
        <v>0.67348877374784111</v>
      </c>
      <c r="F82">
        <v>0.70899999999999996</v>
      </c>
      <c r="G82">
        <f t="shared" si="7"/>
        <v>0.71697292201140406</v>
      </c>
      <c r="H82">
        <v>0.71899999999999997</v>
      </c>
      <c r="M82">
        <v>2200</v>
      </c>
      <c r="N82">
        <f t="shared" si="8"/>
        <v>0.43874056603773587</v>
      </c>
      <c r="O82">
        <f t="shared" si="9"/>
        <v>0.22193973214285714</v>
      </c>
      <c r="P82">
        <f t="shared" si="10"/>
        <v>0.28391228743664609</v>
      </c>
      <c r="Q82">
        <f t="shared" si="11"/>
        <v>0.45405312207112414</v>
      </c>
      <c r="R82">
        <f t="shared" si="12"/>
        <v>1.3043238993710689</v>
      </c>
      <c r="S82">
        <f t="shared" si="13"/>
        <v>1.7083147321428571</v>
      </c>
      <c r="T82">
        <f t="shared" si="14"/>
        <v>0.47287765804817505</v>
      </c>
      <c r="U82">
        <f t="shared" si="15"/>
        <v>1.6669323990239941</v>
      </c>
    </row>
    <row r="83" spans="2:21" x14ac:dyDescent="0.25">
      <c r="B83">
        <v>225</v>
      </c>
      <c r="C83">
        <f t="shared" si="5"/>
        <v>5.792717086834734E-3</v>
      </c>
      <c r="D83">
        <v>0.51700000000000002</v>
      </c>
      <c r="E83">
        <f t="shared" si="6"/>
        <v>0.67423922231614541</v>
      </c>
      <c r="F83">
        <v>0.70899999999999996</v>
      </c>
      <c r="G83">
        <f t="shared" si="7"/>
        <v>0.71701784400457402</v>
      </c>
      <c r="H83">
        <v>0.71899999999999997</v>
      </c>
      <c r="M83">
        <v>2250</v>
      </c>
      <c r="N83">
        <f t="shared" si="8"/>
        <v>0.44038329135180521</v>
      </c>
      <c r="O83">
        <f t="shared" si="9"/>
        <v>0.22261790393013101</v>
      </c>
      <c r="P83">
        <f t="shared" si="10"/>
        <v>0.28408905822496416</v>
      </c>
      <c r="Q83">
        <f t="shared" si="11"/>
        <v>0.4550684267893908</v>
      </c>
      <c r="R83">
        <f t="shared" si="12"/>
        <v>1.3059666246851382</v>
      </c>
      <c r="S83">
        <f t="shared" si="13"/>
        <v>1.708992903930131</v>
      </c>
      <c r="T83">
        <f t="shared" si="14"/>
        <v>0.47305442883649318</v>
      </c>
      <c r="U83">
        <f t="shared" si="15"/>
        <v>1.6679477037422608</v>
      </c>
    </row>
    <row r="84" spans="2:21" x14ac:dyDescent="0.25">
      <c r="B84">
        <v>230</v>
      </c>
      <c r="C84">
        <f t="shared" si="5"/>
        <v>1.2853591160220995E-2</v>
      </c>
      <c r="D84">
        <v>0.51700000000000002</v>
      </c>
      <c r="E84">
        <f t="shared" si="6"/>
        <v>0.67495860927152318</v>
      </c>
      <c r="F84">
        <v>0.70899999999999996</v>
      </c>
      <c r="G84">
        <f t="shared" si="7"/>
        <v>0.71706081813530365</v>
      </c>
      <c r="H84">
        <v>0.71899999999999997</v>
      </c>
      <c r="M84">
        <v>2300</v>
      </c>
      <c r="N84">
        <f t="shared" si="8"/>
        <v>0.44195847039473685</v>
      </c>
      <c r="O84">
        <f t="shared" si="9"/>
        <v>0.22326709401709405</v>
      </c>
      <c r="P84">
        <f t="shared" si="10"/>
        <v>0.28425826703747004</v>
      </c>
      <c r="Q84">
        <f t="shared" si="11"/>
        <v>0.45604074582126713</v>
      </c>
      <c r="R84">
        <f t="shared" si="12"/>
        <v>1.3075418037280699</v>
      </c>
      <c r="S84">
        <f t="shared" si="13"/>
        <v>1.709642094017094</v>
      </c>
      <c r="T84">
        <f t="shared" si="14"/>
        <v>0.473223637648999</v>
      </c>
      <c r="U84">
        <f t="shared" si="15"/>
        <v>1.6689200227741372</v>
      </c>
    </row>
    <row r="85" spans="2:21" x14ac:dyDescent="0.25">
      <c r="B85">
        <v>235</v>
      </c>
      <c r="C85">
        <f t="shared" si="5"/>
        <v>1.9722070844686648E-2</v>
      </c>
      <c r="D85">
        <v>0.51700000000000002</v>
      </c>
      <c r="E85">
        <f t="shared" si="6"/>
        <v>0.67564882400648818</v>
      </c>
      <c r="F85">
        <v>0.70899999999999996</v>
      </c>
      <c r="G85">
        <f t="shared" si="7"/>
        <v>0.71710196840702478</v>
      </c>
      <c r="H85">
        <v>0.71899999999999997</v>
      </c>
      <c r="M85">
        <v>2350</v>
      </c>
      <c r="N85">
        <f t="shared" si="8"/>
        <v>0.44347018533440774</v>
      </c>
      <c r="O85">
        <f t="shared" si="9"/>
        <v>0.22388912133891214</v>
      </c>
      <c r="P85">
        <f t="shared" si="10"/>
        <v>0.28442038894684973</v>
      </c>
      <c r="Q85">
        <f t="shared" si="11"/>
        <v>0.4569727524502894</v>
      </c>
      <c r="R85">
        <f t="shared" si="12"/>
        <v>1.3090535186677408</v>
      </c>
      <c r="S85">
        <f t="shared" si="13"/>
        <v>1.7102641213389123</v>
      </c>
      <c r="T85">
        <f t="shared" si="14"/>
        <v>0.47338575955837869</v>
      </c>
      <c r="U85">
        <f t="shared" si="15"/>
        <v>1.6698520294031594</v>
      </c>
    </row>
    <row r="86" spans="2:21" x14ac:dyDescent="0.25">
      <c r="B86">
        <v>240</v>
      </c>
      <c r="C86">
        <f t="shared" si="5"/>
        <v>2.6405913978494625E-2</v>
      </c>
      <c r="D86">
        <v>0.51700000000000002</v>
      </c>
      <c r="E86">
        <f t="shared" si="6"/>
        <v>0.67631160572337046</v>
      </c>
      <c r="F86">
        <v>0.70899999999999996</v>
      </c>
      <c r="G86">
        <f t="shared" si="7"/>
        <v>0.71714140851626196</v>
      </c>
      <c r="H86">
        <v>0.71899999999999997</v>
      </c>
      <c r="M86">
        <v>2400</v>
      </c>
      <c r="N86">
        <f t="shared" si="8"/>
        <v>0.44492219589257509</v>
      </c>
      <c r="O86">
        <f t="shared" si="9"/>
        <v>0.22448565573770493</v>
      </c>
      <c r="P86">
        <f t="shared" si="10"/>
        <v>0.28457586004749702</v>
      </c>
      <c r="Q86">
        <f t="shared" si="11"/>
        <v>0.45786690279289671</v>
      </c>
      <c r="R86">
        <f t="shared" si="12"/>
        <v>1.310505529225908</v>
      </c>
      <c r="S86">
        <f t="shared" si="13"/>
        <v>1.7108606557377048</v>
      </c>
      <c r="T86">
        <f t="shared" si="14"/>
        <v>0.47354123065902598</v>
      </c>
      <c r="U86">
        <f t="shared" si="15"/>
        <v>1.6707461797457668</v>
      </c>
    </row>
    <row r="87" spans="2:21" x14ac:dyDescent="0.25">
      <c r="B87">
        <v>245</v>
      </c>
      <c r="C87">
        <f t="shared" si="5"/>
        <v>3.2912466843501333E-2</v>
      </c>
      <c r="D87">
        <v>0.51700000000000002</v>
      </c>
      <c r="E87">
        <f t="shared" si="6"/>
        <v>0.67694855806703025</v>
      </c>
      <c r="F87">
        <v>0.70899999999999996</v>
      </c>
      <c r="G87">
        <f t="shared" si="7"/>
        <v>0.71717924290169444</v>
      </c>
      <c r="H87">
        <v>0.71899999999999997</v>
      </c>
      <c r="M87">
        <v>2450</v>
      </c>
      <c r="N87">
        <f t="shared" si="8"/>
        <v>0.44631797056545314</v>
      </c>
      <c r="O87">
        <f t="shared" si="9"/>
        <v>0.22505823293172689</v>
      </c>
      <c r="P87">
        <f t="shared" si="10"/>
        <v>0.28472508137272995</v>
      </c>
      <c r="Q87">
        <f t="shared" si="11"/>
        <v>0.4587254574117422</v>
      </c>
      <c r="R87">
        <f t="shared" si="12"/>
        <v>1.3119013038987861</v>
      </c>
      <c r="S87">
        <f t="shared" si="13"/>
        <v>1.7114332329317268</v>
      </c>
      <c r="T87">
        <f t="shared" si="14"/>
        <v>0.47369045198425896</v>
      </c>
      <c r="U87">
        <f t="shared" si="15"/>
        <v>1.6716047343646121</v>
      </c>
    </row>
    <row r="88" spans="2:21" x14ac:dyDescent="0.25">
      <c r="B88">
        <v>250</v>
      </c>
      <c r="C88">
        <f t="shared" si="5"/>
        <v>3.9248691099476443E-2</v>
      </c>
      <c r="D88">
        <v>0.51700000000000002</v>
      </c>
      <c r="E88">
        <f t="shared" si="6"/>
        <v>0.67756116207951067</v>
      </c>
      <c r="F88">
        <v>0.70899999999999996</v>
      </c>
      <c r="G88">
        <f t="shared" si="7"/>
        <v>0.71721556766764283</v>
      </c>
      <c r="H88">
        <v>0.71899999999999997</v>
      </c>
      <c r="M88">
        <v>2500</v>
      </c>
      <c r="N88">
        <f t="shared" si="8"/>
        <v>0.44766071428571425</v>
      </c>
      <c r="O88">
        <f t="shared" si="9"/>
        <v>0.22560826771653542</v>
      </c>
      <c r="P88">
        <f t="shared" si="10"/>
        <v>0.28486842234891102</v>
      </c>
      <c r="Q88">
        <f t="shared" si="11"/>
        <v>0.45955050039813261</v>
      </c>
      <c r="R88">
        <f t="shared" si="12"/>
        <v>1.3132440476190472</v>
      </c>
      <c r="S88">
        <f t="shared" si="13"/>
        <v>1.7119832677165354</v>
      </c>
      <c r="T88">
        <f t="shared" si="14"/>
        <v>0.47383379296044004</v>
      </c>
      <c r="U88">
        <f t="shared" si="15"/>
        <v>1.6724297773510026</v>
      </c>
    </row>
    <row r="89" spans="2:21" x14ac:dyDescent="0.25">
      <c r="B89">
        <v>255</v>
      </c>
      <c r="C89">
        <f t="shared" si="5"/>
        <v>4.5421188630490952E-2</v>
      </c>
      <c r="D89">
        <v>0.51700000000000002</v>
      </c>
      <c r="E89">
        <f t="shared" si="6"/>
        <v>0.67815078769692416</v>
      </c>
      <c r="F89">
        <v>0.70899999999999996</v>
      </c>
      <c r="G89">
        <f t="shared" si="7"/>
        <v>0.7172504713991753</v>
      </c>
      <c r="H89">
        <v>0.71899999999999997</v>
      </c>
      <c r="M89">
        <v>2550</v>
      </c>
      <c r="N89">
        <f t="shared" si="8"/>
        <v>0.44895339299030579</v>
      </c>
      <c r="O89">
        <f t="shared" si="9"/>
        <v>0.22613706563706565</v>
      </c>
      <c r="P89">
        <f t="shared" si="10"/>
        <v>0.28500622384910962</v>
      </c>
      <c r="Q89">
        <f t="shared" si="11"/>
        <v>0.46034395626272995</v>
      </c>
      <c r="R89">
        <f t="shared" si="12"/>
        <v>1.3145367263236389</v>
      </c>
      <c r="S89">
        <f t="shared" si="13"/>
        <v>1.7125120656370656</v>
      </c>
      <c r="T89">
        <f t="shared" si="14"/>
        <v>0.47397159446063863</v>
      </c>
      <c r="U89">
        <f t="shared" si="15"/>
        <v>1.6732232332155998</v>
      </c>
    </row>
    <row r="90" spans="2:21" x14ac:dyDescent="0.25">
      <c r="B90">
        <v>260</v>
      </c>
      <c r="C90">
        <f t="shared" si="5"/>
        <v>5.1436224489795922E-2</v>
      </c>
      <c r="D90">
        <v>0.51700000000000002</v>
      </c>
      <c r="E90">
        <f t="shared" si="6"/>
        <v>0.67871870397643586</v>
      </c>
      <c r="F90">
        <v>0.70899999999999996</v>
      </c>
      <c r="G90">
        <f t="shared" si="7"/>
        <v>0.71728403588338663</v>
      </c>
      <c r="H90">
        <v>0.71899999999999997</v>
      </c>
      <c r="M90">
        <v>2600</v>
      </c>
      <c r="N90">
        <f t="shared" si="8"/>
        <v>0.45019875549048316</v>
      </c>
      <c r="O90">
        <f t="shared" si="9"/>
        <v>0.22664583333333335</v>
      </c>
      <c r="P90">
        <f t="shared" si="10"/>
        <v>0.28513880089944482</v>
      </c>
      <c r="Q90">
        <f t="shared" si="11"/>
        <v>0.46110760492268854</v>
      </c>
      <c r="R90">
        <f t="shared" si="12"/>
        <v>1.3157820888238163</v>
      </c>
      <c r="S90">
        <f t="shared" si="13"/>
        <v>1.7130208333333334</v>
      </c>
      <c r="T90">
        <f t="shared" si="14"/>
        <v>0.47410417151097384</v>
      </c>
      <c r="U90">
        <f t="shared" si="15"/>
        <v>1.6739868818755586</v>
      </c>
    </row>
    <row r="91" spans="2:21" x14ac:dyDescent="0.25">
      <c r="B91">
        <v>265</v>
      </c>
      <c r="C91">
        <f t="shared" si="5"/>
        <v>5.7299748110831238E-2</v>
      </c>
      <c r="D91">
        <v>0.51700000000000002</v>
      </c>
      <c r="E91">
        <f t="shared" si="6"/>
        <v>0.67926608821402734</v>
      </c>
      <c r="F91">
        <v>0.70899999999999996</v>
      </c>
      <c r="G91">
        <f t="shared" si="7"/>
        <v>0.71731633674921502</v>
      </c>
      <c r="H91">
        <v>0.71899999999999997</v>
      </c>
      <c r="M91">
        <v>2650</v>
      </c>
      <c r="N91">
        <f t="shared" si="8"/>
        <v>0.45139935298346517</v>
      </c>
      <c r="O91">
        <f t="shared" si="9"/>
        <v>0.227135687732342</v>
      </c>
      <c r="P91">
        <f t="shared" si="10"/>
        <v>0.28526644508333932</v>
      </c>
      <c r="Q91">
        <f t="shared" si="11"/>
        <v>0.46184309503090015</v>
      </c>
      <c r="R91">
        <f t="shared" si="12"/>
        <v>1.3169826863167982</v>
      </c>
      <c r="S91">
        <f t="shared" si="13"/>
        <v>1.7135106877323421</v>
      </c>
      <c r="T91">
        <f t="shared" si="14"/>
        <v>0.47423181569486828</v>
      </c>
      <c r="U91">
        <f t="shared" si="15"/>
        <v>1.6747223719837701</v>
      </c>
    </row>
    <row r="92" spans="2:21" x14ac:dyDescent="0.25">
      <c r="B92">
        <v>270</v>
      </c>
      <c r="C92">
        <f t="shared" si="5"/>
        <v>6.3017412935323383E-2</v>
      </c>
      <c r="D92">
        <v>0.51700000000000002</v>
      </c>
      <c r="E92">
        <f t="shared" si="6"/>
        <v>0.67979403409090899</v>
      </c>
      <c r="F92">
        <v>0.70899999999999996</v>
      </c>
      <c r="G92">
        <f t="shared" si="7"/>
        <v>0.71734744403633111</v>
      </c>
      <c r="H92">
        <v>0.71899999999999997</v>
      </c>
      <c r="M92">
        <v>2700</v>
      </c>
      <c r="N92">
        <f t="shared" si="8"/>
        <v>0.45255755649717516</v>
      </c>
      <c r="O92">
        <f t="shared" si="9"/>
        <v>0.22760766423357665</v>
      </c>
      <c r="P92">
        <f t="shared" si="10"/>
        <v>0.28538942668230555</v>
      </c>
      <c r="Q92">
        <f t="shared" si="11"/>
        <v>0.46255195585743453</v>
      </c>
      <c r="R92">
        <f t="shared" si="12"/>
        <v>1.3181408898305083</v>
      </c>
      <c r="S92">
        <f t="shared" si="13"/>
        <v>1.7139826642335767</v>
      </c>
      <c r="T92">
        <f t="shared" si="14"/>
        <v>0.47435479729383456</v>
      </c>
      <c r="U92">
        <f t="shared" si="15"/>
        <v>1.6754312328103045</v>
      </c>
    </row>
    <row r="93" spans="2:21" x14ac:dyDescent="0.25">
      <c r="B93">
        <v>275</v>
      </c>
      <c r="C93">
        <f t="shared" si="5"/>
        <v>6.8594594594594591E-2</v>
      </c>
      <c r="D93">
        <v>0.51700000000000002</v>
      </c>
      <c r="E93">
        <f t="shared" si="6"/>
        <v>0.68030355896720163</v>
      </c>
      <c r="F93">
        <v>0.70899999999999996</v>
      </c>
      <c r="G93">
        <f t="shared" si="7"/>
        <v>0.71737742270210647</v>
      </c>
      <c r="H93">
        <v>0.71899999999999997</v>
      </c>
      <c r="M93">
        <v>2750</v>
      </c>
      <c r="N93">
        <f t="shared" si="8"/>
        <v>0.45367557251908397</v>
      </c>
      <c r="O93">
        <f t="shared" si="9"/>
        <v>0.22806272401433691</v>
      </c>
      <c r="P93">
        <f t="shared" si="10"/>
        <v>0.28550799658634385</v>
      </c>
      <c r="Q93">
        <f t="shared" si="11"/>
        <v>0.46323560790338408</v>
      </c>
      <c r="R93">
        <f t="shared" si="12"/>
        <v>1.3192589058524171</v>
      </c>
      <c r="S93">
        <f t="shared" si="13"/>
        <v>1.7144377240143369</v>
      </c>
      <c r="T93">
        <f t="shared" si="14"/>
        <v>0.47447336719787281</v>
      </c>
      <c r="U93">
        <f t="shared" si="15"/>
        <v>1.6761148848562542</v>
      </c>
    </row>
    <row r="94" spans="2:21" x14ac:dyDescent="0.25">
      <c r="B94">
        <v>280</v>
      </c>
      <c r="C94">
        <f t="shared" si="5"/>
        <v>7.4036407766990289E-2</v>
      </c>
      <c r="D94">
        <v>0.51700000000000002</v>
      </c>
      <c r="E94">
        <f t="shared" si="6"/>
        <v>0.68079561042523995</v>
      </c>
      <c r="F94">
        <v>0.70899999999999996</v>
      </c>
      <c r="G94">
        <f t="shared" si="7"/>
        <v>0.71740633307438473</v>
      </c>
      <c r="H94">
        <v>0.71899999999999997</v>
      </c>
      <c r="M94">
        <v>2800</v>
      </c>
      <c r="N94">
        <f t="shared" si="8"/>
        <v>0.45475545702592091</v>
      </c>
      <c r="O94">
        <f t="shared" si="9"/>
        <v>0.22850176056338031</v>
      </c>
      <c r="P94">
        <f t="shared" si="10"/>
        <v>0.28562238800236955</v>
      </c>
      <c r="Q94">
        <f t="shared" si="11"/>
        <v>0.46389537240213002</v>
      </c>
      <c r="R94">
        <f t="shared" si="12"/>
        <v>1.3203387903592541</v>
      </c>
      <c r="S94">
        <f t="shared" si="13"/>
        <v>1.7148767605633803</v>
      </c>
      <c r="T94">
        <f t="shared" si="14"/>
        <v>0.47458775861389857</v>
      </c>
      <c r="U94">
        <f t="shared" si="15"/>
        <v>1.676774649355</v>
      </c>
    </row>
    <row r="95" spans="2:21" x14ac:dyDescent="0.25">
      <c r="B95">
        <v>285</v>
      </c>
      <c r="C95">
        <f t="shared" si="5"/>
        <v>7.9347721822541975E-2</v>
      </c>
      <c r="D95">
        <v>0.51700000000000002</v>
      </c>
      <c r="E95">
        <f t="shared" si="6"/>
        <v>0.6812710721510451</v>
      </c>
      <c r="F95">
        <v>0.70899999999999996</v>
      </c>
      <c r="G95">
        <f t="shared" si="7"/>
        <v>0.71743423125669581</v>
      </c>
      <c r="H95">
        <v>0.71899999999999997</v>
      </c>
      <c r="M95">
        <v>2850</v>
      </c>
      <c r="N95">
        <f t="shared" si="8"/>
        <v>0.45579912810194501</v>
      </c>
      <c r="O95">
        <f t="shared" si="9"/>
        <v>0.22892560553633218</v>
      </c>
      <c r="P95">
        <f t="shared" si="10"/>
        <v>0.28573281798514838</v>
      </c>
      <c r="Q95">
        <f t="shared" si="11"/>
        <v>0.46453247984175605</v>
      </c>
      <c r="R95">
        <f t="shared" si="12"/>
        <v>1.321382461435278</v>
      </c>
      <c r="S95">
        <f t="shared" si="13"/>
        <v>1.7153006055363322</v>
      </c>
      <c r="T95">
        <f t="shared" si="14"/>
        <v>0.47469818859667734</v>
      </c>
      <c r="U95">
        <f t="shared" si="15"/>
        <v>1.6774117567946261</v>
      </c>
    </row>
    <row r="96" spans="2:21" x14ac:dyDescent="0.25">
      <c r="B96">
        <v>290</v>
      </c>
      <c r="C96">
        <f t="shared" si="5"/>
        <v>8.4533175355450241E-2</v>
      </c>
      <c r="D96">
        <v>0.51700000000000002</v>
      </c>
      <c r="E96">
        <f t="shared" si="6"/>
        <v>0.68173076923076914</v>
      </c>
      <c r="F96">
        <v>0.70899999999999996</v>
      </c>
      <c r="G96">
        <f t="shared" si="7"/>
        <v>0.71746116949164196</v>
      </c>
      <c r="H96">
        <v>0.71899999999999997</v>
      </c>
      <c r="M96">
        <v>2900</v>
      </c>
      <c r="N96">
        <f t="shared" si="8"/>
        <v>0.45680837730870716</v>
      </c>
      <c r="O96">
        <f t="shared" si="9"/>
        <v>0.22933503401360544</v>
      </c>
      <c r="P96">
        <f t="shared" si="10"/>
        <v>0.28583948881188798</v>
      </c>
      <c r="Q96">
        <f t="shared" si="11"/>
        <v>0.46514807762427579</v>
      </c>
      <c r="R96">
        <f t="shared" si="12"/>
        <v>1.3223917106420402</v>
      </c>
      <c r="S96">
        <f t="shared" si="13"/>
        <v>1.7157100340136053</v>
      </c>
      <c r="T96">
        <f t="shared" si="14"/>
        <v>0.47480485942341699</v>
      </c>
      <c r="U96">
        <f t="shared" si="15"/>
        <v>1.6780273545771458</v>
      </c>
    </row>
    <row r="97" spans="2:21" x14ac:dyDescent="0.25">
      <c r="B97">
        <v>295</v>
      </c>
      <c r="C97">
        <f t="shared" si="5"/>
        <v>8.9597189695550361E-2</v>
      </c>
      <c r="D97">
        <v>0.51700000000000002</v>
      </c>
      <c r="E97">
        <f t="shared" si="6"/>
        <v>0.68217547292889757</v>
      </c>
      <c r="F97">
        <v>0.70899999999999996</v>
      </c>
      <c r="G97">
        <f t="shared" si="7"/>
        <v>0.71748719648740611</v>
      </c>
      <c r="H97">
        <v>0.71899999999999997</v>
      </c>
      <c r="M97">
        <v>2950</v>
      </c>
      <c r="N97">
        <f t="shared" si="8"/>
        <v>0.45778487994808564</v>
      </c>
      <c r="O97">
        <f t="shared" si="9"/>
        <v>0.22973076923076924</v>
      </c>
      <c r="P97">
        <f t="shared" si="10"/>
        <v>0.28594258921880145</v>
      </c>
      <c r="Q97">
        <f t="shared" si="11"/>
        <v>0.46574323696197822</v>
      </c>
      <c r="R97">
        <f t="shared" si="12"/>
        <v>1.3233682132814186</v>
      </c>
      <c r="S97">
        <f t="shared" si="13"/>
        <v>1.7161057692307693</v>
      </c>
      <c r="T97">
        <f t="shared" si="14"/>
        <v>0.47490795983033041</v>
      </c>
      <c r="U97">
        <f t="shared" si="15"/>
        <v>1.6786225139148483</v>
      </c>
    </row>
    <row r="98" spans="2:21" x14ac:dyDescent="0.25">
      <c r="B98">
        <v>300</v>
      </c>
      <c r="C98">
        <f t="shared" si="5"/>
        <v>9.4543981481481493E-2</v>
      </c>
      <c r="D98">
        <v>0.51700000000000002</v>
      </c>
      <c r="E98">
        <f t="shared" si="6"/>
        <v>0.68260590500641838</v>
      </c>
      <c r="F98">
        <v>0.70899999999999996</v>
      </c>
      <c r="G98">
        <f t="shared" si="7"/>
        <v>0.71751235771167776</v>
      </c>
      <c r="H98">
        <v>0.71899999999999997</v>
      </c>
      <c r="M98">
        <v>3000</v>
      </c>
      <c r="N98">
        <f t="shared" si="8"/>
        <v>0.4587302043422733</v>
      </c>
      <c r="O98">
        <f t="shared" si="9"/>
        <v>0.23011348684210525</v>
      </c>
      <c r="P98">
        <f t="shared" si="10"/>
        <v>0.2860422955155455</v>
      </c>
      <c r="Q98">
        <f t="shared" si="11"/>
        <v>0.46631895909809401</v>
      </c>
      <c r="R98">
        <f t="shared" si="12"/>
        <v>1.3243135376756063</v>
      </c>
      <c r="S98">
        <f t="shared" si="13"/>
        <v>1.7164884868421053</v>
      </c>
      <c r="T98">
        <f t="shared" si="14"/>
        <v>0.47500766612707446</v>
      </c>
      <c r="U98">
        <f t="shared" si="15"/>
        <v>1.6791982360509641</v>
      </c>
    </row>
    <row r="99" spans="2:21" x14ac:dyDescent="0.25">
      <c r="B99">
        <v>305</v>
      </c>
      <c r="C99">
        <f t="shared" si="5"/>
        <v>9.937757437070939E-2</v>
      </c>
      <c r="D99">
        <v>0.51700000000000002</v>
      </c>
      <c r="E99">
        <f t="shared" si="6"/>
        <v>0.68302274162981669</v>
      </c>
      <c r="F99">
        <v>0.70899999999999996</v>
      </c>
      <c r="G99">
        <f t="shared" si="7"/>
        <v>0.71753669565672618</v>
      </c>
      <c r="H99">
        <v>0.71899999999999997</v>
      </c>
      <c r="M99">
        <v>3050</v>
      </c>
      <c r="N99">
        <f t="shared" si="8"/>
        <v>0.45964582023884354</v>
      </c>
      <c r="O99">
        <f t="shared" si="9"/>
        <v>0.23048381877022656</v>
      </c>
      <c r="P99">
        <f t="shared" si="10"/>
        <v>0.28613877259137843</v>
      </c>
      <c r="Q99">
        <f t="shared" si="11"/>
        <v>0.46687618092777544</v>
      </c>
      <c r="R99">
        <f t="shared" si="12"/>
        <v>1.3252291535721765</v>
      </c>
      <c r="S99">
        <f t="shared" si="13"/>
        <v>1.7168588187702265</v>
      </c>
      <c r="T99">
        <f t="shared" si="14"/>
        <v>0.47510414320290739</v>
      </c>
      <c r="U99">
        <f t="shared" si="15"/>
        <v>1.6797554578806455</v>
      </c>
    </row>
    <row r="100" spans="2:21" x14ac:dyDescent="0.25">
      <c r="B100">
        <v>310</v>
      </c>
      <c r="C100">
        <f t="shared" si="5"/>
        <v>0.10410180995475113</v>
      </c>
      <c r="D100">
        <v>0.51700000000000002</v>
      </c>
      <c r="E100">
        <f t="shared" si="6"/>
        <v>0.68342661691542284</v>
      </c>
      <c r="F100">
        <v>0.70899999999999996</v>
      </c>
      <c r="G100">
        <f t="shared" si="7"/>
        <v>0.71756025007887392</v>
      </c>
      <c r="H100">
        <v>0.71899999999999997</v>
      </c>
      <c r="M100">
        <v>3100</v>
      </c>
      <c r="N100">
        <f t="shared" si="8"/>
        <v>0.46053310643564355</v>
      </c>
      <c r="O100">
        <f t="shared" si="9"/>
        <v>0.2308423566878981</v>
      </c>
      <c r="P100">
        <f t="shared" si="10"/>
        <v>0.28623217482511465</v>
      </c>
      <c r="Q100">
        <f t="shared" si="11"/>
        <v>0.46741578008576962</v>
      </c>
      <c r="R100">
        <f t="shared" si="12"/>
        <v>1.3261164397689766</v>
      </c>
      <c r="S100">
        <f t="shared" si="13"/>
        <v>1.7172173566878981</v>
      </c>
      <c r="T100">
        <f t="shared" si="14"/>
        <v>0.47519754543664361</v>
      </c>
      <c r="U100">
        <f t="shared" si="15"/>
        <v>1.6802950570386397</v>
      </c>
    </row>
    <row r="101" spans="2:21" x14ac:dyDescent="0.25">
      <c r="B101">
        <v>315</v>
      </c>
      <c r="C101">
        <f t="shared" si="5"/>
        <v>0.10872035794183445</v>
      </c>
      <c r="D101">
        <v>0.51700000000000002</v>
      </c>
      <c r="E101">
        <f t="shared" si="6"/>
        <v>0.68381812614819337</v>
      </c>
      <c r="F101">
        <v>0.70899999999999996</v>
      </c>
      <c r="G101">
        <f t="shared" si="7"/>
        <v>0.71758305821520674</v>
      </c>
      <c r="H101">
        <v>0.71899999999999997</v>
      </c>
      <c r="M101">
        <v>3150</v>
      </c>
      <c r="N101">
        <f t="shared" si="8"/>
        <v>0.46139335770871426</v>
      </c>
      <c r="O101">
        <f t="shared" si="9"/>
        <v>0.2311896551724138</v>
      </c>
      <c r="P101">
        <f t="shared" si="10"/>
        <v>0.28632264690944076</v>
      </c>
      <c r="Q101">
        <f t="shared" si="11"/>
        <v>0.46793857955889862</v>
      </c>
      <c r="R101">
        <f t="shared" si="12"/>
        <v>1.3269766910420473</v>
      </c>
      <c r="S101">
        <f t="shared" si="13"/>
        <v>1.7175646551724137</v>
      </c>
      <c r="T101">
        <f t="shared" si="14"/>
        <v>0.47528801752096972</v>
      </c>
      <c r="U101">
        <f t="shared" si="15"/>
        <v>1.6808178565117686</v>
      </c>
    </row>
    <row r="102" spans="2:21" x14ac:dyDescent="0.25">
      <c r="B102">
        <v>320</v>
      </c>
      <c r="C102">
        <f t="shared" si="5"/>
        <v>0.11323672566371681</v>
      </c>
      <c r="D102">
        <v>0.51700000000000002</v>
      </c>
      <c r="E102">
        <f t="shared" si="6"/>
        <v>0.68419782870928825</v>
      </c>
      <c r="F102">
        <v>0.70899999999999996</v>
      </c>
      <c r="G102">
        <f t="shared" si="7"/>
        <v>0.71760515498000754</v>
      </c>
      <c r="H102">
        <v>0.71899999999999997</v>
      </c>
      <c r="M102">
        <v>3200</v>
      </c>
      <c r="N102">
        <f t="shared" si="8"/>
        <v>0.46222779111644657</v>
      </c>
      <c r="O102">
        <f t="shared" si="9"/>
        <v>0.23152623456790122</v>
      </c>
      <c r="P102">
        <f t="shared" si="10"/>
        <v>0.28641032459884974</v>
      </c>
      <c r="Q102">
        <f t="shared" si="11"/>
        <v>0.46844535187433323</v>
      </c>
      <c r="R102">
        <f t="shared" si="12"/>
        <v>1.3278111244497797</v>
      </c>
      <c r="S102">
        <f t="shared" si="13"/>
        <v>1.7179012345679012</v>
      </c>
      <c r="T102">
        <f t="shared" si="14"/>
        <v>0.4753756952103787</v>
      </c>
      <c r="U102">
        <f t="shared" si="15"/>
        <v>1.6813246288272032</v>
      </c>
    </row>
    <row r="103" spans="2:21" x14ac:dyDescent="0.25">
      <c r="B103">
        <v>325</v>
      </c>
      <c r="C103">
        <f t="shared" ref="C103:C166" si="17">(B103-221)*0.517/(132+B103)</f>
        <v>0.11765426695842451</v>
      </c>
      <c r="D103">
        <v>0.51700000000000002</v>
      </c>
      <c r="E103">
        <f t="shared" ref="E103:E158" si="18">B103*0.709/(11.6+B103)</f>
        <v>0.68456625074272126</v>
      </c>
      <c r="F103">
        <v>0.70899999999999996</v>
      </c>
      <c r="G103">
        <f t="shared" ref="G103:G158" si="19">0.719*B103/(B103+0.622)</f>
        <v>0.71762657314309219</v>
      </c>
      <c r="H103">
        <v>0.71899999999999997</v>
      </c>
      <c r="M103">
        <v>3250</v>
      </c>
      <c r="N103">
        <f t="shared" ref="N103:N166" si="20">(M103-221)*0.517/(132+M103)</f>
        <v>0.46303755174452982</v>
      </c>
      <c r="O103">
        <f t="shared" ref="O103:O166" si="21">(M103-235)*0.253/(40+M103)</f>
        <v>0.23185258358662614</v>
      </c>
      <c r="P103">
        <f t="shared" ref="P103:P166" si="22">(0.292*(M103-24.35))/(M103+37.627)</f>
        <v>0.28649533538932487</v>
      </c>
      <c r="Q103">
        <f t="shared" ref="Q103:Q166" si="23">(M103-150)*0.501/(61.96+M103)</f>
        <v>0.4689368229084892</v>
      </c>
      <c r="R103">
        <f t="shared" ref="R103:R166" si="24">(M103-221)*0.517/(132+M103)--0.865583333333333</f>
        <v>1.3286208850778629</v>
      </c>
      <c r="S103">
        <f t="shared" ref="S103:S166" si="25">(M103-235)*0.253/(40+M103)--1.486375</f>
        <v>1.7182275835866261</v>
      </c>
      <c r="T103">
        <f t="shared" ref="T103:T166" si="26">(0.292*(M103-24.35))/(M103+37.627)+0.188965370611529</f>
        <v>0.47546070600085388</v>
      </c>
      <c r="U103">
        <f t="shared" ref="U103:U166" si="27">(M103-150)*0.501/(61.96+M103)+1.21287927695287</f>
        <v>1.6818160998613592</v>
      </c>
    </row>
    <row r="104" spans="2:21" x14ac:dyDescent="0.25">
      <c r="B104">
        <v>330</v>
      </c>
      <c r="C104">
        <f t="shared" si="17"/>
        <v>0.12197619047619047</v>
      </c>
      <c r="D104">
        <v>0.51700000000000002</v>
      </c>
      <c r="E104">
        <f t="shared" si="18"/>
        <v>0.68492388758782197</v>
      </c>
      <c r="F104">
        <v>0.70899999999999996</v>
      </c>
      <c r="G104">
        <f t="shared" si="19"/>
        <v>0.71764734349196357</v>
      </c>
      <c r="H104">
        <v>0.71899999999999997</v>
      </c>
      <c r="M104">
        <v>3300</v>
      </c>
      <c r="N104">
        <f t="shared" si="20"/>
        <v>0.46382371794871796</v>
      </c>
      <c r="O104">
        <f t="shared" si="21"/>
        <v>0.23216916167664672</v>
      </c>
      <c r="P104">
        <f t="shared" si="22"/>
        <v>0.28657779913693171</v>
      </c>
      <c r="Q104">
        <f t="shared" si="23"/>
        <v>0.46941367535604234</v>
      </c>
      <c r="R104">
        <f t="shared" si="24"/>
        <v>1.3294070512820511</v>
      </c>
      <c r="S104">
        <f t="shared" si="25"/>
        <v>1.7185441616766468</v>
      </c>
      <c r="T104">
        <f t="shared" si="26"/>
        <v>0.47554316974846067</v>
      </c>
      <c r="U104">
        <f t="shared" si="27"/>
        <v>1.6822929523089123</v>
      </c>
    </row>
    <row r="105" spans="2:21" x14ac:dyDescent="0.25">
      <c r="B105">
        <v>335</v>
      </c>
      <c r="C105">
        <f t="shared" si="17"/>
        <v>0.12620556745182013</v>
      </c>
      <c r="D105">
        <v>0.51700000000000002</v>
      </c>
      <c r="E105">
        <f t="shared" si="18"/>
        <v>0.68527120600115399</v>
      </c>
      <c r="F105">
        <v>0.70899999999999996</v>
      </c>
      <c r="G105">
        <f t="shared" si="19"/>
        <v>0.71766749497947091</v>
      </c>
      <c r="H105">
        <v>0.71899999999999997</v>
      </c>
      <c r="M105">
        <v>3350</v>
      </c>
      <c r="N105">
        <f t="shared" si="20"/>
        <v>0.46458730614589316</v>
      </c>
      <c r="O105">
        <f t="shared" si="21"/>
        <v>0.23247640117994101</v>
      </c>
      <c r="P105">
        <f t="shared" si="22"/>
        <v>0.28665782862162803</v>
      </c>
      <c r="Q105">
        <f t="shared" si="23"/>
        <v>0.46987655189392608</v>
      </c>
      <c r="R105">
        <f t="shared" si="24"/>
        <v>1.3301706394792263</v>
      </c>
      <c r="S105">
        <f t="shared" si="25"/>
        <v>1.718851401179941</v>
      </c>
      <c r="T105">
        <f t="shared" si="26"/>
        <v>0.47562319923315699</v>
      </c>
      <c r="U105">
        <f t="shared" si="27"/>
        <v>1.6827558288467961</v>
      </c>
    </row>
    <row r="106" spans="2:21" x14ac:dyDescent="0.25">
      <c r="B106">
        <v>340</v>
      </c>
      <c r="C106">
        <f t="shared" si="17"/>
        <v>0.13034533898305087</v>
      </c>
      <c r="D106">
        <v>0.51700000000000002</v>
      </c>
      <c r="E106">
        <f t="shared" si="18"/>
        <v>0.68560864618885087</v>
      </c>
      <c r="F106">
        <v>0.70899999999999996</v>
      </c>
      <c r="G106">
        <f t="shared" si="19"/>
        <v>0.71768705485846473</v>
      </c>
      <c r="H106">
        <v>0.71899999999999997</v>
      </c>
      <c r="M106">
        <v>3400</v>
      </c>
      <c r="N106">
        <f t="shared" si="20"/>
        <v>0.46532927519818801</v>
      </c>
      <c r="O106">
        <f t="shared" si="21"/>
        <v>0.23277470930232558</v>
      </c>
      <c r="P106">
        <f t="shared" si="22"/>
        <v>0.28673553006187119</v>
      </c>
      <c r="Q106">
        <f t="shared" si="23"/>
        <v>0.47032605807115047</v>
      </c>
      <c r="R106">
        <f t="shared" si="24"/>
        <v>1.330912608531521</v>
      </c>
      <c r="S106">
        <f t="shared" si="25"/>
        <v>1.7191497093023256</v>
      </c>
      <c r="T106">
        <f t="shared" si="26"/>
        <v>0.47570090067340021</v>
      </c>
      <c r="U106">
        <f t="shared" si="27"/>
        <v>1.6832053350240206</v>
      </c>
    </row>
    <row r="107" spans="2:21" x14ac:dyDescent="0.25">
      <c r="B107">
        <v>345</v>
      </c>
      <c r="C107">
        <f t="shared" si="17"/>
        <v>0.13439832285115305</v>
      </c>
      <c r="D107">
        <v>0.51700000000000002</v>
      </c>
      <c r="E107">
        <f t="shared" si="18"/>
        <v>0.68593662366797525</v>
      </c>
      <c r="F107">
        <v>0.70899999999999996</v>
      </c>
      <c r="G107">
        <f t="shared" si="19"/>
        <v>0.71770604880476352</v>
      </c>
      <c r="H107">
        <v>0.71899999999999997</v>
      </c>
      <c r="M107">
        <v>3450</v>
      </c>
      <c r="N107">
        <f t="shared" si="20"/>
        <v>0.46605053042992745</v>
      </c>
      <c r="O107">
        <f t="shared" si="21"/>
        <v>0.23306446991404012</v>
      </c>
      <c r="P107">
        <f t="shared" si="22"/>
        <v>0.28681100358495909</v>
      </c>
      <c r="Q107">
        <f t="shared" si="23"/>
        <v>0.47076276495176483</v>
      </c>
      <c r="R107">
        <f t="shared" si="24"/>
        <v>1.3316338637632605</v>
      </c>
      <c r="S107">
        <f t="shared" si="25"/>
        <v>1.7194394699140401</v>
      </c>
      <c r="T107">
        <f t="shared" si="26"/>
        <v>0.47577637419648811</v>
      </c>
      <c r="U107">
        <f t="shared" si="27"/>
        <v>1.6836420419046347</v>
      </c>
    </row>
    <row r="108" spans="2:21" x14ac:dyDescent="0.25">
      <c r="B108">
        <v>350</v>
      </c>
      <c r="C108">
        <f t="shared" si="17"/>
        <v>0.13836721991701245</v>
      </c>
      <c r="D108">
        <v>0.51700000000000002</v>
      </c>
      <c r="E108">
        <f t="shared" si="18"/>
        <v>0.68625553097345127</v>
      </c>
      <c r="F108">
        <v>0.70899999999999996</v>
      </c>
      <c r="G108">
        <f t="shared" si="19"/>
        <v>0.71772450102959873</v>
      </c>
      <c r="H108">
        <v>0.71899999999999997</v>
      </c>
      <c r="M108">
        <v>3500</v>
      </c>
      <c r="N108">
        <f t="shared" si="20"/>
        <v>0.46675192731277532</v>
      </c>
      <c r="O108">
        <f t="shared" si="21"/>
        <v>0.2333460451977401</v>
      </c>
      <c r="P108">
        <f t="shared" si="22"/>
        <v>0.28688434365748566</v>
      </c>
      <c r="Q108">
        <f t="shared" si="23"/>
        <v>0.47118721153522214</v>
      </c>
      <c r="R108">
        <f t="shared" si="24"/>
        <v>1.3323352606461083</v>
      </c>
      <c r="S108">
        <f t="shared" si="25"/>
        <v>1.7197210451977401</v>
      </c>
      <c r="T108">
        <f t="shared" si="26"/>
        <v>0.47584971426901468</v>
      </c>
      <c r="U108">
        <f t="shared" si="27"/>
        <v>1.6840664884880923</v>
      </c>
    </row>
    <row r="109" spans="2:21" x14ac:dyDescent="0.25">
      <c r="B109">
        <v>355</v>
      </c>
      <c r="C109">
        <f t="shared" si="17"/>
        <v>0.14225462012320331</v>
      </c>
      <c r="D109">
        <v>0.51700000000000002</v>
      </c>
      <c r="E109">
        <f t="shared" si="18"/>
        <v>0.68656573922531361</v>
      </c>
      <c r="F109">
        <v>0.70899999999999996</v>
      </c>
      <c r="G109">
        <f t="shared" si="19"/>
        <v>0.71774243438257468</v>
      </c>
      <c r="H109">
        <v>0.71899999999999997</v>
      </c>
      <c r="M109">
        <v>3550</v>
      </c>
      <c r="N109">
        <f t="shared" si="20"/>
        <v>0.46743427485062466</v>
      </c>
      <c r="O109">
        <f t="shared" si="21"/>
        <v>0.23361977715877438</v>
      </c>
      <c r="P109">
        <f t="shared" si="22"/>
        <v>0.28695563947980102</v>
      </c>
      <c r="Q109">
        <f t="shared" si="23"/>
        <v>0.47159990697571402</v>
      </c>
      <c r="R109">
        <f t="shared" si="24"/>
        <v>1.3330176081839578</v>
      </c>
      <c r="S109">
        <f t="shared" si="25"/>
        <v>1.7199947771587745</v>
      </c>
      <c r="T109">
        <f t="shared" si="26"/>
        <v>0.47592101009133003</v>
      </c>
      <c r="U109">
        <f t="shared" si="27"/>
        <v>1.684479183928584</v>
      </c>
    </row>
    <row r="110" spans="2:21" x14ac:dyDescent="0.25">
      <c r="B110">
        <v>360</v>
      </c>
      <c r="C110">
        <f t="shared" si="17"/>
        <v>0.1460630081300813</v>
      </c>
      <c r="D110">
        <v>0.51700000000000002</v>
      </c>
      <c r="E110">
        <f t="shared" si="18"/>
        <v>0.68686759956942944</v>
      </c>
      <c r="F110">
        <v>0.70899999999999996</v>
      </c>
      <c r="G110">
        <f t="shared" si="19"/>
        <v>0.71775987044606249</v>
      </c>
      <c r="H110">
        <v>0.71899999999999997</v>
      </c>
      <c r="M110">
        <v>3600</v>
      </c>
      <c r="N110">
        <f t="shared" si="20"/>
        <v>0.46809833869239015</v>
      </c>
      <c r="O110">
        <f t="shared" si="21"/>
        <v>0.23388598901098903</v>
      </c>
      <c r="P110">
        <f t="shared" si="22"/>
        <v>0.28702497534793975</v>
      </c>
      <c r="Q110">
        <f t="shared" si="23"/>
        <v>0.47200133261969002</v>
      </c>
      <c r="R110">
        <f t="shared" si="24"/>
        <v>1.3336816720257232</v>
      </c>
      <c r="S110">
        <f t="shared" si="25"/>
        <v>1.720260989010989</v>
      </c>
      <c r="T110">
        <f t="shared" si="26"/>
        <v>0.47599034595946876</v>
      </c>
      <c r="U110">
        <f t="shared" si="27"/>
        <v>1.6848806095725601</v>
      </c>
    </row>
    <row r="111" spans="2:21" x14ac:dyDescent="0.25">
      <c r="B111">
        <v>365</v>
      </c>
      <c r="C111">
        <f t="shared" si="17"/>
        <v>0.14979476861167004</v>
      </c>
      <c r="D111">
        <v>0.51700000000000002</v>
      </c>
      <c r="E111">
        <f t="shared" si="18"/>
        <v>0.68716144450345185</v>
      </c>
      <c r="F111">
        <v>0.70899999999999996</v>
      </c>
      <c r="G111">
        <f t="shared" si="19"/>
        <v>0.71777682962184985</v>
      </c>
      <c r="H111">
        <v>0.71899999999999997</v>
      </c>
      <c r="M111">
        <v>3650</v>
      </c>
      <c r="N111">
        <f t="shared" si="20"/>
        <v>0.46874484399788474</v>
      </c>
      <c r="O111">
        <f t="shared" si="21"/>
        <v>0.23414498644986451</v>
      </c>
      <c r="P111">
        <f t="shared" si="22"/>
        <v>0.28709243098610565</v>
      </c>
      <c r="Q111">
        <f t="shared" si="23"/>
        <v>0.47239194387870559</v>
      </c>
      <c r="R111">
        <f t="shared" si="24"/>
        <v>1.3343281773312179</v>
      </c>
      <c r="S111">
        <f t="shared" si="25"/>
        <v>1.7205199864498646</v>
      </c>
      <c r="T111">
        <f t="shared" si="26"/>
        <v>0.47605780159763467</v>
      </c>
      <c r="U111">
        <f t="shared" si="27"/>
        <v>1.6852712208315757</v>
      </c>
    </row>
    <row r="112" spans="2:21" x14ac:dyDescent="0.25">
      <c r="B112">
        <v>370</v>
      </c>
      <c r="C112">
        <f t="shared" si="17"/>
        <v>0.15345219123505976</v>
      </c>
      <c r="D112">
        <v>0.51700000000000002</v>
      </c>
      <c r="E112">
        <f t="shared" si="18"/>
        <v>0.68744758909853243</v>
      </c>
      <c r="F112">
        <v>0.70899999999999996</v>
      </c>
      <c r="G112">
        <f t="shared" si="19"/>
        <v>0.71779333121077527</v>
      </c>
      <c r="H112">
        <v>0.71899999999999997</v>
      </c>
      <c r="M112">
        <v>3700</v>
      </c>
      <c r="N112">
        <f t="shared" si="20"/>
        <v>0.46937447807933197</v>
      </c>
      <c r="O112">
        <f t="shared" si="21"/>
        <v>0.2343970588235294</v>
      </c>
      <c r="P112">
        <f t="shared" si="22"/>
        <v>0.28715808185246949</v>
      </c>
      <c r="Q112">
        <f t="shared" si="23"/>
        <v>0.47277217195291815</v>
      </c>
      <c r="R112">
        <f t="shared" si="24"/>
        <v>1.334957811412665</v>
      </c>
      <c r="S112">
        <f t="shared" si="25"/>
        <v>1.7207720588235293</v>
      </c>
      <c r="T112">
        <f t="shared" si="26"/>
        <v>0.47612345246399845</v>
      </c>
      <c r="U112">
        <f t="shared" si="27"/>
        <v>1.6856514489057881</v>
      </c>
    </row>
    <row r="113" spans="2:21" x14ac:dyDescent="0.25">
      <c r="B113">
        <v>375</v>
      </c>
      <c r="C113">
        <f t="shared" si="17"/>
        <v>0.15703747534516768</v>
      </c>
      <c r="D113">
        <v>0.51700000000000002</v>
      </c>
      <c r="E113">
        <f t="shared" si="18"/>
        <v>0.68772633212622858</v>
      </c>
      <c r="F113">
        <v>0.70899999999999996</v>
      </c>
      <c r="G113">
        <f t="shared" si="19"/>
        <v>0.71780939348600448</v>
      </c>
      <c r="H113">
        <v>0.71899999999999997</v>
      </c>
      <c r="M113">
        <v>3750</v>
      </c>
      <c r="N113">
        <f t="shared" si="20"/>
        <v>0.46998789283874298</v>
      </c>
      <c r="O113">
        <f t="shared" si="21"/>
        <v>0.23464248021108178</v>
      </c>
      <c r="P113">
        <f t="shared" si="22"/>
        <v>0.2872219994207455</v>
      </c>
      <c r="Q113">
        <f t="shared" si="23"/>
        <v>0.47314242541894458</v>
      </c>
      <c r="R113">
        <f t="shared" si="24"/>
        <v>1.335571226172076</v>
      </c>
      <c r="S113">
        <f t="shared" si="25"/>
        <v>1.7210174802110818</v>
      </c>
      <c r="T113">
        <f t="shared" si="26"/>
        <v>0.47618737003227452</v>
      </c>
      <c r="U113">
        <f t="shared" si="27"/>
        <v>1.6860217023718147</v>
      </c>
    </row>
    <row r="114" spans="2:21" x14ac:dyDescent="0.25">
      <c r="B114">
        <v>380</v>
      </c>
      <c r="C114">
        <f t="shared" si="17"/>
        <v>0.16055273437500001</v>
      </c>
      <c r="D114">
        <v>0.51700000000000002</v>
      </c>
      <c r="E114">
        <f t="shared" si="18"/>
        <v>0.68799795709908051</v>
      </c>
      <c r="F114">
        <v>0.70899999999999996</v>
      </c>
      <c r="G114">
        <f t="shared" si="19"/>
        <v>0.71782503376052875</v>
      </c>
      <c r="H114">
        <v>0.71899999999999997</v>
      </c>
      <c r="M114">
        <v>3800</v>
      </c>
      <c r="N114">
        <f t="shared" si="20"/>
        <v>0.47058570701932861</v>
      </c>
      <c r="O114">
        <f t="shared" si="21"/>
        <v>0.23488151041666669</v>
      </c>
      <c r="P114">
        <f t="shared" si="22"/>
        <v>0.28728425143975694</v>
      </c>
      <c r="Q114">
        <f t="shared" si="23"/>
        <v>0.47350309169437282</v>
      </c>
      <c r="R114">
        <f t="shared" si="24"/>
        <v>1.3361690403526616</v>
      </c>
      <c r="S114">
        <f t="shared" si="25"/>
        <v>1.7212565104166666</v>
      </c>
      <c r="T114">
        <f t="shared" si="26"/>
        <v>0.47624962205128596</v>
      </c>
      <c r="U114">
        <f t="shared" si="27"/>
        <v>1.6863823686472428</v>
      </c>
    </row>
    <row r="115" spans="2:21" x14ac:dyDescent="0.25">
      <c r="B115">
        <v>385</v>
      </c>
      <c r="C115">
        <f t="shared" si="17"/>
        <v>0.16400000000000001</v>
      </c>
      <c r="D115">
        <v>0.51700000000000002</v>
      </c>
      <c r="E115">
        <f t="shared" si="18"/>
        <v>0.688262733232476</v>
      </c>
      <c r="F115">
        <v>0.70899999999999996</v>
      </c>
      <c r="G115">
        <f t="shared" si="19"/>
        <v>0.71784026844941418</v>
      </c>
      <c r="H115">
        <v>0.71899999999999997</v>
      </c>
      <c r="M115">
        <v>3850</v>
      </c>
      <c r="N115">
        <f t="shared" si="20"/>
        <v>0.47116850828729279</v>
      </c>
      <c r="O115">
        <f t="shared" si="21"/>
        <v>0.23511439588688945</v>
      </c>
      <c r="P115">
        <f t="shared" si="22"/>
        <v>0.28734490217297082</v>
      </c>
      <c r="Q115">
        <f t="shared" si="23"/>
        <v>0.47385453838996311</v>
      </c>
      <c r="R115">
        <f t="shared" si="24"/>
        <v>1.3367518416206259</v>
      </c>
      <c r="S115">
        <f t="shared" si="25"/>
        <v>1.7214893958868895</v>
      </c>
      <c r="T115">
        <f t="shared" si="26"/>
        <v>0.47631027278449978</v>
      </c>
      <c r="U115">
        <f t="shared" si="27"/>
        <v>1.6867338153428331</v>
      </c>
    </row>
    <row r="116" spans="2:21" x14ac:dyDescent="0.25">
      <c r="B116">
        <v>390</v>
      </c>
      <c r="C116">
        <f t="shared" si="17"/>
        <v>0.16738122605363986</v>
      </c>
      <c r="D116">
        <v>0.51700000000000002</v>
      </c>
      <c r="E116">
        <f t="shared" si="18"/>
        <v>0.68852091633466128</v>
      </c>
      <c r="F116">
        <v>0.70899999999999996</v>
      </c>
      <c r="G116">
        <f t="shared" si="19"/>
        <v>0.71785511312726868</v>
      </c>
      <c r="H116">
        <v>0.71899999999999997</v>
      </c>
      <c r="M116">
        <v>3900</v>
      </c>
      <c r="N116">
        <f t="shared" si="20"/>
        <v>0.47173685515873021</v>
      </c>
      <c r="O116">
        <f t="shared" si="21"/>
        <v>0.23534137055837565</v>
      </c>
      <c r="P116">
        <f t="shared" si="22"/>
        <v>0.28740401261978343</v>
      </c>
      <c r="Q116">
        <f t="shared" si="23"/>
        <v>0.47419711455946045</v>
      </c>
      <c r="R116">
        <f t="shared" si="24"/>
        <v>1.3373201884920634</v>
      </c>
      <c r="S116">
        <f t="shared" si="25"/>
        <v>1.7217163705583756</v>
      </c>
      <c r="T116">
        <f t="shared" si="26"/>
        <v>0.47636938323131239</v>
      </c>
      <c r="U116">
        <f t="shared" si="27"/>
        <v>1.6870763915123304</v>
      </c>
    </row>
    <row r="117" spans="2:21" x14ac:dyDescent="0.25">
      <c r="B117">
        <v>395</v>
      </c>
      <c r="C117">
        <f t="shared" si="17"/>
        <v>0.17069829222011385</v>
      </c>
      <c r="D117">
        <v>0.51700000000000002</v>
      </c>
      <c r="E117">
        <f t="shared" si="18"/>
        <v>0.68877274963108703</v>
      </c>
      <c r="F117">
        <v>0.70899999999999996</v>
      </c>
      <c r="G117">
        <f t="shared" si="19"/>
        <v>0.71786958258135292</v>
      </c>
      <c r="H117">
        <v>0.71899999999999997</v>
      </c>
      <c r="M117">
        <v>3950</v>
      </c>
      <c r="N117">
        <f t="shared" si="20"/>
        <v>0.47229127878490934</v>
      </c>
      <c r="O117">
        <f t="shared" si="21"/>
        <v>0.235562656641604</v>
      </c>
      <c r="P117">
        <f t="shared" si="22"/>
        <v>0.28746164072015762</v>
      </c>
      <c r="Q117">
        <f t="shared" si="23"/>
        <v>0.47453115185595068</v>
      </c>
      <c r="R117">
        <f t="shared" si="24"/>
        <v>1.3378746121182423</v>
      </c>
      <c r="S117">
        <f t="shared" si="25"/>
        <v>1.721937656641604</v>
      </c>
      <c r="T117">
        <f t="shared" si="26"/>
        <v>0.47642701133168663</v>
      </c>
      <c r="U117">
        <f t="shared" si="27"/>
        <v>1.6874104288088208</v>
      </c>
    </row>
    <row r="118" spans="2:21" x14ac:dyDescent="0.25">
      <c r="B118">
        <v>400</v>
      </c>
      <c r="C118">
        <f t="shared" si="17"/>
        <v>0.173953007518797</v>
      </c>
      <c r="D118">
        <v>0.51700000000000002</v>
      </c>
      <c r="E118">
        <f t="shared" si="18"/>
        <v>0.68901846452866844</v>
      </c>
      <c r="F118">
        <v>0.70899999999999996</v>
      </c>
      <c r="G118">
        <f t="shared" si="19"/>
        <v>0.71788369086071147</v>
      </c>
      <c r="H118">
        <v>0.71899999999999997</v>
      </c>
      <c r="M118">
        <v>4000</v>
      </c>
      <c r="N118">
        <f t="shared" si="20"/>
        <v>0.47283228460793808</v>
      </c>
      <c r="O118">
        <f t="shared" si="21"/>
        <v>0.23577846534653465</v>
      </c>
      <c r="P118">
        <f t="shared" si="22"/>
        <v>0.28751784154405546</v>
      </c>
      <c r="Q118">
        <f t="shared" si="23"/>
        <v>0.47485696560281243</v>
      </c>
      <c r="R118">
        <f t="shared" si="24"/>
        <v>1.3384156179412712</v>
      </c>
      <c r="S118">
        <f t="shared" si="25"/>
        <v>1.7221534653465347</v>
      </c>
      <c r="T118">
        <f t="shared" si="26"/>
        <v>0.47648321215558442</v>
      </c>
      <c r="U118">
        <f t="shared" si="27"/>
        <v>1.6877362425556823</v>
      </c>
    </row>
    <row r="119" spans="2:21" x14ac:dyDescent="0.25">
      <c r="B119">
        <v>405</v>
      </c>
      <c r="C119">
        <f t="shared" si="17"/>
        <v>0.17714711359404098</v>
      </c>
      <c r="D119">
        <v>0.51700000000000002</v>
      </c>
      <c r="E119">
        <f t="shared" si="18"/>
        <v>0.68925828132501188</v>
      </c>
      <c r="F119">
        <v>0.70899999999999996</v>
      </c>
      <c r="G119">
        <f t="shared" si="19"/>
        <v>0.71789745132167382</v>
      </c>
      <c r="H119">
        <v>0.71899999999999997</v>
      </c>
      <c r="M119">
        <v>4050</v>
      </c>
      <c r="N119">
        <f t="shared" si="20"/>
        <v>0.47336035389765663</v>
      </c>
      <c r="O119">
        <f t="shared" si="21"/>
        <v>0.23598899755501224</v>
      </c>
      <c r="P119">
        <f t="shared" si="22"/>
        <v>0.28757266746696802</v>
      </c>
      <c r="Q119">
        <f t="shared" si="23"/>
        <v>0.4751748557865349</v>
      </c>
      <c r="R119">
        <f t="shared" si="24"/>
        <v>1.3389436872309897</v>
      </c>
      <c r="S119">
        <f t="shared" si="25"/>
        <v>1.7223639975550122</v>
      </c>
      <c r="T119">
        <f t="shared" si="26"/>
        <v>0.47653803807849704</v>
      </c>
      <c r="U119">
        <f t="shared" si="27"/>
        <v>1.688054132739405</v>
      </c>
    </row>
    <row r="120" spans="2:21" x14ac:dyDescent="0.25">
      <c r="B120">
        <v>410</v>
      </c>
      <c r="C120">
        <f t="shared" si="17"/>
        <v>0.18028228782287825</v>
      </c>
      <c r="D120">
        <v>0.51700000000000002</v>
      </c>
      <c r="E120">
        <f t="shared" si="18"/>
        <v>0.68949240986717264</v>
      </c>
      <c r="F120">
        <v>0.70899999999999996</v>
      </c>
      <c r="G120">
        <f t="shared" si="19"/>
        <v>0.71791087667002729</v>
      </c>
      <c r="H120">
        <v>0.71899999999999997</v>
      </c>
      <c r="M120">
        <v>4100</v>
      </c>
      <c r="N120">
        <f t="shared" si="20"/>
        <v>0.47387594517958409</v>
      </c>
      <c r="O120">
        <f t="shared" si="21"/>
        <v>0.23619444444444446</v>
      </c>
      <c r="P120">
        <f t="shared" si="22"/>
        <v>0.2876261683327182</v>
      </c>
      <c r="Q120">
        <f t="shared" si="23"/>
        <v>0.47548510797797194</v>
      </c>
      <c r="R120">
        <f t="shared" si="24"/>
        <v>1.3394592785129171</v>
      </c>
      <c r="S120">
        <f t="shared" si="25"/>
        <v>1.7225694444444444</v>
      </c>
      <c r="T120">
        <f t="shared" si="26"/>
        <v>0.47659153894424722</v>
      </c>
      <c r="U120">
        <f t="shared" si="27"/>
        <v>1.6883643849308418</v>
      </c>
    </row>
    <row r="121" spans="2:21" x14ac:dyDescent="0.25">
      <c r="B121">
        <v>415</v>
      </c>
      <c r="C121">
        <f t="shared" si="17"/>
        <v>0.18336014625228519</v>
      </c>
      <c r="D121">
        <v>0.51700000000000002</v>
      </c>
      <c r="E121">
        <f t="shared" si="18"/>
        <v>0.68972105016408802</v>
      </c>
      <c r="F121">
        <v>0.70899999999999996</v>
      </c>
      <c r="G121">
        <f t="shared" si="19"/>
        <v>0.71792397900014915</v>
      </c>
      <c r="H121">
        <v>0.71899999999999997</v>
      </c>
      <c r="M121">
        <v>4150</v>
      </c>
      <c r="N121">
        <f t="shared" si="20"/>
        <v>0.47437949556282116</v>
      </c>
      <c r="O121">
        <f t="shared" si="21"/>
        <v>0.23639498806682577</v>
      </c>
      <c r="P121">
        <f t="shared" si="22"/>
        <v>0.28767839160460085</v>
      </c>
      <c r="Q121">
        <f t="shared" si="23"/>
        <v>0.47578799418797901</v>
      </c>
      <c r="R121">
        <f t="shared" si="24"/>
        <v>1.3399628288961543</v>
      </c>
      <c r="S121">
        <f t="shared" si="25"/>
        <v>1.7227699880668257</v>
      </c>
      <c r="T121">
        <f t="shared" si="26"/>
        <v>0.47664376221612981</v>
      </c>
      <c r="U121">
        <f t="shared" si="27"/>
        <v>1.688667271140849</v>
      </c>
    </row>
    <row r="122" spans="2:21" x14ac:dyDescent="0.25">
      <c r="B122">
        <v>420</v>
      </c>
      <c r="C122">
        <f t="shared" si="17"/>
        <v>0.18638224637681161</v>
      </c>
      <c r="D122">
        <v>0.51700000000000002</v>
      </c>
      <c r="E122">
        <f t="shared" si="18"/>
        <v>0.68994439295644105</v>
      </c>
      <c r="F122">
        <v>0.70899999999999996</v>
      </c>
      <c r="G122">
        <f t="shared" si="19"/>
        <v>0.71793676983134491</v>
      </c>
      <c r="H122">
        <v>0.71899999999999997</v>
      </c>
      <c r="M122">
        <v>4200</v>
      </c>
      <c r="N122">
        <f t="shared" si="20"/>
        <v>0.47487142197599264</v>
      </c>
      <c r="O122">
        <f t="shared" si="21"/>
        <v>0.23659080188679246</v>
      </c>
      <c r="P122">
        <f t="shared" si="22"/>
        <v>0.28772938250582214</v>
      </c>
      <c r="Q122">
        <f t="shared" si="23"/>
        <v>0.47608377366282179</v>
      </c>
      <c r="R122">
        <f t="shared" si="24"/>
        <v>1.3404547553093256</v>
      </c>
      <c r="S122">
        <f t="shared" si="25"/>
        <v>1.7229658018867924</v>
      </c>
      <c r="T122">
        <f t="shared" si="26"/>
        <v>0.4766947531173511</v>
      </c>
      <c r="U122">
        <f t="shared" si="27"/>
        <v>1.6889630506156919</v>
      </c>
    </row>
    <row r="123" spans="2:21" x14ac:dyDescent="0.25">
      <c r="B123">
        <v>425</v>
      </c>
      <c r="C123">
        <f t="shared" si="17"/>
        <v>0.18935008976660683</v>
      </c>
      <c r="D123">
        <v>0.51700000000000002</v>
      </c>
      <c r="E123">
        <f t="shared" si="18"/>
        <v>0.69016262024736597</v>
      </c>
      <c r="F123">
        <v>0.70899999999999996</v>
      </c>
      <c r="G123">
        <f t="shared" si="19"/>
        <v>0.71794926014162797</v>
      </c>
      <c r="H123">
        <v>0.71899999999999997</v>
      </c>
      <c r="M123">
        <v>4250</v>
      </c>
      <c r="N123">
        <f t="shared" si="20"/>
        <v>0.47535212231857599</v>
      </c>
      <c r="O123">
        <f t="shared" si="21"/>
        <v>0.23678205128205126</v>
      </c>
      <c r="P123">
        <f t="shared" si="22"/>
        <v>0.28777918415011378</v>
      </c>
      <c r="Q123">
        <f t="shared" si="23"/>
        <v>0.47637269362424511</v>
      </c>
      <c r="R123">
        <f t="shared" si="24"/>
        <v>1.3409354556519091</v>
      </c>
      <c r="S123">
        <f t="shared" si="25"/>
        <v>1.7231570512820513</v>
      </c>
      <c r="T123">
        <f t="shared" si="26"/>
        <v>0.47674455476164279</v>
      </c>
      <c r="U123">
        <f t="shared" si="27"/>
        <v>1.6892519705771152</v>
      </c>
    </row>
    <row r="124" spans="2:21" x14ac:dyDescent="0.25">
      <c r="B124">
        <v>430</v>
      </c>
      <c r="C124">
        <f t="shared" si="17"/>
        <v>0.19226512455516015</v>
      </c>
      <c r="D124">
        <v>0.51700000000000002</v>
      </c>
      <c r="E124">
        <f t="shared" si="18"/>
        <v>0.6903759057971014</v>
      </c>
      <c r="F124">
        <v>0.70899999999999996</v>
      </c>
      <c r="G124">
        <f t="shared" si="19"/>
        <v>0.71796146039914355</v>
      </c>
      <c r="H124">
        <v>0.71899999999999997</v>
      </c>
      <c r="M124">
        <v>4300</v>
      </c>
      <c r="N124">
        <f t="shared" si="20"/>
        <v>0.47582197653429598</v>
      </c>
      <c r="O124">
        <f t="shared" si="21"/>
        <v>0.23696889400921659</v>
      </c>
      <c r="P124">
        <f t="shared" si="22"/>
        <v>0.28782783766331216</v>
      </c>
      <c r="Q124">
        <f t="shared" si="23"/>
        <v>0.47665498995864247</v>
      </c>
      <c r="R124">
        <f t="shared" si="24"/>
        <v>1.3414053098676291</v>
      </c>
      <c r="S124">
        <f t="shared" si="25"/>
        <v>1.7233438940092165</v>
      </c>
      <c r="T124">
        <f t="shared" si="26"/>
        <v>0.47679320827484117</v>
      </c>
      <c r="U124">
        <f t="shared" si="27"/>
        <v>1.6895342669115125</v>
      </c>
    </row>
    <row r="125" spans="2:21" x14ac:dyDescent="0.25">
      <c r="B125">
        <v>435</v>
      </c>
      <c r="C125">
        <f t="shared" si="17"/>
        <v>0.19512874779541448</v>
      </c>
      <c r="D125">
        <v>0.51700000000000002</v>
      </c>
      <c r="E125">
        <f t="shared" si="18"/>
        <v>0.69058441558441552</v>
      </c>
      <c r="F125">
        <v>0.70899999999999996</v>
      </c>
      <c r="G125">
        <f t="shared" si="19"/>
        <v>0.71797338059143012</v>
      </c>
      <c r="H125">
        <v>0.71899999999999997</v>
      </c>
      <c r="M125">
        <v>4350</v>
      </c>
      <c r="N125">
        <f t="shared" si="20"/>
        <v>0.47628134761267293</v>
      </c>
      <c r="O125">
        <f t="shared" si="21"/>
        <v>0.23715148063781322</v>
      </c>
      <c r="P125">
        <f t="shared" si="22"/>
        <v>0.28787538229662629</v>
      </c>
      <c r="Q125">
        <f t="shared" si="23"/>
        <v>0.47693088785936405</v>
      </c>
      <c r="R125">
        <f t="shared" si="24"/>
        <v>1.341864680946006</v>
      </c>
      <c r="S125">
        <f t="shared" si="25"/>
        <v>1.7235264806378132</v>
      </c>
      <c r="T125">
        <f t="shared" si="26"/>
        <v>0.47684075290815531</v>
      </c>
      <c r="U125">
        <f t="shared" si="27"/>
        <v>1.6898101648122341</v>
      </c>
    </row>
    <row r="126" spans="2:21" x14ac:dyDescent="0.25">
      <c r="B126">
        <v>440</v>
      </c>
      <c r="C126">
        <f t="shared" si="17"/>
        <v>0.1979423076923077</v>
      </c>
      <c r="D126">
        <v>0.51700000000000002</v>
      </c>
      <c r="E126">
        <f t="shared" si="18"/>
        <v>0.69078830823737813</v>
      </c>
      <c r="F126">
        <v>0.70899999999999996</v>
      </c>
      <c r="G126">
        <f t="shared" si="19"/>
        <v>0.71798503025268823</v>
      </c>
      <c r="H126">
        <v>0.71899999999999997</v>
      </c>
      <c r="M126">
        <v>4400</v>
      </c>
      <c r="N126">
        <f t="shared" si="20"/>
        <v>0.47673058252427186</v>
      </c>
      <c r="O126">
        <f t="shared" si="21"/>
        <v>0.23732995495495499</v>
      </c>
      <c r="P126">
        <f t="shared" si="22"/>
        <v>0.28792185553224725</v>
      </c>
      <c r="Q126">
        <f t="shared" si="23"/>
        <v>0.47720060242583978</v>
      </c>
      <c r="R126">
        <f t="shared" si="24"/>
        <v>1.342313915857605</v>
      </c>
      <c r="S126">
        <f t="shared" si="25"/>
        <v>1.723704954954955</v>
      </c>
      <c r="T126">
        <f t="shared" si="26"/>
        <v>0.47688722614377621</v>
      </c>
      <c r="U126">
        <f t="shared" si="27"/>
        <v>1.6900798793787097</v>
      </c>
    </row>
    <row r="127" spans="2:21" x14ac:dyDescent="0.25">
      <c r="B127">
        <v>445</v>
      </c>
      <c r="C127">
        <f t="shared" si="17"/>
        <v>0.20070710571923744</v>
      </c>
      <c r="D127">
        <v>0.51700000000000002</v>
      </c>
      <c r="E127">
        <f t="shared" si="18"/>
        <v>0.69098773543583003</v>
      </c>
      <c r="F127">
        <v>0.70899999999999996</v>
      </c>
      <c r="G127">
        <f t="shared" si="19"/>
        <v>0.71799641848921281</v>
      </c>
      <c r="H127">
        <v>0.71899999999999997</v>
      </c>
      <c r="M127">
        <v>4450</v>
      </c>
      <c r="N127">
        <f t="shared" si="20"/>
        <v>0.47717001309471846</v>
      </c>
      <c r="O127">
        <f t="shared" si="21"/>
        <v>0.23750445434298439</v>
      </c>
      <c r="P127">
        <f t="shared" si="22"/>
        <v>0.28796729318189762</v>
      </c>
      <c r="Q127">
        <f t="shared" si="23"/>
        <v>0.47746433922286546</v>
      </c>
      <c r="R127">
        <f t="shared" si="24"/>
        <v>1.3427533464280514</v>
      </c>
      <c r="S127">
        <f t="shared" si="25"/>
        <v>1.7238794543429843</v>
      </c>
      <c r="T127">
        <f t="shared" si="26"/>
        <v>0.47693266379342658</v>
      </c>
      <c r="U127">
        <f t="shared" si="27"/>
        <v>1.6903436161757355</v>
      </c>
    </row>
    <row r="128" spans="2:21" x14ac:dyDescent="0.25">
      <c r="B128">
        <v>450</v>
      </c>
      <c r="C128">
        <f t="shared" si="17"/>
        <v>0.20342439862542955</v>
      </c>
      <c r="D128">
        <v>0.51700000000000002</v>
      </c>
      <c r="E128">
        <f t="shared" si="18"/>
        <v>0.691182842287695</v>
      </c>
      <c r="F128">
        <v>0.70899999999999996</v>
      </c>
      <c r="G128">
        <f t="shared" si="19"/>
        <v>0.71800755400313343</v>
      </c>
      <c r="H128">
        <v>0.71899999999999997</v>
      </c>
      <c r="M128">
        <v>4500</v>
      </c>
      <c r="N128">
        <f t="shared" si="20"/>
        <v>0.47759995682210704</v>
      </c>
      <c r="O128">
        <f t="shared" si="21"/>
        <v>0.23767511013215861</v>
      </c>
      <c r="P128">
        <f t="shared" si="22"/>
        <v>0.28801172947886633</v>
      </c>
      <c r="Q128">
        <f t="shared" si="23"/>
        <v>0.4777222948031109</v>
      </c>
      <c r="R128">
        <f t="shared" si="24"/>
        <v>1.3431832901554401</v>
      </c>
      <c r="S128">
        <f t="shared" si="25"/>
        <v>1.7240501101321586</v>
      </c>
      <c r="T128">
        <f t="shared" si="26"/>
        <v>0.47697710009039529</v>
      </c>
      <c r="U128">
        <f t="shared" si="27"/>
        <v>1.6906015717559808</v>
      </c>
    </row>
    <row r="129" spans="2:21" x14ac:dyDescent="0.25">
      <c r="B129">
        <v>455</v>
      </c>
      <c r="C129">
        <f t="shared" si="17"/>
        <v>0.20609540034071552</v>
      </c>
      <c r="D129">
        <v>0.51700000000000002</v>
      </c>
      <c r="E129">
        <f t="shared" si="18"/>
        <v>0.69137376768109715</v>
      </c>
      <c r="F129">
        <v>0.70899999999999996</v>
      </c>
      <c r="G129">
        <f t="shared" si="19"/>
        <v>0.71801844511459056</v>
      </c>
      <c r="H129">
        <v>0.71899999999999997</v>
      </c>
      <c r="M129">
        <v>4550</v>
      </c>
      <c r="N129">
        <f t="shared" si="20"/>
        <v>0.4780207176420333</v>
      </c>
      <c r="O129">
        <f t="shared" si="21"/>
        <v>0.23784204793028321</v>
      </c>
      <c r="P129">
        <f t="shared" si="22"/>
        <v>0.28805519716402395</v>
      </c>
      <c r="Q129">
        <f t="shared" si="23"/>
        <v>0.4779746571956392</v>
      </c>
      <c r="R129">
        <f t="shared" si="24"/>
        <v>1.3436040509753664</v>
      </c>
      <c r="S129">
        <f t="shared" si="25"/>
        <v>1.7242170479302832</v>
      </c>
      <c r="T129">
        <f t="shared" si="26"/>
        <v>0.47702056777555291</v>
      </c>
      <c r="U129">
        <f t="shared" si="27"/>
        <v>1.6908539341485092</v>
      </c>
    </row>
    <row r="130" spans="2:21" x14ac:dyDescent="0.25">
      <c r="B130">
        <v>460</v>
      </c>
      <c r="C130">
        <f t="shared" si="17"/>
        <v>0.2087212837837838</v>
      </c>
      <c r="D130">
        <v>0.51700000000000002</v>
      </c>
      <c r="E130">
        <f t="shared" si="18"/>
        <v>0.69156064461407962</v>
      </c>
      <c r="F130">
        <v>0.70899999999999996</v>
      </c>
      <c r="G130">
        <f t="shared" si="19"/>
        <v>0.71802909978246809</v>
      </c>
      <c r="H130">
        <v>0.71899999999999997</v>
      </c>
      <c r="M130">
        <v>4600</v>
      </c>
      <c r="N130">
        <f t="shared" si="20"/>
        <v>0.47843258664412514</v>
      </c>
      <c r="O130">
        <f t="shared" si="21"/>
        <v>0.23800538793103448</v>
      </c>
      <c r="P130">
        <f t="shared" si="22"/>
        <v>0.28809772756627466</v>
      </c>
      <c r="Q130">
        <f t="shared" si="23"/>
        <v>0.47822160636298894</v>
      </c>
      <c r="R130">
        <f t="shared" si="24"/>
        <v>1.3440159199774582</v>
      </c>
      <c r="S130">
        <f t="shared" si="25"/>
        <v>1.7243803879310344</v>
      </c>
      <c r="T130">
        <f t="shared" si="26"/>
        <v>0.47706309817780368</v>
      </c>
      <c r="U130">
        <f t="shared" si="27"/>
        <v>1.6911008833158589</v>
      </c>
    </row>
    <row r="131" spans="2:21" x14ac:dyDescent="0.25">
      <c r="B131">
        <v>465</v>
      </c>
      <c r="C131">
        <f t="shared" si="17"/>
        <v>0.21130318257956451</v>
      </c>
      <c r="D131">
        <v>0.51700000000000002</v>
      </c>
      <c r="E131">
        <f t="shared" si="18"/>
        <v>0.69174360050356687</v>
      </c>
      <c r="F131">
        <v>0.70899999999999996</v>
      </c>
      <c r="G131">
        <f t="shared" si="19"/>
        <v>0.71803952562378914</v>
      </c>
      <c r="H131">
        <v>0.71899999999999997</v>
      </c>
      <c r="M131">
        <v>4650</v>
      </c>
      <c r="N131">
        <f t="shared" si="20"/>
        <v>0.47883584274362195</v>
      </c>
      <c r="O131">
        <f t="shared" si="21"/>
        <v>0.23816524520255866</v>
      </c>
      <c r="P131">
        <f t="shared" si="22"/>
        <v>0.2881393506778589</v>
      </c>
      <c r="Q131">
        <f t="shared" si="23"/>
        <v>0.47846331462915642</v>
      </c>
      <c r="R131">
        <f t="shared" si="24"/>
        <v>1.344419176076955</v>
      </c>
      <c r="S131">
        <f t="shared" si="25"/>
        <v>1.7245402452025587</v>
      </c>
      <c r="T131">
        <f t="shared" si="26"/>
        <v>0.47710472128938786</v>
      </c>
      <c r="U131">
        <f t="shared" si="27"/>
        <v>1.6913425915820264</v>
      </c>
    </row>
    <row r="132" spans="2:21" x14ac:dyDescent="0.25">
      <c r="B132">
        <v>470</v>
      </c>
      <c r="C132">
        <f t="shared" si="17"/>
        <v>0.21384219269102991</v>
      </c>
      <c r="D132">
        <v>0.51700000000000002</v>
      </c>
      <c r="E132">
        <f t="shared" si="18"/>
        <v>0.69192275747508292</v>
      </c>
      <c r="F132">
        <v>0.70899999999999996</v>
      </c>
      <c r="G132">
        <f t="shared" si="19"/>
        <v>0.71804972993187743</v>
      </c>
      <c r="H132">
        <v>0.71899999999999997</v>
      </c>
      <c r="M132">
        <v>4700</v>
      </c>
      <c r="N132">
        <f t="shared" si="20"/>
        <v>0.47923075331125831</v>
      </c>
      <c r="O132">
        <f t="shared" si="21"/>
        <v>0.2383217299578059</v>
      </c>
      <c r="P132">
        <f t="shared" si="22"/>
        <v>0.28818009522488786</v>
      </c>
      <c r="Q132">
        <f t="shared" si="23"/>
        <v>0.47869994708061392</v>
      </c>
      <c r="R132">
        <f t="shared" si="24"/>
        <v>1.3448140866445915</v>
      </c>
      <c r="S132">
        <f t="shared" si="25"/>
        <v>1.724696729957806</v>
      </c>
      <c r="T132">
        <f t="shared" si="26"/>
        <v>0.47714546583641682</v>
      </c>
      <c r="U132">
        <f t="shared" si="27"/>
        <v>1.6915792240334839</v>
      </c>
    </row>
    <row r="133" spans="2:21" x14ac:dyDescent="0.25">
      <c r="B133">
        <v>475</v>
      </c>
      <c r="C133">
        <f t="shared" si="17"/>
        <v>0.21633937397034597</v>
      </c>
      <c r="D133">
        <v>0.51700000000000002</v>
      </c>
      <c r="E133">
        <f t="shared" si="18"/>
        <v>0.69209823263460735</v>
      </c>
      <c r="F133">
        <v>0.70899999999999996</v>
      </c>
      <c r="G133">
        <f t="shared" si="19"/>
        <v>0.7180597196933699</v>
      </c>
      <c r="H133">
        <v>0.71899999999999997</v>
      </c>
      <c r="M133">
        <v>4750</v>
      </c>
      <c r="N133">
        <f t="shared" si="20"/>
        <v>0.47961757476444078</v>
      </c>
      <c r="O133">
        <f t="shared" si="21"/>
        <v>0.23847494780793321</v>
      </c>
      <c r="P133">
        <f t="shared" si="22"/>
        <v>0.28821998873345805</v>
      </c>
      <c r="Q133">
        <f t="shared" si="23"/>
        <v>0.478931661942327</v>
      </c>
      <c r="R133">
        <f t="shared" si="24"/>
        <v>1.3452009080977738</v>
      </c>
      <c r="S133">
        <f t="shared" si="25"/>
        <v>1.7248499478079333</v>
      </c>
      <c r="T133">
        <f t="shared" si="26"/>
        <v>0.47718535934498707</v>
      </c>
      <c r="U133">
        <f t="shared" si="27"/>
        <v>1.691810938895197</v>
      </c>
    </row>
    <row r="134" spans="2:21" x14ac:dyDescent="0.25">
      <c r="B134">
        <v>480</v>
      </c>
      <c r="C134">
        <f t="shared" si="17"/>
        <v>0.2187957516339869</v>
      </c>
      <c r="D134">
        <v>0.51700000000000002</v>
      </c>
      <c r="E134">
        <f t="shared" si="18"/>
        <v>0.69227013832384043</v>
      </c>
      <c r="F134">
        <v>0.70899999999999996</v>
      </c>
      <c r="G134">
        <f t="shared" si="19"/>
        <v>0.71806950160417127</v>
      </c>
      <c r="H134">
        <v>0.71899999999999997</v>
      </c>
      <c r="M134">
        <v>4800</v>
      </c>
      <c r="N134">
        <f t="shared" si="20"/>
        <v>0.47999655312246547</v>
      </c>
      <c r="O134">
        <f t="shared" si="21"/>
        <v>0.23862499999999998</v>
      </c>
      <c r="P134">
        <f t="shared" si="22"/>
        <v>0.28825905759166626</v>
      </c>
      <c r="Q134">
        <f t="shared" si="23"/>
        <v>0.47915861093057122</v>
      </c>
      <c r="R134">
        <f t="shared" si="24"/>
        <v>1.3455798864557984</v>
      </c>
      <c r="S134">
        <f t="shared" si="25"/>
        <v>1.7250000000000001</v>
      </c>
      <c r="T134">
        <f t="shared" si="26"/>
        <v>0.47722442820319522</v>
      </c>
      <c r="U134">
        <f t="shared" si="27"/>
        <v>1.6920378878834412</v>
      </c>
    </row>
    <row r="135" spans="2:21" x14ac:dyDescent="0.25">
      <c r="B135">
        <v>485</v>
      </c>
      <c r="C135">
        <f t="shared" si="17"/>
        <v>0.22121231766612642</v>
      </c>
      <c r="D135">
        <v>0.51700000000000002</v>
      </c>
      <c r="E135">
        <f t="shared" si="18"/>
        <v>0.69243858236004829</v>
      </c>
      <c r="F135">
        <v>0.70899999999999996</v>
      </c>
      <c r="G135">
        <f t="shared" si="19"/>
        <v>0.71807908208441951</v>
      </c>
      <c r="H135">
        <v>0.71899999999999997</v>
      </c>
      <c r="M135">
        <v>4850</v>
      </c>
      <c r="N135">
        <f t="shared" si="20"/>
        <v>0.4803679245283019</v>
      </c>
      <c r="O135">
        <f t="shared" si="21"/>
        <v>0.23877198364008181</v>
      </c>
      <c r="P135">
        <f t="shared" si="22"/>
        <v>0.28829732710781725</v>
      </c>
      <c r="Q135">
        <f t="shared" si="23"/>
        <v>0.47938093958419853</v>
      </c>
      <c r="R135">
        <f t="shared" si="24"/>
        <v>1.3459512578616351</v>
      </c>
      <c r="S135">
        <f t="shared" si="25"/>
        <v>1.7251469836400819</v>
      </c>
      <c r="T135">
        <f t="shared" si="26"/>
        <v>0.47726269771934626</v>
      </c>
      <c r="U135">
        <f t="shared" si="27"/>
        <v>1.6922602165370686</v>
      </c>
    </row>
    <row r="136" spans="2:21" x14ac:dyDescent="0.25">
      <c r="B136">
        <v>490</v>
      </c>
      <c r="C136">
        <f t="shared" si="17"/>
        <v>0.22359003215434084</v>
      </c>
      <c r="D136">
        <v>0.51700000000000002</v>
      </c>
      <c r="E136">
        <f t="shared" si="18"/>
        <v>0.69260366826156294</v>
      </c>
      <c r="F136">
        <v>0.70899999999999996</v>
      </c>
      <c r="G136">
        <f t="shared" si="19"/>
        <v>0.71808846729253883</v>
      </c>
      <c r="H136">
        <v>0.71899999999999997</v>
      </c>
      <c r="M136">
        <v>4900</v>
      </c>
      <c r="N136">
        <f t="shared" si="20"/>
        <v>0.48073191573926871</v>
      </c>
      <c r="O136">
        <f t="shared" si="21"/>
        <v>0.23891599190283402</v>
      </c>
      <c r="P136">
        <f t="shared" si="22"/>
        <v>0.28833482156509588</v>
      </c>
      <c r="Q136">
        <f t="shared" si="23"/>
        <v>0.47959878757587726</v>
      </c>
      <c r="R136">
        <f t="shared" si="24"/>
        <v>1.3463152490726018</v>
      </c>
      <c r="S136">
        <f t="shared" si="25"/>
        <v>1.7252909919028341</v>
      </c>
      <c r="T136">
        <f t="shared" si="26"/>
        <v>0.47730019217662489</v>
      </c>
      <c r="U136">
        <f t="shared" si="27"/>
        <v>1.6924780645287472</v>
      </c>
    </row>
    <row r="137" spans="2:21" x14ac:dyDescent="0.25">
      <c r="B137">
        <v>495</v>
      </c>
      <c r="C137">
        <f t="shared" si="17"/>
        <v>0.22592982456140354</v>
      </c>
      <c r="D137">
        <v>0.51700000000000002</v>
      </c>
      <c r="E137">
        <f t="shared" si="18"/>
        <v>0.69276549545992883</v>
      </c>
      <c r="F137">
        <v>0.70899999999999996</v>
      </c>
      <c r="G137">
        <f t="shared" si="19"/>
        <v>0.71809766313844015</v>
      </c>
      <c r="H137">
        <v>0.71899999999999997</v>
      </c>
      <c r="M137">
        <v>4950</v>
      </c>
      <c r="N137">
        <f t="shared" si="20"/>
        <v>0.48108874458874462</v>
      </c>
      <c r="O137">
        <f t="shared" si="21"/>
        <v>0.23905711422845691</v>
      </c>
      <c r="P137">
        <f t="shared" si="22"/>
        <v>0.2883715642729498</v>
      </c>
      <c r="Q137">
        <f t="shared" si="23"/>
        <v>0.4798122890047008</v>
      </c>
      <c r="R137">
        <f t="shared" si="24"/>
        <v>1.3466720779220775</v>
      </c>
      <c r="S137">
        <f t="shared" si="25"/>
        <v>1.725432114228457</v>
      </c>
      <c r="T137">
        <f t="shared" si="26"/>
        <v>0.47733693488447881</v>
      </c>
      <c r="U137">
        <f t="shared" si="27"/>
        <v>1.6926915659575708</v>
      </c>
    </row>
    <row r="138" spans="2:21" x14ac:dyDescent="0.25">
      <c r="B138">
        <v>500</v>
      </c>
      <c r="C138">
        <f t="shared" si="17"/>
        <v>0.22823259493670886</v>
      </c>
      <c r="D138">
        <v>0.51700000000000002</v>
      </c>
      <c r="E138">
        <f t="shared" si="18"/>
        <v>0.69292415949960906</v>
      </c>
      <c r="F138">
        <v>0.70899999999999996</v>
      </c>
      <c r="G138">
        <f t="shared" si="19"/>
        <v>0.71810667529593186</v>
      </c>
      <c r="H138">
        <v>0.71899999999999997</v>
      </c>
      <c r="M138">
        <v>5000</v>
      </c>
      <c r="N138">
        <f t="shared" si="20"/>
        <v>0.48143862042088853</v>
      </c>
      <c r="O138">
        <f t="shared" si="21"/>
        <v>0.23919543650793651</v>
      </c>
      <c r="P138">
        <f t="shared" si="22"/>
        <v>0.28840757761541291</v>
      </c>
      <c r="Q138">
        <f t="shared" si="23"/>
        <v>0.48002157267145529</v>
      </c>
      <c r="R138">
        <f t="shared" si="24"/>
        <v>1.3470219537542216</v>
      </c>
      <c r="S138">
        <f t="shared" si="25"/>
        <v>1.7255704365079365</v>
      </c>
      <c r="T138">
        <f t="shared" si="26"/>
        <v>0.47737294822694187</v>
      </c>
      <c r="U138">
        <f t="shared" si="27"/>
        <v>1.6929008496243254</v>
      </c>
    </row>
    <row r="139" spans="2:21" x14ac:dyDescent="0.25">
      <c r="B139">
        <v>505</v>
      </c>
      <c r="C139">
        <f t="shared" si="17"/>
        <v>0.23049921507064364</v>
      </c>
      <c r="D139">
        <v>0.51700000000000002</v>
      </c>
      <c r="E139">
        <f t="shared" si="18"/>
        <v>0.69307975222609353</v>
      </c>
      <c r="F139">
        <v>0.70899999999999996</v>
      </c>
      <c r="G139">
        <f t="shared" si="19"/>
        <v>0.71811550921439327</v>
      </c>
      <c r="H139">
        <v>0.71899999999999997</v>
      </c>
      <c r="M139">
        <v>5050</v>
      </c>
      <c r="N139">
        <f t="shared" si="20"/>
        <v>0.48178174450019295</v>
      </c>
      <c r="O139">
        <f t="shared" si="21"/>
        <v>0.23933104125736737</v>
      </c>
      <c r="P139">
        <f t="shared" si="22"/>
        <v>0.28844288309657917</v>
      </c>
      <c r="Q139">
        <f t="shared" si="23"/>
        <v>0.48022676233773348</v>
      </c>
      <c r="R139">
        <f t="shared" si="24"/>
        <v>1.347365077833526</v>
      </c>
      <c r="S139">
        <f t="shared" si="25"/>
        <v>1.7257060412573675</v>
      </c>
      <c r="T139">
        <f t="shared" si="26"/>
        <v>0.47740825370810813</v>
      </c>
      <c r="U139">
        <f t="shared" si="27"/>
        <v>1.6931060392906034</v>
      </c>
    </row>
    <row r="140" spans="2:21" x14ac:dyDescent="0.25">
      <c r="B140">
        <v>510</v>
      </c>
      <c r="C140">
        <f t="shared" si="17"/>
        <v>0.23273052959501558</v>
      </c>
      <c r="D140">
        <v>0.51700000000000002</v>
      </c>
      <c r="E140">
        <f t="shared" si="18"/>
        <v>0.69323236196319016</v>
      </c>
      <c r="F140">
        <v>0.70899999999999996</v>
      </c>
      <c r="G140">
        <f t="shared" si="19"/>
        <v>0.71812417012976326</v>
      </c>
      <c r="H140">
        <v>0.71899999999999997</v>
      </c>
      <c r="M140">
        <v>5100</v>
      </c>
      <c r="N140">
        <f t="shared" si="20"/>
        <v>0.48211831039755354</v>
      </c>
      <c r="O140">
        <f t="shared" si="21"/>
        <v>0.23946400778210117</v>
      </c>
      <c r="P140">
        <f t="shared" si="22"/>
        <v>0.28847750138342071</v>
      </c>
      <c r="Q140">
        <f t="shared" si="23"/>
        <v>0.48042797696998812</v>
      </c>
      <c r="R140">
        <f t="shared" si="24"/>
        <v>1.3477016437308866</v>
      </c>
      <c r="S140">
        <f t="shared" si="25"/>
        <v>1.7258390077821011</v>
      </c>
      <c r="T140">
        <f t="shared" si="26"/>
        <v>0.47744287199494972</v>
      </c>
      <c r="U140">
        <f t="shared" si="27"/>
        <v>1.6933072539228582</v>
      </c>
    </row>
    <row r="141" spans="2:21" x14ac:dyDescent="0.25">
      <c r="B141">
        <v>515</v>
      </c>
      <c r="C141">
        <f t="shared" si="17"/>
        <v>0.23492735703245748</v>
      </c>
      <c r="D141">
        <v>0.51700000000000002</v>
      </c>
      <c r="E141">
        <f t="shared" si="18"/>
        <v>0.69338207368021265</v>
      </c>
      <c r="F141">
        <v>0.70899999999999996</v>
      </c>
      <c r="G141">
        <f t="shared" si="19"/>
        <v>0.71813266307488821</v>
      </c>
      <c r="H141">
        <v>0.71899999999999997</v>
      </c>
      <c r="M141">
        <v>5150</v>
      </c>
      <c r="N141">
        <f t="shared" si="20"/>
        <v>0.48244850435441122</v>
      </c>
      <c r="O141">
        <f t="shared" si="21"/>
        <v>0.23959441233140658</v>
      </c>
      <c r="P141">
        <f t="shared" si="22"/>
        <v>0.28851145234613046</v>
      </c>
      <c r="Q141">
        <f t="shared" si="23"/>
        <v>0.4806253309695393</v>
      </c>
      <c r="R141">
        <f t="shared" si="24"/>
        <v>1.3480318376877443</v>
      </c>
      <c r="S141">
        <f t="shared" si="25"/>
        <v>1.7259694123314067</v>
      </c>
      <c r="T141">
        <f t="shared" si="26"/>
        <v>0.47747682295765947</v>
      </c>
      <c r="U141">
        <f t="shared" si="27"/>
        <v>1.6935046079224092</v>
      </c>
    </row>
    <row r="142" spans="2:21" x14ac:dyDescent="0.25">
      <c r="B142">
        <v>520</v>
      </c>
      <c r="C142">
        <f t="shared" si="17"/>
        <v>0.23709049079754602</v>
      </c>
      <c r="D142">
        <v>0.51700000000000002</v>
      </c>
      <c r="E142">
        <f t="shared" si="18"/>
        <v>0.69352896914973661</v>
      </c>
      <c r="F142">
        <v>0.70899999999999996</v>
      </c>
      <c r="G142">
        <f t="shared" si="19"/>
        <v>0.7181409928892748</v>
      </c>
      <c r="H142">
        <v>0.71899999999999997</v>
      </c>
      <c r="M142">
        <v>5200</v>
      </c>
      <c r="N142">
        <f t="shared" si="20"/>
        <v>0.48277250562640661</v>
      </c>
      <c r="O142">
        <f t="shared" si="21"/>
        <v>0.23972232824427481</v>
      </c>
      <c r="P142">
        <f t="shared" si="22"/>
        <v>0.28854475509615324</v>
      </c>
      <c r="Q142">
        <f t="shared" si="23"/>
        <v>0.4808189343894671</v>
      </c>
      <c r="R142">
        <f t="shared" si="24"/>
        <v>1.3483558389597396</v>
      </c>
      <c r="S142">
        <f t="shared" si="25"/>
        <v>1.7260973282442749</v>
      </c>
      <c r="T142">
        <f t="shared" si="26"/>
        <v>0.47751012570768225</v>
      </c>
      <c r="U142">
        <f t="shared" si="27"/>
        <v>1.6936982113423371</v>
      </c>
    </row>
    <row r="143" spans="2:21" x14ac:dyDescent="0.25">
      <c r="B143">
        <v>525</v>
      </c>
      <c r="C143">
        <f t="shared" si="17"/>
        <v>0.23922070015220701</v>
      </c>
      <c r="D143">
        <v>0.51700000000000002</v>
      </c>
      <c r="E143">
        <f t="shared" si="18"/>
        <v>0.69367312709653361</v>
      </c>
      <c r="F143">
        <v>0.70899999999999996</v>
      </c>
      <c r="G143">
        <f t="shared" si="19"/>
        <v>0.71814916422828567</v>
      </c>
      <c r="H143">
        <v>0.71899999999999997</v>
      </c>
      <c r="M143">
        <v>5250</v>
      </c>
      <c r="N143">
        <f t="shared" si="20"/>
        <v>0.48309048680787808</v>
      </c>
      <c r="O143">
        <f t="shared" si="21"/>
        <v>0.23984782608695654</v>
      </c>
      <c r="P143">
        <f t="shared" si="22"/>
        <v>0.28857742802205971</v>
      </c>
      <c r="Q143">
        <f t="shared" si="23"/>
        <v>0.48100889313925554</v>
      </c>
      <c r="R143">
        <f t="shared" si="24"/>
        <v>1.3486738201412112</v>
      </c>
      <c r="S143">
        <f t="shared" si="25"/>
        <v>1.7262228260869565</v>
      </c>
      <c r="T143">
        <f t="shared" si="26"/>
        <v>0.47754279863358873</v>
      </c>
      <c r="U143">
        <f t="shared" si="27"/>
        <v>1.6938881700921256</v>
      </c>
    </row>
    <row r="144" spans="2:21" x14ac:dyDescent="0.25">
      <c r="B144">
        <v>530</v>
      </c>
      <c r="C144">
        <f t="shared" si="17"/>
        <v>0.24131873111782479</v>
      </c>
      <c r="D144">
        <v>0.51700000000000002</v>
      </c>
      <c r="E144">
        <f t="shared" si="18"/>
        <v>0.69381462333825694</v>
      </c>
      <c r="F144">
        <v>0.70899999999999996</v>
      </c>
      <c r="G144">
        <f t="shared" si="19"/>
        <v>0.71815718157181574</v>
      </c>
      <c r="H144">
        <v>0.71899999999999997</v>
      </c>
      <c r="M144">
        <v>5300</v>
      </c>
      <c r="N144">
        <f t="shared" si="20"/>
        <v>0.48340261413843894</v>
      </c>
      <c r="O144">
        <f t="shared" si="21"/>
        <v>0.23997097378277152</v>
      </c>
      <c r="P144">
        <f t="shared" si="22"/>
        <v>0.28860948882340404</v>
      </c>
      <c r="Q144">
        <f t="shared" si="23"/>
        <v>0.48119530917798714</v>
      </c>
      <c r="R144">
        <f t="shared" si="24"/>
        <v>1.348985947471772</v>
      </c>
      <c r="S144">
        <f t="shared" si="25"/>
        <v>1.7263459737827715</v>
      </c>
      <c r="T144">
        <f t="shared" si="26"/>
        <v>0.47757485943493305</v>
      </c>
      <c r="U144">
        <f t="shared" si="27"/>
        <v>1.6940745861308573</v>
      </c>
    </row>
    <row r="145" spans="2:21" x14ac:dyDescent="0.25">
      <c r="B145">
        <v>535</v>
      </c>
      <c r="C145">
        <f t="shared" si="17"/>
        <v>0.24338530734632682</v>
      </c>
      <c r="D145">
        <v>0.51700000000000002</v>
      </c>
      <c r="E145">
        <f t="shared" si="18"/>
        <v>0.69395353091840462</v>
      </c>
      <c r="F145">
        <v>0.70899999999999996</v>
      </c>
      <c r="G145">
        <f t="shared" si="19"/>
        <v>0.71816504923248115</v>
      </c>
      <c r="H145">
        <v>0.71899999999999997</v>
      </c>
      <c r="M145">
        <v>5350</v>
      </c>
      <c r="N145">
        <f t="shared" si="20"/>
        <v>0.4837090477927764</v>
      </c>
      <c r="O145">
        <f t="shared" si="21"/>
        <v>0.24009183673469389</v>
      </c>
      <c r="P145">
        <f t="shared" si="22"/>
        <v>0.28864095454269562</v>
      </c>
      <c r="Q145">
        <f t="shared" si="23"/>
        <v>0.48137828069682698</v>
      </c>
      <c r="R145">
        <f t="shared" si="24"/>
        <v>1.3492923811261095</v>
      </c>
      <c r="S145">
        <f t="shared" si="25"/>
        <v>1.7264668367346938</v>
      </c>
      <c r="T145">
        <f t="shared" si="26"/>
        <v>0.47760632515422463</v>
      </c>
      <c r="U145">
        <f t="shared" si="27"/>
        <v>1.694257557649697</v>
      </c>
    </row>
    <row r="146" spans="2:21" x14ac:dyDescent="0.25">
      <c r="B146">
        <v>540</v>
      </c>
      <c r="C146">
        <f t="shared" si="17"/>
        <v>0.24542113095238097</v>
      </c>
      <c r="D146">
        <v>0.51700000000000002</v>
      </c>
      <c r="E146">
        <f t="shared" si="18"/>
        <v>0.69408992023205207</v>
      </c>
      <c r="F146">
        <v>0.70899999999999996</v>
      </c>
      <c r="G146">
        <f t="shared" si="19"/>
        <v>0.71817277136335556</v>
      </c>
      <c r="H146">
        <v>0.71899999999999997</v>
      </c>
      <c r="M146">
        <v>5400</v>
      </c>
      <c r="N146">
        <f t="shared" si="20"/>
        <v>0.48400994215473608</v>
      </c>
      <c r="O146">
        <f t="shared" si="21"/>
        <v>0.2402104779411765</v>
      </c>
      <c r="P146">
        <f t="shared" si="22"/>
        <v>0.28867184159560777</v>
      </c>
      <c r="Q146">
        <f t="shared" si="23"/>
        <v>0.4815579022914851</v>
      </c>
      <c r="R146">
        <f t="shared" si="24"/>
        <v>1.3495932754880691</v>
      </c>
      <c r="S146">
        <f t="shared" si="25"/>
        <v>1.7265854779411764</v>
      </c>
      <c r="T146">
        <f t="shared" si="26"/>
        <v>0.47763721220713673</v>
      </c>
      <c r="U146">
        <f t="shared" si="27"/>
        <v>1.6944371792443551</v>
      </c>
    </row>
    <row r="147" spans="2:21" x14ac:dyDescent="0.25">
      <c r="B147">
        <v>545</v>
      </c>
      <c r="C147">
        <f t="shared" si="17"/>
        <v>0.24742688330871493</v>
      </c>
      <c r="D147">
        <v>0.51700000000000002</v>
      </c>
      <c r="E147">
        <f t="shared" si="18"/>
        <v>0.69422385914480766</v>
      </c>
      <c r="F147">
        <v>0.70899999999999996</v>
      </c>
      <c r="G147">
        <f t="shared" si="19"/>
        <v>0.71818035196527996</v>
      </c>
      <c r="H147">
        <v>0.71899999999999997</v>
      </c>
      <c r="M147">
        <v>5450</v>
      </c>
      <c r="N147">
        <f t="shared" si="20"/>
        <v>0.48430544607667503</v>
      </c>
      <c r="O147">
        <f t="shared" si="21"/>
        <v>0.24032695810564664</v>
      </c>
      <c r="P147">
        <f t="shared" si="22"/>
        <v>0.28870216579953406</v>
      </c>
      <c r="Q147">
        <f t="shared" si="23"/>
        <v>0.48173426512529122</v>
      </c>
      <c r="R147">
        <f t="shared" si="24"/>
        <v>1.3498887794100081</v>
      </c>
      <c r="S147">
        <f t="shared" si="25"/>
        <v>1.7267019581056466</v>
      </c>
      <c r="T147">
        <f t="shared" si="26"/>
        <v>0.47766753641106308</v>
      </c>
      <c r="U147">
        <f t="shared" si="27"/>
        <v>1.6946135420781612</v>
      </c>
    </row>
    <row r="148" spans="2:21" x14ac:dyDescent="0.25">
      <c r="B148">
        <v>550</v>
      </c>
      <c r="C148">
        <f t="shared" si="17"/>
        <v>0.24940322580645163</v>
      </c>
      <c r="D148">
        <v>0.51700000000000002</v>
      </c>
      <c r="E148">
        <f t="shared" si="18"/>
        <v>0.69435541310541304</v>
      </c>
      <c r="F148">
        <v>0.70899999999999996</v>
      </c>
      <c r="G148">
        <f t="shared" si="19"/>
        <v>0.71818779489377471</v>
      </c>
      <c r="H148">
        <v>0.71899999999999997</v>
      </c>
      <c r="M148">
        <v>5500</v>
      </c>
      <c r="N148">
        <f t="shared" si="20"/>
        <v>0.484595703125</v>
      </c>
      <c r="O148">
        <f t="shared" si="21"/>
        <v>0.2404413357400722</v>
      </c>
      <c r="P148">
        <f t="shared" si="22"/>
        <v>0.28873194240059857</v>
      </c>
      <c r="Q148">
        <f t="shared" si="23"/>
        <v>0.48190745708347416</v>
      </c>
      <c r="R148">
        <f t="shared" si="24"/>
        <v>1.350179036458333</v>
      </c>
      <c r="S148">
        <f t="shared" si="25"/>
        <v>1.7268163357400721</v>
      </c>
      <c r="T148">
        <f t="shared" si="26"/>
        <v>0.47769731301212759</v>
      </c>
      <c r="U148">
        <f t="shared" si="27"/>
        <v>1.6947867340363443</v>
      </c>
    </row>
    <row r="149" spans="2:21" x14ac:dyDescent="0.25">
      <c r="B149">
        <v>555</v>
      </c>
      <c r="C149">
        <f t="shared" si="17"/>
        <v>0.25135080058224163</v>
      </c>
      <c r="D149">
        <v>0.51700000000000002</v>
      </c>
      <c r="E149">
        <f t="shared" si="18"/>
        <v>0.69448464525238263</v>
      </c>
      <c r="F149">
        <v>0.70899999999999996</v>
      </c>
      <c r="G149">
        <f t="shared" si="19"/>
        <v>0.71819510386557761</v>
      </c>
      <c r="H149">
        <v>0.71899999999999997</v>
      </c>
      <c r="M149">
        <v>5550</v>
      </c>
      <c r="N149">
        <f t="shared" si="20"/>
        <v>0.48488085181274204</v>
      </c>
      <c r="O149">
        <f t="shared" si="21"/>
        <v>0.24055366726296959</v>
      </c>
      <c r="P149">
        <f t="shared" si="22"/>
        <v>0.28876118609921525</v>
      </c>
      <c r="Q149">
        <f t="shared" si="23"/>
        <v>0.48207756291919401</v>
      </c>
      <c r="R149">
        <f t="shared" si="24"/>
        <v>1.350464185146075</v>
      </c>
      <c r="S149">
        <f t="shared" si="25"/>
        <v>1.7269286672629696</v>
      </c>
      <c r="T149">
        <f t="shared" si="26"/>
        <v>0.47772655671074427</v>
      </c>
      <c r="U149">
        <f t="shared" si="27"/>
        <v>1.694956839872064</v>
      </c>
    </row>
    <row r="150" spans="2:21" x14ac:dyDescent="0.25">
      <c r="B150">
        <v>560</v>
      </c>
      <c r="C150">
        <f t="shared" si="17"/>
        <v>0.25327023121387282</v>
      </c>
      <c r="D150">
        <v>0.51700000000000002</v>
      </c>
      <c r="E150">
        <f t="shared" si="18"/>
        <v>0.69461161651504544</v>
      </c>
      <c r="F150">
        <v>0.70899999999999996</v>
      </c>
      <c r="G150">
        <f t="shared" si="19"/>
        <v>0.71820228246483375</v>
      </c>
      <c r="H150">
        <v>0.71899999999999997</v>
      </c>
      <c r="M150">
        <v>5600</v>
      </c>
      <c r="N150">
        <f t="shared" si="20"/>
        <v>0.48516102581995818</v>
      </c>
      <c r="O150">
        <f t="shared" si="21"/>
        <v>0.2406640070921986</v>
      </c>
      <c r="P150">
        <f t="shared" si="22"/>
        <v>0.28878991107428703</v>
      </c>
      <c r="Q150">
        <f t="shared" si="23"/>
        <v>0.482244664391836</v>
      </c>
      <c r="R150">
        <f t="shared" si="24"/>
        <v>1.3507443591532913</v>
      </c>
      <c r="S150">
        <f t="shared" si="25"/>
        <v>1.7270390070921986</v>
      </c>
      <c r="T150">
        <f t="shared" si="26"/>
        <v>0.47775528168581605</v>
      </c>
      <c r="U150">
        <f t="shared" si="27"/>
        <v>1.6951239413447059</v>
      </c>
    </row>
    <row r="151" spans="2:21" x14ac:dyDescent="0.25">
      <c r="B151">
        <v>565</v>
      </c>
      <c r="C151">
        <f t="shared" si="17"/>
        <v>0.25516212338593974</v>
      </c>
      <c r="D151">
        <v>0.51700000000000002</v>
      </c>
      <c r="E151">
        <f t="shared" si="18"/>
        <v>0.6947363857093305</v>
      </c>
      <c r="F151">
        <v>0.70899999999999996</v>
      </c>
      <c r="G151">
        <f t="shared" si="19"/>
        <v>0.7182093341489546</v>
      </c>
      <c r="H151">
        <v>0.71899999999999997</v>
      </c>
      <c r="M151">
        <v>5650</v>
      </c>
      <c r="N151">
        <f t="shared" si="20"/>
        <v>0.48543635420269804</v>
      </c>
      <c r="O151">
        <f t="shared" si="21"/>
        <v>0.24077240773286471</v>
      </c>
      <c r="P151">
        <f t="shared" si="22"/>
        <v>0.28881813100612957</v>
      </c>
      <c r="Q151">
        <f t="shared" si="23"/>
        <v>0.48240884039804199</v>
      </c>
      <c r="R151">
        <f t="shared" si="24"/>
        <v>1.3510196875360312</v>
      </c>
      <c r="S151">
        <f t="shared" si="25"/>
        <v>1.7271474077328648</v>
      </c>
      <c r="T151">
        <f t="shared" si="26"/>
        <v>0.47778350161765859</v>
      </c>
      <c r="U151">
        <f t="shared" si="27"/>
        <v>1.695288117350912</v>
      </c>
    </row>
    <row r="152" spans="2:21" x14ac:dyDescent="0.25">
      <c r="B152">
        <v>570</v>
      </c>
      <c r="C152">
        <f t="shared" si="17"/>
        <v>0.2570270655270655</v>
      </c>
      <c r="D152">
        <v>0.51700000000000002</v>
      </c>
      <c r="E152">
        <f t="shared" si="18"/>
        <v>0.69485900962861069</v>
      </c>
      <c r="F152">
        <v>0.70899999999999996</v>
      </c>
      <c r="G152">
        <f t="shared" si="19"/>
        <v>0.71821626225417179</v>
      </c>
      <c r="H152">
        <v>0.71899999999999997</v>
      </c>
      <c r="M152">
        <v>5700</v>
      </c>
      <c r="N152">
        <f t="shared" si="20"/>
        <v>0.48570696159122084</v>
      </c>
      <c r="O152">
        <f t="shared" si="21"/>
        <v>0.24087891986062718</v>
      </c>
      <c r="P152">
        <f t="shared" si="22"/>
        <v>0.28884585909819505</v>
      </c>
      <c r="Q152">
        <f t="shared" si="23"/>
        <v>0.48257016709591877</v>
      </c>
      <c r="R152">
        <f t="shared" si="24"/>
        <v>1.3512902949245538</v>
      </c>
      <c r="S152">
        <f t="shared" si="25"/>
        <v>1.7272539198606272</v>
      </c>
      <c r="T152">
        <f t="shared" si="26"/>
        <v>0.47781122970972401</v>
      </c>
      <c r="U152">
        <f t="shared" si="27"/>
        <v>1.6954494440487888</v>
      </c>
    </row>
    <row r="153" spans="2:21" x14ac:dyDescent="0.25">
      <c r="B153">
        <v>575</v>
      </c>
      <c r="C153">
        <f t="shared" si="17"/>
        <v>0.25886562942008484</v>
      </c>
      <c r="D153">
        <v>0.51700000000000002</v>
      </c>
      <c r="E153">
        <f t="shared" si="18"/>
        <v>0.69497954312990107</v>
      </c>
      <c r="F153">
        <v>0.70899999999999996</v>
      </c>
      <c r="G153">
        <f t="shared" si="19"/>
        <v>0.71822307000079921</v>
      </c>
      <c r="H153">
        <v>0.71899999999999997</v>
      </c>
      <c r="M153">
        <v>5750</v>
      </c>
      <c r="N153">
        <f t="shared" si="20"/>
        <v>0.48597296837810267</v>
      </c>
      <c r="O153">
        <f t="shared" si="21"/>
        <v>0.24098359240069087</v>
      </c>
      <c r="P153">
        <f t="shared" si="22"/>
        <v>0.28887310809767103</v>
      </c>
      <c r="Q153">
        <f t="shared" si="23"/>
        <v>0.48272871802283568</v>
      </c>
      <c r="R153">
        <f t="shared" si="24"/>
        <v>1.3515563017114358</v>
      </c>
      <c r="S153">
        <f t="shared" si="25"/>
        <v>1.7273585924006909</v>
      </c>
      <c r="T153">
        <f t="shared" si="26"/>
        <v>0.47783847870920004</v>
      </c>
      <c r="U153">
        <f t="shared" si="27"/>
        <v>1.6956079949757057</v>
      </c>
    </row>
    <row r="154" spans="2:21" x14ac:dyDescent="0.25">
      <c r="B154">
        <v>580</v>
      </c>
      <c r="C154">
        <f t="shared" si="17"/>
        <v>0.26067837078651684</v>
      </c>
      <c r="D154">
        <v>0.51700000000000002</v>
      </c>
      <c r="E154">
        <f t="shared" si="18"/>
        <v>0.69509803921568625</v>
      </c>
      <c r="F154">
        <v>0.70899999999999996</v>
      </c>
      <c r="G154">
        <f t="shared" si="19"/>
        <v>0.71822976049822429</v>
      </c>
      <c r="H154">
        <v>0.71899999999999997</v>
      </c>
      <c r="M154">
        <v>5800</v>
      </c>
      <c r="N154">
        <f t="shared" si="20"/>
        <v>0.4862344908968308</v>
      </c>
      <c r="O154">
        <f t="shared" si="21"/>
        <v>0.24108647260273972</v>
      </c>
      <c r="P154">
        <f t="shared" si="22"/>
        <v>0.28889989031502006</v>
      </c>
      <c r="Q154">
        <f t="shared" si="23"/>
        <v>0.4828845642071935</v>
      </c>
      <c r="R154">
        <f t="shared" si="24"/>
        <v>1.3518178242301637</v>
      </c>
      <c r="S154">
        <f t="shared" si="25"/>
        <v>1.7274614726027397</v>
      </c>
      <c r="T154">
        <f t="shared" si="26"/>
        <v>0.47786526092654902</v>
      </c>
      <c r="U154">
        <f t="shared" si="27"/>
        <v>1.6957638411600635</v>
      </c>
    </row>
    <row r="155" spans="2:21" x14ac:dyDescent="0.25">
      <c r="B155">
        <v>585</v>
      </c>
      <c r="C155">
        <f t="shared" si="17"/>
        <v>0.26246582984658301</v>
      </c>
      <c r="D155">
        <v>0.51700000000000002</v>
      </c>
      <c r="E155">
        <f t="shared" si="18"/>
        <v>0.6952145491116325</v>
      </c>
      <c r="F155">
        <v>0.70899999999999996</v>
      </c>
      <c r="G155">
        <f t="shared" si="19"/>
        <v>0.71823633674964404</v>
      </c>
      <c r="H155">
        <v>0.71899999999999997</v>
      </c>
      <c r="M155">
        <v>5850</v>
      </c>
      <c r="N155">
        <f t="shared" si="20"/>
        <v>0.48649164159144104</v>
      </c>
      <c r="O155">
        <f t="shared" si="21"/>
        <v>0.24118760611205434</v>
      </c>
      <c r="P155">
        <f t="shared" si="22"/>
        <v>0.28892621764252385</v>
      </c>
      <c r="Q155">
        <f t="shared" si="23"/>
        <v>0.48303777427452144</v>
      </c>
      <c r="R155">
        <f t="shared" si="24"/>
        <v>1.352074974924774</v>
      </c>
      <c r="S155">
        <f t="shared" si="25"/>
        <v>1.7275626061120544</v>
      </c>
      <c r="T155">
        <f t="shared" si="26"/>
        <v>0.47789158825405287</v>
      </c>
      <c r="U155">
        <f t="shared" si="27"/>
        <v>1.6959170512273913</v>
      </c>
    </row>
    <row r="156" spans="2:21" x14ac:dyDescent="0.25">
      <c r="B156">
        <v>590</v>
      </c>
      <c r="C156">
        <f t="shared" si="17"/>
        <v>0.26422853185595568</v>
      </c>
      <c r="D156">
        <v>0.51700000000000002</v>
      </c>
      <c r="E156">
        <f t="shared" si="18"/>
        <v>0.69532912234042554</v>
      </c>
      <c r="F156">
        <v>0.70899999999999996</v>
      </c>
      <c r="G156">
        <f t="shared" si="19"/>
        <v>0.71824280165655874</v>
      </c>
      <c r="H156">
        <v>0.71899999999999997</v>
      </c>
      <c r="M156">
        <v>5900</v>
      </c>
      <c r="N156">
        <f t="shared" si="20"/>
        <v>0.48674452917771888</v>
      </c>
      <c r="O156">
        <f t="shared" si="21"/>
        <v>0.24128703703703705</v>
      </c>
      <c r="P156">
        <f t="shared" si="22"/>
        <v>0.28895210157189055</v>
      </c>
      <c r="Q156">
        <f t="shared" si="23"/>
        <v>0.4831884145482358</v>
      </c>
      <c r="R156">
        <f t="shared" si="24"/>
        <v>1.352327862511052</v>
      </c>
      <c r="S156">
        <f t="shared" si="25"/>
        <v>1.727662037037037</v>
      </c>
      <c r="T156">
        <f t="shared" si="26"/>
        <v>0.47791747218341951</v>
      </c>
      <c r="U156">
        <f t="shared" si="27"/>
        <v>1.6960676915011059</v>
      </c>
    </row>
    <row r="157" spans="2:21" x14ac:dyDescent="0.25">
      <c r="B157">
        <v>595</v>
      </c>
      <c r="C157">
        <f t="shared" si="17"/>
        <v>0.26596698762035764</v>
      </c>
      <c r="D157">
        <v>0.51700000000000002</v>
      </c>
      <c r="E157">
        <f t="shared" si="18"/>
        <v>0.69544180679195511</v>
      </c>
      <c r="F157">
        <v>0.70899999999999996</v>
      </c>
      <c r="G157">
        <f t="shared" si="19"/>
        <v>0.71824915802304157</v>
      </c>
      <c r="H157">
        <v>0.71899999999999997</v>
      </c>
      <c r="M157">
        <v>5950</v>
      </c>
      <c r="N157">
        <f t="shared" si="20"/>
        <v>0.48699325879644856</v>
      </c>
      <c r="O157">
        <f t="shared" si="21"/>
        <v>0.2413848080133556</v>
      </c>
      <c r="P157">
        <f t="shared" si="22"/>
        <v>0.28897755321097984</v>
      </c>
      <c r="Q157">
        <f t="shared" si="23"/>
        <v>0.48333654914537028</v>
      </c>
      <c r="R157">
        <f t="shared" si="24"/>
        <v>1.3525765921297817</v>
      </c>
      <c r="S157">
        <f t="shared" si="25"/>
        <v>1.7277598080133556</v>
      </c>
      <c r="T157">
        <f t="shared" si="26"/>
        <v>0.4779429238225088</v>
      </c>
      <c r="U157">
        <f t="shared" si="27"/>
        <v>1.6962158260982403</v>
      </c>
    </row>
    <row r="158" spans="2:21" x14ac:dyDescent="0.25">
      <c r="B158">
        <v>600</v>
      </c>
      <c r="C158">
        <f t="shared" si="17"/>
        <v>0.26768169398907105</v>
      </c>
      <c r="D158">
        <v>0.51700000000000002</v>
      </c>
      <c r="E158">
        <f t="shared" si="18"/>
        <v>0.69555264879005885</v>
      </c>
      <c r="F158">
        <v>0.70899999999999996</v>
      </c>
      <c r="G158">
        <f t="shared" si="19"/>
        <v>0.71825540855979297</v>
      </c>
      <c r="H158">
        <v>0.71899999999999997</v>
      </c>
      <c r="M158">
        <v>6000</v>
      </c>
      <c r="N158">
        <f t="shared" si="20"/>
        <v>0.487237932159165</v>
      </c>
      <c r="O158">
        <f t="shared" si="21"/>
        <v>0.24148096026490068</v>
      </c>
      <c r="P158">
        <f t="shared" si="22"/>
        <v>0.28900258329969697</v>
      </c>
      <c r="Q158">
        <f t="shared" si="23"/>
        <v>0.4834822400675689</v>
      </c>
      <c r="R158">
        <f t="shared" si="24"/>
        <v>1.352821265492498</v>
      </c>
      <c r="S158">
        <f t="shared" si="25"/>
        <v>1.7278559602649006</v>
      </c>
      <c r="T158">
        <f t="shared" si="26"/>
        <v>0.47796795391122593</v>
      </c>
      <c r="U158">
        <f t="shared" si="27"/>
        <v>1.6963615170204389</v>
      </c>
    </row>
    <row r="159" spans="2:21" x14ac:dyDescent="0.25">
      <c r="B159">
        <v>605</v>
      </c>
      <c r="C159">
        <f t="shared" si="17"/>
        <v>0.26937313432835824</v>
      </c>
      <c r="D159">
        <v>0.51700000000000002</v>
      </c>
      <c r="E159">
        <f t="shared" ref="E159:E168" si="28">B159*0.709/(11.6+B159)</f>
        <v>0.69566169315601678</v>
      </c>
      <c r="F159">
        <v>0.70899999999999996</v>
      </c>
      <c r="G159">
        <f t="shared" ref="G159:G168" si="29">0.719*B159/(B159+0.622)</f>
        <v>0.71826155588799623</v>
      </c>
      <c r="H159">
        <v>0.71899999999999997</v>
      </c>
      <c r="M159">
        <v>6050</v>
      </c>
      <c r="N159">
        <f t="shared" si="20"/>
        <v>0.4874786476868328</v>
      </c>
      <c r="O159">
        <f t="shared" si="21"/>
        <v>0.24157553366174056</v>
      </c>
      <c r="P159">
        <f t="shared" si="22"/>
        <v>0.28902720222510342</v>
      </c>
      <c r="Q159">
        <f t="shared" si="23"/>
        <v>0.48362554728761314</v>
      </c>
      <c r="R159">
        <f t="shared" si="24"/>
        <v>1.3530619810201658</v>
      </c>
      <c r="S159">
        <f t="shared" si="25"/>
        <v>1.7279505336617405</v>
      </c>
      <c r="T159">
        <f t="shared" si="26"/>
        <v>0.47799257283663243</v>
      </c>
      <c r="U159">
        <f t="shared" si="27"/>
        <v>1.6965048242404832</v>
      </c>
    </row>
    <row r="160" spans="2:21" x14ac:dyDescent="0.25">
      <c r="B160">
        <v>610</v>
      </c>
      <c r="C160">
        <f t="shared" si="17"/>
        <v>0.27104177897574122</v>
      </c>
      <c r="D160">
        <v>0.51700000000000002</v>
      </c>
      <c r="E160">
        <f t="shared" si="28"/>
        <v>0.69576898326898318</v>
      </c>
      <c r="F160">
        <v>0.70899999999999996</v>
      </c>
      <c r="G160">
        <f t="shared" si="29"/>
        <v>0.71826760254298072</v>
      </c>
      <c r="H160">
        <v>0.71899999999999997</v>
      </c>
      <c r="M160">
        <v>6100</v>
      </c>
      <c r="N160">
        <f t="shared" si="20"/>
        <v>0.48771550064184854</v>
      </c>
      <c r="O160">
        <f t="shared" si="21"/>
        <v>0.24166856677524431</v>
      </c>
      <c r="P160">
        <f t="shared" si="22"/>
        <v>0.28905142003578904</v>
      </c>
      <c r="Q160">
        <f t="shared" si="23"/>
        <v>0.48376652883173532</v>
      </c>
      <c r="R160">
        <f t="shared" si="24"/>
        <v>1.3532988339751815</v>
      </c>
      <c r="S160">
        <f t="shared" si="25"/>
        <v>1.7280435667752443</v>
      </c>
      <c r="T160">
        <f t="shared" si="26"/>
        <v>0.47801679064731806</v>
      </c>
      <c r="U160">
        <f t="shared" si="27"/>
        <v>1.6966458057846054</v>
      </c>
    </row>
    <row r="161" spans="2:21" x14ac:dyDescent="0.25">
      <c r="B161">
        <v>615</v>
      </c>
      <c r="C161">
        <f t="shared" si="17"/>
        <v>0.27268808567603747</v>
      </c>
      <c r="D161">
        <v>0.51700000000000002</v>
      </c>
      <c r="E161">
        <f t="shared" si="28"/>
        <v>0.69587456112352375</v>
      </c>
      <c r="F161">
        <v>0.70899999999999996</v>
      </c>
      <c r="G161">
        <f t="shared" si="29"/>
        <v>0.7182735509777104</v>
      </c>
      <c r="H161">
        <v>0.71899999999999997</v>
      </c>
      <c r="M161">
        <v>6150</v>
      </c>
      <c r="N161">
        <f t="shared" si="20"/>
        <v>0.48794858325374085</v>
      </c>
      <c r="O161">
        <f t="shared" si="21"/>
        <v>0.24176009693053313</v>
      </c>
      <c r="P161">
        <f t="shared" si="22"/>
        <v>0.28907524645554744</v>
      </c>
      <c r="Q161">
        <f t="shared" si="23"/>
        <v>0.48390524085795789</v>
      </c>
      <c r="R161">
        <f t="shared" si="24"/>
        <v>1.3535319165870738</v>
      </c>
      <c r="S161">
        <f t="shared" si="25"/>
        <v>1.7281350969305331</v>
      </c>
      <c r="T161">
        <f t="shared" si="26"/>
        <v>0.47804061706707646</v>
      </c>
      <c r="U161">
        <f t="shared" si="27"/>
        <v>1.6967845178108278</v>
      </c>
    </row>
    <row r="162" spans="2:21" x14ac:dyDescent="0.25">
      <c r="B162">
        <v>620</v>
      </c>
      <c r="C162">
        <f t="shared" si="17"/>
        <v>0.27431250000000001</v>
      </c>
      <c r="D162">
        <v>0.51700000000000002</v>
      </c>
      <c r="E162">
        <f t="shared" si="28"/>
        <v>0.69597846738442048</v>
      </c>
      <c r="F162">
        <v>0.70899999999999996</v>
      </c>
      <c r="G162">
        <f t="shared" si="29"/>
        <v>0.71827940356609987</v>
      </c>
      <c r="H162">
        <v>0.71899999999999997</v>
      </c>
      <c r="M162">
        <v>6200</v>
      </c>
      <c r="N162">
        <f t="shared" si="20"/>
        <v>0.48817798483891345</v>
      </c>
      <c r="O162">
        <f t="shared" si="21"/>
        <v>0.24185016025641026</v>
      </c>
      <c r="P162">
        <f t="shared" si="22"/>
        <v>0.28909869089639373</v>
      </c>
      <c r="Q162">
        <f t="shared" si="23"/>
        <v>0.4840417377306786</v>
      </c>
      <c r="R162">
        <f t="shared" si="24"/>
        <v>1.3537613181722465</v>
      </c>
      <c r="S162">
        <f t="shared" si="25"/>
        <v>1.7282251602564103</v>
      </c>
      <c r="T162">
        <f t="shared" si="26"/>
        <v>0.47806406150792269</v>
      </c>
      <c r="U162">
        <f t="shared" si="27"/>
        <v>1.6969210146835487</v>
      </c>
    </row>
    <row r="163" spans="2:21" x14ac:dyDescent="0.25">
      <c r="B163">
        <v>625</v>
      </c>
      <c r="C163">
        <f t="shared" si="17"/>
        <v>0.27591545574636722</v>
      </c>
      <c r="D163">
        <v>0.51700000000000002</v>
      </c>
      <c r="E163">
        <f t="shared" si="28"/>
        <v>0.69608074143889409</v>
      </c>
      <c r="F163">
        <v>0.70899999999999996</v>
      </c>
      <c r="G163">
        <f t="shared" si="29"/>
        <v>0.71828516260617437</v>
      </c>
      <c r="H163">
        <v>0.71899999999999997</v>
      </c>
      <c r="M163">
        <v>6250</v>
      </c>
      <c r="N163">
        <f t="shared" si="20"/>
        <v>0.48840379191476024</v>
      </c>
      <c r="O163">
        <f t="shared" si="21"/>
        <v>0.24193879173290939</v>
      </c>
      <c r="P163">
        <f t="shared" si="22"/>
        <v>0.28912176247096077</v>
      </c>
      <c r="Q163">
        <f t="shared" si="23"/>
        <v>0.4841760720917116</v>
      </c>
      <c r="R163">
        <f t="shared" si="24"/>
        <v>1.3539871252480933</v>
      </c>
      <c r="S163">
        <f t="shared" si="25"/>
        <v>1.7283137917329094</v>
      </c>
      <c r="T163">
        <f t="shared" si="26"/>
        <v>0.47808713308248973</v>
      </c>
      <c r="U163">
        <f t="shared" si="27"/>
        <v>1.6970553490445817</v>
      </c>
    </row>
    <row r="164" spans="2:21" x14ac:dyDescent="0.25">
      <c r="B164">
        <v>630</v>
      </c>
      <c r="C164">
        <f t="shared" si="17"/>
        <v>0.27749737532808399</v>
      </c>
      <c r="D164">
        <v>0.51700000000000002</v>
      </c>
      <c r="E164">
        <f t="shared" si="28"/>
        <v>0.69618142144638395</v>
      </c>
      <c r="F164">
        <v>0.70899999999999996</v>
      </c>
      <c r="G164">
        <f t="shared" si="29"/>
        <v>0.71829083032307783</v>
      </c>
      <c r="H164">
        <v>0.71899999999999997</v>
      </c>
      <c r="M164">
        <v>6300</v>
      </c>
      <c r="N164">
        <f t="shared" si="20"/>
        <v>0.48862608830845777</v>
      </c>
      <c r="O164">
        <f t="shared" si="21"/>
        <v>0.24202602523659306</v>
      </c>
      <c r="P164">
        <f t="shared" si="22"/>
        <v>0.28914447000430915</v>
      </c>
      <c r="Q164">
        <f t="shared" si="23"/>
        <v>0.48430829492797817</v>
      </c>
      <c r="R164">
        <f t="shared" si="24"/>
        <v>1.3542094216417908</v>
      </c>
      <c r="S164">
        <f t="shared" si="25"/>
        <v>1.7284010252365931</v>
      </c>
      <c r="T164">
        <f t="shared" si="26"/>
        <v>0.47810984061583817</v>
      </c>
      <c r="U164">
        <f t="shared" si="27"/>
        <v>1.6971875718808482</v>
      </c>
    </row>
    <row r="165" spans="2:21" x14ac:dyDescent="0.25">
      <c r="B165">
        <v>635</v>
      </c>
      <c r="C165">
        <f t="shared" si="17"/>
        <v>0.2790586701434159</v>
      </c>
      <c r="D165">
        <v>0.51700000000000002</v>
      </c>
      <c r="E165">
        <f t="shared" si="28"/>
        <v>0.69628054438601916</v>
      </c>
      <c r="F165">
        <v>0.70899999999999996</v>
      </c>
      <c r="G165">
        <f t="shared" si="29"/>
        <v>0.71829640887193968</v>
      </c>
      <c r="H165">
        <v>0.71899999999999997</v>
      </c>
      <c r="M165">
        <v>6350</v>
      </c>
      <c r="N165">
        <f t="shared" si="20"/>
        <v>0.48884495526072202</v>
      </c>
      <c r="O165">
        <f t="shared" si="21"/>
        <v>0.24211189358372456</v>
      </c>
      <c r="P165">
        <f t="shared" si="22"/>
        <v>0.28916682204518196</v>
      </c>
      <c r="Q165">
        <f t="shared" si="23"/>
        <v>0.48443845563603016</v>
      </c>
      <c r="R165">
        <f t="shared" si="24"/>
        <v>1.3544282885940551</v>
      </c>
      <c r="S165">
        <f t="shared" si="25"/>
        <v>1.7284868935837245</v>
      </c>
      <c r="T165">
        <f t="shared" si="26"/>
        <v>0.47813219265671092</v>
      </c>
      <c r="U165">
        <f t="shared" si="27"/>
        <v>1.6973177325889002</v>
      </c>
    </row>
    <row r="166" spans="2:21" x14ac:dyDescent="0.25">
      <c r="B166">
        <v>640</v>
      </c>
      <c r="C166">
        <f t="shared" si="17"/>
        <v>0.28059974093264251</v>
      </c>
      <c r="D166">
        <v>0.51700000000000002</v>
      </c>
      <c r="E166">
        <f t="shared" si="28"/>
        <v>0.69637814610190296</v>
      </c>
      <c r="F166">
        <v>0.70899999999999996</v>
      </c>
      <c r="G166">
        <f t="shared" si="29"/>
        <v>0.71830190034060648</v>
      </c>
      <c r="H166">
        <v>0.71899999999999997</v>
      </c>
      <c r="M166">
        <v>6400</v>
      </c>
      <c r="N166">
        <f t="shared" si="20"/>
        <v>0.48906047152480098</v>
      </c>
      <c r="O166">
        <f t="shared" si="21"/>
        <v>0.24219642857142859</v>
      </c>
      <c r="P166">
        <f t="shared" si="22"/>
        <v>0.28918882687673575</v>
      </c>
      <c r="Q166">
        <f t="shared" si="23"/>
        <v>0.48456660208357838</v>
      </c>
      <c r="R166">
        <f t="shared" si="24"/>
        <v>1.354643804858134</v>
      </c>
      <c r="S166">
        <f t="shared" si="25"/>
        <v>1.7285714285714286</v>
      </c>
      <c r="T166">
        <f t="shared" si="26"/>
        <v>0.47815419748826471</v>
      </c>
      <c r="U166">
        <f t="shared" si="27"/>
        <v>1.6974458790364484</v>
      </c>
    </row>
    <row r="167" spans="2:21" x14ac:dyDescent="0.25">
      <c r="B167">
        <v>645</v>
      </c>
      <c r="C167">
        <f t="shared" ref="C167:C230" si="30">(B167-221)*0.517/(132+B167)</f>
        <v>0.28212097812097814</v>
      </c>
      <c r="D167">
        <v>0.51700000000000002</v>
      </c>
      <c r="E167">
        <f t="shared" si="28"/>
        <v>0.6964742613463295</v>
      </c>
      <c r="F167">
        <v>0.70899999999999996</v>
      </c>
      <c r="G167">
        <f t="shared" si="29"/>
        <v>0.7183073067522483</v>
      </c>
      <c r="H167">
        <v>0.71899999999999997</v>
      </c>
      <c r="M167">
        <v>6450</v>
      </c>
      <c r="N167">
        <f t="shared" ref="N167:N176" si="31">(M167-221)*0.517/(132+M167)</f>
        <v>0.48927271346095413</v>
      </c>
      <c r="O167">
        <f t="shared" ref="O167:O176" si="32">(M167-235)*0.253/(40+M167)</f>
        <v>0.24227966101694914</v>
      </c>
      <c r="P167">
        <f t="shared" ref="P167:P176" si="33">(0.292*(M167-24.35))/(M167+37.627)</f>
        <v>0.28921049252677439</v>
      </c>
      <c r="Q167">
        <f t="shared" ref="Q167:Q176" si="34">(M167-150)*0.501/(61.96+M167)</f>
        <v>0.48469278066818594</v>
      </c>
      <c r="R167">
        <f t="shared" ref="R167:R176" si="35">(M167-221)*0.517/(132+M167)--0.865583333333333</f>
        <v>1.3548560467942872</v>
      </c>
      <c r="S167">
        <f t="shared" ref="S167:S176" si="36">(M167-235)*0.253/(40+M167)--1.486375</f>
        <v>1.7286546610169491</v>
      </c>
      <c r="T167">
        <f t="shared" ref="T167:T176" si="37">(0.292*(M167-24.35))/(M167+37.627)+0.188965370611529</f>
        <v>0.4781758631383034</v>
      </c>
      <c r="U167">
        <f t="shared" ref="U167:U176" si="38">(M167-150)*0.501/(61.96+M167)+1.21287927695287</f>
        <v>1.697572057621056</v>
      </c>
    </row>
    <row r="168" spans="2:21" x14ac:dyDescent="0.25">
      <c r="B168">
        <v>650</v>
      </c>
      <c r="C168">
        <f t="shared" si="30"/>
        <v>0.28362276214833759</v>
      </c>
      <c r="D168">
        <v>0.51700000000000002</v>
      </c>
      <c r="E168">
        <f t="shared" si="28"/>
        <v>0.69656892382103985</v>
      </c>
      <c r="F168">
        <v>0.70899999999999996</v>
      </c>
      <c r="G168">
        <f t="shared" si="29"/>
        <v>0.71831263006784274</v>
      </c>
      <c r="H168">
        <v>0.71899999999999997</v>
      </c>
      <c r="M168">
        <v>6500</v>
      </c>
      <c r="N168">
        <f t="shared" si="31"/>
        <v>0.48948175512665859</v>
      </c>
      <c r="O168">
        <f t="shared" si="32"/>
        <v>0.24236162079510704</v>
      </c>
      <c r="P168">
        <f t="shared" si="33"/>
        <v>0.28923182677751419</v>
      </c>
      <c r="Q168">
        <f t="shared" si="34"/>
        <v>0.48481703637327872</v>
      </c>
      <c r="R168">
        <f t="shared" si="35"/>
        <v>1.3550650884599915</v>
      </c>
      <c r="S168">
        <f t="shared" si="36"/>
        <v>1.7287366207951069</v>
      </c>
      <c r="T168">
        <f t="shared" si="37"/>
        <v>0.4781971973890432</v>
      </c>
      <c r="U168">
        <f t="shared" si="38"/>
        <v>1.6976963133261487</v>
      </c>
    </row>
    <row r="169" spans="2:21" x14ac:dyDescent="0.25">
      <c r="B169">
        <v>655</v>
      </c>
      <c r="C169">
        <f t="shared" si="30"/>
        <v>0.28510546378653112</v>
      </c>
      <c r="D169">
        <v>0.51700000000000002</v>
      </c>
      <c r="E169">
        <f t="shared" ref="E169:E194" si="39">B169*0.709/(11.6+B169)</f>
        <v>0.69666216621662158</v>
      </c>
      <c r="F169">
        <v>0.70899999999999996</v>
      </c>
      <c r="G169">
        <f t="shared" ref="G169:G194" si="40">0.719*B169/(B169+0.622)</f>
        <v>0.7183178721885477</v>
      </c>
      <c r="H169">
        <v>0.71899999999999997</v>
      </c>
      <c r="M169">
        <v>6550</v>
      </c>
      <c r="N169">
        <f t="shared" si="31"/>
        <v>0.48968766836276567</v>
      </c>
      <c r="O169">
        <f t="shared" si="32"/>
        <v>0.24244233687405159</v>
      </c>
      <c r="P169">
        <f t="shared" si="33"/>
        <v>0.28925283717490374</v>
      </c>
      <c r="Q169">
        <f t="shared" si="34"/>
        <v>0.48493941282161418</v>
      </c>
      <c r="R169">
        <f t="shared" si="35"/>
        <v>1.3552710016960987</v>
      </c>
      <c r="S169">
        <f t="shared" si="36"/>
        <v>1.7288173368740516</v>
      </c>
      <c r="T169">
        <f t="shared" si="37"/>
        <v>0.47821820778643276</v>
      </c>
      <c r="U169">
        <f t="shared" si="38"/>
        <v>1.6978186897744842</v>
      </c>
    </row>
    <row r="170" spans="2:21" x14ac:dyDescent="0.25">
      <c r="B170">
        <v>660</v>
      </c>
      <c r="C170">
        <f t="shared" si="30"/>
        <v>0.28656944444444443</v>
      </c>
      <c r="D170">
        <v>0.51700000000000002</v>
      </c>
      <c r="E170">
        <f t="shared" si="39"/>
        <v>0.69675402025014888</v>
      </c>
      <c r="F170">
        <v>0.70899999999999996</v>
      </c>
      <c r="G170">
        <f t="shared" si="40"/>
        <v>0.7183230349579639</v>
      </c>
      <c r="H170">
        <v>0.71899999999999997</v>
      </c>
      <c r="M170">
        <v>6600</v>
      </c>
      <c r="N170">
        <f t="shared" si="31"/>
        <v>0.48989052287581702</v>
      </c>
      <c r="O170">
        <f t="shared" si="32"/>
        <v>0.24252183734939758</v>
      </c>
      <c r="P170">
        <f t="shared" si="33"/>
        <v>0.28927353103752285</v>
      </c>
      <c r="Q170">
        <f t="shared" si="34"/>
        <v>0.48505995232634236</v>
      </c>
      <c r="R170">
        <f t="shared" si="35"/>
        <v>1.3554738562091502</v>
      </c>
      <c r="S170">
        <f t="shared" si="36"/>
        <v>1.7288968373493976</v>
      </c>
      <c r="T170">
        <f t="shared" si="37"/>
        <v>0.47823890164905181</v>
      </c>
      <c r="U170">
        <f t="shared" si="38"/>
        <v>1.6979392292792124</v>
      </c>
    </row>
    <row r="171" spans="2:21" x14ac:dyDescent="0.25">
      <c r="B171">
        <v>665</v>
      </c>
      <c r="C171">
        <f t="shared" si="30"/>
        <v>0.28801505646173148</v>
      </c>
      <c r="D171">
        <v>0.51700000000000002</v>
      </c>
      <c r="E171">
        <f t="shared" si="39"/>
        <v>0.69684451670115277</v>
      </c>
      <c r="F171">
        <v>0.70899999999999996</v>
      </c>
      <c r="G171">
        <f t="shared" si="40"/>
        <v>0.71832812016429748</v>
      </c>
      <c r="H171">
        <v>0.71899999999999997</v>
      </c>
      <c r="M171">
        <v>6650</v>
      </c>
      <c r="N171">
        <f t="shared" si="31"/>
        <v>0.49009038631672075</v>
      </c>
      <c r="O171">
        <f t="shared" si="32"/>
        <v>0.24260014947683112</v>
      </c>
      <c r="P171">
        <f t="shared" si="33"/>
        <v>0.28929391546508199</v>
      </c>
      <c r="Q171">
        <f t="shared" si="34"/>
        <v>0.48517869593978508</v>
      </c>
      <c r="R171">
        <f t="shared" si="35"/>
        <v>1.3556737196500537</v>
      </c>
      <c r="S171">
        <f t="shared" si="36"/>
        <v>1.7289751494768311</v>
      </c>
      <c r="T171">
        <f t="shared" si="37"/>
        <v>0.47825928607661095</v>
      </c>
      <c r="U171">
        <f t="shared" si="38"/>
        <v>1.698057972892655</v>
      </c>
    </row>
    <row r="172" spans="2:21" x14ac:dyDescent="0.25">
      <c r="B172">
        <v>670</v>
      </c>
      <c r="C172">
        <f t="shared" si="30"/>
        <v>0.2894426433915212</v>
      </c>
      <c r="D172">
        <v>0.51700000000000002</v>
      </c>
      <c r="E172">
        <f t="shared" si="39"/>
        <v>0.69693368544600931</v>
      </c>
      <c r="F172">
        <v>0.70899999999999996</v>
      </c>
      <c r="G172">
        <f t="shared" si="40"/>
        <v>0.71833312954242479</v>
      </c>
      <c r="H172">
        <v>0.71899999999999997</v>
      </c>
      <c r="M172">
        <v>6700</v>
      </c>
      <c r="N172">
        <f t="shared" si="31"/>
        <v>0.49028732435597189</v>
      </c>
      <c r="O172">
        <f t="shared" si="32"/>
        <v>0.2426772997032641</v>
      </c>
      <c r="P172">
        <f t="shared" si="33"/>
        <v>0.28931399734654345</v>
      </c>
      <c r="Q172">
        <f t="shared" si="34"/>
        <v>0.48529568350005031</v>
      </c>
      <c r="R172">
        <f t="shared" si="35"/>
        <v>1.3558706576893049</v>
      </c>
      <c r="S172">
        <f t="shared" si="36"/>
        <v>1.729052299703264</v>
      </c>
      <c r="T172">
        <f t="shared" si="37"/>
        <v>0.47827936795807247</v>
      </c>
      <c r="U172">
        <f t="shared" si="38"/>
        <v>1.6981749604529204</v>
      </c>
    </row>
    <row r="173" spans="2:21" x14ac:dyDescent="0.25">
      <c r="B173">
        <v>675</v>
      </c>
      <c r="C173">
        <f t="shared" si="30"/>
        <v>0.29085254027261465</v>
      </c>
      <c r="D173">
        <v>0.51700000000000002</v>
      </c>
      <c r="E173">
        <f t="shared" si="39"/>
        <v>0.69702155549082434</v>
      </c>
      <c r="F173">
        <v>0.70899999999999996</v>
      </c>
      <c r="G173">
        <f t="shared" si="40"/>
        <v>0.71833806477586581</v>
      </c>
      <c r="H173">
        <v>0.71899999999999997</v>
      </c>
      <c r="M173">
        <v>6750</v>
      </c>
      <c r="N173">
        <f t="shared" si="31"/>
        <v>0.49048140075559432</v>
      </c>
      <c r="O173">
        <f t="shared" si="32"/>
        <v>0.24275331369661268</v>
      </c>
      <c r="P173">
        <f t="shared" si="33"/>
        <v>0.2893337833678839</v>
      </c>
      <c r="Q173">
        <f t="shared" si="34"/>
        <v>0.48541095367559406</v>
      </c>
      <c r="R173">
        <f t="shared" si="35"/>
        <v>1.3560647340889274</v>
      </c>
      <c r="S173">
        <f t="shared" si="36"/>
        <v>1.7291283136966127</v>
      </c>
      <c r="T173">
        <f t="shared" si="37"/>
        <v>0.47829915397941292</v>
      </c>
      <c r="U173">
        <f t="shared" si="38"/>
        <v>1.698290230628464</v>
      </c>
    </row>
    <row r="174" spans="2:21" x14ac:dyDescent="0.25">
      <c r="B174">
        <v>680</v>
      </c>
      <c r="C174">
        <f t="shared" si="30"/>
        <v>0.29224507389162563</v>
      </c>
      <c r="D174">
        <v>0.51700000000000002</v>
      </c>
      <c r="E174">
        <f t="shared" si="39"/>
        <v>0.69710815500289169</v>
      </c>
      <c r="F174">
        <v>0.70899999999999996</v>
      </c>
      <c r="G174">
        <f t="shared" si="40"/>
        <v>0.71834292749867035</v>
      </c>
      <c r="H174">
        <v>0.71899999999999997</v>
      </c>
      <c r="M174">
        <v>6800</v>
      </c>
      <c r="N174">
        <f t="shared" si="31"/>
        <v>0.49067267743796888</v>
      </c>
      <c r="O174">
        <f t="shared" si="32"/>
        <v>0.24282821637426899</v>
      </c>
      <c r="P174">
        <f t="shared" si="33"/>
        <v>0.28935328001951549</v>
      </c>
      <c r="Q174">
        <f t="shared" si="34"/>
        <v>0.48552454400783451</v>
      </c>
      <c r="R174">
        <f t="shared" si="35"/>
        <v>1.356256010771302</v>
      </c>
      <c r="S174">
        <f t="shared" si="36"/>
        <v>1.729203216374269</v>
      </c>
      <c r="T174">
        <f t="shared" si="37"/>
        <v>0.47831865063104451</v>
      </c>
      <c r="U174">
        <f t="shared" si="38"/>
        <v>1.6984038209607046</v>
      </c>
    </row>
    <row r="175" spans="2:21" x14ac:dyDescent="0.25">
      <c r="B175">
        <v>685</v>
      </c>
      <c r="C175">
        <f t="shared" si="30"/>
        <v>0.29362056303549572</v>
      </c>
      <c r="D175">
        <v>0.51700000000000002</v>
      </c>
      <c r="E175">
        <f t="shared" si="39"/>
        <v>0.6971935113407981</v>
      </c>
      <c r="F175">
        <v>0.70899999999999996</v>
      </c>
      <c r="G175">
        <f t="shared" si="40"/>
        <v>0.71834771929722208</v>
      </c>
      <c r="H175">
        <v>0.71899999999999997</v>
      </c>
      <c r="M175">
        <v>6850</v>
      </c>
      <c r="N175">
        <f t="shared" si="31"/>
        <v>0.49086121455170439</v>
      </c>
      <c r="O175">
        <f t="shared" si="32"/>
        <v>0.24290203193033383</v>
      </c>
      <c r="P175">
        <f t="shared" si="33"/>
        <v>0.28937249360338468</v>
      </c>
      <c r="Q175">
        <f t="shared" si="34"/>
        <v>0.48563649095191519</v>
      </c>
      <c r="R175">
        <f t="shared" si="35"/>
        <v>1.3564445478850375</v>
      </c>
      <c r="S175">
        <f t="shared" si="36"/>
        <v>1.7292770319303339</v>
      </c>
      <c r="T175">
        <f t="shared" si="37"/>
        <v>0.47833786421491364</v>
      </c>
      <c r="U175">
        <f t="shared" si="38"/>
        <v>1.6985157679047851</v>
      </c>
    </row>
    <row r="176" spans="2:21" x14ac:dyDescent="0.25">
      <c r="B176">
        <v>690</v>
      </c>
      <c r="C176">
        <f t="shared" si="30"/>
        <v>0.29497931873479322</v>
      </c>
      <c r="D176">
        <v>0.51700000000000002</v>
      </c>
      <c r="E176">
        <f t="shared" si="39"/>
        <v>0.69727765108323825</v>
      </c>
      <c r="F176">
        <v>0.70899999999999996</v>
      </c>
      <c r="G176">
        <f t="shared" si="40"/>
        <v>0.718352441711964</v>
      </c>
      <c r="H176">
        <v>0.71899999999999997</v>
      </c>
      <c r="M176">
        <v>6900</v>
      </c>
      <c r="N176">
        <f t="shared" si="31"/>
        <v>0.49104707053469854</v>
      </c>
      <c r="O176">
        <f t="shared" si="32"/>
        <v>0.24297478386167148</v>
      </c>
      <c r="P176">
        <f t="shared" si="33"/>
        <v>0.28939143023976349</v>
      </c>
      <c r="Q176">
        <f t="shared" si="34"/>
        <v>0.48574682991571339</v>
      </c>
      <c r="R176">
        <f t="shared" si="35"/>
        <v>1.3566304038680315</v>
      </c>
      <c r="S176">
        <f t="shared" si="36"/>
        <v>1.7293497838616716</v>
      </c>
      <c r="T176">
        <f t="shared" si="37"/>
        <v>0.47835680085129251</v>
      </c>
      <c r="U176">
        <f t="shared" si="38"/>
        <v>1.6986261068685833</v>
      </c>
    </row>
    <row r="177" spans="2:8" x14ac:dyDescent="0.25">
      <c r="B177">
        <v>695</v>
      </c>
      <c r="C177">
        <f t="shared" si="30"/>
        <v>0.29632164449818627</v>
      </c>
      <c r="D177">
        <v>0.51700000000000002</v>
      </c>
      <c r="E177">
        <f t="shared" si="39"/>
        <v>0.69736060005660905</v>
      </c>
      <c r="F177">
        <v>0.70899999999999996</v>
      </c>
      <c r="G177">
        <f t="shared" si="40"/>
        <v>0.71835709623904942</v>
      </c>
      <c r="H177">
        <v>0.71899999999999997</v>
      </c>
    </row>
    <row r="178" spans="2:8" x14ac:dyDescent="0.25">
      <c r="B178">
        <v>700</v>
      </c>
      <c r="C178">
        <f t="shared" si="30"/>
        <v>0.29764783653846155</v>
      </c>
      <c r="D178">
        <v>0.51700000000000002</v>
      </c>
      <c r="E178">
        <f t="shared" si="39"/>
        <v>0.69744238336143893</v>
      </c>
      <c r="F178">
        <v>0.70899999999999996</v>
      </c>
      <c r="G178">
        <f t="shared" si="40"/>
        <v>0.71836168433192216</v>
      </c>
      <c r="H178">
        <v>0.71899999999999997</v>
      </c>
    </row>
    <row r="179" spans="2:8" x14ac:dyDescent="0.25">
      <c r="B179">
        <v>705</v>
      </c>
      <c r="C179">
        <f t="shared" si="30"/>
        <v>0.29895818399044205</v>
      </c>
      <c r="D179">
        <v>0.51700000000000002</v>
      </c>
      <c r="E179">
        <f t="shared" si="39"/>
        <v>0.69752302539771138</v>
      </c>
      <c r="F179">
        <v>0.70899999999999996</v>
      </c>
      <c r="G179">
        <f t="shared" si="40"/>
        <v>0.71836620740283041</v>
      </c>
      <c r="H179">
        <v>0.71899999999999997</v>
      </c>
    </row>
    <row r="180" spans="2:8" x14ac:dyDescent="0.25">
      <c r="B180">
        <v>710</v>
      </c>
      <c r="C180">
        <f t="shared" si="30"/>
        <v>0.30025296912114019</v>
      </c>
      <c r="D180">
        <v>0.51700000000000002</v>
      </c>
      <c r="E180">
        <f t="shared" si="39"/>
        <v>0.69760254988913517</v>
      </c>
      <c r="F180">
        <v>0.70899999999999996</v>
      </c>
      <c r="G180">
        <f t="shared" si="40"/>
        <v>0.71837066682427508</v>
      </c>
      <c r="H180">
        <v>0.71899999999999997</v>
      </c>
    </row>
    <row r="181" spans="2:8" x14ac:dyDescent="0.25">
      <c r="B181">
        <v>715</v>
      </c>
      <c r="C181">
        <f t="shared" si="30"/>
        <v>0.30153246753246754</v>
      </c>
      <c r="D181">
        <v>0.51700000000000002</v>
      </c>
      <c r="E181">
        <f t="shared" si="39"/>
        <v>0.69768097990641342</v>
      </c>
      <c r="F181">
        <v>0.70899999999999996</v>
      </c>
      <c r="G181">
        <f t="shared" si="40"/>
        <v>0.71837506393039907</v>
      </c>
      <c r="H181">
        <v>0.71899999999999997</v>
      </c>
    </row>
    <row r="182" spans="2:8" x14ac:dyDescent="0.25">
      <c r="B182">
        <v>720</v>
      </c>
      <c r="C182">
        <f t="shared" si="30"/>
        <v>0.30279694835680754</v>
      </c>
      <c r="D182">
        <v>0.51700000000000002</v>
      </c>
      <c r="E182">
        <f t="shared" si="39"/>
        <v>0.6977583378895571</v>
      </c>
      <c r="F182">
        <v>0.70899999999999996</v>
      </c>
      <c r="G182">
        <f t="shared" si="40"/>
        <v>0.71837940001831746</v>
      </c>
      <c r="H182">
        <v>0.71899999999999997</v>
      </c>
    </row>
    <row r="183" spans="2:8" x14ac:dyDescent="0.25">
      <c r="B183">
        <v>725</v>
      </c>
      <c r="C183">
        <f t="shared" si="30"/>
        <v>0.30404667444574096</v>
      </c>
      <c r="D183">
        <v>0.51700000000000002</v>
      </c>
      <c r="E183">
        <f t="shared" si="39"/>
        <v>0.69783464566929132</v>
      </c>
      <c r="F183">
        <v>0.70899999999999996</v>
      </c>
      <c r="G183">
        <f t="shared" si="40"/>
        <v>0.71838367634939404</v>
      </c>
      <c r="H183">
        <v>0.71899999999999997</v>
      </c>
    </row>
    <row r="184" spans="2:8" x14ac:dyDescent="0.25">
      <c r="B184">
        <v>730</v>
      </c>
      <c r="C184">
        <f t="shared" si="30"/>
        <v>0.30528190255220422</v>
      </c>
      <c r="D184">
        <v>0.51700000000000002</v>
      </c>
      <c r="E184">
        <f t="shared" si="39"/>
        <v>0.69790992448759426</v>
      </c>
      <c r="F184">
        <v>0.70899999999999996</v>
      </c>
      <c r="G184">
        <f t="shared" si="40"/>
        <v>0.71838789415046367</v>
      </c>
      <c r="H184">
        <v>0.71899999999999997</v>
      </c>
    </row>
    <row r="185" spans="2:8" x14ac:dyDescent="0.25">
      <c r="B185">
        <v>735</v>
      </c>
      <c r="C185">
        <f t="shared" si="30"/>
        <v>0.30650288350634369</v>
      </c>
      <c r="D185">
        <v>0.51700000000000002</v>
      </c>
      <c r="E185">
        <f t="shared" si="39"/>
        <v>0.69798419501741227</v>
      </c>
      <c r="F185">
        <v>0.70899999999999996</v>
      </c>
      <c r="G185">
        <f t="shared" si="40"/>
        <v>0.71839205461500621</v>
      </c>
      <c r="H185">
        <v>0.71899999999999997</v>
      </c>
    </row>
    <row r="186" spans="2:8" x14ac:dyDescent="0.25">
      <c r="B186">
        <v>740</v>
      </c>
      <c r="C186">
        <f t="shared" si="30"/>
        <v>0.30770986238532116</v>
      </c>
      <c r="D186">
        <v>0.51700000000000002</v>
      </c>
      <c r="E186">
        <f t="shared" si="39"/>
        <v>0.69805747738158586</v>
      </c>
      <c r="F186">
        <v>0.70899999999999996</v>
      </c>
      <c r="G186">
        <f t="shared" si="40"/>
        <v>0.71839615890427233</v>
      </c>
      <c r="H186">
        <v>0.71899999999999997</v>
      </c>
    </row>
    <row r="187" spans="2:8" x14ac:dyDescent="0.25">
      <c r="B187">
        <v>745</v>
      </c>
      <c r="C187">
        <f t="shared" si="30"/>
        <v>0.30890307867730904</v>
      </c>
      <c r="D187">
        <v>0.51700000000000002</v>
      </c>
      <c r="E187">
        <f t="shared" si="39"/>
        <v>0.69812979117102814</v>
      </c>
      <c r="F187">
        <v>0.70899999999999996</v>
      </c>
      <c r="G187">
        <f t="shared" si="40"/>
        <v>0.71840020814836469</v>
      </c>
      <c r="H187">
        <v>0.71899999999999997</v>
      </c>
    </row>
    <row r="188" spans="2:8" x14ac:dyDescent="0.25">
      <c r="B188">
        <v>750</v>
      </c>
      <c r="C188">
        <f t="shared" si="30"/>
        <v>0.31008276643990929</v>
      </c>
      <c r="D188">
        <v>0.51700000000000002</v>
      </c>
      <c r="E188">
        <f t="shared" si="39"/>
        <v>0.69820115546218486</v>
      </c>
      <c r="F188">
        <v>0.70899999999999996</v>
      </c>
      <c r="G188">
        <f t="shared" si="40"/>
        <v>0.7184042034472744</v>
      </c>
      <c r="H188">
        <v>0.71899999999999997</v>
      </c>
    </row>
    <row r="189" spans="2:8" x14ac:dyDescent="0.25">
      <c r="B189">
        <v>755</v>
      </c>
      <c r="C189">
        <f t="shared" si="30"/>
        <v>0.31124915445321311</v>
      </c>
      <c r="D189">
        <v>0.51700000000000002</v>
      </c>
      <c r="E189">
        <f t="shared" si="39"/>
        <v>0.69827158883381157</v>
      </c>
      <c r="F189">
        <v>0.70899999999999996</v>
      </c>
      <c r="G189">
        <f t="shared" si="40"/>
        <v>0.71840814587187785</v>
      </c>
      <c r="H189">
        <v>0.71899999999999997</v>
      </c>
    </row>
    <row r="190" spans="2:8" x14ac:dyDescent="0.25">
      <c r="B190">
        <v>760</v>
      </c>
      <c r="C190">
        <f t="shared" si="30"/>
        <v>0.31240246636771302</v>
      </c>
      <c r="D190">
        <v>0.51700000000000002</v>
      </c>
      <c r="E190">
        <f t="shared" si="39"/>
        <v>0.6983411093830999</v>
      </c>
      <c r="F190">
        <v>0.70899999999999996</v>
      </c>
      <c r="G190">
        <f t="shared" si="40"/>
        <v>0.71841203646489316</v>
      </c>
      <c r="H190">
        <v>0.71899999999999997</v>
      </c>
    </row>
    <row r="191" spans="2:8" x14ac:dyDescent="0.25">
      <c r="B191">
        <v>765</v>
      </c>
      <c r="C191">
        <f t="shared" si="30"/>
        <v>0.31354292084726865</v>
      </c>
      <c r="D191">
        <v>0.51700000000000002</v>
      </c>
      <c r="E191">
        <f t="shared" si="39"/>
        <v>0.69840973474117951</v>
      </c>
      <c r="F191">
        <v>0.70899999999999996</v>
      </c>
      <c r="G191">
        <f t="shared" si="40"/>
        <v>0.71841587624180081</v>
      </c>
      <c r="H191">
        <v>0.71899999999999997</v>
      </c>
    </row>
    <row r="192" spans="2:8" x14ac:dyDescent="0.25">
      <c r="B192">
        <v>770</v>
      </c>
      <c r="C192">
        <f t="shared" si="30"/>
        <v>0.31467073170731713</v>
      </c>
      <c r="D192">
        <v>0.51700000000000002</v>
      </c>
      <c r="E192">
        <f t="shared" si="39"/>
        <v>0.69847748208802451</v>
      </c>
      <c r="F192">
        <v>0.70899999999999996</v>
      </c>
      <c r="G192">
        <f t="shared" si="40"/>
        <v>0.7184196661917257</v>
      </c>
      <c r="H192">
        <v>0.71899999999999997</v>
      </c>
    </row>
    <row r="193" spans="2:8" x14ac:dyDescent="0.25">
      <c r="B193">
        <v>775</v>
      </c>
      <c r="C193">
        <f t="shared" si="30"/>
        <v>0.31578610804851159</v>
      </c>
      <c r="D193">
        <v>0.51700000000000002</v>
      </c>
      <c r="E193">
        <f t="shared" si="39"/>
        <v>0.69854436816679377</v>
      </c>
      <c r="F193">
        <v>0.70899999999999996</v>
      </c>
      <c r="G193">
        <f t="shared" si="40"/>
        <v>0.71842340727828768</v>
      </c>
      <c r="H193">
        <v>0.71899999999999997</v>
      </c>
    </row>
    <row r="194" spans="2:8" x14ac:dyDescent="0.25">
      <c r="B194">
        <v>780</v>
      </c>
      <c r="C194">
        <f t="shared" si="30"/>
        <v>0.31688925438596488</v>
      </c>
      <c r="D194">
        <v>0.51700000000000002</v>
      </c>
      <c r="E194">
        <f t="shared" si="39"/>
        <v>0.69861040929762497</v>
      </c>
      <c r="F194">
        <v>0.70899999999999996</v>
      </c>
      <c r="G194">
        <f t="shared" si="40"/>
        <v>0.71842710044041802</v>
      </c>
      <c r="H194">
        <v>0.71899999999999997</v>
      </c>
    </row>
    <row r="195" spans="2:8" x14ac:dyDescent="0.25">
      <c r="B195">
        <v>785</v>
      </c>
      <c r="C195">
        <f t="shared" si="30"/>
        <v>0.31798037077426394</v>
      </c>
      <c r="D195">
        <v>0.51700000000000002</v>
      </c>
      <c r="E195">
        <f t="shared" ref="E195:E227" si="41">B195*0.709/(11.6+B195)</f>
        <v>0.69867562139091133</v>
      </c>
      <c r="F195">
        <v>0.70899999999999996</v>
      </c>
      <c r="G195">
        <f t="shared" ref="G195:G227" si="42">0.719*B195/(B195+0.622)</f>
        <v>0.71843074659314532</v>
      </c>
      <c r="H195">
        <v>0.71899999999999997</v>
      </c>
    </row>
    <row r="196" spans="2:8" x14ac:dyDescent="0.25">
      <c r="B196">
        <v>790</v>
      </c>
      <c r="C196">
        <f t="shared" si="30"/>
        <v>0.31905965292841648</v>
      </c>
      <c r="D196">
        <v>0.51700000000000002</v>
      </c>
      <c r="E196">
        <f t="shared" si="41"/>
        <v>0.69874001996007984</v>
      </c>
      <c r="F196">
        <v>0.70899999999999996</v>
      </c>
      <c r="G196">
        <f t="shared" si="42"/>
        <v>0.71843434662835082</v>
      </c>
      <c r="H196">
        <v>0.71899999999999997</v>
      </c>
    </row>
    <row r="197" spans="2:8" x14ac:dyDescent="0.25">
      <c r="B197">
        <v>795</v>
      </c>
      <c r="C197">
        <f t="shared" si="30"/>
        <v>0.32012729234088455</v>
      </c>
      <c r="D197">
        <v>0.51700000000000002</v>
      </c>
      <c r="E197">
        <f t="shared" si="41"/>
        <v>0.6988036201338953</v>
      </c>
      <c r="F197">
        <v>0.70899999999999996</v>
      </c>
      <c r="G197">
        <f t="shared" si="42"/>
        <v>0.71843790141549635</v>
      </c>
      <c r="H197">
        <v>0.71899999999999997</v>
      </c>
    </row>
    <row r="198" spans="2:8" x14ac:dyDescent="0.25">
      <c r="B198">
        <v>800</v>
      </c>
      <c r="C198">
        <f t="shared" si="30"/>
        <v>0.32118347639484979</v>
      </c>
      <c r="D198">
        <v>0.51700000000000002</v>
      </c>
      <c r="E198">
        <f t="shared" si="41"/>
        <v>0.69886643666830939</v>
      </c>
      <c r="F198">
        <v>0.70899999999999996</v>
      </c>
      <c r="G198">
        <f t="shared" si="42"/>
        <v>0.71844141180232368</v>
      </c>
      <c r="H198">
        <v>0.71899999999999997</v>
      </c>
    </row>
    <row r="199" spans="2:8" x14ac:dyDescent="0.25">
      <c r="B199">
        <v>805</v>
      </c>
      <c r="C199">
        <f t="shared" si="30"/>
        <v>0.32222838847385271</v>
      </c>
      <c r="D199">
        <v>0.51700000000000002</v>
      </c>
      <c r="E199">
        <f t="shared" si="41"/>
        <v>0.6989284839578741</v>
      </c>
      <c r="F199">
        <v>0.70899999999999996</v>
      </c>
      <c r="G199">
        <f t="shared" si="42"/>
        <v>0.7184448786155293</v>
      </c>
      <c r="H199">
        <v>0.71899999999999997</v>
      </c>
    </row>
    <row r="200" spans="2:8" x14ac:dyDescent="0.25">
      <c r="B200">
        <v>810</v>
      </c>
      <c r="C200">
        <f t="shared" si="30"/>
        <v>0.32326220806794059</v>
      </c>
      <c r="D200">
        <v>0.51700000000000002</v>
      </c>
      <c r="E200">
        <f t="shared" si="41"/>
        <v>0.69898977604673795</v>
      </c>
      <c r="F200">
        <v>0.70899999999999996</v>
      </c>
      <c r="G200">
        <f t="shared" si="42"/>
        <v>0.71844830266141313</v>
      </c>
      <c r="H200">
        <v>0.71899999999999997</v>
      </c>
    </row>
    <row r="201" spans="2:8" x14ac:dyDescent="0.25">
      <c r="B201">
        <v>815</v>
      </c>
      <c r="C201">
        <f t="shared" si="30"/>
        <v>0.32428511087645195</v>
      </c>
      <c r="D201">
        <v>0.51700000000000002</v>
      </c>
      <c r="E201">
        <f t="shared" si="41"/>
        <v>0.69905032663924493</v>
      </c>
      <c r="F201">
        <v>0.70899999999999996</v>
      </c>
      <c r="G201">
        <f t="shared" si="42"/>
        <v>0.71845168472650323</v>
      </c>
      <c r="H201">
        <v>0.71899999999999997</v>
      </c>
    </row>
    <row r="202" spans="2:8" x14ac:dyDescent="0.25">
      <c r="B202">
        <v>820</v>
      </c>
      <c r="C202">
        <f t="shared" si="30"/>
        <v>0.325297268907563</v>
      </c>
      <c r="D202">
        <v>0.51700000000000002</v>
      </c>
      <c r="E202">
        <f t="shared" si="41"/>
        <v>0.69911014911014913</v>
      </c>
      <c r="F202">
        <v>0.70899999999999996</v>
      </c>
      <c r="G202">
        <f t="shared" si="42"/>
        <v>0.71845502557815899</v>
      </c>
      <c r="H202">
        <v>0.71899999999999997</v>
      </c>
    </row>
    <row r="203" spans="2:8" x14ac:dyDescent="0.25">
      <c r="B203">
        <v>825</v>
      </c>
      <c r="C203">
        <f t="shared" si="30"/>
        <v>0.3262988505747127</v>
      </c>
      <c r="D203">
        <v>0.51700000000000002</v>
      </c>
      <c r="E203">
        <f t="shared" si="41"/>
        <v>0.69916925651446327</v>
      </c>
      <c r="F203">
        <v>0.70899999999999996</v>
      </c>
      <c r="G203">
        <f t="shared" si="42"/>
        <v>0.71845832596515113</v>
      </c>
      <c r="H203">
        <v>0.71899999999999997</v>
      </c>
    </row>
    <row r="204" spans="2:8" x14ac:dyDescent="0.25">
      <c r="B204">
        <v>830</v>
      </c>
      <c r="C204">
        <f t="shared" si="30"/>
        <v>0.32729002079002079</v>
      </c>
      <c r="D204">
        <v>0.51700000000000002</v>
      </c>
      <c r="E204">
        <f t="shared" si="41"/>
        <v>0.69922766159695804</v>
      </c>
      <c r="F204">
        <v>0.70899999999999996</v>
      </c>
      <c r="G204">
        <f t="shared" si="42"/>
        <v>0.71846158661822102</v>
      </c>
      <c r="H204">
        <v>0.71899999999999997</v>
      </c>
    </row>
    <row r="205" spans="2:8" x14ac:dyDescent="0.25">
      <c r="B205">
        <v>835</v>
      </c>
      <c r="C205">
        <f t="shared" si="30"/>
        <v>0.3282709410548087</v>
      </c>
      <c r="D205">
        <v>0.51700000000000002</v>
      </c>
      <c r="E205">
        <f t="shared" si="41"/>
        <v>0.69928537680132286</v>
      </c>
      <c r="F205">
        <v>0.70899999999999996</v>
      </c>
      <c r="G205">
        <f t="shared" si="42"/>
        <v>0.71846480825062053</v>
      </c>
      <c r="H205">
        <v>0.71899999999999997</v>
      </c>
    </row>
    <row r="206" spans="2:8" x14ac:dyDescent="0.25">
      <c r="B206">
        <v>840</v>
      </c>
      <c r="C206">
        <f t="shared" si="30"/>
        <v>0.32924176954732515</v>
      </c>
      <c r="D206">
        <v>0.51700000000000002</v>
      </c>
      <c r="E206">
        <f t="shared" si="41"/>
        <v>0.69934241427900412</v>
      </c>
      <c r="F206">
        <v>0.70899999999999996</v>
      </c>
      <c r="G206">
        <f t="shared" si="42"/>
        <v>0.7184679915586315</v>
      </c>
      <c r="H206">
        <v>0.71899999999999997</v>
      </c>
    </row>
    <row r="207" spans="2:8" x14ac:dyDescent="0.25">
      <c r="B207">
        <v>845</v>
      </c>
      <c r="C207">
        <f t="shared" si="30"/>
        <v>0.33020266120777891</v>
      </c>
      <c r="D207">
        <v>0.51700000000000002</v>
      </c>
      <c r="E207">
        <f t="shared" si="41"/>
        <v>0.69939878589773519</v>
      </c>
      <c r="F207">
        <v>0.70899999999999996</v>
      </c>
      <c r="G207">
        <f t="shared" si="42"/>
        <v>0.71847113722206846</v>
      </c>
      <c r="H207">
        <v>0.71899999999999997</v>
      </c>
    </row>
    <row r="208" spans="2:8" x14ac:dyDescent="0.25">
      <c r="B208">
        <v>850</v>
      </c>
      <c r="C208">
        <f t="shared" si="30"/>
        <v>0.33115376782077394</v>
      </c>
      <c r="D208">
        <v>0.51700000000000002</v>
      </c>
      <c r="E208">
        <f t="shared" si="41"/>
        <v>0.69945450324976788</v>
      </c>
      <c r="F208">
        <v>0.70899999999999996</v>
      </c>
      <c r="G208">
        <f t="shared" si="42"/>
        <v>0.7184742459047615</v>
      </c>
      <c r="H208">
        <v>0.71899999999999997</v>
      </c>
    </row>
    <row r="209" spans="2:8" x14ac:dyDescent="0.25">
      <c r="B209">
        <v>855</v>
      </c>
      <c r="C209">
        <f t="shared" si="30"/>
        <v>0.33209523809523811</v>
      </c>
      <c r="D209">
        <v>0.51700000000000002</v>
      </c>
      <c r="E209">
        <f t="shared" si="41"/>
        <v>0.69950957765981991</v>
      </c>
      <c r="F209">
        <v>0.70899999999999996</v>
      </c>
      <c r="G209">
        <f t="shared" si="42"/>
        <v>0.71847731825502392</v>
      </c>
      <c r="H209">
        <v>0.71899999999999997</v>
      </c>
    </row>
    <row r="210" spans="2:8" x14ac:dyDescent="0.25">
      <c r="B210">
        <v>860</v>
      </c>
      <c r="C210">
        <f t="shared" si="30"/>
        <v>0.3330272177419355</v>
      </c>
      <c r="D210">
        <v>0.51700000000000002</v>
      </c>
      <c r="E210">
        <f t="shared" si="41"/>
        <v>0.69956402019274899</v>
      </c>
      <c r="F210">
        <v>0.70899999999999996</v>
      </c>
      <c r="G210">
        <f t="shared" si="42"/>
        <v>0.71848035490610285</v>
      </c>
      <c r="H210">
        <v>0.71899999999999997</v>
      </c>
    </row>
    <row r="211" spans="2:8" x14ac:dyDescent="0.25">
      <c r="B211">
        <v>865</v>
      </c>
      <c r="C211">
        <f t="shared" si="30"/>
        <v>0.33394984954864598</v>
      </c>
      <c r="D211">
        <v>0.51700000000000002</v>
      </c>
      <c r="E211">
        <f t="shared" si="41"/>
        <v>0.69961784166096275</v>
      </c>
      <c r="F211">
        <v>0.70899999999999996</v>
      </c>
      <c r="G211">
        <f t="shared" si="42"/>
        <v>0.71848335647661443</v>
      </c>
      <c r="H211">
        <v>0.71899999999999997</v>
      </c>
    </row>
    <row r="212" spans="2:8" x14ac:dyDescent="0.25">
      <c r="B212">
        <v>870</v>
      </c>
      <c r="C212">
        <f t="shared" si="30"/>
        <v>0.3348632734530938</v>
      </c>
      <c r="D212">
        <v>0.51700000000000002</v>
      </c>
      <c r="E212">
        <f t="shared" si="41"/>
        <v>0.6996710526315788</v>
      </c>
      <c r="F212">
        <v>0.70899999999999996</v>
      </c>
      <c r="G212">
        <f t="shared" si="42"/>
        <v>0.7184863235709642</v>
      </c>
      <c r="H212">
        <v>0.71899999999999997</v>
      </c>
    </row>
    <row r="213" spans="2:8" x14ac:dyDescent="0.25">
      <c r="B213">
        <v>875</v>
      </c>
      <c r="C213">
        <f t="shared" si="30"/>
        <v>0.33576762661370407</v>
      </c>
      <c r="D213">
        <v>0.51700000000000002</v>
      </c>
      <c r="E213">
        <f t="shared" si="41"/>
        <v>0.6997236634333408</v>
      </c>
      <c r="F213">
        <v>0.70899999999999996</v>
      </c>
      <c r="G213">
        <f t="shared" si="42"/>
        <v>0.71848925677975206</v>
      </c>
      <c r="H213">
        <v>0.71899999999999997</v>
      </c>
    </row>
    <row r="214" spans="2:8" x14ac:dyDescent="0.25">
      <c r="B214">
        <v>880</v>
      </c>
      <c r="C214">
        <f t="shared" si="30"/>
        <v>0.33666304347826093</v>
      </c>
      <c r="D214">
        <v>0.51700000000000002</v>
      </c>
      <c r="E214">
        <f t="shared" si="41"/>
        <v>0.69977568416330183</v>
      </c>
      <c r="F214">
        <v>0.70899999999999996</v>
      </c>
      <c r="G214">
        <f t="shared" si="42"/>
        <v>0.71849215668016475</v>
      </c>
      <c r="H214">
        <v>0.71899999999999997</v>
      </c>
    </row>
    <row r="215" spans="2:8" x14ac:dyDescent="0.25">
      <c r="B215">
        <v>885</v>
      </c>
      <c r="C215">
        <f t="shared" si="30"/>
        <v>0.33754965585054081</v>
      </c>
      <c r="D215">
        <v>0.51700000000000002</v>
      </c>
      <c r="E215">
        <f t="shared" si="41"/>
        <v>0.69982712469328567</v>
      </c>
      <c r="F215">
        <v>0.70899999999999996</v>
      </c>
      <c r="G215">
        <f t="shared" si="42"/>
        <v>0.71849502383635455</v>
      </c>
      <c r="H215">
        <v>0.71899999999999997</v>
      </c>
    </row>
    <row r="216" spans="2:8" x14ac:dyDescent="0.25">
      <c r="B216">
        <v>890</v>
      </c>
      <c r="C216">
        <f t="shared" si="30"/>
        <v>0.3384275929549902</v>
      </c>
      <c r="D216">
        <v>0.51700000000000002</v>
      </c>
      <c r="E216">
        <f t="shared" si="41"/>
        <v>0.69987799467613132</v>
      </c>
      <c r="F216">
        <v>0.70899999999999996</v>
      </c>
      <c r="G216">
        <f t="shared" si="42"/>
        <v>0.7184978587998051</v>
      </c>
      <c r="H216">
        <v>0.71899999999999997</v>
      </c>
    </row>
    <row r="217" spans="2:8" x14ac:dyDescent="0.25">
      <c r="B217">
        <v>895</v>
      </c>
      <c r="C217">
        <f t="shared" si="30"/>
        <v>0.33929698149951315</v>
      </c>
      <c r="D217">
        <v>0.51700000000000002</v>
      </c>
      <c r="E217">
        <f t="shared" si="41"/>
        <v>0.69992830355173163</v>
      </c>
      <c r="F217">
        <v>0.70899999999999996</v>
      </c>
      <c r="G217">
        <f t="shared" si="42"/>
        <v>0.71850066210968466</v>
      </c>
      <c r="H217">
        <v>0.71899999999999997</v>
      </c>
    </row>
    <row r="218" spans="2:8" x14ac:dyDescent="0.25">
      <c r="B218">
        <v>900</v>
      </c>
      <c r="C218">
        <f t="shared" si="30"/>
        <v>0.3401579457364341</v>
      </c>
      <c r="D218">
        <v>0.51700000000000002</v>
      </c>
      <c r="E218">
        <f t="shared" si="41"/>
        <v>0.69997806055287404</v>
      </c>
      <c r="F218">
        <v>0.70899999999999996</v>
      </c>
      <c r="G218">
        <f t="shared" si="42"/>
        <v>0.71850343429318853</v>
      </c>
      <c r="H218">
        <v>0.71899999999999997</v>
      </c>
    </row>
    <row r="219" spans="2:8" x14ac:dyDescent="0.25">
      <c r="B219">
        <v>905</v>
      </c>
      <c r="C219">
        <f t="shared" si="30"/>
        <v>0.34101060752169721</v>
      </c>
      <c r="D219">
        <v>0.51700000000000002</v>
      </c>
      <c r="E219">
        <f t="shared" si="41"/>
        <v>0.70002727471088799</v>
      </c>
      <c r="F219">
        <v>0.70899999999999996</v>
      </c>
      <c r="G219">
        <f t="shared" si="42"/>
        <v>0.71850617586586896</v>
      </c>
      <c r="H219">
        <v>0.71899999999999997</v>
      </c>
    </row>
    <row r="220" spans="2:8" x14ac:dyDescent="0.25">
      <c r="B220">
        <v>910</v>
      </c>
      <c r="C220">
        <f t="shared" si="30"/>
        <v>0.34185508637236084</v>
      </c>
      <c r="D220">
        <v>0.51700000000000002</v>
      </c>
      <c r="E220">
        <f t="shared" si="41"/>
        <v>0.70007595486111107</v>
      </c>
      <c r="F220">
        <v>0.70899999999999996</v>
      </c>
      <c r="G220">
        <f t="shared" si="42"/>
        <v>0.7185088873319555</v>
      </c>
      <c r="H220">
        <v>0.71899999999999997</v>
      </c>
    </row>
    <row r="221" spans="2:8" x14ac:dyDescent="0.25">
      <c r="B221">
        <v>915</v>
      </c>
      <c r="C221">
        <f t="shared" si="30"/>
        <v>0.3426914995224451</v>
      </c>
      <c r="D221">
        <v>0.51700000000000002</v>
      </c>
      <c r="E221">
        <f t="shared" si="41"/>
        <v>0.70012410964817617</v>
      </c>
      <c r="F221">
        <v>0.70899999999999996</v>
      </c>
      <c r="G221">
        <f t="shared" si="42"/>
        <v>0.71851156918466352</v>
      </c>
      <c r="H221">
        <v>0.71899999999999997</v>
      </c>
    </row>
    <row r="222" spans="2:8" x14ac:dyDescent="0.25">
      <c r="B222">
        <v>920</v>
      </c>
      <c r="C222">
        <f t="shared" si="30"/>
        <v>0.34351996197718637</v>
      </c>
      <c r="D222">
        <v>0.51700000000000002</v>
      </c>
      <c r="E222">
        <f t="shared" si="41"/>
        <v>0.70017174753112921</v>
      </c>
      <c r="F222">
        <v>0.70899999999999996</v>
      </c>
      <c r="G222">
        <f t="shared" si="42"/>
        <v>0.71851422190649372</v>
      </c>
      <c r="H222">
        <v>0.71899999999999997</v>
      </c>
    </row>
    <row r="223" spans="2:8" x14ac:dyDescent="0.25">
      <c r="B223">
        <v>925</v>
      </c>
      <c r="C223">
        <f t="shared" si="30"/>
        <v>0.34434058656575217</v>
      </c>
      <c r="D223">
        <v>0.51700000000000002</v>
      </c>
      <c r="E223">
        <f t="shared" si="41"/>
        <v>0.70021887678838346</v>
      </c>
      <c r="F223">
        <v>0.70899999999999996</v>
      </c>
      <c r="G223">
        <f t="shared" si="42"/>
        <v>0.71851684596952103</v>
      </c>
      <c r="H223">
        <v>0.71899999999999997</v>
      </c>
    </row>
    <row r="224" spans="2:8" x14ac:dyDescent="0.25">
      <c r="B224">
        <v>930</v>
      </c>
      <c r="C224">
        <f t="shared" si="30"/>
        <v>0.34515348399246704</v>
      </c>
      <c r="D224">
        <v>0.51700000000000002</v>
      </c>
      <c r="E224">
        <f t="shared" si="41"/>
        <v>0.70026550552251488</v>
      </c>
      <c r="F224">
        <v>0.70899999999999996</v>
      </c>
      <c r="G224">
        <f t="shared" si="42"/>
        <v>0.71851944183567551</v>
      </c>
      <c r="H224">
        <v>0.71899999999999997</v>
      </c>
    </row>
    <row r="225" spans="2:8" x14ac:dyDescent="0.25">
      <c r="B225">
        <v>935</v>
      </c>
      <c r="C225">
        <f t="shared" si="30"/>
        <v>0.34595876288659799</v>
      </c>
      <c r="D225">
        <v>0.51700000000000002</v>
      </c>
      <c r="E225">
        <f t="shared" si="41"/>
        <v>0.70031164166490589</v>
      </c>
      <c r="F225">
        <v>0.70899999999999996</v>
      </c>
      <c r="G225">
        <f t="shared" si="42"/>
        <v>0.71852200995701254</v>
      </c>
      <c r="H225">
        <v>0.71899999999999997</v>
      </c>
    </row>
    <row r="226" spans="2:8" x14ac:dyDescent="0.25">
      <c r="B226">
        <v>940</v>
      </c>
      <c r="C226">
        <f t="shared" si="30"/>
        <v>0.34675652985074629</v>
      </c>
      <c r="D226">
        <v>0.51700000000000002</v>
      </c>
      <c r="E226">
        <f t="shared" si="41"/>
        <v>0.70035729298024374</v>
      </c>
      <c r="F226">
        <v>0.70899999999999996</v>
      </c>
      <c r="G226">
        <f t="shared" si="42"/>
        <v>0.71852455077597599</v>
      </c>
      <c r="H226">
        <v>0.71899999999999997</v>
      </c>
    </row>
    <row r="227" spans="2:8" x14ac:dyDescent="0.25">
      <c r="B227">
        <v>945</v>
      </c>
      <c r="C227">
        <f t="shared" si="30"/>
        <v>0.34754688950789231</v>
      </c>
      <c r="D227">
        <v>0.51700000000000002</v>
      </c>
      <c r="E227">
        <f t="shared" si="41"/>
        <v>0.70040246707087594</v>
      </c>
      <c r="F227">
        <v>0.70899999999999996</v>
      </c>
      <c r="G227">
        <f t="shared" si="42"/>
        <v>0.71852706472565142</v>
      </c>
      <c r="H227">
        <v>0.71899999999999997</v>
      </c>
    </row>
    <row r="228" spans="2:8" x14ac:dyDescent="0.25">
      <c r="B228">
        <v>946</v>
      </c>
      <c r="C228">
        <f t="shared" si="30"/>
        <v>0.34770408163265304</v>
      </c>
      <c r="D228">
        <v>1.5169999999999999</v>
      </c>
      <c r="E228">
        <f t="shared" ref="E228:E291" si="43">B228*0.709/(11.6+B228)</f>
        <v>0.70041144527986621</v>
      </c>
      <c r="F228">
        <v>1.7090000000000001</v>
      </c>
      <c r="G228">
        <f t="shared" ref="G228:G291" si="44">0.719*B228/(B228+0.622)</f>
        <v>0.71852756432873943</v>
      </c>
      <c r="H228">
        <v>1.7190000000000001</v>
      </c>
    </row>
    <row r="229" spans="2:8" x14ac:dyDescent="0.25">
      <c r="B229">
        <v>947</v>
      </c>
      <c r="C229">
        <f t="shared" si="30"/>
        <v>0.34786098239110286</v>
      </c>
      <c r="D229">
        <v>2.5169999999999999</v>
      </c>
      <c r="E229">
        <f t="shared" si="43"/>
        <v>0.70042040475693723</v>
      </c>
      <c r="F229">
        <v>2.7090000000000001</v>
      </c>
      <c r="G229">
        <f t="shared" si="44"/>
        <v>0.71852806287739213</v>
      </c>
      <c r="H229">
        <v>2.7189999999999999</v>
      </c>
    </row>
    <row r="230" spans="2:8" x14ac:dyDescent="0.25">
      <c r="B230">
        <v>948</v>
      </c>
      <c r="C230">
        <f t="shared" si="30"/>
        <v>0.34801759259259263</v>
      </c>
      <c r="D230">
        <v>3.5169999999999999</v>
      </c>
      <c r="E230">
        <f t="shared" si="43"/>
        <v>0.70042934556065017</v>
      </c>
      <c r="F230">
        <v>3.7090000000000001</v>
      </c>
      <c r="G230">
        <f t="shared" si="44"/>
        <v>0.71852856037494384</v>
      </c>
      <c r="H230">
        <v>3.7189999999999999</v>
      </c>
    </row>
    <row r="231" spans="2:8" x14ac:dyDescent="0.25">
      <c r="B231">
        <v>949</v>
      </c>
      <c r="C231">
        <f t="shared" ref="C231:C294" si="45">(B231-221)*0.517/(132+B231)</f>
        <v>0.34817391304347828</v>
      </c>
      <c r="D231">
        <v>4.5170000000000003</v>
      </c>
      <c r="E231">
        <f t="shared" si="43"/>
        <v>0.70043826774932338</v>
      </c>
      <c r="F231">
        <v>4.7089999999999996</v>
      </c>
      <c r="G231">
        <f t="shared" si="44"/>
        <v>0.71852905682471557</v>
      </c>
      <c r="H231">
        <v>4.7190000000000003</v>
      </c>
    </row>
    <row r="232" spans="2:8" x14ac:dyDescent="0.25">
      <c r="B232">
        <v>950</v>
      </c>
      <c r="C232">
        <f t="shared" si="45"/>
        <v>0.34832994454713495</v>
      </c>
      <c r="D232">
        <v>5.5170000000000003</v>
      </c>
      <c r="E232">
        <f t="shared" si="43"/>
        <v>0.70044717138103152</v>
      </c>
      <c r="F232">
        <v>5.7089999999999996</v>
      </c>
      <c r="G232">
        <f t="shared" si="44"/>
        <v>0.71852955223001358</v>
      </c>
      <c r="H232">
        <v>5.7190000000000003</v>
      </c>
    </row>
    <row r="233" spans="2:8" x14ac:dyDescent="0.25">
      <c r="B233">
        <v>951</v>
      </c>
      <c r="C233">
        <f t="shared" si="45"/>
        <v>0.3484856879039705</v>
      </c>
      <c r="D233">
        <v>6.5170000000000003</v>
      </c>
      <c r="E233">
        <f t="shared" si="43"/>
        <v>0.70045605651360898</v>
      </c>
      <c r="F233">
        <v>6.7089999999999996</v>
      </c>
      <c r="G233">
        <f t="shared" si="44"/>
        <v>0.71853004659413089</v>
      </c>
      <c r="H233">
        <v>6.7190000000000003</v>
      </c>
    </row>
    <row r="234" spans="2:8" x14ac:dyDescent="0.25">
      <c r="B234">
        <v>952</v>
      </c>
      <c r="C234">
        <f t="shared" si="45"/>
        <v>0.34864114391143913</v>
      </c>
      <c r="D234">
        <v>7.5170000000000003</v>
      </c>
      <c r="E234">
        <f t="shared" si="43"/>
        <v>0.70046492320464915</v>
      </c>
      <c r="F234">
        <v>7.7089999999999996</v>
      </c>
      <c r="G234">
        <f t="shared" si="44"/>
        <v>0.7185305399203461</v>
      </c>
      <c r="H234">
        <v>7.7190000000000003</v>
      </c>
    </row>
    <row r="235" spans="2:8" x14ac:dyDescent="0.25">
      <c r="B235">
        <v>953</v>
      </c>
      <c r="C235">
        <f t="shared" si="45"/>
        <v>0.34879631336405531</v>
      </c>
      <c r="D235">
        <v>8.5169999999999995</v>
      </c>
      <c r="E235">
        <f t="shared" si="43"/>
        <v>0.70047377151150736</v>
      </c>
      <c r="F235">
        <v>8.7089999999999996</v>
      </c>
      <c r="G235">
        <f t="shared" si="44"/>
        <v>0.71853103221192471</v>
      </c>
      <c r="H235">
        <v>8.7189999999999994</v>
      </c>
    </row>
    <row r="236" spans="2:8" x14ac:dyDescent="0.25">
      <c r="B236">
        <v>954</v>
      </c>
      <c r="C236">
        <f t="shared" si="45"/>
        <v>0.34895119705340699</v>
      </c>
      <c r="D236">
        <v>9.5169999999999995</v>
      </c>
      <c r="E236">
        <f t="shared" si="43"/>
        <v>0.7004826014913007</v>
      </c>
      <c r="F236">
        <v>9.7089999999999996</v>
      </c>
      <c r="G236">
        <f t="shared" si="44"/>
        <v>0.71853152347211768</v>
      </c>
      <c r="H236">
        <v>9.7189999999999994</v>
      </c>
    </row>
    <row r="237" spans="2:8" x14ac:dyDescent="0.25">
      <c r="B237">
        <v>955</v>
      </c>
      <c r="C237">
        <f t="shared" si="45"/>
        <v>0.3491057957681693</v>
      </c>
      <c r="D237">
        <v>10.516999999999999</v>
      </c>
      <c r="E237">
        <f t="shared" si="43"/>
        <v>0.70049141320091035</v>
      </c>
      <c r="F237">
        <v>10.709</v>
      </c>
      <c r="G237">
        <f t="shared" si="44"/>
        <v>0.71853201370416342</v>
      </c>
      <c r="H237">
        <v>10.718999999999999</v>
      </c>
    </row>
    <row r="238" spans="2:8" x14ac:dyDescent="0.25">
      <c r="B238">
        <v>956</v>
      </c>
      <c r="C238">
        <f t="shared" si="45"/>
        <v>0.34926011029411763</v>
      </c>
      <c r="D238">
        <v>11.516999999999999</v>
      </c>
      <c r="E238">
        <f t="shared" si="43"/>
        <v>0.70050020669698221</v>
      </c>
      <c r="F238">
        <v>11.709</v>
      </c>
      <c r="G238">
        <f t="shared" si="44"/>
        <v>0.71853250291128568</v>
      </c>
      <c r="H238">
        <v>11.718999999999999</v>
      </c>
    </row>
    <row r="239" spans="2:8" x14ac:dyDescent="0.25">
      <c r="B239">
        <v>957</v>
      </c>
      <c r="C239">
        <f t="shared" si="45"/>
        <v>0.3494141414141414</v>
      </c>
      <c r="D239">
        <v>12.516999999999999</v>
      </c>
      <c r="E239">
        <f t="shared" si="43"/>
        <v>0.70050898203592804</v>
      </c>
      <c r="F239">
        <v>12.709</v>
      </c>
      <c r="G239">
        <f t="shared" si="44"/>
        <v>0.71853299109669577</v>
      </c>
      <c r="H239">
        <v>12.718999999999999</v>
      </c>
    </row>
    <row r="240" spans="2:8" x14ac:dyDescent="0.25">
      <c r="B240">
        <v>958</v>
      </c>
      <c r="C240">
        <f t="shared" si="45"/>
        <v>0.34956788990825688</v>
      </c>
      <c r="D240">
        <v>13.516999999999999</v>
      </c>
      <c r="E240">
        <f t="shared" si="43"/>
        <v>0.70051773927392735</v>
      </c>
      <c r="F240">
        <v>13.709</v>
      </c>
      <c r="G240">
        <f t="shared" si="44"/>
        <v>0.71853347826359093</v>
      </c>
      <c r="H240">
        <v>13.718999999999999</v>
      </c>
    </row>
    <row r="241" spans="2:8" x14ac:dyDescent="0.25">
      <c r="B241">
        <v>959</v>
      </c>
      <c r="C241">
        <f t="shared" si="45"/>
        <v>0.34972135655362052</v>
      </c>
      <c r="D241">
        <v>14.516999999999999</v>
      </c>
      <c r="E241">
        <f t="shared" si="43"/>
        <v>0.70052647846692762</v>
      </c>
      <c r="F241">
        <v>14.709</v>
      </c>
      <c r="G241">
        <f t="shared" si="44"/>
        <v>0.71853396441515516</v>
      </c>
      <c r="H241">
        <v>14.718999999999999</v>
      </c>
    </row>
    <row r="242" spans="2:8" x14ac:dyDescent="0.25">
      <c r="B242">
        <v>960</v>
      </c>
      <c r="C242">
        <f t="shared" si="45"/>
        <v>0.34987454212454211</v>
      </c>
      <c r="D242">
        <v>15.516999999999999</v>
      </c>
      <c r="E242">
        <f t="shared" si="43"/>
        <v>0.70053519967064637</v>
      </c>
      <c r="F242">
        <v>15.709</v>
      </c>
      <c r="G242">
        <f t="shared" si="44"/>
        <v>0.71853444955455947</v>
      </c>
      <c r="H242">
        <v>15.718999999999999</v>
      </c>
    </row>
    <row r="243" spans="2:8" x14ac:dyDescent="0.25">
      <c r="B243">
        <v>961</v>
      </c>
      <c r="C243">
        <f t="shared" si="45"/>
        <v>0.35002744739249769</v>
      </c>
      <c r="D243">
        <v>16.516999999999999</v>
      </c>
      <c r="E243">
        <f t="shared" si="43"/>
        <v>0.70054390294057156</v>
      </c>
      <c r="F243">
        <v>16.709</v>
      </c>
      <c r="G243">
        <f t="shared" si="44"/>
        <v>0.71853493368496146</v>
      </c>
      <c r="H243">
        <v>16.719000000000001</v>
      </c>
    </row>
    <row r="244" spans="2:8" x14ac:dyDescent="0.25">
      <c r="B244">
        <v>962</v>
      </c>
      <c r="C244">
        <f t="shared" si="45"/>
        <v>0.35018007312614263</v>
      </c>
      <c r="D244">
        <v>17.516999999999999</v>
      </c>
      <c r="E244">
        <f t="shared" si="43"/>
        <v>0.70055258833196388</v>
      </c>
      <c r="F244">
        <v>17.709</v>
      </c>
      <c r="G244">
        <f t="shared" si="44"/>
        <v>0.71853541680950572</v>
      </c>
      <c r="H244">
        <v>17.719000000000001</v>
      </c>
    </row>
    <row r="245" spans="2:8" x14ac:dyDescent="0.25">
      <c r="B245">
        <v>963</v>
      </c>
      <c r="C245">
        <f t="shared" si="45"/>
        <v>0.3503324200913242</v>
      </c>
      <c r="D245">
        <v>18.516999999999999</v>
      </c>
      <c r="E245">
        <f t="shared" si="43"/>
        <v>0.70056125589985629</v>
      </c>
      <c r="F245">
        <v>18.709</v>
      </c>
      <c r="G245">
        <f t="shared" si="44"/>
        <v>0.71853589893132364</v>
      </c>
      <c r="H245">
        <v>18.719000000000001</v>
      </c>
    </row>
    <row r="246" spans="2:8" x14ac:dyDescent="0.25">
      <c r="B246">
        <v>964</v>
      </c>
      <c r="C246">
        <f t="shared" si="45"/>
        <v>0.35048448905109492</v>
      </c>
      <c r="D246">
        <v>19.516999999999999</v>
      </c>
      <c r="E246">
        <f t="shared" si="43"/>
        <v>0.70056990569905697</v>
      </c>
      <c r="F246">
        <v>19.709</v>
      </c>
      <c r="G246">
        <f t="shared" si="44"/>
        <v>0.71853638005353393</v>
      </c>
      <c r="H246">
        <v>19.719000000000001</v>
      </c>
    </row>
    <row r="247" spans="2:8" x14ac:dyDescent="0.25">
      <c r="B247">
        <v>965</v>
      </c>
      <c r="C247">
        <f t="shared" si="45"/>
        <v>0.35063628076572473</v>
      </c>
      <c r="D247">
        <v>20.516999999999999</v>
      </c>
      <c r="E247">
        <f t="shared" si="43"/>
        <v>0.70057853778414902</v>
      </c>
      <c r="F247">
        <v>20.709</v>
      </c>
      <c r="G247">
        <f t="shared" si="44"/>
        <v>0.7185368601792419</v>
      </c>
      <c r="H247">
        <v>20.719000000000001</v>
      </c>
    </row>
    <row r="248" spans="2:8" x14ac:dyDescent="0.25">
      <c r="B248">
        <v>966</v>
      </c>
      <c r="C248">
        <f t="shared" si="45"/>
        <v>0.35078779599271404</v>
      </c>
      <c r="D248">
        <v>21.516999999999999</v>
      </c>
      <c r="E248">
        <f t="shared" si="43"/>
        <v>0.70058715220949264</v>
      </c>
      <c r="F248">
        <v>21.709</v>
      </c>
      <c r="G248">
        <f t="shared" si="44"/>
        <v>0.71853733931154062</v>
      </c>
      <c r="H248">
        <v>21.719000000000001</v>
      </c>
    </row>
    <row r="249" spans="2:8" x14ac:dyDescent="0.25">
      <c r="B249">
        <v>967</v>
      </c>
      <c r="C249">
        <f t="shared" si="45"/>
        <v>0.35093903548680622</v>
      </c>
      <c r="D249">
        <v>22.516999999999999</v>
      </c>
      <c r="E249">
        <f t="shared" si="43"/>
        <v>0.70059574902922539</v>
      </c>
      <c r="F249">
        <v>22.709</v>
      </c>
      <c r="G249">
        <f t="shared" si="44"/>
        <v>0.71853781745350975</v>
      </c>
      <c r="H249">
        <v>22.719000000000001</v>
      </c>
    </row>
    <row r="250" spans="2:8" x14ac:dyDescent="0.25">
      <c r="B250">
        <v>968</v>
      </c>
      <c r="C250">
        <f t="shared" si="45"/>
        <v>0.35109000000000001</v>
      </c>
      <c r="D250">
        <v>23.516999999999999</v>
      </c>
      <c r="E250">
        <f t="shared" si="43"/>
        <v>0.70060432829726416</v>
      </c>
      <c r="F250">
        <v>23.709</v>
      </c>
      <c r="G250">
        <f t="shared" si="44"/>
        <v>0.71853829460821661</v>
      </c>
      <c r="H250">
        <v>23.719000000000001</v>
      </c>
    </row>
    <row r="251" spans="2:8" x14ac:dyDescent="0.25">
      <c r="B251">
        <v>969</v>
      </c>
      <c r="C251">
        <f t="shared" si="45"/>
        <v>0.35124069028156224</v>
      </c>
      <c r="D251">
        <v>24.516999999999999</v>
      </c>
      <c r="E251">
        <f t="shared" si="43"/>
        <v>0.70061289006730565</v>
      </c>
      <c r="F251">
        <v>24.709</v>
      </c>
      <c r="G251">
        <f t="shared" si="44"/>
        <v>0.71853877077871586</v>
      </c>
      <c r="H251">
        <v>24.719000000000001</v>
      </c>
    </row>
    <row r="252" spans="2:8" x14ac:dyDescent="0.25">
      <c r="B252">
        <v>970</v>
      </c>
      <c r="C252">
        <f t="shared" si="45"/>
        <v>0.35139110707803994</v>
      </c>
      <c r="D252">
        <v>25.516999999999999</v>
      </c>
      <c r="E252">
        <f t="shared" si="43"/>
        <v>0.70062143439282809</v>
      </c>
      <c r="F252">
        <v>25.709</v>
      </c>
      <c r="G252">
        <f t="shared" si="44"/>
        <v>0.7185392459680493</v>
      </c>
      <c r="H252">
        <v>25.719000000000001</v>
      </c>
    </row>
    <row r="253" spans="2:8" x14ac:dyDescent="0.25">
      <c r="B253">
        <v>971</v>
      </c>
      <c r="C253">
        <f t="shared" si="45"/>
        <v>0.35154125113327289</v>
      </c>
      <c r="D253">
        <v>26.516999999999999</v>
      </c>
      <c r="E253">
        <f t="shared" si="43"/>
        <v>0.70062996132709132</v>
      </c>
      <c r="F253">
        <v>26.709</v>
      </c>
      <c r="G253">
        <f t="shared" si="44"/>
        <v>0.71853972017924672</v>
      </c>
      <c r="H253">
        <v>26.719000000000001</v>
      </c>
    </row>
    <row r="254" spans="2:8" x14ac:dyDescent="0.25">
      <c r="B254">
        <v>972</v>
      </c>
      <c r="C254">
        <f t="shared" si="45"/>
        <v>0.35169112318840579</v>
      </c>
      <c r="D254">
        <v>27.516999999999999</v>
      </c>
      <c r="E254">
        <f t="shared" si="43"/>
        <v>0.70063847092313936</v>
      </c>
      <c r="F254">
        <v>27.709</v>
      </c>
      <c r="G254">
        <f t="shared" si="44"/>
        <v>0.71854019341532471</v>
      </c>
      <c r="H254">
        <v>27.719000000000001</v>
      </c>
    </row>
    <row r="255" spans="2:8" x14ac:dyDescent="0.25">
      <c r="B255">
        <v>973</v>
      </c>
      <c r="C255">
        <f t="shared" si="45"/>
        <v>0.35184072398190047</v>
      </c>
      <c r="D255">
        <v>28.516999999999999</v>
      </c>
      <c r="E255">
        <f t="shared" si="43"/>
        <v>0.70064696323380049</v>
      </c>
      <c r="F255">
        <v>28.709</v>
      </c>
      <c r="G255">
        <f t="shared" si="44"/>
        <v>0.71854066567928832</v>
      </c>
      <c r="H255">
        <v>28.719000000000001</v>
      </c>
    </row>
    <row r="256" spans="2:8" x14ac:dyDescent="0.25">
      <c r="B256">
        <v>974</v>
      </c>
      <c r="C256">
        <f t="shared" si="45"/>
        <v>0.35199005424954793</v>
      </c>
      <c r="D256">
        <v>29.516999999999999</v>
      </c>
      <c r="E256">
        <f t="shared" si="43"/>
        <v>0.70065543831168819</v>
      </c>
      <c r="F256">
        <v>29.709</v>
      </c>
      <c r="G256">
        <f t="shared" si="44"/>
        <v>0.71854113697412947</v>
      </c>
      <c r="H256">
        <v>29.719000000000001</v>
      </c>
    </row>
    <row r="257" spans="2:8" x14ac:dyDescent="0.25">
      <c r="B257">
        <v>975</v>
      </c>
      <c r="C257">
        <f t="shared" si="45"/>
        <v>0.35213911472448056</v>
      </c>
      <c r="D257">
        <v>30.516999999999999</v>
      </c>
      <c r="E257">
        <f t="shared" si="43"/>
        <v>0.70066389620920333</v>
      </c>
      <c r="F257">
        <v>30.709</v>
      </c>
      <c r="G257">
        <f t="shared" si="44"/>
        <v>0.71854160730282834</v>
      </c>
      <c r="H257">
        <v>30.719000000000001</v>
      </c>
    </row>
    <row r="258" spans="2:8" x14ac:dyDescent="0.25">
      <c r="B258">
        <v>976</v>
      </c>
      <c r="C258">
        <f t="shared" si="45"/>
        <v>0.35228790613718414</v>
      </c>
      <c r="D258">
        <v>31.516999999999999</v>
      </c>
      <c r="E258">
        <f t="shared" si="43"/>
        <v>0.70067233697853371</v>
      </c>
      <c r="F258">
        <v>31.709</v>
      </c>
      <c r="G258">
        <f t="shared" si="44"/>
        <v>0.71854207666835279</v>
      </c>
      <c r="H258">
        <v>31.719000000000001</v>
      </c>
    </row>
    <row r="259" spans="2:8" x14ac:dyDescent="0.25">
      <c r="B259">
        <v>977</v>
      </c>
      <c r="C259">
        <f t="shared" si="45"/>
        <v>0.35243642921550949</v>
      </c>
      <c r="D259">
        <v>32.517000000000003</v>
      </c>
      <c r="E259">
        <f t="shared" si="43"/>
        <v>0.70068076067165685</v>
      </c>
      <c r="F259">
        <v>32.709000000000003</v>
      </c>
      <c r="G259">
        <f t="shared" si="44"/>
        <v>0.71854254507365833</v>
      </c>
      <c r="H259">
        <v>32.719000000000001</v>
      </c>
    </row>
    <row r="260" spans="2:8" x14ac:dyDescent="0.25">
      <c r="B260">
        <v>978</v>
      </c>
      <c r="C260">
        <f t="shared" si="45"/>
        <v>0.35258468468468473</v>
      </c>
      <c r="D260">
        <v>33.517000000000003</v>
      </c>
      <c r="E260">
        <f t="shared" si="43"/>
        <v>0.70068916734033948</v>
      </c>
      <c r="F260">
        <v>33.709000000000003</v>
      </c>
      <c r="G260">
        <f t="shared" si="44"/>
        <v>0.71854301252168873</v>
      </c>
      <c r="H260">
        <v>33.719000000000001</v>
      </c>
    </row>
    <row r="261" spans="2:8" x14ac:dyDescent="0.25">
      <c r="B261">
        <v>979</v>
      </c>
      <c r="C261">
        <f t="shared" si="45"/>
        <v>0.35273267326732677</v>
      </c>
      <c r="D261">
        <v>34.517000000000003</v>
      </c>
      <c r="E261">
        <f t="shared" si="43"/>
        <v>0.70069755703613967</v>
      </c>
      <c r="F261">
        <v>34.709000000000003</v>
      </c>
      <c r="G261">
        <f t="shared" si="44"/>
        <v>0.7185434790153753</v>
      </c>
      <c r="H261">
        <v>34.719000000000001</v>
      </c>
    </row>
    <row r="262" spans="2:8" x14ac:dyDescent="0.25">
      <c r="B262">
        <v>980</v>
      </c>
      <c r="C262">
        <f t="shared" si="45"/>
        <v>0.35288039568345325</v>
      </c>
      <c r="D262">
        <v>35.517000000000003</v>
      </c>
      <c r="E262">
        <f t="shared" si="43"/>
        <v>0.70070592981040736</v>
      </c>
      <c r="F262">
        <v>35.709000000000003</v>
      </c>
      <c r="G262">
        <f t="shared" si="44"/>
        <v>0.71854394455763793</v>
      </c>
      <c r="H262">
        <v>35.719000000000001</v>
      </c>
    </row>
    <row r="263" spans="2:8" x14ac:dyDescent="0.25">
      <c r="B263">
        <v>981</v>
      </c>
      <c r="C263">
        <f t="shared" si="45"/>
        <v>0.35302785265049419</v>
      </c>
      <c r="D263">
        <v>36.517000000000003</v>
      </c>
      <c r="E263">
        <f t="shared" si="43"/>
        <v>0.70071428571428573</v>
      </c>
      <c r="F263">
        <v>36.709000000000003</v>
      </c>
      <c r="G263">
        <f t="shared" si="44"/>
        <v>0.71854440915138407</v>
      </c>
      <c r="H263">
        <v>36.719000000000001</v>
      </c>
    </row>
    <row r="264" spans="2:8" x14ac:dyDescent="0.25">
      <c r="B264">
        <v>982</v>
      </c>
      <c r="C264">
        <f t="shared" si="45"/>
        <v>0.35317504488330342</v>
      </c>
      <c r="D264">
        <v>37.517000000000003</v>
      </c>
      <c r="E264">
        <f t="shared" si="43"/>
        <v>0.70072262479871172</v>
      </c>
      <c r="F264">
        <v>37.709000000000003</v>
      </c>
      <c r="G264">
        <f t="shared" si="44"/>
        <v>0.71854487279950996</v>
      </c>
      <c r="H264">
        <v>37.719000000000001</v>
      </c>
    </row>
    <row r="265" spans="2:8" x14ac:dyDescent="0.25">
      <c r="B265">
        <v>983</v>
      </c>
      <c r="C265">
        <f t="shared" si="45"/>
        <v>0.35332197309417041</v>
      </c>
      <c r="D265">
        <v>38.517000000000003</v>
      </c>
      <c r="E265">
        <f t="shared" si="43"/>
        <v>0.70073094711441786</v>
      </c>
      <c r="F265">
        <v>38.709000000000003</v>
      </c>
      <c r="G265">
        <f t="shared" si="44"/>
        <v>0.71854533550489919</v>
      </c>
      <c r="H265">
        <v>38.719000000000001</v>
      </c>
    </row>
    <row r="266" spans="2:8" x14ac:dyDescent="0.25">
      <c r="B266">
        <v>984</v>
      </c>
      <c r="C266">
        <f t="shared" si="45"/>
        <v>0.35346863799283157</v>
      </c>
      <c r="D266">
        <v>39.517000000000003</v>
      </c>
      <c r="E266">
        <f t="shared" si="43"/>
        <v>0.70073925271193238</v>
      </c>
      <c r="F266">
        <v>39.709000000000003</v>
      </c>
      <c r="G266">
        <f t="shared" si="44"/>
        <v>0.71854579727042456</v>
      </c>
      <c r="H266">
        <v>39.719000000000001</v>
      </c>
    </row>
    <row r="267" spans="2:8" x14ac:dyDescent="0.25">
      <c r="B267">
        <v>985</v>
      </c>
      <c r="C267">
        <f t="shared" si="45"/>
        <v>0.35361504028648166</v>
      </c>
      <c r="D267">
        <v>40.517000000000003</v>
      </c>
      <c r="E267">
        <f t="shared" si="43"/>
        <v>0.70074754164158137</v>
      </c>
      <c r="F267">
        <v>40.709000000000003</v>
      </c>
      <c r="G267">
        <f t="shared" si="44"/>
        <v>0.71854625809894657</v>
      </c>
      <c r="H267">
        <v>40.719000000000001</v>
      </c>
    </row>
    <row r="268" spans="2:8" x14ac:dyDescent="0.25">
      <c r="B268">
        <v>986</v>
      </c>
      <c r="C268">
        <f t="shared" si="45"/>
        <v>0.35376118067978535</v>
      </c>
      <c r="D268">
        <v>41.517000000000003</v>
      </c>
      <c r="E268">
        <f t="shared" si="43"/>
        <v>0.70075581395348829</v>
      </c>
      <c r="F268">
        <v>41.709000000000003</v>
      </c>
      <c r="G268">
        <f t="shared" si="44"/>
        <v>0.7185467179933146</v>
      </c>
      <c r="H268">
        <v>41.719000000000001</v>
      </c>
    </row>
    <row r="269" spans="2:8" x14ac:dyDescent="0.25">
      <c r="B269">
        <v>987</v>
      </c>
      <c r="C269">
        <f t="shared" si="45"/>
        <v>0.3539070598748883</v>
      </c>
      <c r="D269">
        <v>42.517000000000003</v>
      </c>
      <c r="E269">
        <f t="shared" si="43"/>
        <v>0.70076406969757665</v>
      </c>
      <c r="F269">
        <v>42.709000000000003</v>
      </c>
      <c r="G269">
        <f t="shared" si="44"/>
        <v>0.71854717695636594</v>
      </c>
      <c r="H269">
        <v>42.719000000000001</v>
      </c>
    </row>
    <row r="270" spans="2:8" x14ac:dyDescent="0.25">
      <c r="B270">
        <v>988</v>
      </c>
      <c r="C270">
        <f t="shared" si="45"/>
        <v>0.35405267857142858</v>
      </c>
      <c r="D270">
        <v>43.517000000000003</v>
      </c>
      <c r="E270">
        <f t="shared" si="43"/>
        <v>0.70077230892356934</v>
      </c>
      <c r="F270">
        <v>43.709000000000003</v>
      </c>
      <c r="G270">
        <f t="shared" si="44"/>
        <v>0.71854763499092678</v>
      </c>
      <c r="H270">
        <v>43.719000000000001</v>
      </c>
    </row>
    <row r="271" spans="2:8" x14ac:dyDescent="0.25">
      <c r="B271">
        <v>989</v>
      </c>
      <c r="C271">
        <f t="shared" si="45"/>
        <v>0.35419803746654777</v>
      </c>
      <c r="D271">
        <v>44.517000000000003</v>
      </c>
      <c r="E271">
        <f t="shared" si="43"/>
        <v>0.7007805316809913</v>
      </c>
      <c r="F271">
        <v>44.709000000000003</v>
      </c>
      <c r="G271">
        <f t="shared" si="44"/>
        <v>0.71854809209981185</v>
      </c>
      <c r="H271">
        <v>44.719000000000001</v>
      </c>
    </row>
    <row r="272" spans="2:8" x14ac:dyDescent="0.25">
      <c r="B272">
        <v>990</v>
      </c>
      <c r="C272">
        <f t="shared" si="45"/>
        <v>0.35434313725490202</v>
      </c>
      <c r="D272">
        <v>45.517000000000003</v>
      </c>
      <c r="E272">
        <f t="shared" si="43"/>
        <v>0.7007887380191693</v>
      </c>
      <c r="F272">
        <v>45.709000000000003</v>
      </c>
      <c r="G272">
        <f t="shared" si="44"/>
        <v>0.71854854828582448</v>
      </c>
      <c r="H272">
        <v>45.719000000000001</v>
      </c>
    </row>
    <row r="273" spans="2:8" x14ac:dyDescent="0.25">
      <c r="B273">
        <v>991</v>
      </c>
      <c r="C273">
        <f t="shared" si="45"/>
        <v>0.35448797862867321</v>
      </c>
      <c r="D273">
        <v>46.517000000000003</v>
      </c>
      <c r="E273">
        <f t="shared" si="43"/>
        <v>0.70079692798723314</v>
      </c>
      <c r="F273">
        <v>46.709000000000003</v>
      </c>
      <c r="G273">
        <f t="shared" si="44"/>
        <v>0.71854900355175666</v>
      </c>
      <c r="H273">
        <v>46.719000000000001</v>
      </c>
    </row>
    <row r="274" spans="2:8" x14ac:dyDescent="0.25">
      <c r="B274">
        <v>992</v>
      </c>
      <c r="C274">
        <f t="shared" si="45"/>
        <v>0.35463256227758011</v>
      </c>
      <c r="D274">
        <v>47.517000000000003</v>
      </c>
      <c r="E274">
        <f t="shared" si="43"/>
        <v>0.70080510163411713</v>
      </c>
      <c r="F274">
        <v>47.709000000000003</v>
      </c>
      <c r="G274">
        <f t="shared" si="44"/>
        <v>0.71854945790038904</v>
      </c>
      <c r="H274">
        <v>47.719000000000001</v>
      </c>
    </row>
    <row r="275" spans="2:8" x14ac:dyDescent="0.25">
      <c r="B275">
        <v>993</v>
      </c>
      <c r="C275">
        <f t="shared" si="45"/>
        <v>0.35477688888888892</v>
      </c>
      <c r="D275">
        <v>48.517000000000003</v>
      </c>
      <c r="E275">
        <f t="shared" si="43"/>
        <v>0.70081325900856051</v>
      </c>
      <c r="F275">
        <v>48.709000000000003</v>
      </c>
      <c r="G275">
        <f t="shared" si="44"/>
        <v>0.71854991133449142</v>
      </c>
      <c r="H275">
        <v>48.719000000000001</v>
      </c>
    </row>
    <row r="276" spans="2:8" x14ac:dyDescent="0.25">
      <c r="B276">
        <v>994</v>
      </c>
      <c r="C276">
        <f t="shared" si="45"/>
        <v>0.35492095914742455</v>
      </c>
      <c r="D276">
        <v>49.517000000000003</v>
      </c>
      <c r="E276">
        <f t="shared" si="43"/>
        <v>0.70082140015910899</v>
      </c>
      <c r="F276">
        <v>49.709000000000003</v>
      </c>
      <c r="G276">
        <f t="shared" si="44"/>
        <v>0.71855036385682192</v>
      </c>
      <c r="H276">
        <v>49.719000000000001</v>
      </c>
    </row>
    <row r="277" spans="2:8" x14ac:dyDescent="0.25">
      <c r="B277">
        <v>995</v>
      </c>
      <c r="C277">
        <f t="shared" si="45"/>
        <v>0.35506477373558121</v>
      </c>
      <c r="D277">
        <v>50.517000000000003</v>
      </c>
      <c r="E277">
        <f t="shared" si="43"/>
        <v>0.70082952513411478</v>
      </c>
      <c r="F277">
        <v>50.709000000000003</v>
      </c>
      <c r="G277">
        <f t="shared" si="44"/>
        <v>0.71855081547012822</v>
      </c>
      <c r="H277">
        <v>50.719000000000001</v>
      </c>
    </row>
    <row r="278" spans="2:8" x14ac:dyDescent="0.25">
      <c r="B278">
        <v>996</v>
      </c>
      <c r="C278">
        <f t="shared" si="45"/>
        <v>0.35520833333333335</v>
      </c>
      <c r="D278">
        <v>51.517000000000003</v>
      </c>
      <c r="E278">
        <f t="shared" si="43"/>
        <v>0.70083763398173871</v>
      </c>
      <c r="F278">
        <v>51.709000000000003</v>
      </c>
      <c r="G278">
        <f t="shared" si="44"/>
        <v>0.71855126617714649</v>
      </c>
      <c r="H278">
        <v>51.719000000000001</v>
      </c>
    </row>
    <row r="279" spans="2:8" x14ac:dyDescent="0.25">
      <c r="B279">
        <v>997</v>
      </c>
      <c r="C279">
        <f t="shared" si="45"/>
        <v>0.35535163861824626</v>
      </c>
      <c r="D279">
        <v>52.517000000000003</v>
      </c>
      <c r="E279">
        <f t="shared" si="43"/>
        <v>0.70084572674995038</v>
      </c>
      <c r="F279">
        <v>52.709000000000003</v>
      </c>
      <c r="G279">
        <f t="shared" si="44"/>
        <v>0.71855171598060186</v>
      </c>
      <c r="H279">
        <v>52.719000000000001</v>
      </c>
    </row>
    <row r="280" spans="2:8" x14ac:dyDescent="0.25">
      <c r="B280">
        <v>998</v>
      </c>
      <c r="C280">
        <f t="shared" si="45"/>
        <v>0.35549469026548675</v>
      </c>
      <c r="D280">
        <v>53.517000000000003</v>
      </c>
      <c r="E280">
        <f t="shared" si="43"/>
        <v>0.70085380348652926</v>
      </c>
      <c r="F280">
        <v>53.709000000000003</v>
      </c>
      <c r="G280">
        <f t="shared" si="44"/>
        <v>0.71855216488320905</v>
      </c>
      <c r="H280">
        <v>53.719000000000001</v>
      </c>
    </row>
    <row r="281" spans="2:8" x14ac:dyDescent="0.25">
      <c r="B281">
        <v>999</v>
      </c>
      <c r="C281">
        <f t="shared" si="45"/>
        <v>0.35563748894783376</v>
      </c>
      <c r="D281">
        <v>54.517000000000003</v>
      </c>
      <c r="E281">
        <f t="shared" si="43"/>
        <v>0.70086186423906582</v>
      </c>
      <c r="F281">
        <v>54.709000000000003</v>
      </c>
      <c r="G281">
        <f t="shared" si="44"/>
        <v>0.71855261288767147</v>
      </c>
      <c r="H281">
        <v>54.719000000000001</v>
      </c>
    </row>
    <row r="282" spans="2:8" x14ac:dyDescent="0.25">
      <c r="B282">
        <v>1000</v>
      </c>
      <c r="C282">
        <f t="shared" si="45"/>
        <v>0.35578003533568903</v>
      </c>
      <c r="D282">
        <v>55.517000000000003</v>
      </c>
      <c r="E282">
        <f t="shared" si="43"/>
        <v>0.70086990905496238</v>
      </c>
      <c r="F282">
        <v>55.709000000000003</v>
      </c>
      <c r="G282">
        <f t="shared" si="44"/>
        <v>0.71855305999668206</v>
      </c>
      <c r="H282">
        <v>55.719000000000001</v>
      </c>
    </row>
    <row r="283" spans="2:8" x14ac:dyDescent="0.25">
      <c r="B283">
        <v>1001</v>
      </c>
      <c r="C283">
        <f t="shared" si="45"/>
        <v>0.35592233009708735</v>
      </c>
      <c r="D283">
        <v>56.517000000000003</v>
      </c>
      <c r="E283">
        <f t="shared" si="43"/>
        <v>0.70087793798143383</v>
      </c>
      <c r="F283">
        <v>56.709000000000003</v>
      </c>
      <c r="G283">
        <f t="shared" si="44"/>
        <v>0.71855350621292258</v>
      </c>
      <c r="H283">
        <v>56.719000000000001</v>
      </c>
    </row>
    <row r="284" spans="2:8" x14ac:dyDescent="0.25">
      <c r="B284">
        <v>1002</v>
      </c>
      <c r="C284">
        <f t="shared" si="45"/>
        <v>0.35606437389770723</v>
      </c>
      <c r="D284">
        <v>57.517000000000003</v>
      </c>
      <c r="E284">
        <f t="shared" si="43"/>
        <v>0.70088595106550911</v>
      </c>
      <c r="F284">
        <v>57.709000000000003</v>
      </c>
      <c r="G284">
        <f t="shared" si="44"/>
        <v>0.71855395153906454</v>
      </c>
      <c r="H284">
        <v>57.719000000000001</v>
      </c>
    </row>
    <row r="285" spans="2:8" x14ac:dyDescent="0.25">
      <c r="B285">
        <v>1003</v>
      </c>
      <c r="C285">
        <f t="shared" si="45"/>
        <v>0.35620616740088107</v>
      </c>
      <c r="D285">
        <v>58.517000000000003</v>
      </c>
      <c r="E285">
        <f t="shared" si="43"/>
        <v>0.70089394835403107</v>
      </c>
      <c r="F285">
        <v>58.709000000000003</v>
      </c>
      <c r="G285">
        <f t="shared" si="44"/>
        <v>0.71855439597776849</v>
      </c>
      <c r="H285">
        <v>58.719000000000001</v>
      </c>
    </row>
    <row r="286" spans="2:8" x14ac:dyDescent="0.25">
      <c r="B286">
        <v>1004</v>
      </c>
      <c r="C286">
        <f t="shared" si="45"/>
        <v>0.35634771126760567</v>
      </c>
      <c r="D286">
        <v>59.517000000000003</v>
      </c>
      <c r="E286">
        <f t="shared" si="43"/>
        <v>0.70090192989365896</v>
      </c>
      <c r="F286">
        <v>59.709000000000003</v>
      </c>
      <c r="G286">
        <f t="shared" si="44"/>
        <v>0.71855483953168453</v>
      </c>
      <c r="H286">
        <v>59.719000000000001</v>
      </c>
    </row>
    <row r="287" spans="2:8" x14ac:dyDescent="0.25">
      <c r="B287">
        <v>1005</v>
      </c>
      <c r="C287">
        <f t="shared" si="45"/>
        <v>0.35648900615655238</v>
      </c>
      <c r="D287">
        <v>60.517000000000003</v>
      </c>
      <c r="E287">
        <f t="shared" si="43"/>
        <v>0.70090989573086759</v>
      </c>
      <c r="F287">
        <v>60.709000000000003</v>
      </c>
      <c r="G287">
        <f t="shared" si="44"/>
        <v>0.71855528220345222</v>
      </c>
      <c r="H287">
        <v>60.719000000000001</v>
      </c>
    </row>
    <row r="288" spans="2:8" x14ac:dyDescent="0.25">
      <c r="B288">
        <v>1006</v>
      </c>
      <c r="C288">
        <f t="shared" si="45"/>
        <v>0.35663005272407733</v>
      </c>
      <c r="D288">
        <v>61.517000000000003</v>
      </c>
      <c r="E288">
        <f t="shared" si="43"/>
        <v>0.70091784591194972</v>
      </c>
      <c r="F288">
        <v>61.709000000000003</v>
      </c>
      <c r="G288">
        <f t="shared" si="44"/>
        <v>0.71855572399570045</v>
      </c>
      <c r="H288">
        <v>61.719000000000001</v>
      </c>
    </row>
    <row r="289" spans="2:8" x14ac:dyDescent="0.25">
      <c r="B289">
        <v>1007</v>
      </c>
      <c r="C289">
        <f t="shared" si="45"/>
        <v>0.35677085162423178</v>
      </c>
      <c r="D289">
        <v>62.517000000000003</v>
      </c>
      <c r="E289">
        <f t="shared" si="43"/>
        <v>0.7009257804830159</v>
      </c>
      <c r="F289">
        <v>62.709000000000003</v>
      </c>
      <c r="G289">
        <f t="shared" si="44"/>
        <v>0.71855616491104801</v>
      </c>
      <c r="H289">
        <v>62.719000000000001</v>
      </c>
    </row>
    <row r="290" spans="2:8" x14ac:dyDescent="0.25">
      <c r="B290">
        <v>1008</v>
      </c>
      <c r="C290">
        <f t="shared" si="45"/>
        <v>0.35691140350877193</v>
      </c>
      <c r="D290">
        <v>63.517000000000003</v>
      </c>
      <c r="E290">
        <f t="shared" si="43"/>
        <v>0.70093369948999595</v>
      </c>
      <c r="F290">
        <v>63.709000000000003</v>
      </c>
      <c r="G290">
        <f t="shared" si="44"/>
        <v>0.71855660495210294</v>
      </c>
      <c r="H290">
        <v>63.719000000000001</v>
      </c>
    </row>
    <row r="291" spans="2:8" x14ac:dyDescent="0.25">
      <c r="B291">
        <v>1009</v>
      </c>
      <c r="C291">
        <f t="shared" si="45"/>
        <v>0.35705170902716915</v>
      </c>
      <c r="D291">
        <v>64.516999999999996</v>
      </c>
      <c r="E291">
        <f t="shared" si="43"/>
        <v>0.70094160297863994</v>
      </c>
      <c r="F291">
        <v>64.709000000000003</v>
      </c>
      <c r="G291">
        <f t="shared" si="44"/>
        <v>0.71855704412146326</v>
      </c>
      <c r="H291">
        <v>64.718999999999994</v>
      </c>
    </row>
    <row r="292" spans="2:8" x14ac:dyDescent="0.25">
      <c r="B292">
        <v>1010</v>
      </c>
      <c r="C292">
        <f t="shared" si="45"/>
        <v>0.35719176882661996</v>
      </c>
      <c r="D292">
        <v>65.516999999999996</v>
      </c>
      <c r="E292">
        <f t="shared" ref="E292:E355" si="46">B292*0.709/(11.6+B292)</f>
        <v>0.70094949099451831</v>
      </c>
      <c r="F292">
        <v>65.709000000000003</v>
      </c>
      <c r="G292">
        <f t="shared" ref="G292:G355" si="47">0.719*B292/(B292+0.622)</f>
        <v>0.71855748242171646</v>
      </c>
      <c r="H292">
        <v>65.718999999999994</v>
      </c>
    </row>
    <row r="293" spans="2:8" x14ac:dyDescent="0.25">
      <c r="B293">
        <v>1011</v>
      </c>
      <c r="C293">
        <f t="shared" si="45"/>
        <v>0.35733158355205602</v>
      </c>
      <c r="D293">
        <v>66.516999999999996</v>
      </c>
      <c r="E293">
        <f t="shared" si="46"/>
        <v>0.70095736358302363</v>
      </c>
      <c r="F293">
        <v>66.709000000000003</v>
      </c>
      <c r="G293">
        <f t="shared" si="47"/>
        <v>0.71855791985544015</v>
      </c>
      <c r="H293">
        <v>66.718999999999994</v>
      </c>
    </row>
    <row r="294" spans="2:8" x14ac:dyDescent="0.25">
      <c r="B294">
        <v>1012</v>
      </c>
      <c r="C294">
        <f t="shared" si="45"/>
        <v>0.35747115384615386</v>
      </c>
      <c r="D294">
        <v>67.516999999999996</v>
      </c>
      <c r="E294">
        <f t="shared" si="46"/>
        <v>0.70096522078937074</v>
      </c>
      <c r="F294">
        <v>67.709000000000003</v>
      </c>
      <c r="G294">
        <f t="shared" si="47"/>
        <v>0.71855835642520105</v>
      </c>
      <c r="H294">
        <v>67.718999999999994</v>
      </c>
    </row>
    <row r="295" spans="2:8" x14ac:dyDescent="0.25">
      <c r="B295">
        <v>1013</v>
      </c>
      <c r="C295">
        <f t="shared" ref="C295:C358" si="48">(B295-221)*0.517/(132+B295)</f>
        <v>0.35761048034934495</v>
      </c>
      <c r="D295">
        <v>68.516999999999996</v>
      </c>
      <c r="E295">
        <f t="shared" si="46"/>
        <v>0.70097306265859849</v>
      </c>
      <c r="F295">
        <v>68.709000000000003</v>
      </c>
      <c r="G295">
        <f t="shared" si="47"/>
        <v>0.71855879213355667</v>
      </c>
      <c r="H295">
        <v>68.718999999999994</v>
      </c>
    </row>
    <row r="296" spans="2:8" x14ac:dyDescent="0.25">
      <c r="B296">
        <v>1014</v>
      </c>
      <c r="C296">
        <f t="shared" si="48"/>
        <v>0.35774956369982547</v>
      </c>
      <c r="D296">
        <v>69.516999999999996</v>
      </c>
      <c r="E296">
        <f t="shared" si="46"/>
        <v>0.70098088923556945</v>
      </c>
      <c r="F296">
        <v>69.709000000000003</v>
      </c>
      <c r="G296">
        <f t="shared" si="47"/>
        <v>0.71855922698305374</v>
      </c>
      <c r="H296">
        <v>69.718999999999994</v>
      </c>
    </row>
    <row r="297" spans="2:8" x14ac:dyDescent="0.25">
      <c r="B297">
        <v>1015</v>
      </c>
      <c r="C297">
        <f t="shared" si="48"/>
        <v>0.3578884045335658</v>
      </c>
      <c r="D297">
        <v>70.516999999999996</v>
      </c>
      <c r="E297">
        <f t="shared" si="46"/>
        <v>0.70098870056497176</v>
      </c>
      <c r="F297">
        <v>70.709000000000003</v>
      </c>
      <c r="G297">
        <f t="shared" si="47"/>
        <v>0.71855966097622936</v>
      </c>
      <c r="H297">
        <v>70.718999999999994</v>
      </c>
    </row>
    <row r="298" spans="2:8" x14ac:dyDescent="0.25">
      <c r="B298">
        <v>1016</v>
      </c>
      <c r="C298">
        <f t="shared" si="48"/>
        <v>0.35802700348432054</v>
      </c>
      <c r="D298">
        <v>71.516999999999996</v>
      </c>
      <c r="E298">
        <f t="shared" si="46"/>
        <v>0.70099649669131958</v>
      </c>
      <c r="F298">
        <v>71.709000000000003</v>
      </c>
      <c r="G298">
        <f t="shared" si="47"/>
        <v>0.71856009411561039</v>
      </c>
      <c r="H298">
        <v>71.718999999999994</v>
      </c>
    </row>
    <row r="299" spans="2:8" x14ac:dyDescent="0.25">
      <c r="B299">
        <v>1017</v>
      </c>
      <c r="C299">
        <f t="shared" si="48"/>
        <v>0.35816536118363795</v>
      </c>
      <c r="D299">
        <v>72.516999999999996</v>
      </c>
      <c r="E299">
        <f t="shared" si="46"/>
        <v>0.70100427765895401</v>
      </c>
      <c r="F299">
        <v>72.709000000000003</v>
      </c>
      <c r="G299">
        <f t="shared" si="47"/>
        <v>0.71856052640371371</v>
      </c>
      <c r="H299">
        <v>72.718999999999994</v>
      </c>
    </row>
    <row r="300" spans="2:8" x14ac:dyDescent="0.25">
      <c r="B300">
        <v>1018</v>
      </c>
      <c r="C300">
        <f t="shared" si="48"/>
        <v>0.35830347826086961</v>
      </c>
      <c r="D300">
        <v>73.516999999999996</v>
      </c>
      <c r="E300">
        <f t="shared" si="46"/>
        <v>0.70101204351204349</v>
      </c>
      <c r="F300">
        <v>73.709000000000003</v>
      </c>
      <c r="G300">
        <f t="shared" si="47"/>
        <v>0.71856095784304685</v>
      </c>
      <c r="H300">
        <v>73.718999999999994</v>
      </c>
    </row>
    <row r="301" spans="2:8" x14ac:dyDescent="0.25">
      <c r="B301">
        <v>1019</v>
      </c>
      <c r="C301">
        <f t="shared" si="48"/>
        <v>0.35844135534317989</v>
      </c>
      <c r="D301">
        <v>74.516999999999996</v>
      </c>
      <c r="E301">
        <f t="shared" si="46"/>
        <v>0.70101979429458572</v>
      </c>
      <c r="F301">
        <v>74.709000000000003</v>
      </c>
      <c r="G301">
        <f t="shared" si="47"/>
        <v>0.71856138843610673</v>
      </c>
      <c r="H301">
        <v>74.718999999999994</v>
      </c>
    </row>
    <row r="302" spans="2:8" x14ac:dyDescent="0.25">
      <c r="B302">
        <v>1020</v>
      </c>
      <c r="C302">
        <f t="shared" si="48"/>
        <v>0.35857899305555557</v>
      </c>
      <c r="D302">
        <v>75.516999999999996</v>
      </c>
      <c r="E302">
        <f t="shared" si="46"/>
        <v>0.70102753005040719</v>
      </c>
      <c r="F302">
        <v>75.709000000000003</v>
      </c>
      <c r="G302">
        <f t="shared" si="47"/>
        <v>0.71856181818538112</v>
      </c>
      <c r="H302">
        <v>75.718999999999994</v>
      </c>
    </row>
    <row r="303" spans="2:8" x14ac:dyDescent="0.25">
      <c r="B303">
        <v>1021</v>
      </c>
      <c r="C303">
        <f t="shared" si="48"/>
        <v>0.35871639202081529</v>
      </c>
      <c r="D303">
        <v>76.516999999999996</v>
      </c>
      <c r="E303">
        <f t="shared" si="46"/>
        <v>0.70103525082316487</v>
      </c>
      <c r="F303">
        <v>76.709000000000003</v>
      </c>
      <c r="G303">
        <f t="shared" si="47"/>
        <v>0.71856224709334759</v>
      </c>
      <c r="H303">
        <v>76.718999999999994</v>
      </c>
    </row>
    <row r="304" spans="2:8" x14ac:dyDescent="0.25">
      <c r="B304">
        <v>1022</v>
      </c>
      <c r="C304">
        <f t="shared" si="48"/>
        <v>0.35885355285961873</v>
      </c>
      <c r="D304">
        <v>77.516999999999996</v>
      </c>
      <c r="E304">
        <f t="shared" si="46"/>
        <v>0.70104295665634675</v>
      </c>
      <c r="F304">
        <v>77.709000000000003</v>
      </c>
      <c r="G304">
        <f t="shared" si="47"/>
        <v>0.71856267516247452</v>
      </c>
      <c r="H304">
        <v>77.718999999999994</v>
      </c>
    </row>
    <row r="305" spans="2:8" x14ac:dyDescent="0.25">
      <c r="B305">
        <v>1023</v>
      </c>
      <c r="C305">
        <f t="shared" si="48"/>
        <v>0.35899047619047619</v>
      </c>
      <c r="D305">
        <v>78.516999999999996</v>
      </c>
      <c r="E305">
        <f t="shared" si="46"/>
        <v>0.70105064759327285</v>
      </c>
      <c r="F305">
        <v>78.709000000000003</v>
      </c>
      <c r="G305">
        <f t="shared" si="47"/>
        <v>0.71856310239522003</v>
      </c>
      <c r="H305">
        <v>78.718999999999994</v>
      </c>
    </row>
    <row r="306" spans="2:8" x14ac:dyDescent="0.25">
      <c r="B306">
        <v>1024</v>
      </c>
      <c r="C306">
        <f t="shared" si="48"/>
        <v>0.3591271626297578</v>
      </c>
      <c r="D306">
        <v>79.516999999999996</v>
      </c>
      <c r="E306">
        <f t="shared" si="46"/>
        <v>0.70105832367709542</v>
      </c>
      <c r="F306">
        <v>79.709000000000003</v>
      </c>
      <c r="G306">
        <f t="shared" si="47"/>
        <v>0.71856352879403318</v>
      </c>
      <c r="H306">
        <v>79.718999999999994</v>
      </c>
    </row>
    <row r="307" spans="2:8" x14ac:dyDescent="0.25">
      <c r="B307">
        <v>1025</v>
      </c>
      <c r="C307">
        <f t="shared" si="48"/>
        <v>0.35926361279170266</v>
      </c>
      <c r="D307">
        <v>80.516999999999996</v>
      </c>
      <c r="E307">
        <f t="shared" si="46"/>
        <v>0.70106598495080064</v>
      </c>
      <c r="F307">
        <v>80.709000000000003</v>
      </c>
      <c r="G307">
        <f t="shared" si="47"/>
        <v>0.71856395436135334</v>
      </c>
      <c r="H307">
        <v>80.718999999999994</v>
      </c>
    </row>
    <row r="308" spans="2:8" x14ac:dyDescent="0.25">
      <c r="B308">
        <v>1026</v>
      </c>
      <c r="C308">
        <f t="shared" si="48"/>
        <v>0.35939982728842834</v>
      </c>
      <c r="D308">
        <v>81.516999999999996</v>
      </c>
      <c r="E308">
        <f t="shared" si="46"/>
        <v>0.70107363145720902</v>
      </c>
      <c r="F308">
        <v>81.709000000000003</v>
      </c>
      <c r="G308">
        <f t="shared" si="47"/>
        <v>0.71856437909961013</v>
      </c>
      <c r="H308">
        <v>81.718999999999994</v>
      </c>
    </row>
    <row r="309" spans="2:8" x14ac:dyDescent="0.25">
      <c r="B309">
        <v>1027</v>
      </c>
      <c r="C309">
        <f t="shared" si="48"/>
        <v>0.35953580672993962</v>
      </c>
      <c r="D309">
        <v>82.516999999999996</v>
      </c>
      <c r="E309">
        <f t="shared" si="46"/>
        <v>0.70108126323897557</v>
      </c>
      <c r="F309">
        <v>82.709000000000003</v>
      </c>
      <c r="G309">
        <f t="shared" si="47"/>
        <v>0.71856480301122394</v>
      </c>
      <c r="H309">
        <v>82.718999999999994</v>
      </c>
    </row>
    <row r="310" spans="2:8" x14ac:dyDescent="0.25">
      <c r="B310">
        <v>1028</v>
      </c>
      <c r="C310">
        <f t="shared" si="48"/>
        <v>0.35967155172413795</v>
      </c>
      <c r="D310">
        <v>83.516999999999996</v>
      </c>
      <c r="E310">
        <f t="shared" si="46"/>
        <v>0.70108888033859185</v>
      </c>
      <c r="F310">
        <v>83.709000000000003</v>
      </c>
      <c r="G310">
        <f t="shared" si="47"/>
        <v>0.71856522609860563</v>
      </c>
      <c r="H310">
        <v>83.718999999999994</v>
      </c>
    </row>
    <row r="311" spans="2:8" x14ac:dyDescent="0.25">
      <c r="B311">
        <v>1029</v>
      </c>
      <c r="C311">
        <f t="shared" si="48"/>
        <v>0.35980706287683029</v>
      </c>
      <c r="D311">
        <v>84.516999999999996</v>
      </c>
      <c r="E311">
        <f t="shared" si="46"/>
        <v>0.70109648279838555</v>
      </c>
      <c r="F311">
        <v>84.709000000000003</v>
      </c>
      <c r="G311">
        <f t="shared" si="47"/>
        <v>0.71856564836415693</v>
      </c>
      <c r="H311">
        <v>84.718999999999994</v>
      </c>
    </row>
    <row r="312" spans="2:8" x14ac:dyDescent="0.25">
      <c r="B312">
        <v>1030</v>
      </c>
      <c r="C312">
        <f t="shared" si="48"/>
        <v>0.35994234079173837</v>
      </c>
      <c r="D312">
        <v>85.516999999999996</v>
      </c>
      <c r="E312">
        <f t="shared" si="46"/>
        <v>0.70110407066052227</v>
      </c>
      <c r="F312">
        <v>85.709000000000003</v>
      </c>
      <c r="G312">
        <f t="shared" si="47"/>
        <v>0.71856606981026983</v>
      </c>
      <c r="H312">
        <v>85.718999999999994</v>
      </c>
    </row>
    <row r="313" spans="2:8" x14ac:dyDescent="0.25">
      <c r="B313">
        <v>1031</v>
      </c>
      <c r="C313">
        <f t="shared" si="48"/>
        <v>0.36007738607050732</v>
      </c>
      <c r="D313">
        <v>86.516999999999996</v>
      </c>
      <c r="E313">
        <f t="shared" si="46"/>
        <v>0.70111164396700554</v>
      </c>
      <c r="F313">
        <v>86.709000000000003</v>
      </c>
      <c r="G313">
        <f t="shared" si="47"/>
        <v>0.71856649043932752</v>
      </c>
      <c r="H313">
        <v>86.718999999999994</v>
      </c>
    </row>
    <row r="314" spans="2:8" x14ac:dyDescent="0.25">
      <c r="B314">
        <v>1032</v>
      </c>
      <c r="C314">
        <f t="shared" si="48"/>
        <v>0.36021219931271481</v>
      </c>
      <c r="D314">
        <v>87.516999999999996</v>
      </c>
      <c r="E314">
        <f t="shared" si="46"/>
        <v>0.7011192027596781</v>
      </c>
      <c r="F314">
        <v>87.709000000000003</v>
      </c>
      <c r="G314">
        <f t="shared" si="47"/>
        <v>0.71856691025370356</v>
      </c>
      <c r="H314">
        <v>87.718999999999994</v>
      </c>
    </row>
    <row r="315" spans="2:8" x14ac:dyDescent="0.25">
      <c r="B315">
        <v>1033</v>
      </c>
      <c r="C315">
        <f t="shared" si="48"/>
        <v>0.36034678111587987</v>
      </c>
      <c r="D315">
        <v>88.516999999999996</v>
      </c>
      <c r="E315">
        <f t="shared" si="46"/>
        <v>0.70112674708022205</v>
      </c>
      <c r="F315">
        <v>88.709000000000003</v>
      </c>
      <c r="G315">
        <f t="shared" si="47"/>
        <v>0.71856732925576272</v>
      </c>
      <c r="H315">
        <v>88.718999999999994</v>
      </c>
    </row>
    <row r="316" spans="2:8" x14ac:dyDescent="0.25">
      <c r="B316">
        <v>1034</v>
      </c>
      <c r="C316">
        <f t="shared" si="48"/>
        <v>0.36048113207547172</v>
      </c>
      <c r="D316">
        <v>89.516999999999996</v>
      </c>
      <c r="E316">
        <f t="shared" si="46"/>
        <v>0.70113427697016073</v>
      </c>
      <c r="F316">
        <v>89.709000000000003</v>
      </c>
      <c r="G316">
        <f t="shared" si="47"/>
        <v>0.71856774744786012</v>
      </c>
      <c r="H316">
        <v>89.718999999999994</v>
      </c>
    </row>
    <row r="317" spans="2:8" x14ac:dyDescent="0.25">
      <c r="B317">
        <v>1035</v>
      </c>
      <c r="C317">
        <f t="shared" si="48"/>
        <v>0.36061525278491863</v>
      </c>
      <c r="D317">
        <v>90.516999999999996</v>
      </c>
      <c r="E317">
        <f t="shared" si="46"/>
        <v>0.70114179247085806</v>
      </c>
      <c r="F317">
        <v>90.709000000000003</v>
      </c>
      <c r="G317">
        <f t="shared" si="47"/>
        <v>0.7185681648323422</v>
      </c>
      <c r="H317">
        <v>90.718999999999994</v>
      </c>
    </row>
    <row r="318" spans="2:8" x14ac:dyDescent="0.25">
      <c r="B318">
        <v>1036</v>
      </c>
      <c r="C318">
        <f t="shared" si="48"/>
        <v>0.36074914383561646</v>
      </c>
      <c r="D318">
        <v>91.516999999999996</v>
      </c>
      <c r="E318">
        <f t="shared" si="46"/>
        <v>0.70114929362352052</v>
      </c>
      <c r="F318">
        <v>91.709000000000003</v>
      </c>
      <c r="G318">
        <f t="shared" si="47"/>
        <v>0.71856858141154634</v>
      </c>
      <c r="H318">
        <v>91.718999999999994</v>
      </c>
    </row>
    <row r="319" spans="2:8" x14ac:dyDescent="0.25">
      <c r="B319">
        <v>1037</v>
      </c>
      <c r="C319">
        <f t="shared" si="48"/>
        <v>0.36088280581693755</v>
      </c>
      <c r="D319">
        <v>92.516999999999996</v>
      </c>
      <c r="E319">
        <f t="shared" si="46"/>
        <v>0.70115678046919705</v>
      </c>
      <c r="F319">
        <v>92.709000000000003</v>
      </c>
      <c r="G319">
        <f t="shared" si="47"/>
        <v>0.71856899718780043</v>
      </c>
      <c r="H319">
        <v>92.718999999999994</v>
      </c>
    </row>
    <row r="320" spans="2:8" x14ac:dyDescent="0.25">
      <c r="B320">
        <v>1038</v>
      </c>
      <c r="C320">
        <f t="shared" si="48"/>
        <v>0.36101623931623933</v>
      </c>
      <c r="D320">
        <v>93.516999999999996</v>
      </c>
      <c r="E320">
        <f t="shared" si="46"/>
        <v>0.70116425304878061</v>
      </c>
      <c r="F320">
        <v>93.709000000000003</v>
      </c>
      <c r="G320">
        <f t="shared" si="47"/>
        <v>0.71856941216342418</v>
      </c>
      <c r="H320">
        <v>93.718999999999994</v>
      </c>
    </row>
    <row r="321" spans="2:8" x14ac:dyDescent="0.25">
      <c r="B321">
        <v>1039</v>
      </c>
      <c r="C321">
        <f t="shared" si="48"/>
        <v>0.36114944491887274</v>
      </c>
      <c r="D321">
        <v>94.516999999999996</v>
      </c>
      <c r="E321">
        <f t="shared" si="46"/>
        <v>0.70117171140300782</v>
      </c>
      <c r="F321">
        <v>94.709000000000003</v>
      </c>
      <c r="G321">
        <f t="shared" si="47"/>
        <v>0.71856982634072764</v>
      </c>
      <c r="H321">
        <v>94.718999999999994</v>
      </c>
    </row>
    <row r="322" spans="2:8" x14ac:dyDescent="0.25">
      <c r="B322">
        <v>1040</v>
      </c>
      <c r="C322">
        <f t="shared" si="48"/>
        <v>0.36128242320819115</v>
      </c>
      <c r="D322">
        <v>95.516999999999996</v>
      </c>
      <c r="E322">
        <f t="shared" si="46"/>
        <v>0.70117915557246113</v>
      </c>
      <c r="F322">
        <v>95.709000000000003</v>
      </c>
      <c r="G322">
        <f t="shared" si="47"/>
        <v>0.71857023972201239</v>
      </c>
      <c r="H322">
        <v>95.718999999999994</v>
      </c>
    </row>
    <row r="323" spans="2:8" x14ac:dyDescent="0.25">
      <c r="B323">
        <v>1041</v>
      </c>
      <c r="C323">
        <f t="shared" si="48"/>
        <v>0.3614151747655584</v>
      </c>
      <c r="D323">
        <v>96.516999999999996</v>
      </c>
      <c r="E323">
        <f t="shared" si="46"/>
        <v>0.70118658559756797</v>
      </c>
      <c r="F323">
        <v>96.709000000000003</v>
      </c>
      <c r="G323">
        <f t="shared" si="47"/>
        <v>0.71857065230957096</v>
      </c>
      <c r="H323">
        <v>96.718999999999994</v>
      </c>
    </row>
    <row r="324" spans="2:8" x14ac:dyDescent="0.25">
      <c r="B324">
        <v>1042</v>
      </c>
      <c r="C324">
        <f t="shared" si="48"/>
        <v>0.36154770017035776</v>
      </c>
      <c r="D324">
        <v>97.516999999999996</v>
      </c>
      <c r="E324">
        <f t="shared" si="46"/>
        <v>0.70119400151860289</v>
      </c>
      <c r="F324">
        <v>97.709000000000003</v>
      </c>
      <c r="G324">
        <f t="shared" si="47"/>
        <v>0.71857106410568727</v>
      </c>
      <c r="H324">
        <v>97.718999999999994</v>
      </c>
    </row>
    <row r="325" spans="2:8" x14ac:dyDescent="0.25">
      <c r="B325">
        <v>1043</v>
      </c>
      <c r="C325">
        <f t="shared" si="48"/>
        <v>0.36168</v>
      </c>
      <c r="D325">
        <v>98.516999999999996</v>
      </c>
      <c r="E325">
        <f t="shared" si="46"/>
        <v>0.70120140337568748</v>
      </c>
      <c r="F325">
        <v>98.709000000000003</v>
      </c>
      <c r="G325">
        <f t="shared" si="47"/>
        <v>0.71857147511263642</v>
      </c>
      <c r="H325">
        <v>98.718999999999994</v>
      </c>
    </row>
    <row r="326" spans="2:8" x14ac:dyDescent="0.25">
      <c r="B326">
        <v>1044</v>
      </c>
      <c r="C326">
        <f t="shared" si="48"/>
        <v>0.36181207482993194</v>
      </c>
      <c r="D326">
        <v>99.516999999999996</v>
      </c>
      <c r="E326">
        <f t="shared" si="46"/>
        <v>0.7012087912087912</v>
      </c>
      <c r="F326">
        <v>99.709000000000003</v>
      </c>
      <c r="G326">
        <f t="shared" si="47"/>
        <v>0.7185718853326849</v>
      </c>
      <c r="H326">
        <v>99.718999999999994</v>
      </c>
    </row>
    <row r="327" spans="2:8" x14ac:dyDescent="0.25">
      <c r="B327">
        <v>1045</v>
      </c>
      <c r="C327">
        <f t="shared" si="48"/>
        <v>0.36194392523364488</v>
      </c>
      <c r="D327">
        <v>100.517</v>
      </c>
      <c r="E327">
        <f t="shared" si="46"/>
        <v>0.70121616505773243</v>
      </c>
      <c r="F327">
        <v>100.709</v>
      </c>
      <c r="G327">
        <f t="shared" si="47"/>
        <v>0.71857229476809015</v>
      </c>
      <c r="H327">
        <v>100.71899999999999</v>
      </c>
    </row>
    <row r="328" spans="2:8" x14ac:dyDescent="0.25">
      <c r="B328">
        <v>1046</v>
      </c>
      <c r="C328">
        <f t="shared" si="48"/>
        <v>0.36207555178268253</v>
      </c>
      <c r="D328">
        <v>101.517</v>
      </c>
      <c r="E328">
        <f t="shared" si="46"/>
        <v>0.70122352496217855</v>
      </c>
      <c r="F328">
        <v>101.709</v>
      </c>
      <c r="G328">
        <f t="shared" si="47"/>
        <v>0.71857270342110136</v>
      </c>
      <c r="H328">
        <v>101.71899999999999</v>
      </c>
    </row>
    <row r="329" spans="2:8" x14ac:dyDescent="0.25">
      <c r="B329">
        <v>1047</v>
      </c>
      <c r="C329">
        <f t="shared" si="48"/>
        <v>0.36220695504664974</v>
      </c>
      <c r="D329">
        <v>102.517</v>
      </c>
      <c r="E329">
        <f t="shared" si="46"/>
        <v>0.70123087096164749</v>
      </c>
      <c r="F329">
        <v>102.709</v>
      </c>
      <c r="G329">
        <f t="shared" si="47"/>
        <v>0.71857311129395907</v>
      </c>
      <c r="H329">
        <v>102.71899999999999</v>
      </c>
    </row>
    <row r="330" spans="2:8" x14ac:dyDescent="0.25">
      <c r="B330">
        <v>1048</v>
      </c>
      <c r="C330">
        <f t="shared" si="48"/>
        <v>0.36233813559322037</v>
      </c>
      <c r="D330">
        <v>103.517</v>
      </c>
      <c r="E330">
        <f t="shared" si="46"/>
        <v>0.70123820309550777</v>
      </c>
      <c r="F330">
        <v>103.709</v>
      </c>
      <c r="G330">
        <f t="shared" si="47"/>
        <v>0.71857351838889505</v>
      </c>
      <c r="H330">
        <v>103.71899999999999</v>
      </c>
    </row>
    <row r="331" spans="2:8" x14ac:dyDescent="0.25">
      <c r="B331">
        <v>1049</v>
      </c>
      <c r="C331">
        <f t="shared" si="48"/>
        <v>0.36246909398814564</v>
      </c>
      <c r="D331">
        <v>104.517</v>
      </c>
      <c r="E331">
        <f t="shared" si="46"/>
        <v>0.70124552140297947</v>
      </c>
      <c r="F331">
        <v>104.709</v>
      </c>
      <c r="G331">
        <f t="shared" si="47"/>
        <v>0.71857392470813297</v>
      </c>
      <c r="H331">
        <v>104.71899999999999</v>
      </c>
    </row>
    <row r="332" spans="2:8" x14ac:dyDescent="0.25">
      <c r="B332">
        <v>1050</v>
      </c>
      <c r="C332">
        <f t="shared" si="48"/>
        <v>0.36259983079526226</v>
      </c>
      <c r="D332">
        <v>105.517</v>
      </c>
      <c r="E332">
        <f t="shared" si="46"/>
        <v>0.70125282592313487</v>
      </c>
      <c r="F332">
        <v>105.709</v>
      </c>
      <c r="G332">
        <f t="shared" si="47"/>
        <v>0.71857433025388762</v>
      </c>
      <c r="H332">
        <v>105.71899999999999</v>
      </c>
    </row>
    <row r="333" spans="2:8" x14ac:dyDescent="0.25">
      <c r="B333">
        <v>1051</v>
      </c>
      <c r="C333">
        <f t="shared" si="48"/>
        <v>0.36273034657650044</v>
      </c>
      <c r="D333">
        <v>106.517</v>
      </c>
      <c r="E333">
        <f t="shared" si="46"/>
        <v>0.7012601166948994</v>
      </c>
      <c r="F333">
        <v>106.709</v>
      </c>
      <c r="G333">
        <f t="shared" si="47"/>
        <v>0.71857473502836566</v>
      </c>
      <c r="H333">
        <v>106.71899999999999</v>
      </c>
    </row>
    <row r="334" spans="2:8" x14ac:dyDescent="0.25">
      <c r="B334">
        <v>1052</v>
      </c>
      <c r="C334">
        <f t="shared" si="48"/>
        <v>0.36286064189189188</v>
      </c>
      <c r="D334">
        <v>107.517</v>
      </c>
      <c r="E334">
        <f t="shared" si="46"/>
        <v>0.70126739375705149</v>
      </c>
      <c r="F334">
        <v>107.709</v>
      </c>
      <c r="G334">
        <f t="shared" si="47"/>
        <v>0.71857513903376513</v>
      </c>
      <c r="H334">
        <v>107.71899999999999</v>
      </c>
    </row>
    <row r="335" spans="2:8" x14ac:dyDescent="0.25">
      <c r="B335">
        <v>1053</v>
      </c>
      <c r="C335">
        <f t="shared" si="48"/>
        <v>0.36299071729957805</v>
      </c>
      <c r="D335">
        <v>108.517</v>
      </c>
      <c r="E335">
        <f t="shared" si="46"/>
        <v>0.70127465714822479</v>
      </c>
      <c r="F335">
        <v>108.709</v>
      </c>
      <c r="G335">
        <f t="shared" si="47"/>
        <v>0.71857554227227594</v>
      </c>
      <c r="H335">
        <v>108.71899999999999</v>
      </c>
    </row>
    <row r="336" spans="2:8" x14ac:dyDescent="0.25">
      <c r="B336">
        <v>1054</v>
      </c>
      <c r="C336">
        <f t="shared" si="48"/>
        <v>0.36312057335581788</v>
      </c>
      <c r="D336">
        <v>109.517</v>
      </c>
      <c r="E336">
        <f t="shared" si="46"/>
        <v>0.70128190690690695</v>
      </c>
      <c r="F336">
        <v>109.709</v>
      </c>
      <c r="G336">
        <f t="shared" si="47"/>
        <v>0.71857594474607966</v>
      </c>
      <c r="H336">
        <v>109.71899999999999</v>
      </c>
    </row>
    <row r="337" spans="2:8" x14ac:dyDescent="0.25">
      <c r="B337">
        <v>1055</v>
      </c>
      <c r="C337">
        <f t="shared" si="48"/>
        <v>0.36325021061499579</v>
      </c>
      <c r="D337">
        <v>110.517</v>
      </c>
      <c r="E337">
        <f t="shared" si="46"/>
        <v>0.70128914307144208</v>
      </c>
      <c r="F337">
        <v>110.709</v>
      </c>
      <c r="G337">
        <f t="shared" si="47"/>
        <v>0.71857634645734925</v>
      </c>
      <c r="H337">
        <v>110.71899999999999</v>
      </c>
    </row>
    <row r="338" spans="2:8" x14ac:dyDescent="0.25">
      <c r="B338">
        <v>1056</v>
      </c>
      <c r="C338">
        <f t="shared" si="48"/>
        <v>0.36337962962962961</v>
      </c>
      <c r="D338">
        <v>111.517</v>
      </c>
      <c r="E338">
        <f t="shared" si="46"/>
        <v>0.70129636568002995</v>
      </c>
      <c r="F338">
        <v>111.709</v>
      </c>
      <c r="G338">
        <f t="shared" si="47"/>
        <v>0.71857674740825006</v>
      </c>
      <c r="H338">
        <v>111.71899999999999</v>
      </c>
    </row>
    <row r="339" spans="2:8" x14ac:dyDescent="0.25">
      <c r="B339">
        <v>1057</v>
      </c>
      <c r="C339">
        <f t="shared" si="48"/>
        <v>0.36350883095037845</v>
      </c>
      <c r="D339">
        <v>112.517</v>
      </c>
      <c r="E339">
        <f t="shared" si="46"/>
        <v>0.70130357477072813</v>
      </c>
      <c r="F339">
        <v>112.709</v>
      </c>
      <c r="G339">
        <f t="shared" si="47"/>
        <v>0.7185771476009386</v>
      </c>
      <c r="H339">
        <v>112.71899999999999</v>
      </c>
    </row>
    <row r="340" spans="2:8" x14ac:dyDescent="0.25">
      <c r="B340">
        <v>1058</v>
      </c>
      <c r="C340">
        <f t="shared" si="48"/>
        <v>0.36363781512605042</v>
      </c>
      <c r="D340">
        <v>113.517</v>
      </c>
      <c r="E340">
        <f t="shared" si="46"/>
        <v>0.70131077038145107</v>
      </c>
      <c r="F340">
        <v>113.709</v>
      </c>
      <c r="G340">
        <f t="shared" si="47"/>
        <v>0.71857754703756382</v>
      </c>
      <c r="H340">
        <v>113.71899999999999</v>
      </c>
    </row>
    <row r="341" spans="2:8" x14ac:dyDescent="0.25">
      <c r="B341">
        <v>1059</v>
      </c>
      <c r="C341">
        <f t="shared" si="48"/>
        <v>0.36376658270361045</v>
      </c>
      <c r="D341">
        <v>114.517</v>
      </c>
      <c r="E341">
        <f t="shared" si="46"/>
        <v>0.70131795254997209</v>
      </c>
      <c r="F341">
        <v>114.709</v>
      </c>
      <c r="G341">
        <f t="shared" si="47"/>
        <v>0.71857794572026612</v>
      </c>
      <c r="H341">
        <v>114.71899999999999</v>
      </c>
    </row>
    <row r="342" spans="2:8" x14ac:dyDescent="0.25">
      <c r="B342">
        <v>1060</v>
      </c>
      <c r="C342">
        <f t="shared" si="48"/>
        <v>0.36389513422818792</v>
      </c>
      <c r="D342">
        <v>115.517</v>
      </c>
      <c r="E342">
        <f t="shared" si="46"/>
        <v>0.70132512131392311</v>
      </c>
      <c r="F342">
        <v>115.709</v>
      </c>
      <c r="G342">
        <f t="shared" si="47"/>
        <v>0.71857834365117823</v>
      </c>
      <c r="H342">
        <v>115.71899999999999</v>
      </c>
    </row>
    <row r="343" spans="2:8" x14ac:dyDescent="0.25">
      <c r="B343">
        <v>1061</v>
      </c>
      <c r="C343">
        <f t="shared" si="48"/>
        <v>0.36402347024308468</v>
      </c>
      <c r="D343">
        <v>116.517</v>
      </c>
      <c r="E343">
        <f t="shared" si="46"/>
        <v>0.70133227671079612</v>
      </c>
      <c r="F343">
        <v>116.709</v>
      </c>
      <c r="G343">
        <f t="shared" si="47"/>
        <v>0.71857874083242423</v>
      </c>
      <c r="H343">
        <v>116.71899999999999</v>
      </c>
    </row>
    <row r="344" spans="2:8" x14ac:dyDescent="0.25">
      <c r="B344">
        <v>1062</v>
      </c>
      <c r="C344">
        <f t="shared" si="48"/>
        <v>0.36415159128978225</v>
      </c>
      <c r="D344">
        <v>117.517</v>
      </c>
      <c r="E344">
        <f t="shared" si="46"/>
        <v>0.70133941877794337</v>
      </c>
      <c r="F344">
        <v>117.709</v>
      </c>
      <c r="G344">
        <f t="shared" si="47"/>
        <v>0.71857913726612088</v>
      </c>
      <c r="H344">
        <v>117.71899999999999</v>
      </c>
    </row>
    <row r="345" spans="2:8" x14ac:dyDescent="0.25">
      <c r="B345">
        <v>1063</v>
      </c>
      <c r="C345">
        <f t="shared" si="48"/>
        <v>0.36427949790794983</v>
      </c>
      <c r="D345">
        <v>118.517</v>
      </c>
      <c r="E345">
        <f t="shared" si="46"/>
        <v>0.70134654755257764</v>
      </c>
      <c r="F345">
        <v>118.709</v>
      </c>
      <c r="G345">
        <f t="shared" si="47"/>
        <v>0.7185795329543766</v>
      </c>
      <c r="H345">
        <v>118.71899999999999</v>
      </c>
    </row>
    <row r="346" spans="2:8" x14ac:dyDescent="0.25">
      <c r="B346">
        <v>1064</v>
      </c>
      <c r="C346">
        <f t="shared" si="48"/>
        <v>0.36440719063545152</v>
      </c>
      <c r="D346">
        <v>119.517</v>
      </c>
      <c r="E346">
        <f t="shared" si="46"/>
        <v>0.70135366307177394</v>
      </c>
      <c r="F346">
        <v>119.709</v>
      </c>
      <c r="G346">
        <f t="shared" si="47"/>
        <v>0.71857992789929193</v>
      </c>
      <c r="H346">
        <v>119.71899999999999</v>
      </c>
    </row>
    <row r="347" spans="2:8" x14ac:dyDescent="0.25">
      <c r="B347">
        <v>1065</v>
      </c>
      <c r="C347">
        <f t="shared" si="48"/>
        <v>0.36453467000835421</v>
      </c>
      <c r="D347">
        <v>120.517</v>
      </c>
      <c r="E347">
        <f t="shared" si="46"/>
        <v>0.70136076537246883</v>
      </c>
      <c r="F347">
        <v>120.709</v>
      </c>
      <c r="G347">
        <f t="shared" si="47"/>
        <v>0.71858032210295952</v>
      </c>
      <c r="H347">
        <v>120.71899999999999</v>
      </c>
    </row>
    <row r="348" spans="2:8" x14ac:dyDescent="0.25">
      <c r="B348">
        <v>1066</v>
      </c>
      <c r="C348">
        <f t="shared" si="48"/>
        <v>0.36466193656093487</v>
      </c>
      <c r="D348">
        <v>121.517</v>
      </c>
      <c r="E348">
        <f t="shared" si="46"/>
        <v>0.70136785449146255</v>
      </c>
      <c r="F348">
        <v>121.709</v>
      </c>
      <c r="G348">
        <f t="shared" si="47"/>
        <v>0.71858071556746428</v>
      </c>
      <c r="H348">
        <v>121.71899999999999</v>
      </c>
    </row>
    <row r="349" spans="2:8" x14ac:dyDescent="0.25">
      <c r="B349">
        <v>1067</v>
      </c>
      <c r="C349">
        <f t="shared" si="48"/>
        <v>0.36478899082568805</v>
      </c>
      <c r="D349">
        <v>122.517</v>
      </c>
      <c r="E349">
        <f t="shared" si="46"/>
        <v>0.7013749304654181</v>
      </c>
      <c r="F349">
        <v>122.709</v>
      </c>
      <c r="G349">
        <f t="shared" si="47"/>
        <v>0.71858110829488331</v>
      </c>
      <c r="H349">
        <v>122.71899999999999</v>
      </c>
    </row>
    <row r="350" spans="2:8" x14ac:dyDescent="0.25">
      <c r="B350">
        <v>1068</v>
      </c>
      <c r="C350">
        <f t="shared" si="48"/>
        <v>0.36491583333333333</v>
      </c>
      <c r="D350">
        <v>123.517</v>
      </c>
      <c r="E350">
        <f t="shared" si="46"/>
        <v>0.70138199333086337</v>
      </c>
      <c r="F350">
        <v>123.709</v>
      </c>
      <c r="G350">
        <f t="shared" si="47"/>
        <v>0.71858150028728573</v>
      </c>
      <c r="H350">
        <v>123.71899999999999</v>
      </c>
    </row>
    <row r="351" spans="2:8" x14ac:dyDescent="0.25">
      <c r="B351">
        <v>1069</v>
      </c>
      <c r="C351">
        <f t="shared" si="48"/>
        <v>0.36504246461282264</v>
      </c>
      <c r="D351">
        <v>124.517</v>
      </c>
      <c r="E351">
        <f t="shared" si="46"/>
        <v>0.70138904312419026</v>
      </c>
      <c r="F351">
        <v>124.709</v>
      </c>
      <c r="G351">
        <f t="shared" si="47"/>
        <v>0.71858189154673324</v>
      </c>
      <c r="H351">
        <v>124.71899999999999</v>
      </c>
    </row>
    <row r="352" spans="2:8" x14ac:dyDescent="0.25">
      <c r="B352">
        <v>1070</v>
      </c>
      <c r="C352">
        <f t="shared" si="48"/>
        <v>0.36516888519134777</v>
      </c>
      <c r="D352">
        <v>125.517</v>
      </c>
      <c r="E352">
        <f t="shared" si="46"/>
        <v>0.70139607988165686</v>
      </c>
      <c r="F352">
        <v>125.709</v>
      </c>
      <c r="G352">
        <f t="shared" si="47"/>
        <v>0.71858228207527952</v>
      </c>
      <c r="H352">
        <v>125.71899999999999</v>
      </c>
    </row>
    <row r="353" spans="2:8" x14ac:dyDescent="0.25">
      <c r="B353">
        <v>1071</v>
      </c>
      <c r="C353">
        <f t="shared" si="48"/>
        <v>0.36529509559434747</v>
      </c>
      <c r="D353">
        <v>126.517</v>
      </c>
      <c r="E353">
        <f t="shared" si="46"/>
        <v>0.70140310363938663</v>
      </c>
      <c r="F353">
        <v>126.709</v>
      </c>
      <c r="G353">
        <f t="shared" si="47"/>
        <v>0.71858267187497082</v>
      </c>
      <c r="H353">
        <v>126.71899999999999</v>
      </c>
    </row>
    <row r="354" spans="2:8" x14ac:dyDescent="0.25">
      <c r="B354">
        <v>1072</v>
      </c>
      <c r="C354">
        <f t="shared" si="48"/>
        <v>0.36542109634551495</v>
      </c>
      <c r="D354">
        <v>127.517</v>
      </c>
      <c r="E354">
        <f t="shared" si="46"/>
        <v>0.70141011443337031</v>
      </c>
      <c r="F354">
        <v>127.709</v>
      </c>
      <c r="G354">
        <f t="shared" si="47"/>
        <v>0.71858306094784541</v>
      </c>
      <c r="H354">
        <v>127.71899999999999</v>
      </c>
    </row>
    <row r="355" spans="2:8" x14ac:dyDescent="0.25">
      <c r="B355">
        <v>1073</v>
      </c>
      <c r="C355">
        <f t="shared" si="48"/>
        <v>0.36554688796680501</v>
      </c>
      <c r="D355">
        <v>128.517</v>
      </c>
      <c r="E355">
        <f t="shared" si="46"/>
        <v>0.70141711229946524</v>
      </c>
      <c r="F355">
        <v>128.709</v>
      </c>
      <c r="G355">
        <f t="shared" si="47"/>
        <v>0.71858344929593465</v>
      </c>
      <c r="H355">
        <v>128.71899999999999</v>
      </c>
    </row>
    <row r="356" spans="2:8" x14ac:dyDescent="0.25">
      <c r="B356">
        <v>1074</v>
      </c>
      <c r="C356">
        <f t="shared" si="48"/>
        <v>0.36567247097844113</v>
      </c>
      <c r="D356">
        <v>129.517</v>
      </c>
      <c r="E356">
        <f t="shared" ref="E356:E419" si="49">B356*0.709/(11.6+B356)</f>
        <v>0.70142409727339727</v>
      </c>
      <c r="F356">
        <v>129.709</v>
      </c>
      <c r="G356">
        <f t="shared" ref="G356:G419" si="50">0.719*B356/(B356+0.622)</f>
        <v>0.7185838369212616</v>
      </c>
      <c r="H356">
        <v>129.71899999999999</v>
      </c>
    </row>
    <row r="357" spans="2:8" x14ac:dyDescent="0.25">
      <c r="B357">
        <v>1075</v>
      </c>
      <c r="C357">
        <f t="shared" si="48"/>
        <v>0.36579784589892295</v>
      </c>
      <c r="D357">
        <v>130.517</v>
      </c>
      <c r="E357">
        <f t="shared" si="49"/>
        <v>0.70143106939076016</v>
      </c>
      <c r="F357">
        <v>130.709</v>
      </c>
      <c r="G357">
        <f t="shared" si="50"/>
        <v>0.71858422382584208</v>
      </c>
      <c r="H357">
        <v>130.71899999999999</v>
      </c>
    </row>
    <row r="358" spans="2:8" x14ac:dyDescent="0.25">
      <c r="B358">
        <v>1076</v>
      </c>
      <c r="C358">
        <f t="shared" si="48"/>
        <v>0.36592301324503312</v>
      </c>
      <c r="D358">
        <v>131.517</v>
      </c>
      <c r="E358">
        <f t="shared" si="49"/>
        <v>0.70143802868701732</v>
      </c>
      <c r="F358">
        <v>131.709</v>
      </c>
      <c r="G358">
        <f t="shared" si="50"/>
        <v>0.71858461001168461</v>
      </c>
      <c r="H358">
        <v>131.71899999999999</v>
      </c>
    </row>
    <row r="359" spans="2:8" x14ac:dyDescent="0.25">
      <c r="B359">
        <v>1077</v>
      </c>
      <c r="C359">
        <f t="shared" ref="C359:C422" si="51">(B359-221)*0.517/(132+B359)</f>
        <v>0.36604797353184454</v>
      </c>
      <c r="D359">
        <v>132.517</v>
      </c>
      <c r="E359">
        <f t="shared" si="49"/>
        <v>0.70144497519750137</v>
      </c>
      <c r="F359">
        <v>132.709</v>
      </c>
      <c r="G359">
        <f t="shared" si="50"/>
        <v>0.71858499548079002</v>
      </c>
      <c r="H359">
        <v>132.71899999999999</v>
      </c>
    </row>
    <row r="360" spans="2:8" x14ac:dyDescent="0.25">
      <c r="B360">
        <v>1078</v>
      </c>
      <c r="C360">
        <f t="shared" si="51"/>
        <v>0.36617272727272726</v>
      </c>
      <c r="D360">
        <v>133.517</v>
      </c>
      <c r="E360">
        <f t="shared" si="49"/>
        <v>0.70145190895741549</v>
      </c>
      <c r="F360">
        <v>133.709</v>
      </c>
      <c r="G360">
        <f t="shared" si="50"/>
        <v>0.71858538023515184</v>
      </c>
      <c r="H360">
        <v>133.71899999999999</v>
      </c>
    </row>
    <row r="361" spans="2:8" x14ac:dyDescent="0.25">
      <c r="B361">
        <v>1079</v>
      </c>
      <c r="C361">
        <f t="shared" si="51"/>
        <v>0.36629727497935594</v>
      </c>
      <c r="D361">
        <v>134.517</v>
      </c>
      <c r="E361">
        <f t="shared" si="49"/>
        <v>0.70145883000183384</v>
      </c>
      <c r="F361">
        <v>134.709</v>
      </c>
      <c r="G361">
        <f t="shared" si="50"/>
        <v>0.71858576427675602</v>
      </c>
      <c r="H361">
        <v>134.71899999999999</v>
      </c>
    </row>
    <row r="362" spans="2:8" x14ac:dyDescent="0.25">
      <c r="B362">
        <v>1080</v>
      </c>
      <c r="C362">
        <f t="shared" si="51"/>
        <v>0.36642161716171617</v>
      </c>
      <c r="D362">
        <v>135.517</v>
      </c>
      <c r="E362">
        <f t="shared" si="49"/>
        <v>0.7014657383657017</v>
      </c>
      <c r="F362">
        <v>135.709</v>
      </c>
      <c r="G362">
        <f t="shared" si="50"/>
        <v>0.71858614760758155</v>
      </c>
      <c r="H362">
        <v>135.71899999999999</v>
      </c>
    </row>
    <row r="363" spans="2:8" x14ac:dyDescent="0.25">
      <c r="B363">
        <v>1081</v>
      </c>
      <c r="C363">
        <f t="shared" si="51"/>
        <v>0.36654575432811215</v>
      </c>
      <c r="D363">
        <v>136.517</v>
      </c>
      <c r="E363">
        <f t="shared" si="49"/>
        <v>0.70147263408383675</v>
      </c>
      <c r="F363">
        <v>136.709</v>
      </c>
      <c r="G363">
        <f t="shared" si="50"/>
        <v>0.71858653022959951</v>
      </c>
      <c r="H363">
        <v>136.71899999999999</v>
      </c>
    </row>
    <row r="364" spans="2:8" x14ac:dyDescent="0.25">
      <c r="B364">
        <v>1082</v>
      </c>
      <c r="C364">
        <f t="shared" si="51"/>
        <v>0.36666968698517299</v>
      </c>
      <c r="D364">
        <v>137.517</v>
      </c>
      <c r="E364">
        <f t="shared" si="49"/>
        <v>0.70147951719092905</v>
      </c>
      <c r="F364">
        <v>137.709</v>
      </c>
      <c r="G364">
        <f t="shared" si="50"/>
        <v>0.71858691214477433</v>
      </c>
      <c r="H364">
        <v>137.71899999999999</v>
      </c>
    </row>
    <row r="365" spans="2:8" x14ac:dyDescent="0.25">
      <c r="B365">
        <v>1083</v>
      </c>
      <c r="C365">
        <f t="shared" si="51"/>
        <v>0.36679341563786005</v>
      </c>
      <c r="D365">
        <v>138.517</v>
      </c>
      <c r="E365">
        <f t="shared" si="49"/>
        <v>0.70148638772154215</v>
      </c>
      <c r="F365">
        <v>138.709</v>
      </c>
      <c r="G365">
        <f t="shared" si="50"/>
        <v>0.71858729335506288</v>
      </c>
      <c r="H365">
        <v>138.71899999999999</v>
      </c>
    </row>
    <row r="366" spans="2:8" x14ac:dyDescent="0.25">
      <c r="B366">
        <v>1084</v>
      </c>
      <c r="C366">
        <f t="shared" si="51"/>
        <v>0.36691694078947368</v>
      </c>
      <c r="D366">
        <v>139.517</v>
      </c>
      <c r="E366">
        <f t="shared" si="49"/>
        <v>0.70149324571011318</v>
      </c>
      <c r="F366">
        <v>139.709</v>
      </c>
      <c r="G366">
        <f t="shared" si="50"/>
        <v>0.71858767386241462</v>
      </c>
      <c r="H366">
        <v>139.71899999999999</v>
      </c>
    </row>
    <row r="367" spans="2:8" x14ac:dyDescent="0.25">
      <c r="B367">
        <v>1085</v>
      </c>
      <c r="C367">
        <f t="shared" si="51"/>
        <v>0.36704026294165981</v>
      </c>
      <c r="D367">
        <v>140.517</v>
      </c>
      <c r="E367">
        <f t="shared" si="49"/>
        <v>0.70150009119095391</v>
      </c>
      <c r="F367">
        <v>140.709</v>
      </c>
      <c r="G367">
        <f t="shared" si="50"/>
        <v>0.71858805366877232</v>
      </c>
      <c r="H367">
        <v>140.71899999999999</v>
      </c>
    </row>
    <row r="368" spans="2:8" x14ac:dyDescent="0.25">
      <c r="B368">
        <v>1086</v>
      </c>
      <c r="C368">
        <f t="shared" si="51"/>
        <v>0.36716338259441711</v>
      </c>
      <c r="D368">
        <v>141.517</v>
      </c>
      <c r="E368">
        <f t="shared" si="49"/>
        <v>0.70150692419825078</v>
      </c>
      <c r="F368">
        <v>141.709</v>
      </c>
      <c r="G368">
        <f t="shared" si="50"/>
        <v>0.7185884327760711</v>
      </c>
      <c r="H368">
        <v>141.71899999999999</v>
      </c>
    </row>
    <row r="369" spans="2:8" x14ac:dyDescent="0.25">
      <c r="B369">
        <v>1087</v>
      </c>
      <c r="C369">
        <f t="shared" si="51"/>
        <v>0.36728630024610337</v>
      </c>
      <c r="D369">
        <v>142.517</v>
      </c>
      <c r="E369">
        <f t="shared" si="49"/>
        <v>0.70151374476606598</v>
      </c>
      <c r="F369">
        <v>142.709</v>
      </c>
      <c r="G369">
        <f t="shared" si="50"/>
        <v>0.7185888111862393</v>
      </c>
      <c r="H369">
        <v>142.71899999999999</v>
      </c>
    </row>
    <row r="370" spans="2:8" x14ac:dyDescent="0.25">
      <c r="B370">
        <v>1088</v>
      </c>
      <c r="C370">
        <f t="shared" si="51"/>
        <v>0.36740901639344264</v>
      </c>
      <c r="D370">
        <v>143.517</v>
      </c>
      <c r="E370">
        <f t="shared" si="49"/>
        <v>0.70152055292833759</v>
      </c>
      <c r="F370">
        <v>143.709</v>
      </c>
      <c r="G370">
        <f t="shared" si="50"/>
        <v>0.71858918890119794</v>
      </c>
      <c r="H370">
        <v>143.71899999999999</v>
      </c>
    </row>
    <row r="371" spans="2:8" x14ac:dyDescent="0.25">
      <c r="B371">
        <v>1089</v>
      </c>
      <c r="C371">
        <f t="shared" si="51"/>
        <v>0.36753153153153156</v>
      </c>
      <c r="D371">
        <v>144.517</v>
      </c>
      <c r="E371">
        <f t="shared" si="49"/>
        <v>0.70152734871888067</v>
      </c>
      <c r="F371">
        <v>144.709</v>
      </c>
      <c r="G371">
        <f t="shared" si="50"/>
        <v>0.71858956592286127</v>
      </c>
      <c r="H371">
        <v>144.71899999999999</v>
      </c>
    </row>
    <row r="372" spans="2:8" x14ac:dyDescent="0.25">
      <c r="B372">
        <v>1090</v>
      </c>
      <c r="C372">
        <f t="shared" si="51"/>
        <v>0.36765384615384616</v>
      </c>
      <c r="D372">
        <v>145.517</v>
      </c>
      <c r="E372">
        <f t="shared" si="49"/>
        <v>0.70153413217138705</v>
      </c>
      <c r="F372">
        <v>145.709</v>
      </c>
      <c r="G372">
        <f t="shared" si="50"/>
        <v>0.71858994225313622</v>
      </c>
      <c r="H372">
        <v>145.71899999999999</v>
      </c>
    </row>
    <row r="373" spans="2:8" x14ac:dyDescent="0.25">
      <c r="B373">
        <v>1091</v>
      </c>
      <c r="C373">
        <f t="shared" si="51"/>
        <v>0.36777596075224861</v>
      </c>
      <c r="D373">
        <v>146.517</v>
      </c>
      <c r="E373">
        <f t="shared" si="49"/>
        <v>0.70154090331942687</v>
      </c>
      <c r="F373">
        <v>146.709</v>
      </c>
      <c r="G373">
        <f t="shared" si="50"/>
        <v>0.71859031789392291</v>
      </c>
      <c r="H373">
        <v>146.71899999999999</v>
      </c>
    </row>
    <row r="374" spans="2:8" x14ac:dyDescent="0.25">
      <c r="B374">
        <v>1092</v>
      </c>
      <c r="C374">
        <f t="shared" si="51"/>
        <v>0.36789787581699346</v>
      </c>
      <c r="D374">
        <v>147.517</v>
      </c>
      <c r="E374">
        <f t="shared" si="49"/>
        <v>0.70154766219644804</v>
      </c>
      <c r="F374">
        <v>147.709</v>
      </c>
      <c r="G374">
        <f t="shared" si="50"/>
        <v>0.71859069284711452</v>
      </c>
      <c r="H374">
        <v>147.71899999999999</v>
      </c>
    </row>
    <row r="375" spans="2:8" x14ac:dyDescent="0.25">
      <c r="B375">
        <v>1093</v>
      </c>
      <c r="C375">
        <f t="shared" si="51"/>
        <v>0.36801959183673472</v>
      </c>
      <c r="D375">
        <v>148.517</v>
      </c>
      <c r="E375">
        <f t="shared" si="49"/>
        <v>0.70155440883577769</v>
      </c>
      <c r="F375">
        <v>148.709</v>
      </c>
      <c r="G375">
        <f t="shared" si="50"/>
        <v>0.71859106711459708</v>
      </c>
      <c r="H375">
        <v>148.71899999999999</v>
      </c>
    </row>
    <row r="376" spans="2:8" x14ac:dyDescent="0.25">
      <c r="B376">
        <v>1094</v>
      </c>
      <c r="C376">
        <f t="shared" si="51"/>
        <v>0.36814110929853183</v>
      </c>
      <c r="D376">
        <v>149.517</v>
      </c>
      <c r="E376">
        <f t="shared" si="49"/>
        <v>0.70156114327062236</v>
      </c>
      <c r="F376">
        <v>149.709</v>
      </c>
      <c r="G376">
        <f t="shared" si="50"/>
        <v>0.71859144069825009</v>
      </c>
      <c r="H376">
        <v>149.71899999999999</v>
      </c>
    </row>
    <row r="377" spans="2:8" x14ac:dyDescent="0.25">
      <c r="B377">
        <v>1095</v>
      </c>
      <c r="C377">
        <f t="shared" si="51"/>
        <v>0.36826242868785658</v>
      </c>
      <c r="D377">
        <v>150.517</v>
      </c>
      <c r="E377">
        <f t="shared" si="49"/>
        <v>0.70156786553406825</v>
      </c>
      <c r="F377">
        <v>150.709</v>
      </c>
      <c r="G377">
        <f t="shared" si="50"/>
        <v>0.71859181359994584</v>
      </c>
      <c r="H377">
        <v>150.71899999999999</v>
      </c>
    </row>
    <row r="378" spans="2:8" x14ac:dyDescent="0.25">
      <c r="B378">
        <v>1096</v>
      </c>
      <c r="C378">
        <f t="shared" si="51"/>
        <v>0.36838355048859933</v>
      </c>
      <c r="D378">
        <v>151.517</v>
      </c>
      <c r="E378">
        <f t="shared" si="49"/>
        <v>0.70157457565908277</v>
      </c>
      <c r="F378">
        <v>151.709</v>
      </c>
      <c r="G378">
        <f t="shared" si="50"/>
        <v>0.71859218582155016</v>
      </c>
      <c r="H378">
        <v>151.71899999999999</v>
      </c>
    </row>
    <row r="379" spans="2:8" x14ac:dyDescent="0.25">
      <c r="B379">
        <v>1097</v>
      </c>
      <c r="C379">
        <f t="shared" si="51"/>
        <v>0.36850447518307566</v>
      </c>
      <c r="D379">
        <v>152.517</v>
      </c>
      <c r="E379">
        <f t="shared" si="49"/>
        <v>0.70158127367851342</v>
      </c>
      <c r="F379">
        <v>152.709</v>
      </c>
      <c r="G379">
        <f t="shared" si="50"/>
        <v>0.71859255736492156</v>
      </c>
      <c r="H379">
        <v>152.71899999999999</v>
      </c>
    </row>
    <row r="380" spans="2:8" x14ac:dyDescent="0.25">
      <c r="B380">
        <v>1098</v>
      </c>
      <c r="C380">
        <f t="shared" si="51"/>
        <v>0.36862520325203252</v>
      </c>
      <c r="D380">
        <v>153.517</v>
      </c>
      <c r="E380">
        <f t="shared" si="49"/>
        <v>0.70158795962509013</v>
      </c>
      <c r="F380">
        <v>153.709</v>
      </c>
      <c r="G380">
        <f t="shared" si="50"/>
        <v>0.71859292823191223</v>
      </c>
      <c r="H380">
        <v>153.71899999999999</v>
      </c>
    </row>
    <row r="381" spans="2:8" x14ac:dyDescent="0.25">
      <c r="B381">
        <v>1099</v>
      </c>
      <c r="C381">
        <f t="shared" si="51"/>
        <v>0.36874573517465475</v>
      </c>
      <c r="D381">
        <v>154.517</v>
      </c>
      <c r="E381">
        <f t="shared" si="49"/>
        <v>0.70159463353142448</v>
      </c>
      <c r="F381">
        <v>154.709</v>
      </c>
      <c r="G381">
        <f t="shared" si="50"/>
        <v>0.71859329842436759</v>
      </c>
      <c r="H381">
        <v>154.71899999999999</v>
      </c>
    </row>
    <row r="382" spans="2:8" x14ac:dyDescent="0.25">
      <c r="B382">
        <v>1100</v>
      </c>
      <c r="C382">
        <f t="shared" si="51"/>
        <v>0.36886607142857147</v>
      </c>
      <c r="D382">
        <v>155.517</v>
      </c>
      <c r="E382">
        <f t="shared" si="49"/>
        <v>0.70160129543001082</v>
      </c>
      <c r="F382">
        <v>155.709</v>
      </c>
      <c r="G382">
        <f t="shared" si="50"/>
        <v>0.71859366794412605</v>
      </c>
      <c r="H382">
        <v>155.71899999999999</v>
      </c>
    </row>
    <row r="383" spans="2:8" x14ac:dyDescent="0.25">
      <c r="B383">
        <v>1101</v>
      </c>
      <c r="C383">
        <f t="shared" si="51"/>
        <v>0.36898621248986213</v>
      </c>
      <c r="D383">
        <v>156.517</v>
      </c>
      <c r="E383">
        <f t="shared" si="49"/>
        <v>0.70160794535322668</v>
      </c>
      <c r="F383">
        <v>156.709</v>
      </c>
      <c r="G383">
        <f t="shared" si="50"/>
        <v>0.71859403679301959</v>
      </c>
      <c r="H383">
        <v>156.71899999999999</v>
      </c>
    </row>
    <row r="384" spans="2:8" x14ac:dyDescent="0.25">
      <c r="B384">
        <v>1102</v>
      </c>
      <c r="C384">
        <f t="shared" si="51"/>
        <v>0.36910615883306325</v>
      </c>
      <c r="D384">
        <v>157.517</v>
      </c>
      <c r="E384">
        <f t="shared" si="49"/>
        <v>0.70161458333333337</v>
      </c>
      <c r="F384">
        <v>157.709</v>
      </c>
      <c r="G384">
        <f t="shared" si="50"/>
        <v>0.71859440497287363</v>
      </c>
      <c r="H384">
        <v>157.71899999999999</v>
      </c>
    </row>
    <row r="385" spans="2:8" x14ac:dyDescent="0.25">
      <c r="B385">
        <v>1103</v>
      </c>
      <c r="C385">
        <f t="shared" si="51"/>
        <v>0.36922591093117413</v>
      </c>
      <c r="D385">
        <v>158.517</v>
      </c>
      <c r="E385">
        <f t="shared" si="49"/>
        <v>0.70162120940247619</v>
      </c>
      <c r="F385">
        <v>158.709</v>
      </c>
      <c r="G385">
        <f t="shared" si="50"/>
        <v>0.71859477248550674</v>
      </c>
      <c r="H385">
        <v>158.71899999999999</v>
      </c>
    </row>
    <row r="386" spans="2:8" x14ac:dyDescent="0.25">
      <c r="B386">
        <v>1104</v>
      </c>
      <c r="C386">
        <f t="shared" si="51"/>
        <v>0.36934546925566347</v>
      </c>
      <c r="D386">
        <v>159.517</v>
      </c>
      <c r="E386">
        <f t="shared" si="49"/>
        <v>0.70162782359268561</v>
      </c>
      <c r="F386">
        <v>159.709</v>
      </c>
      <c r="G386">
        <f t="shared" si="50"/>
        <v>0.71859513933273089</v>
      </c>
      <c r="H386">
        <v>159.71899999999999</v>
      </c>
    </row>
    <row r="387" spans="2:8" x14ac:dyDescent="0.25">
      <c r="B387">
        <v>1105</v>
      </c>
      <c r="C387">
        <f t="shared" si="51"/>
        <v>0.36946483427647536</v>
      </c>
      <c r="D387">
        <v>160.517</v>
      </c>
      <c r="E387">
        <f t="shared" si="49"/>
        <v>0.70163442593587677</v>
      </c>
      <c r="F387">
        <v>160.709</v>
      </c>
      <c r="G387">
        <f t="shared" si="50"/>
        <v>0.71859550551635187</v>
      </c>
      <c r="H387">
        <v>160.71899999999999</v>
      </c>
    </row>
    <row r="388" spans="2:8" x14ac:dyDescent="0.25">
      <c r="B388">
        <v>1106</v>
      </c>
      <c r="C388">
        <f t="shared" si="51"/>
        <v>0.36958400646203554</v>
      </c>
      <c r="D388">
        <v>161.517</v>
      </c>
      <c r="E388">
        <f t="shared" si="49"/>
        <v>0.70164101646385113</v>
      </c>
      <c r="F388">
        <v>161.709</v>
      </c>
      <c r="G388">
        <f t="shared" si="50"/>
        <v>0.71859587103816835</v>
      </c>
      <c r="H388">
        <v>161.71899999999999</v>
      </c>
    </row>
    <row r="389" spans="2:8" x14ac:dyDescent="0.25">
      <c r="B389">
        <v>1107</v>
      </c>
      <c r="C389">
        <f t="shared" si="51"/>
        <v>0.36970298627925746</v>
      </c>
      <c r="D389">
        <v>162.517</v>
      </c>
      <c r="E389">
        <f t="shared" si="49"/>
        <v>0.70164759520829612</v>
      </c>
      <c r="F389">
        <v>162.709</v>
      </c>
      <c r="G389">
        <f t="shared" si="50"/>
        <v>0.71859623589997301</v>
      </c>
      <c r="H389">
        <v>162.71899999999999</v>
      </c>
    </row>
    <row r="390" spans="2:8" x14ac:dyDescent="0.25">
      <c r="B390">
        <v>1108</v>
      </c>
      <c r="C390">
        <f t="shared" si="51"/>
        <v>0.36982177419354839</v>
      </c>
      <c r="D390">
        <v>163.517</v>
      </c>
      <c r="E390">
        <f t="shared" si="49"/>
        <v>0.70165416220078602</v>
      </c>
      <c r="F390">
        <v>163.709</v>
      </c>
      <c r="G390">
        <f t="shared" si="50"/>
        <v>0.71859660010355186</v>
      </c>
      <c r="H390">
        <v>163.71899999999999</v>
      </c>
    </row>
    <row r="391" spans="2:8" x14ac:dyDescent="0.25">
      <c r="B391">
        <v>1109</v>
      </c>
      <c r="C391">
        <f t="shared" si="51"/>
        <v>0.36994037066881547</v>
      </c>
      <c r="D391">
        <v>164.517</v>
      </c>
      <c r="E391">
        <f t="shared" si="49"/>
        <v>0.70166071747278247</v>
      </c>
      <c r="F391">
        <v>164.709</v>
      </c>
      <c r="G391">
        <f t="shared" si="50"/>
        <v>0.71859696365068459</v>
      </c>
      <c r="H391">
        <v>164.71899999999999</v>
      </c>
    </row>
    <row r="392" spans="2:8" x14ac:dyDescent="0.25">
      <c r="B392">
        <v>1110</v>
      </c>
      <c r="C392">
        <f t="shared" si="51"/>
        <v>0.37005877616747179</v>
      </c>
      <c r="D392">
        <v>165.517</v>
      </c>
      <c r="E392">
        <f t="shared" si="49"/>
        <v>0.70166726105563493</v>
      </c>
      <c r="F392">
        <v>165.709</v>
      </c>
      <c r="G392">
        <f t="shared" si="50"/>
        <v>0.71859732654314412</v>
      </c>
      <c r="H392">
        <v>165.71899999999999</v>
      </c>
    </row>
    <row r="393" spans="2:8" x14ac:dyDescent="0.25">
      <c r="B393">
        <v>1111</v>
      </c>
      <c r="C393">
        <f t="shared" si="51"/>
        <v>0.37017699115044245</v>
      </c>
      <c r="D393">
        <v>166.517</v>
      </c>
      <c r="E393">
        <f t="shared" si="49"/>
        <v>0.70167379298058086</v>
      </c>
      <c r="F393">
        <v>166.709</v>
      </c>
      <c r="G393">
        <f t="shared" si="50"/>
        <v>0.7185976887826977</v>
      </c>
      <c r="H393">
        <v>166.71899999999999</v>
      </c>
    </row>
    <row r="394" spans="2:8" x14ac:dyDescent="0.25">
      <c r="B394">
        <v>1112</v>
      </c>
      <c r="C394">
        <f t="shared" si="51"/>
        <v>0.37029501607717041</v>
      </c>
      <c r="D394">
        <v>167.517</v>
      </c>
      <c r="E394">
        <f t="shared" si="49"/>
        <v>0.70168031327874691</v>
      </c>
      <c r="F394">
        <v>167.709</v>
      </c>
      <c r="G394">
        <f t="shared" si="50"/>
        <v>0.71859805037110536</v>
      </c>
      <c r="H394">
        <v>167.71899999999999</v>
      </c>
    </row>
    <row r="395" spans="2:8" x14ac:dyDescent="0.25">
      <c r="B395">
        <v>1113</v>
      </c>
      <c r="C395">
        <f t="shared" si="51"/>
        <v>0.37041285140562247</v>
      </c>
      <c r="D395">
        <v>168.517</v>
      </c>
      <c r="E395">
        <f t="shared" si="49"/>
        <v>0.70168682198114884</v>
      </c>
      <c r="F395">
        <v>168.709</v>
      </c>
      <c r="G395">
        <f t="shared" si="50"/>
        <v>0.71859841131012125</v>
      </c>
      <c r="H395">
        <v>168.71899999999999</v>
      </c>
    </row>
    <row r="396" spans="2:8" x14ac:dyDescent="0.25">
      <c r="B396">
        <v>1114</v>
      </c>
      <c r="C396">
        <f t="shared" si="51"/>
        <v>0.37053049759229539</v>
      </c>
      <c r="D396">
        <v>169.517</v>
      </c>
      <c r="E396">
        <f t="shared" si="49"/>
        <v>0.70169331911869226</v>
      </c>
      <c r="F396">
        <v>169.709</v>
      </c>
      <c r="G396">
        <f t="shared" si="50"/>
        <v>0.71859877160149355</v>
      </c>
      <c r="H396">
        <v>169.71899999999999</v>
      </c>
    </row>
    <row r="397" spans="2:8" x14ac:dyDescent="0.25">
      <c r="B397">
        <v>1115</v>
      </c>
      <c r="C397">
        <f t="shared" si="51"/>
        <v>0.37064795509222137</v>
      </c>
      <c r="D397">
        <v>170.517</v>
      </c>
      <c r="E397">
        <f t="shared" si="49"/>
        <v>0.70169980472217297</v>
      </c>
      <c r="F397">
        <v>170.709</v>
      </c>
      <c r="G397">
        <f t="shared" si="50"/>
        <v>0.71859913124696351</v>
      </c>
      <c r="H397">
        <v>170.71899999999999</v>
      </c>
    </row>
    <row r="398" spans="2:8" x14ac:dyDescent="0.25">
      <c r="B398">
        <v>1116</v>
      </c>
      <c r="C398">
        <f t="shared" si="51"/>
        <v>0.37076522435897441</v>
      </c>
      <c r="D398">
        <v>171.517</v>
      </c>
      <c r="E398">
        <f t="shared" si="49"/>
        <v>0.70170627882227743</v>
      </c>
      <c r="F398">
        <v>171.709</v>
      </c>
      <c r="G398">
        <f t="shared" si="50"/>
        <v>0.71859949024826664</v>
      </c>
      <c r="H398">
        <v>171.71899999999999</v>
      </c>
    </row>
    <row r="399" spans="2:8" x14ac:dyDescent="0.25">
      <c r="B399">
        <v>1117</v>
      </c>
      <c r="C399">
        <f t="shared" si="51"/>
        <v>0.37088230584467574</v>
      </c>
      <c r="D399">
        <v>172.517</v>
      </c>
      <c r="E399">
        <f t="shared" si="49"/>
        <v>0.70171274144958362</v>
      </c>
      <c r="F399">
        <v>172.709</v>
      </c>
      <c r="G399">
        <f t="shared" si="50"/>
        <v>0.71859984860713177</v>
      </c>
      <c r="H399">
        <v>172.71899999999999</v>
      </c>
    </row>
    <row r="400" spans="2:8" x14ac:dyDescent="0.25">
      <c r="B400">
        <v>1118</v>
      </c>
      <c r="C400">
        <f t="shared" si="51"/>
        <v>0.37099920000000003</v>
      </c>
      <c r="D400">
        <v>173.517</v>
      </c>
      <c r="E400">
        <f t="shared" si="49"/>
        <v>0.70171919263456084</v>
      </c>
      <c r="F400">
        <v>173.709</v>
      </c>
      <c r="G400">
        <f t="shared" si="50"/>
        <v>0.71860020632528232</v>
      </c>
      <c r="H400">
        <v>173.71899999999999</v>
      </c>
    </row>
    <row r="401" spans="2:8" x14ac:dyDescent="0.25">
      <c r="B401">
        <v>1119</v>
      </c>
      <c r="C401">
        <f t="shared" si="51"/>
        <v>0.37111590727418065</v>
      </c>
      <c r="D401">
        <v>174.517</v>
      </c>
      <c r="E401">
        <f t="shared" si="49"/>
        <v>0.70172563240757124</v>
      </c>
      <c r="F401">
        <v>174.709</v>
      </c>
      <c r="G401">
        <f t="shared" si="50"/>
        <v>0.71860056340443457</v>
      </c>
      <c r="H401">
        <v>174.71899999999999</v>
      </c>
    </row>
    <row r="402" spans="2:8" x14ac:dyDescent="0.25">
      <c r="B402">
        <v>1120</v>
      </c>
      <c r="C402">
        <f t="shared" si="51"/>
        <v>0.371232428115016</v>
      </c>
      <c r="D402">
        <v>175.517</v>
      </c>
      <c r="E402">
        <f t="shared" si="49"/>
        <v>0.70173206079886885</v>
      </c>
      <c r="F402">
        <v>175.709</v>
      </c>
      <c r="G402">
        <f t="shared" si="50"/>
        <v>0.71860091984629959</v>
      </c>
      <c r="H402">
        <v>175.71899999999999</v>
      </c>
    </row>
    <row r="403" spans="2:8" x14ac:dyDescent="0.25">
      <c r="B403">
        <v>1121</v>
      </c>
      <c r="C403">
        <f t="shared" si="51"/>
        <v>0.3713487629688747</v>
      </c>
      <c r="D403">
        <v>176.517</v>
      </c>
      <c r="E403">
        <f t="shared" si="49"/>
        <v>0.70173847783860144</v>
      </c>
      <c r="F403">
        <v>176.709</v>
      </c>
      <c r="G403">
        <f t="shared" si="50"/>
        <v>0.71860127565258169</v>
      </c>
      <c r="H403">
        <v>176.71899999999999</v>
      </c>
    </row>
    <row r="404" spans="2:8" x14ac:dyDescent="0.25">
      <c r="B404">
        <v>1122</v>
      </c>
      <c r="C404">
        <f t="shared" si="51"/>
        <v>0.37146491228070178</v>
      </c>
      <c r="D404">
        <v>177.517</v>
      </c>
      <c r="E404">
        <f t="shared" si="49"/>
        <v>0.7017448835568102</v>
      </c>
      <c r="F404">
        <v>177.709</v>
      </c>
      <c r="G404">
        <f t="shared" si="50"/>
        <v>0.7186016308249793</v>
      </c>
      <c r="H404">
        <v>177.71899999999999</v>
      </c>
    </row>
    <row r="405" spans="2:8" x14ac:dyDescent="0.25">
      <c r="B405">
        <v>1123</v>
      </c>
      <c r="C405">
        <f t="shared" si="51"/>
        <v>0.37158087649402388</v>
      </c>
      <c r="D405">
        <v>178.517</v>
      </c>
      <c r="E405">
        <f t="shared" si="49"/>
        <v>0.70175127798343029</v>
      </c>
      <c r="F405">
        <v>178.709</v>
      </c>
      <c r="G405">
        <f t="shared" si="50"/>
        <v>0.71860198536518505</v>
      </c>
      <c r="H405">
        <v>178.71899999999999</v>
      </c>
    </row>
    <row r="406" spans="2:8" x14ac:dyDescent="0.25">
      <c r="B406">
        <v>1124</v>
      </c>
      <c r="C406">
        <f t="shared" si="51"/>
        <v>0.37169665605095542</v>
      </c>
      <c r="D406">
        <v>179.517</v>
      </c>
      <c r="E406">
        <f t="shared" si="49"/>
        <v>0.70175766114829163</v>
      </c>
      <c r="F406">
        <v>179.709</v>
      </c>
      <c r="G406">
        <f t="shared" si="50"/>
        <v>0.71860233927488515</v>
      </c>
      <c r="H406">
        <v>179.71899999999999</v>
      </c>
    </row>
    <row r="407" spans="2:8" x14ac:dyDescent="0.25">
      <c r="B407">
        <v>1125</v>
      </c>
      <c r="C407">
        <f t="shared" si="51"/>
        <v>0.37181225139220364</v>
      </c>
      <c r="D407">
        <v>180.517</v>
      </c>
      <c r="E407">
        <f t="shared" si="49"/>
        <v>0.70176403308111923</v>
      </c>
      <c r="F407">
        <v>180.709</v>
      </c>
      <c r="G407">
        <f t="shared" si="50"/>
        <v>0.71860269255576026</v>
      </c>
      <c r="H407">
        <v>180.71899999999999</v>
      </c>
    </row>
    <row r="408" spans="2:8" x14ac:dyDescent="0.25">
      <c r="B408">
        <v>1126</v>
      </c>
      <c r="C408">
        <f t="shared" si="51"/>
        <v>0.37192766295707469</v>
      </c>
      <c r="D408">
        <v>181.517</v>
      </c>
      <c r="E408">
        <f t="shared" si="49"/>
        <v>0.70177039381153306</v>
      </c>
      <c r="F408">
        <v>181.709</v>
      </c>
      <c r="G408">
        <f t="shared" si="50"/>
        <v>0.71860304520948448</v>
      </c>
      <c r="H408">
        <v>181.71899999999999</v>
      </c>
    </row>
    <row r="409" spans="2:8" x14ac:dyDescent="0.25">
      <c r="B409">
        <v>1127</v>
      </c>
      <c r="C409">
        <f t="shared" si="51"/>
        <v>0.37204289118347894</v>
      </c>
      <c r="D409">
        <v>182.517</v>
      </c>
      <c r="E409">
        <f t="shared" si="49"/>
        <v>0.70177674336904983</v>
      </c>
      <c r="F409">
        <v>182.709</v>
      </c>
      <c r="G409">
        <f t="shared" si="50"/>
        <v>0.71860339723772682</v>
      </c>
      <c r="H409">
        <v>182.71899999999999</v>
      </c>
    </row>
    <row r="410" spans="2:8" x14ac:dyDescent="0.25">
      <c r="B410">
        <v>1128</v>
      </c>
      <c r="C410">
        <f t="shared" si="51"/>
        <v>0.37215793650793655</v>
      </c>
      <c r="D410">
        <v>183.517</v>
      </c>
      <c r="E410">
        <f t="shared" si="49"/>
        <v>0.7017830817830818</v>
      </c>
      <c r="F410">
        <v>183.709</v>
      </c>
      <c r="G410">
        <f t="shared" si="50"/>
        <v>0.71860374864214938</v>
      </c>
      <c r="H410">
        <v>183.71899999999999</v>
      </c>
    </row>
    <row r="411" spans="2:8" x14ac:dyDescent="0.25">
      <c r="B411">
        <v>1129</v>
      </c>
      <c r="C411">
        <f t="shared" si="51"/>
        <v>0.37227279936558288</v>
      </c>
      <c r="D411">
        <v>184.517</v>
      </c>
      <c r="E411">
        <f t="shared" si="49"/>
        <v>0.70178940908293885</v>
      </c>
      <c r="F411">
        <v>184.709</v>
      </c>
      <c r="G411">
        <f t="shared" si="50"/>
        <v>0.71860409942440917</v>
      </c>
      <c r="H411">
        <v>184.71899999999999</v>
      </c>
    </row>
    <row r="412" spans="2:8" x14ac:dyDescent="0.25">
      <c r="B412">
        <v>1130</v>
      </c>
      <c r="C412">
        <f t="shared" si="51"/>
        <v>0.37238748019017437</v>
      </c>
      <c r="D412">
        <v>185.517</v>
      </c>
      <c r="E412">
        <f t="shared" si="49"/>
        <v>0.70179572529782763</v>
      </c>
      <c r="F412">
        <v>185.709</v>
      </c>
      <c r="G412">
        <f t="shared" si="50"/>
        <v>0.71860444958615688</v>
      </c>
      <c r="H412">
        <v>185.71899999999999</v>
      </c>
    </row>
    <row r="413" spans="2:8" x14ac:dyDescent="0.25">
      <c r="B413">
        <v>1131</v>
      </c>
      <c r="C413">
        <f t="shared" si="51"/>
        <v>0.37250197941409346</v>
      </c>
      <c r="D413">
        <v>186.517</v>
      </c>
      <c r="E413">
        <f t="shared" si="49"/>
        <v>0.70180203045685274</v>
      </c>
      <c r="F413">
        <v>186.709</v>
      </c>
      <c r="G413">
        <f t="shared" si="50"/>
        <v>0.71860479912903774</v>
      </c>
      <c r="H413">
        <v>186.71899999999999</v>
      </c>
    </row>
    <row r="414" spans="2:8" x14ac:dyDescent="0.25">
      <c r="B414">
        <v>1132</v>
      </c>
      <c r="C414">
        <f t="shared" si="51"/>
        <v>0.37261629746835445</v>
      </c>
      <c r="D414">
        <v>187.517</v>
      </c>
      <c r="E414">
        <f t="shared" si="49"/>
        <v>0.70180832458901721</v>
      </c>
      <c r="F414">
        <v>187.709</v>
      </c>
      <c r="G414">
        <f t="shared" si="50"/>
        <v>0.71860514805469078</v>
      </c>
      <c r="H414">
        <v>187.71899999999999</v>
      </c>
    </row>
    <row r="415" spans="2:8" x14ac:dyDescent="0.25">
      <c r="B415">
        <v>1133</v>
      </c>
      <c r="C415">
        <f t="shared" si="51"/>
        <v>0.3727304347826087</v>
      </c>
      <c r="D415">
        <v>188.517</v>
      </c>
      <c r="E415">
        <f t="shared" si="49"/>
        <v>0.70181460772322202</v>
      </c>
      <c r="F415">
        <v>188.709</v>
      </c>
      <c r="G415">
        <f t="shared" si="50"/>
        <v>0.71860549636474935</v>
      </c>
      <c r="H415">
        <v>188.71899999999999</v>
      </c>
    </row>
    <row r="416" spans="2:8" x14ac:dyDescent="0.25">
      <c r="B416">
        <v>1134</v>
      </c>
      <c r="C416">
        <f t="shared" si="51"/>
        <v>0.37284439178515011</v>
      </c>
      <c r="D416">
        <v>189.517</v>
      </c>
      <c r="E416">
        <f t="shared" si="49"/>
        <v>0.70182087988826813</v>
      </c>
      <c r="F416">
        <v>189.709</v>
      </c>
      <c r="G416">
        <f t="shared" si="50"/>
        <v>0.71860584406084138</v>
      </c>
      <c r="H416">
        <v>189.71899999999999</v>
      </c>
    </row>
    <row r="417" spans="2:8" x14ac:dyDescent="0.25">
      <c r="B417">
        <v>1135</v>
      </c>
      <c r="C417">
        <f t="shared" si="51"/>
        <v>0.37295816890292027</v>
      </c>
      <c r="D417">
        <v>190.517</v>
      </c>
      <c r="E417">
        <f t="shared" si="49"/>
        <v>0.70182714111285538</v>
      </c>
      <c r="F417">
        <v>190.709</v>
      </c>
      <c r="G417">
        <f t="shared" si="50"/>
        <v>0.71860619114458846</v>
      </c>
      <c r="H417">
        <v>190.71899999999999</v>
      </c>
    </row>
    <row r="418" spans="2:8" x14ac:dyDescent="0.25">
      <c r="B418">
        <v>1136</v>
      </c>
      <c r="C418">
        <f t="shared" si="51"/>
        <v>0.3730717665615142</v>
      </c>
      <c r="D418">
        <v>191.517</v>
      </c>
      <c r="E418">
        <f t="shared" si="49"/>
        <v>0.70183339142558387</v>
      </c>
      <c r="F418">
        <v>191.709</v>
      </c>
      <c r="G418">
        <f t="shared" si="50"/>
        <v>0.71860653761760718</v>
      </c>
      <c r="H418">
        <v>191.71899999999999</v>
      </c>
    </row>
    <row r="419" spans="2:8" x14ac:dyDescent="0.25">
      <c r="B419">
        <v>1137</v>
      </c>
      <c r="C419">
        <f t="shared" si="51"/>
        <v>0.37318518518518518</v>
      </c>
      <c r="D419">
        <v>192.517</v>
      </c>
      <c r="E419">
        <f t="shared" si="49"/>
        <v>0.70183963085495382</v>
      </c>
      <c r="F419">
        <v>192.709</v>
      </c>
      <c r="G419">
        <f t="shared" si="50"/>
        <v>0.71860688348150781</v>
      </c>
      <c r="H419">
        <v>192.71899999999999</v>
      </c>
    </row>
    <row r="420" spans="2:8" x14ac:dyDescent="0.25">
      <c r="B420">
        <v>1138</v>
      </c>
      <c r="C420">
        <f t="shared" si="51"/>
        <v>0.37329842519685041</v>
      </c>
      <c r="D420">
        <v>193.517</v>
      </c>
      <c r="E420">
        <f t="shared" ref="E420:E483" si="52">B420*0.709/(11.6+B420)</f>
        <v>0.70184585942936673</v>
      </c>
      <c r="F420">
        <v>193.709</v>
      </c>
      <c r="G420">
        <f t="shared" ref="G420:G483" si="53">0.719*B420/(B420+0.622)</f>
        <v>0.7186072287378954</v>
      </c>
      <c r="H420">
        <v>193.71899999999999</v>
      </c>
    </row>
    <row r="421" spans="2:8" x14ac:dyDescent="0.25">
      <c r="B421">
        <v>1139</v>
      </c>
      <c r="C421">
        <f t="shared" si="51"/>
        <v>0.37341148701809596</v>
      </c>
      <c r="D421">
        <v>194.517</v>
      </c>
      <c r="E421">
        <f t="shared" si="52"/>
        <v>0.70185207717712494</v>
      </c>
      <c r="F421">
        <v>194.709</v>
      </c>
      <c r="G421">
        <f t="shared" si="53"/>
        <v>0.718607573388369</v>
      </c>
      <c r="H421">
        <v>194.71899999999999</v>
      </c>
    </row>
    <row r="422" spans="2:8" x14ac:dyDescent="0.25">
      <c r="B422">
        <v>1140</v>
      </c>
      <c r="C422">
        <f t="shared" si="51"/>
        <v>0.3735243710691824</v>
      </c>
      <c r="D422">
        <v>195.517</v>
      </c>
      <c r="E422">
        <f t="shared" si="52"/>
        <v>0.70185828412643281</v>
      </c>
      <c r="F422">
        <v>195.709</v>
      </c>
      <c r="G422">
        <f t="shared" si="53"/>
        <v>0.71860791743452246</v>
      </c>
      <c r="H422">
        <v>195.71899999999999</v>
      </c>
    </row>
    <row r="423" spans="2:8" x14ac:dyDescent="0.25">
      <c r="B423">
        <v>1141</v>
      </c>
      <c r="C423">
        <f t="shared" ref="C423:C486" si="54">(B423-221)*0.517/(132+B423)</f>
        <v>0.37363707776904947</v>
      </c>
      <c r="D423">
        <v>196.517</v>
      </c>
      <c r="E423">
        <f t="shared" si="52"/>
        <v>0.7018644803053965</v>
      </c>
      <c r="F423">
        <v>196.709</v>
      </c>
      <c r="G423">
        <f t="shared" si="53"/>
        <v>0.71860826087794383</v>
      </c>
      <c r="H423">
        <v>196.71899999999999</v>
      </c>
    </row>
    <row r="424" spans="2:8" x14ac:dyDescent="0.25">
      <c r="B424">
        <v>1142</v>
      </c>
      <c r="C424">
        <f t="shared" si="54"/>
        <v>0.37374960753532183</v>
      </c>
      <c r="D424">
        <v>197.517</v>
      </c>
      <c r="E424">
        <f t="shared" si="52"/>
        <v>0.70187066574202506</v>
      </c>
      <c r="F424">
        <v>197.709</v>
      </c>
      <c r="G424">
        <f t="shared" si="53"/>
        <v>0.7186086037202154</v>
      </c>
      <c r="H424">
        <v>197.71899999999999</v>
      </c>
    </row>
    <row r="425" spans="2:8" x14ac:dyDescent="0.25">
      <c r="B425">
        <v>1143</v>
      </c>
      <c r="C425">
        <f t="shared" si="54"/>
        <v>0.37386196078431377</v>
      </c>
      <c r="D425">
        <v>198.517</v>
      </c>
      <c r="E425">
        <f t="shared" si="52"/>
        <v>0.70187684046423005</v>
      </c>
      <c r="F425">
        <v>198.709</v>
      </c>
      <c r="G425">
        <f t="shared" si="53"/>
        <v>0.71860894596291425</v>
      </c>
      <c r="H425">
        <v>198.71899999999999</v>
      </c>
    </row>
    <row r="426" spans="2:8" x14ac:dyDescent="0.25">
      <c r="B426">
        <v>1144</v>
      </c>
      <c r="C426">
        <f t="shared" si="54"/>
        <v>0.37397413793103451</v>
      </c>
      <c r="D426">
        <v>199.517</v>
      </c>
      <c r="E426">
        <f t="shared" si="52"/>
        <v>0.70188300449982699</v>
      </c>
      <c r="F426">
        <v>199.709</v>
      </c>
      <c r="G426">
        <f t="shared" si="53"/>
        <v>0.71860928760761189</v>
      </c>
      <c r="H426">
        <v>199.71899999999999</v>
      </c>
    </row>
    <row r="427" spans="2:8" x14ac:dyDescent="0.25">
      <c r="B427">
        <v>1145</v>
      </c>
      <c r="C427">
        <f t="shared" si="54"/>
        <v>0.37408613938919344</v>
      </c>
      <c r="D427">
        <v>200.517</v>
      </c>
      <c r="E427">
        <f t="shared" si="52"/>
        <v>0.70188915787653472</v>
      </c>
      <c r="F427">
        <v>200.709</v>
      </c>
      <c r="G427">
        <f t="shared" si="53"/>
        <v>0.71860962865587419</v>
      </c>
      <c r="H427">
        <v>200.71899999999999</v>
      </c>
    </row>
    <row r="428" spans="2:8" x14ac:dyDescent="0.25">
      <c r="B428">
        <v>1146</v>
      </c>
      <c r="C428">
        <f t="shared" si="54"/>
        <v>0.37419796557120505</v>
      </c>
      <c r="D428">
        <v>201.517</v>
      </c>
      <c r="E428">
        <f t="shared" si="52"/>
        <v>0.70189530062197658</v>
      </c>
      <c r="F428">
        <v>201.709</v>
      </c>
      <c r="G428">
        <f t="shared" si="53"/>
        <v>0.71860996910926167</v>
      </c>
      <c r="H428">
        <v>201.71899999999999</v>
      </c>
    </row>
    <row r="429" spans="2:8" x14ac:dyDescent="0.25">
      <c r="B429">
        <v>1147</v>
      </c>
      <c r="C429">
        <f t="shared" si="54"/>
        <v>0.37430961688819392</v>
      </c>
      <c r="D429">
        <v>202.517</v>
      </c>
      <c r="E429">
        <f t="shared" si="52"/>
        <v>0.70190143276368033</v>
      </c>
      <c r="F429">
        <v>202.709</v>
      </c>
      <c r="G429">
        <f t="shared" si="53"/>
        <v>0.71861030896932954</v>
      </c>
      <c r="H429">
        <v>202.71899999999999</v>
      </c>
    </row>
    <row r="430" spans="2:8" x14ac:dyDescent="0.25">
      <c r="B430">
        <v>1148</v>
      </c>
      <c r="C430">
        <f t="shared" si="54"/>
        <v>0.37442109374999999</v>
      </c>
      <c r="D430">
        <v>203.517</v>
      </c>
      <c r="E430">
        <f t="shared" si="52"/>
        <v>0.70190755432907892</v>
      </c>
      <c r="F430">
        <v>203.709</v>
      </c>
      <c r="G430">
        <f t="shared" si="53"/>
        <v>0.71861064823762721</v>
      </c>
      <c r="H430">
        <v>203.71899999999999</v>
      </c>
    </row>
    <row r="431" spans="2:8" x14ac:dyDescent="0.25">
      <c r="B431">
        <v>1149</v>
      </c>
      <c r="C431">
        <f t="shared" si="54"/>
        <v>0.37453239656518345</v>
      </c>
      <c r="D431">
        <v>204.517</v>
      </c>
      <c r="E431">
        <f t="shared" si="52"/>
        <v>0.70191366534551092</v>
      </c>
      <c r="F431">
        <v>204.709</v>
      </c>
      <c r="G431">
        <f t="shared" si="53"/>
        <v>0.71861098691569913</v>
      </c>
      <c r="H431">
        <v>204.71899999999999</v>
      </c>
    </row>
    <row r="432" spans="2:8" x14ac:dyDescent="0.25">
      <c r="B432">
        <v>1150</v>
      </c>
      <c r="C432">
        <f t="shared" si="54"/>
        <v>0.37464352574102966</v>
      </c>
      <c r="D432">
        <v>205.517</v>
      </c>
      <c r="E432">
        <f t="shared" si="52"/>
        <v>0.70191976584022031</v>
      </c>
      <c r="F432">
        <v>205.709</v>
      </c>
      <c r="G432">
        <f t="shared" si="53"/>
        <v>0.71861132500508418</v>
      </c>
      <c r="H432">
        <v>205.71899999999999</v>
      </c>
    </row>
    <row r="433" spans="2:8" x14ac:dyDescent="0.25">
      <c r="B433">
        <v>1151</v>
      </c>
      <c r="C433">
        <f t="shared" si="54"/>
        <v>0.37475448168355419</v>
      </c>
      <c r="D433">
        <v>206.517</v>
      </c>
      <c r="E433">
        <f t="shared" si="52"/>
        <v>0.70192585584035783</v>
      </c>
      <c r="F433">
        <v>206.709</v>
      </c>
      <c r="G433">
        <f t="shared" si="53"/>
        <v>0.71861166250731567</v>
      </c>
      <c r="H433">
        <v>206.71899999999999</v>
      </c>
    </row>
    <row r="434" spans="2:8" x14ac:dyDescent="0.25">
      <c r="B434">
        <v>1152</v>
      </c>
      <c r="C434">
        <f t="shared" si="54"/>
        <v>0.37486526479750781</v>
      </c>
      <c r="D434">
        <v>207.517</v>
      </c>
      <c r="E434">
        <f t="shared" si="52"/>
        <v>0.70193193537298038</v>
      </c>
      <c r="F434">
        <v>207.709</v>
      </c>
      <c r="G434">
        <f t="shared" si="53"/>
        <v>0.71861199942392207</v>
      </c>
      <c r="H434">
        <v>207.71899999999999</v>
      </c>
    </row>
    <row r="435" spans="2:8" x14ac:dyDescent="0.25">
      <c r="B435">
        <v>1153</v>
      </c>
      <c r="C435">
        <f t="shared" si="54"/>
        <v>0.37497587548638134</v>
      </c>
      <c r="D435">
        <v>208.517</v>
      </c>
      <c r="E435">
        <f t="shared" si="52"/>
        <v>0.70193800446505239</v>
      </c>
      <c r="F435">
        <v>208.709</v>
      </c>
      <c r="G435">
        <f t="shared" si="53"/>
        <v>0.71861233575642625</v>
      </c>
      <c r="H435">
        <v>208.71899999999999</v>
      </c>
    </row>
    <row r="436" spans="2:8" x14ac:dyDescent="0.25">
      <c r="B436">
        <v>1154</v>
      </c>
      <c r="C436">
        <f t="shared" si="54"/>
        <v>0.37508631415241056</v>
      </c>
      <c r="D436">
        <v>209.517</v>
      </c>
      <c r="E436">
        <f t="shared" si="52"/>
        <v>0.70194406314344537</v>
      </c>
      <c r="F436">
        <v>209.709</v>
      </c>
      <c r="G436">
        <f t="shared" si="53"/>
        <v>0.71861267150634578</v>
      </c>
      <c r="H436">
        <v>209.71899999999999</v>
      </c>
    </row>
    <row r="437" spans="2:8" x14ac:dyDescent="0.25">
      <c r="B437">
        <v>1155</v>
      </c>
      <c r="C437">
        <f t="shared" si="54"/>
        <v>0.37519658119658117</v>
      </c>
      <c r="D437">
        <v>210.517</v>
      </c>
      <c r="E437">
        <f t="shared" si="52"/>
        <v>0.70195011143493913</v>
      </c>
      <c r="F437">
        <v>210.709</v>
      </c>
      <c r="G437">
        <f t="shared" si="53"/>
        <v>0.71861300667519301</v>
      </c>
      <c r="H437">
        <v>210.71899999999999</v>
      </c>
    </row>
    <row r="438" spans="2:8" x14ac:dyDescent="0.25">
      <c r="B438">
        <v>1156</v>
      </c>
      <c r="C438">
        <f t="shared" si="54"/>
        <v>0.37530667701863357</v>
      </c>
      <c r="D438">
        <v>211.517</v>
      </c>
      <c r="E438">
        <f t="shared" si="52"/>
        <v>0.7019561493662213</v>
      </c>
      <c r="F438">
        <v>211.709</v>
      </c>
      <c r="G438">
        <f t="shared" si="53"/>
        <v>0.71861334126447529</v>
      </c>
      <c r="H438">
        <v>211.71899999999999</v>
      </c>
    </row>
    <row r="439" spans="2:8" x14ac:dyDescent="0.25">
      <c r="B439">
        <v>1157</v>
      </c>
      <c r="C439">
        <f t="shared" si="54"/>
        <v>0.3754166020170675</v>
      </c>
      <c r="D439">
        <v>212.517</v>
      </c>
      <c r="E439">
        <f t="shared" si="52"/>
        <v>0.70196217696388841</v>
      </c>
      <c r="F439">
        <v>212.709</v>
      </c>
      <c r="G439">
        <f t="shared" si="53"/>
        <v>0.71861367527569442</v>
      </c>
      <c r="H439">
        <v>212.71899999999999</v>
      </c>
    </row>
    <row r="440" spans="2:8" x14ac:dyDescent="0.25">
      <c r="B440">
        <v>1158</v>
      </c>
      <c r="C440">
        <f t="shared" si="54"/>
        <v>0.37552635658914729</v>
      </c>
      <c r="D440">
        <v>213.517</v>
      </c>
      <c r="E440">
        <f t="shared" si="52"/>
        <v>0.70196819425444601</v>
      </c>
      <c r="F440">
        <v>213.709</v>
      </c>
      <c r="G440">
        <f t="shared" si="53"/>
        <v>0.7186140087103472</v>
      </c>
      <c r="H440">
        <v>213.71899999999999</v>
      </c>
    </row>
    <row r="441" spans="2:8" x14ac:dyDescent="0.25">
      <c r="B441">
        <v>1159</v>
      </c>
      <c r="C441">
        <f t="shared" si="54"/>
        <v>0.37563594113090631</v>
      </c>
      <c r="D441">
        <v>214.517</v>
      </c>
      <c r="E441">
        <f t="shared" si="52"/>
        <v>0.70197420126430898</v>
      </c>
      <c r="F441">
        <v>214.709</v>
      </c>
      <c r="G441">
        <f t="shared" si="53"/>
        <v>0.71861434156992521</v>
      </c>
      <c r="H441">
        <v>214.71899999999999</v>
      </c>
    </row>
    <row r="442" spans="2:8" x14ac:dyDescent="0.25">
      <c r="B442">
        <v>1160</v>
      </c>
      <c r="C442">
        <f t="shared" si="54"/>
        <v>0.3757453560371517</v>
      </c>
      <c r="D442">
        <v>215.517</v>
      </c>
      <c r="E442">
        <f t="shared" si="52"/>
        <v>0.70198019801980194</v>
      </c>
      <c r="F442">
        <v>215.709</v>
      </c>
      <c r="G442">
        <f t="shared" si="53"/>
        <v>0.71861467385591515</v>
      </c>
      <c r="H442">
        <v>215.71899999999999</v>
      </c>
    </row>
    <row r="443" spans="2:8" x14ac:dyDescent="0.25">
      <c r="B443">
        <v>1161</v>
      </c>
      <c r="C443">
        <f t="shared" si="54"/>
        <v>0.37585460170146945</v>
      </c>
      <c r="D443">
        <v>216.517</v>
      </c>
      <c r="E443">
        <f t="shared" si="52"/>
        <v>0.70198618454716022</v>
      </c>
      <c r="F443">
        <v>216.709</v>
      </c>
      <c r="G443">
        <f t="shared" si="53"/>
        <v>0.71861500556979807</v>
      </c>
      <c r="H443">
        <v>216.71899999999999</v>
      </c>
    </row>
    <row r="444" spans="2:8" x14ac:dyDescent="0.25">
      <c r="B444">
        <v>1162</v>
      </c>
      <c r="C444">
        <f t="shared" si="54"/>
        <v>0.37596367851622875</v>
      </c>
      <c r="D444">
        <v>217.517</v>
      </c>
      <c r="E444">
        <f t="shared" si="52"/>
        <v>0.70199216087252903</v>
      </c>
      <c r="F444">
        <v>217.709</v>
      </c>
      <c r="G444">
        <f t="shared" si="53"/>
        <v>0.71861533671305022</v>
      </c>
      <c r="H444">
        <v>217.71899999999999</v>
      </c>
    </row>
    <row r="445" spans="2:8" x14ac:dyDescent="0.25">
      <c r="B445">
        <v>1163</v>
      </c>
      <c r="C445">
        <f t="shared" si="54"/>
        <v>0.37607258687258688</v>
      </c>
      <c r="D445">
        <v>218.517</v>
      </c>
      <c r="E445">
        <f t="shared" si="52"/>
        <v>0.70199812702196496</v>
      </c>
      <c r="F445">
        <v>218.709</v>
      </c>
      <c r="G445">
        <f t="shared" si="53"/>
        <v>0.71861566728714299</v>
      </c>
      <c r="H445">
        <v>218.71899999999999</v>
      </c>
    </row>
    <row r="446" spans="2:8" x14ac:dyDescent="0.25">
      <c r="B446">
        <v>1164</v>
      </c>
      <c r="C446">
        <f t="shared" si="54"/>
        <v>0.37618132716049385</v>
      </c>
      <c r="D446">
        <v>219.517</v>
      </c>
      <c r="E446">
        <f t="shared" si="52"/>
        <v>0.70200408302143591</v>
      </c>
      <c r="F446">
        <v>219.709</v>
      </c>
      <c r="G446">
        <f t="shared" si="53"/>
        <v>0.71861599729354231</v>
      </c>
      <c r="H446">
        <v>219.71899999999999</v>
      </c>
    </row>
    <row r="447" spans="2:8" x14ac:dyDescent="0.25">
      <c r="B447">
        <v>1165</v>
      </c>
      <c r="C447">
        <f t="shared" si="54"/>
        <v>0.37628989976869698</v>
      </c>
      <c r="D447">
        <v>220.517</v>
      </c>
      <c r="E447">
        <f t="shared" si="52"/>
        <v>0.7020100288968214</v>
      </c>
      <c r="F447">
        <v>220.709</v>
      </c>
      <c r="G447">
        <f t="shared" si="53"/>
        <v>0.71861632673370945</v>
      </c>
      <c r="H447">
        <v>220.71899999999999</v>
      </c>
    </row>
    <row r="448" spans="2:8" x14ac:dyDescent="0.25">
      <c r="B448">
        <v>1166</v>
      </c>
      <c r="C448">
        <f t="shared" si="54"/>
        <v>0.37639830508474575</v>
      </c>
      <c r="D448">
        <v>221.517</v>
      </c>
      <c r="E448">
        <f t="shared" si="52"/>
        <v>0.70201596467391303</v>
      </c>
      <c r="F448">
        <v>221.709</v>
      </c>
      <c r="G448">
        <f t="shared" si="53"/>
        <v>0.71861665560910037</v>
      </c>
      <c r="H448">
        <v>221.71899999999999</v>
      </c>
    </row>
    <row r="449" spans="2:8" x14ac:dyDescent="0.25">
      <c r="B449">
        <v>1167</v>
      </c>
      <c r="C449">
        <f t="shared" si="54"/>
        <v>0.37650654349499613</v>
      </c>
      <c r="D449">
        <v>222.517</v>
      </c>
      <c r="E449">
        <f t="shared" si="52"/>
        <v>0.702021890378415</v>
      </c>
      <c r="F449">
        <v>222.709</v>
      </c>
      <c r="G449">
        <f t="shared" si="53"/>
        <v>0.71861698392116624</v>
      </c>
      <c r="H449">
        <v>222.71899999999999</v>
      </c>
    </row>
    <row r="450" spans="2:8" x14ac:dyDescent="0.25">
      <c r="B450">
        <v>1168</v>
      </c>
      <c r="C450">
        <f t="shared" si="54"/>
        <v>0.37661461538461538</v>
      </c>
      <c r="D450">
        <v>223.517</v>
      </c>
      <c r="E450">
        <f t="shared" si="52"/>
        <v>0.70202780603594439</v>
      </c>
      <c r="F450">
        <v>223.709</v>
      </c>
      <c r="G450">
        <f t="shared" si="53"/>
        <v>0.71861731167135301</v>
      </c>
      <c r="H450">
        <v>223.71899999999999</v>
      </c>
    </row>
    <row r="451" spans="2:8" x14ac:dyDescent="0.25">
      <c r="B451">
        <v>1169</v>
      </c>
      <c r="C451">
        <f t="shared" si="54"/>
        <v>0.37672252113758653</v>
      </c>
      <c r="D451">
        <v>224.517</v>
      </c>
      <c r="E451">
        <f t="shared" si="52"/>
        <v>0.7020337116720311</v>
      </c>
      <c r="F451">
        <v>224.709</v>
      </c>
      <c r="G451">
        <f t="shared" si="53"/>
        <v>0.71861763886110208</v>
      </c>
      <c r="H451">
        <v>224.71899999999999</v>
      </c>
    </row>
    <row r="452" spans="2:8" x14ac:dyDescent="0.25">
      <c r="B452">
        <v>1170</v>
      </c>
      <c r="C452">
        <f t="shared" si="54"/>
        <v>0.37683026113671275</v>
      </c>
      <c r="D452">
        <v>225.517</v>
      </c>
      <c r="E452">
        <f t="shared" si="52"/>
        <v>0.70203960731211923</v>
      </c>
      <c r="F452">
        <v>225.709</v>
      </c>
      <c r="G452">
        <f t="shared" si="53"/>
        <v>0.71861796549184964</v>
      </c>
      <c r="H452">
        <v>225.71899999999999</v>
      </c>
    </row>
    <row r="453" spans="2:8" x14ac:dyDescent="0.25">
      <c r="B453">
        <v>1171</v>
      </c>
      <c r="C453">
        <f t="shared" si="54"/>
        <v>0.37693783576362244</v>
      </c>
      <c r="D453">
        <v>226.517</v>
      </c>
      <c r="E453">
        <f t="shared" si="52"/>
        <v>0.70204549298156604</v>
      </c>
      <c r="F453">
        <v>226.709</v>
      </c>
      <c r="G453">
        <f t="shared" si="53"/>
        <v>0.71861829156502688</v>
      </c>
      <c r="H453">
        <v>226.71899999999999</v>
      </c>
    </row>
    <row r="454" spans="2:8" x14ac:dyDescent="0.25">
      <c r="B454">
        <v>1172</v>
      </c>
      <c r="C454">
        <f t="shared" si="54"/>
        <v>0.37704524539877304</v>
      </c>
      <c r="D454">
        <v>227.517</v>
      </c>
      <c r="E454">
        <f t="shared" si="52"/>
        <v>0.70205136870564389</v>
      </c>
      <c r="F454">
        <v>227.709</v>
      </c>
      <c r="G454">
        <f t="shared" si="53"/>
        <v>0.71861861708206054</v>
      </c>
      <c r="H454">
        <v>227.71899999999999</v>
      </c>
    </row>
    <row r="455" spans="2:8" x14ac:dyDescent="0.25">
      <c r="B455">
        <v>1173</v>
      </c>
      <c r="C455">
        <f t="shared" si="54"/>
        <v>0.37715249042145593</v>
      </c>
      <c r="D455">
        <v>228.517</v>
      </c>
      <c r="E455">
        <f t="shared" si="52"/>
        <v>0.70205723450953905</v>
      </c>
      <c r="F455">
        <v>228.709</v>
      </c>
      <c r="G455">
        <f t="shared" si="53"/>
        <v>0.71861894204437193</v>
      </c>
      <c r="H455">
        <v>228.71899999999999</v>
      </c>
    </row>
    <row r="456" spans="2:8" x14ac:dyDescent="0.25">
      <c r="B456">
        <v>1174</v>
      </c>
      <c r="C456">
        <f t="shared" si="54"/>
        <v>0.37725957120980091</v>
      </c>
      <c r="D456">
        <v>229.517</v>
      </c>
      <c r="E456">
        <f t="shared" si="52"/>
        <v>0.70206309041835357</v>
      </c>
      <c r="F456">
        <v>229.709</v>
      </c>
      <c r="G456">
        <f t="shared" si="53"/>
        <v>0.71861926645337815</v>
      </c>
      <c r="H456">
        <v>229.71899999999999</v>
      </c>
    </row>
    <row r="457" spans="2:8" x14ac:dyDescent="0.25">
      <c r="B457">
        <v>1175</v>
      </c>
      <c r="C457">
        <f t="shared" si="54"/>
        <v>0.37736648814078044</v>
      </c>
      <c r="D457">
        <v>230.517</v>
      </c>
      <c r="E457">
        <f t="shared" si="52"/>
        <v>0.70206893645710433</v>
      </c>
      <c r="F457">
        <v>230.709</v>
      </c>
      <c r="G457">
        <f t="shared" si="53"/>
        <v>0.71861959031049083</v>
      </c>
      <c r="H457">
        <v>230.71899999999999</v>
      </c>
    </row>
    <row r="458" spans="2:8" x14ac:dyDescent="0.25">
      <c r="B458">
        <v>1176</v>
      </c>
      <c r="C458">
        <f t="shared" si="54"/>
        <v>0.37747324159021406</v>
      </c>
      <c r="D458">
        <v>231.517</v>
      </c>
      <c r="E458">
        <f t="shared" si="52"/>
        <v>0.70207477265072415</v>
      </c>
      <c r="F458">
        <v>231.709</v>
      </c>
      <c r="G458">
        <f t="shared" si="53"/>
        <v>0.71861991361711741</v>
      </c>
      <c r="H458">
        <v>231.71899999999999</v>
      </c>
    </row>
    <row r="459" spans="2:8" x14ac:dyDescent="0.25">
      <c r="B459">
        <v>1177</v>
      </c>
      <c r="C459">
        <f t="shared" si="54"/>
        <v>0.37757983193277311</v>
      </c>
      <c r="D459">
        <v>232.517</v>
      </c>
      <c r="E459">
        <f t="shared" si="52"/>
        <v>0.70208059902406195</v>
      </c>
      <c r="F459">
        <v>232.709</v>
      </c>
      <c r="G459">
        <f t="shared" si="53"/>
        <v>0.71862023637465999</v>
      </c>
      <c r="H459">
        <v>232.71899999999999</v>
      </c>
    </row>
    <row r="460" spans="2:8" x14ac:dyDescent="0.25">
      <c r="B460">
        <v>1178</v>
      </c>
      <c r="C460">
        <f t="shared" si="54"/>
        <v>0.37768625954198476</v>
      </c>
      <c r="D460">
        <v>233.517</v>
      </c>
      <c r="E460">
        <f t="shared" si="52"/>
        <v>0.70208641560188301</v>
      </c>
      <c r="F460">
        <v>233.709</v>
      </c>
      <c r="G460">
        <f t="shared" si="53"/>
        <v>0.71862055858451646</v>
      </c>
      <c r="H460">
        <v>233.71899999999999</v>
      </c>
    </row>
    <row r="461" spans="2:8" x14ac:dyDescent="0.25">
      <c r="B461">
        <v>1179</v>
      </c>
      <c r="C461">
        <f t="shared" si="54"/>
        <v>0.37779252479023645</v>
      </c>
      <c r="D461">
        <v>234.517</v>
      </c>
      <c r="E461">
        <f t="shared" si="52"/>
        <v>0.70209222240886948</v>
      </c>
      <c r="F461">
        <v>234.709</v>
      </c>
      <c r="G461">
        <f t="shared" si="53"/>
        <v>0.71862088024807946</v>
      </c>
      <c r="H461">
        <v>234.71899999999999</v>
      </c>
    </row>
    <row r="462" spans="2:8" x14ac:dyDescent="0.25">
      <c r="B462">
        <v>1180</v>
      </c>
      <c r="C462">
        <f t="shared" si="54"/>
        <v>0.37789862804878049</v>
      </c>
      <c r="D462">
        <v>235.517</v>
      </c>
      <c r="E462">
        <f t="shared" si="52"/>
        <v>0.70209801946962069</v>
      </c>
      <c r="F462">
        <v>235.709</v>
      </c>
      <c r="G462">
        <f t="shared" si="53"/>
        <v>0.71862120136673713</v>
      </c>
      <c r="H462">
        <v>235.71899999999999</v>
      </c>
    </row>
    <row r="463" spans="2:8" x14ac:dyDescent="0.25">
      <c r="B463">
        <v>1181</v>
      </c>
      <c r="C463">
        <f t="shared" si="54"/>
        <v>0.37800456968773799</v>
      </c>
      <c r="D463">
        <v>236.517</v>
      </c>
      <c r="E463">
        <f t="shared" si="52"/>
        <v>0.70210380680865336</v>
      </c>
      <c r="F463">
        <v>236.709</v>
      </c>
      <c r="G463">
        <f t="shared" si="53"/>
        <v>0.71862152194187312</v>
      </c>
      <c r="H463">
        <v>236.71899999999999</v>
      </c>
    </row>
    <row r="464" spans="2:8" x14ac:dyDescent="0.25">
      <c r="B464">
        <v>1182</v>
      </c>
      <c r="C464">
        <f t="shared" si="54"/>
        <v>0.3781103500761035</v>
      </c>
      <c r="D464">
        <v>237.517</v>
      </c>
      <c r="E464">
        <f t="shared" si="52"/>
        <v>0.70210958445040217</v>
      </c>
      <c r="F464">
        <v>237.709</v>
      </c>
      <c r="G464">
        <f t="shared" si="53"/>
        <v>0.71862184197486589</v>
      </c>
      <c r="H464">
        <v>237.71899999999999</v>
      </c>
    </row>
    <row r="465" spans="2:8" x14ac:dyDescent="0.25">
      <c r="B465">
        <v>1183</v>
      </c>
      <c r="C465">
        <f t="shared" si="54"/>
        <v>0.37821596958174908</v>
      </c>
      <c r="D465">
        <v>238.517</v>
      </c>
      <c r="E465">
        <f t="shared" si="52"/>
        <v>0.70211535241921985</v>
      </c>
      <c r="F465">
        <v>238.709</v>
      </c>
      <c r="G465">
        <f t="shared" si="53"/>
        <v>0.7186221614670899</v>
      </c>
      <c r="H465">
        <v>238.71899999999999</v>
      </c>
    </row>
    <row r="466" spans="2:8" x14ac:dyDescent="0.25">
      <c r="B466">
        <v>1184</v>
      </c>
      <c r="C466">
        <f t="shared" si="54"/>
        <v>0.37832142857142859</v>
      </c>
      <c r="D466">
        <v>239.517</v>
      </c>
      <c r="E466">
        <f t="shared" si="52"/>
        <v>0.70212111073937766</v>
      </c>
      <c r="F466">
        <v>239.709</v>
      </c>
      <c r="G466">
        <f t="shared" si="53"/>
        <v>0.71862248041991439</v>
      </c>
      <c r="H466">
        <v>239.71899999999999</v>
      </c>
    </row>
    <row r="467" spans="2:8" x14ac:dyDescent="0.25">
      <c r="B467">
        <v>1185</v>
      </c>
      <c r="C467">
        <f t="shared" si="54"/>
        <v>0.37842672741078209</v>
      </c>
      <c r="D467">
        <v>240.517</v>
      </c>
      <c r="E467">
        <f t="shared" si="52"/>
        <v>0.70212685943506603</v>
      </c>
      <c r="F467">
        <v>240.709</v>
      </c>
      <c r="G467">
        <f t="shared" si="53"/>
        <v>0.71862279883470448</v>
      </c>
      <c r="H467">
        <v>240.71899999999999</v>
      </c>
    </row>
    <row r="468" spans="2:8" x14ac:dyDescent="0.25">
      <c r="B468">
        <v>1186</v>
      </c>
      <c r="C468">
        <f t="shared" si="54"/>
        <v>0.37853186646433995</v>
      </c>
      <c r="D468">
        <v>241.517</v>
      </c>
      <c r="E468">
        <f t="shared" si="52"/>
        <v>0.70213259853039411</v>
      </c>
      <c r="F468">
        <v>241.709</v>
      </c>
      <c r="G468">
        <f t="shared" si="53"/>
        <v>0.71862311671281998</v>
      </c>
      <c r="H468">
        <v>241.71899999999999</v>
      </c>
    </row>
    <row r="469" spans="2:8" x14ac:dyDescent="0.25">
      <c r="B469">
        <v>1187</v>
      </c>
      <c r="C469">
        <f t="shared" si="54"/>
        <v>0.37863684609552695</v>
      </c>
      <c r="D469">
        <v>242.517</v>
      </c>
      <c r="E469">
        <f t="shared" si="52"/>
        <v>0.70213832804939103</v>
      </c>
      <c r="F469">
        <v>242.709</v>
      </c>
      <c r="G469">
        <f t="shared" si="53"/>
        <v>0.71862343405561691</v>
      </c>
      <c r="H469">
        <v>242.71899999999999</v>
      </c>
    </row>
    <row r="470" spans="2:8" x14ac:dyDescent="0.25">
      <c r="B470">
        <v>1188</v>
      </c>
      <c r="C470">
        <f t="shared" si="54"/>
        <v>0.3787416666666667</v>
      </c>
      <c r="D470">
        <v>243.517</v>
      </c>
      <c r="E470">
        <f t="shared" si="52"/>
        <v>0.70214404801600527</v>
      </c>
      <c r="F470">
        <v>243.709</v>
      </c>
      <c r="G470">
        <f t="shared" si="53"/>
        <v>0.7186237508644463</v>
      </c>
      <c r="H470">
        <v>243.71899999999999</v>
      </c>
    </row>
    <row r="471" spans="2:8" x14ac:dyDescent="0.25">
      <c r="B471">
        <v>1189</v>
      </c>
      <c r="C471">
        <f t="shared" si="54"/>
        <v>0.37884632853898564</v>
      </c>
      <c r="D471">
        <v>244.517</v>
      </c>
      <c r="E471">
        <f t="shared" si="52"/>
        <v>0.70214975845410632</v>
      </c>
      <c r="F471">
        <v>244.709</v>
      </c>
      <c r="G471">
        <f t="shared" si="53"/>
        <v>0.71862406714065474</v>
      </c>
      <c r="H471">
        <v>244.71899999999999</v>
      </c>
    </row>
    <row r="472" spans="2:8" x14ac:dyDescent="0.25">
      <c r="B472">
        <v>1190</v>
      </c>
      <c r="C472">
        <f t="shared" si="54"/>
        <v>0.37895083207261726</v>
      </c>
      <c r="D472">
        <v>245.517</v>
      </c>
      <c r="E472">
        <f t="shared" si="52"/>
        <v>0.70215545938748336</v>
      </c>
      <c r="F472">
        <v>245.709</v>
      </c>
      <c r="G472">
        <f t="shared" si="53"/>
        <v>0.71862438288558417</v>
      </c>
      <c r="H472">
        <v>245.71899999999999</v>
      </c>
    </row>
    <row r="473" spans="2:8" x14ac:dyDescent="0.25">
      <c r="B473">
        <v>1191</v>
      </c>
      <c r="C473">
        <f t="shared" si="54"/>
        <v>0.37905517762660623</v>
      </c>
      <c r="D473">
        <v>246.517</v>
      </c>
      <c r="E473">
        <f t="shared" si="52"/>
        <v>0.70216115083984698</v>
      </c>
      <c r="F473">
        <v>246.709</v>
      </c>
      <c r="G473">
        <f t="shared" si="53"/>
        <v>0.71862469810057206</v>
      </c>
      <c r="H473">
        <v>246.71899999999999</v>
      </c>
    </row>
    <row r="474" spans="2:8" x14ac:dyDescent="0.25">
      <c r="B474">
        <v>1192</v>
      </c>
      <c r="C474">
        <f t="shared" si="54"/>
        <v>0.37915936555891239</v>
      </c>
      <c r="D474">
        <v>247.517</v>
      </c>
      <c r="E474">
        <f t="shared" si="52"/>
        <v>0.70216683283482884</v>
      </c>
      <c r="F474">
        <v>247.709</v>
      </c>
      <c r="G474">
        <f t="shared" si="53"/>
        <v>0.71862501278695179</v>
      </c>
      <c r="H474">
        <v>247.71899999999999</v>
      </c>
    </row>
    <row r="475" spans="2:8" x14ac:dyDescent="0.25">
      <c r="B475">
        <v>1193</v>
      </c>
      <c r="C475">
        <f t="shared" si="54"/>
        <v>0.37926339622641508</v>
      </c>
      <c r="D475">
        <v>248.517</v>
      </c>
      <c r="E475">
        <f t="shared" si="52"/>
        <v>0.70217250539598208</v>
      </c>
      <c r="F475">
        <v>248.709</v>
      </c>
      <c r="G475">
        <f t="shared" si="53"/>
        <v>0.71862532694605152</v>
      </c>
      <c r="H475">
        <v>248.71899999999999</v>
      </c>
    </row>
    <row r="476" spans="2:8" x14ac:dyDescent="0.25">
      <c r="B476">
        <v>1194</v>
      </c>
      <c r="C476">
        <f t="shared" si="54"/>
        <v>0.37936726998491704</v>
      </c>
      <c r="D476">
        <v>249.517</v>
      </c>
      <c r="E476">
        <f t="shared" si="52"/>
        <v>0.70217816854678172</v>
      </c>
      <c r="F476">
        <v>249.709</v>
      </c>
      <c r="G476">
        <f t="shared" si="53"/>
        <v>0.71862564057919576</v>
      </c>
      <c r="H476">
        <v>249.71899999999999</v>
      </c>
    </row>
    <row r="477" spans="2:8" x14ac:dyDescent="0.25">
      <c r="B477">
        <v>1195</v>
      </c>
      <c r="C477">
        <f t="shared" si="54"/>
        <v>0.37947098718914846</v>
      </c>
      <c r="D477">
        <v>250.517</v>
      </c>
      <c r="E477">
        <f t="shared" si="52"/>
        <v>0.70218382231062493</v>
      </c>
      <c r="F477">
        <v>250.709</v>
      </c>
      <c r="G477">
        <f t="shared" si="53"/>
        <v>0.71862595368770388</v>
      </c>
      <c r="H477">
        <v>250.71899999999999</v>
      </c>
    </row>
    <row r="478" spans="2:8" x14ac:dyDescent="0.25">
      <c r="B478">
        <v>1196</v>
      </c>
      <c r="C478">
        <f t="shared" si="54"/>
        <v>0.37957454819277109</v>
      </c>
      <c r="D478">
        <v>251.517</v>
      </c>
      <c r="E478">
        <f t="shared" si="52"/>
        <v>0.70218946671083138</v>
      </c>
      <c r="F478">
        <v>251.709</v>
      </c>
      <c r="G478">
        <f t="shared" si="53"/>
        <v>0.7186262662728915</v>
      </c>
      <c r="H478">
        <v>251.71899999999999</v>
      </c>
    </row>
    <row r="479" spans="2:8" x14ac:dyDescent="0.25">
      <c r="B479">
        <v>1197</v>
      </c>
      <c r="C479">
        <f t="shared" si="54"/>
        <v>0.37967795334838228</v>
      </c>
      <c r="D479">
        <v>252.517</v>
      </c>
      <c r="E479">
        <f t="shared" si="52"/>
        <v>0.70219510177064381</v>
      </c>
      <c r="F479">
        <v>252.709</v>
      </c>
      <c r="G479">
        <f t="shared" si="53"/>
        <v>0.71862657833606924</v>
      </c>
      <c r="H479">
        <v>252.71899999999999</v>
      </c>
    </row>
    <row r="480" spans="2:8" x14ac:dyDescent="0.25">
      <c r="B480">
        <v>1198</v>
      </c>
      <c r="C480">
        <f t="shared" si="54"/>
        <v>0.37978120300751883</v>
      </c>
      <c r="D480">
        <v>253.517</v>
      </c>
      <c r="E480">
        <f t="shared" si="52"/>
        <v>0.70220072751322749</v>
      </c>
      <c r="F480">
        <v>253.709</v>
      </c>
      <c r="G480">
        <f t="shared" si="53"/>
        <v>0.71862688987854384</v>
      </c>
      <c r="H480">
        <v>253.71899999999999</v>
      </c>
    </row>
    <row r="481" spans="2:8" x14ac:dyDescent="0.25">
      <c r="B481">
        <v>1199</v>
      </c>
      <c r="C481">
        <f t="shared" si="54"/>
        <v>0.37988429752066116</v>
      </c>
      <c r="D481">
        <v>254.517</v>
      </c>
      <c r="E481">
        <f t="shared" si="52"/>
        <v>0.70220634396167192</v>
      </c>
      <c r="F481">
        <v>254.709</v>
      </c>
      <c r="G481">
        <f t="shared" si="53"/>
        <v>0.71862720090161736</v>
      </c>
      <c r="H481">
        <v>254.71899999999999</v>
      </c>
    </row>
    <row r="482" spans="2:8" x14ac:dyDescent="0.25">
      <c r="B482">
        <v>1200</v>
      </c>
      <c r="C482">
        <f t="shared" si="54"/>
        <v>0.37998723723723726</v>
      </c>
      <c r="D482">
        <v>255.517</v>
      </c>
      <c r="E482">
        <f t="shared" si="52"/>
        <v>0.70221195113898982</v>
      </c>
      <c r="F482">
        <v>255.709</v>
      </c>
      <c r="G482">
        <f t="shared" si="53"/>
        <v>0.71862751140658754</v>
      </c>
      <c r="H482">
        <v>255.71899999999999</v>
      </c>
    </row>
    <row r="483" spans="2:8" x14ac:dyDescent="0.25">
      <c r="B483">
        <v>1201</v>
      </c>
      <c r="C483">
        <f t="shared" si="54"/>
        <v>0.3800900225056264</v>
      </c>
      <c r="D483">
        <v>256.517</v>
      </c>
      <c r="E483">
        <f t="shared" si="52"/>
        <v>0.70221754906811806</v>
      </c>
      <c r="F483">
        <v>256.709</v>
      </c>
      <c r="G483">
        <f t="shared" si="53"/>
        <v>0.71862782139474801</v>
      </c>
      <c r="H483">
        <v>256.71899999999999</v>
      </c>
    </row>
    <row r="484" spans="2:8" x14ac:dyDescent="0.25">
      <c r="B484">
        <v>1202</v>
      </c>
      <c r="C484">
        <f t="shared" si="54"/>
        <v>0.38019265367316346</v>
      </c>
      <c r="D484">
        <v>257.517</v>
      </c>
      <c r="E484">
        <f t="shared" ref="E484:E547" si="55">B484*0.709/(11.6+B484)</f>
        <v>0.70222313777191825</v>
      </c>
      <c r="F484">
        <v>257.709</v>
      </c>
      <c r="G484">
        <f t="shared" ref="G484:G547" si="56">0.719*B484/(B484+0.622)</f>
        <v>0.71862813086738797</v>
      </c>
      <c r="H484">
        <v>257.71899999999999</v>
      </c>
    </row>
    <row r="485" spans="2:8" x14ac:dyDescent="0.25">
      <c r="B485">
        <v>1203</v>
      </c>
      <c r="C485">
        <f t="shared" si="54"/>
        <v>0.38029513108614232</v>
      </c>
      <c r="D485">
        <v>258.517</v>
      </c>
      <c r="E485">
        <f t="shared" si="55"/>
        <v>0.70222871727317637</v>
      </c>
      <c r="F485">
        <v>258.709</v>
      </c>
      <c r="G485">
        <f t="shared" si="56"/>
        <v>0.71862843982579239</v>
      </c>
      <c r="H485">
        <v>258.71899999999999</v>
      </c>
    </row>
    <row r="486" spans="2:8" x14ac:dyDescent="0.25">
      <c r="B486">
        <v>1204</v>
      </c>
      <c r="C486">
        <f t="shared" si="54"/>
        <v>0.38039745508982037</v>
      </c>
      <c r="D486">
        <v>259.517</v>
      </c>
      <c r="E486">
        <f t="shared" si="55"/>
        <v>0.70223428759460349</v>
      </c>
      <c r="F486">
        <v>259.709</v>
      </c>
      <c r="G486">
        <f t="shared" si="56"/>
        <v>0.71862874827124179</v>
      </c>
      <c r="H486">
        <v>259.71899999999999</v>
      </c>
    </row>
    <row r="487" spans="2:8" x14ac:dyDescent="0.25">
      <c r="B487">
        <v>1205</v>
      </c>
      <c r="C487">
        <f t="shared" ref="C487:C550" si="57">(B487-221)*0.517/(132+B487)</f>
        <v>0.38049962602842186</v>
      </c>
      <c r="D487">
        <v>260.517</v>
      </c>
      <c r="E487">
        <f t="shared" si="55"/>
        <v>0.70223984875883605</v>
      </c>
      <c r="F487">
        <v>260.709</v>
      </c>
      <c r="G487">
        <f t="shared" si="56"/>
        <v>0.71862905620501283</v>
      </c>
      <c r="H487">
        <v>260.71899999999999</v>
      </c>
    </row>
    <row r="488" spans="2:8" x14ac:dyDescent="0.25">
      <c r="B488">
        <v>1206</v>
      </c>
      <c r="C488">
        <f t="shared" si="57"/>
        <v>0.38060164424514198</v>
      </c>
      <c r="D488">
        <v>261.517</v>
      </c>
      <c r="E488">
        <f t="shared" si="55"/>
        <v>0.70224540078843634</v>
      </c>
      <c r="F488">
        <v>261.709</v>
      </c>
      <c r="G488">
        <f t="shared" si="56"/>
        <v>0.71862936362837726</v>
      </c>
      <c r="H488">
        <v>261.71899999999999</v>
      </c>
    </row>
    <row r="489" spans="2:8" x14ac:dyDescent="0.25">
      <c r="B489">
        <v>1207</v>
      </c>
      <c r="C489">
        <f t="shared" si="57"/>
        <v>0.38070351008215086</v>
      </c>
      <c r="D489">
        <v>262.517</v>
      </c>
      <c r="E489">
        <f t="shared" si="55"/>
        <v>0.70225094370589203</v>
      </c>
      <c r="F489">
        <v>262.709</v>
      </c>
      <c r="G489">
        <f t="shared" si="56"/>
        <v>0.71862967054260352</v>
      </c>
      <c r="H489">
        <v>262.71899999999999</v>
      </c>
    </row>
    <row r="490" spans="2:8" x14ac:dyDescent="0.25">
      <c r="B490">
        <v>1208</v>
      </c>
      <c r="C490">
        <f t="shared" si="57"/>
        <v>0.38080522388059701</v>
      </c>
      <c r="D490">
        <v>263.517</v>
      </c>
      <c r="E490">
        <f t="shared" si="55"/>
        <v>0.70225647753361764</v>
      </c>
      <c r="F490">
        <v>263.709</v>
      </c>
      <c r="G490">
        <f t="shared" si="56"/>
        <v>0.71862997694895503</v>
      </c>
      <c r="H490">
        <v>263.71899999999999</v>
      </c>
    </row>
    <row r="491" spans="2:8" x14ac:dyDescent="0.25">
      <c r="B491">
        <v>1209</v>
      </c>
      <c r="C491">
        <f t="shared" si="57"/>
        <v>0.38090678598061145</v>
      </c>
      <c r="D491">
        <v>264.517</v>
      </c>
      <c r="E491">
        <f t="shared" si="55"/>
        <v>0.70226200229395375</v>
      </c>
      <c r="F491">
        <v>264.709</v>
      </c>
      <c r="G491">
        <f t="shared" si="56"/>
        <v>0.71863028284869146</v>
      </c>
      <c r="H491">
        <v>264.71899999999999</v>
      </c>
    </row>
    <row r="492" spans="2:8" x14ac:dyDescent="0.25">
      <c r="B492">
        <v>1210</v>
      </c>
      <c r="C492">
        <f t="shared" si="57"/>
        <v>0.38100819672131148</v>
      </c>
      <c r="D492">
        <v>265.517</v>
      </c>
      <c r="E492">
        <f t="shared" si="55"/>
        <v>0.70226751800916831</v>
      </c>
      <c r="F492">
        <v>265.709</v>
      </c>
      <c r="G492">
        <f t="shared" si="56"/>
        <v>0.71863058824306836</v>
      </c>
      <c r="H492">
        <v>265.71899999999999</v>
      </c>
    </row>
    <row r="493" spans="2:8" x14ac:dyDescent="0.25">
      <c r="B493">
        <v>1211</v>
      </c>
      <c r="C493">
        <f t="shared" si="57"/>
        <v>0.38110945644080418</v>
      </c>
      <c r="D493">
        <v>266.517</v>
      </c>
      <c r="E493">
        <f t="shared" si="55"/>
        <v>0.70227302470145592</v>
      </c>
      <c r="F493">
        <v>266.709</v>
      </c>
      <c r="G493">
        <f t="shared" si="56"/>
        <v>0.71863089313333683</v>
      </c>
      <c r="H493">
        <v>266.71899999999999</v>
      </c>
    </row>
    <row r="494" spans="2:8" x14ac:dyDescent="0.25">
      <c r="B494">
        <v>1212</v>
      </c>
      <c r="C494">
        <f t="shared" si="57"/>
        <v>0.38121056547619048</v>
      </c>
      <c r="D494">
        <v>267.517</v>
      </c>
      <c r="E494">
        <f t="shared" si="55"/>
        <v>0.70227852239293886</v>
      </c>
      <c r="F494">
        <v>267.709</v>
      </c>
      <c r="G494">
        <f t="shared" si="56"/>
        <v>0.71863119752074422</v>
      </c>
      <c r="H494">
        <v>267.71899999999999</v>
      </c>
    </row>
    <row r="495" spans="2:8" x14ac:dyDescent="0.25">
      <c r="B495">
        <v>1213</v>
      </c>
      <c r="C495">
        <f t="shared" si="57"/>
        <v>0.38131152416356878</v>
      </c>
      <c r="D495">
        <v>268.517</v>
      </c>
      <c r="E495">
        <f t="shared" si="55"/>
        <v>0.70228401110566718</v>
      </c>
      <c r="F495">
        <v>268.709</v>
      </c>
      <c r="G495">
        <f t="shared" si="56"/>
        <v>0.71863150140653342</v>
      </c>
      <c r="H495">
        <v>268.71899999999999</v>
      </c>
    </row>
    <row r="496" spans="2:8" x14ac:dyDescent="0.25">
      <c r="B496">
        <v>1214</v>
      </c>
      <c r="C496">
        <f t="shared" si="57"/>
        <v>0.3814123328380386</v>
      </c>
      <c r="D496">
        <v>269.517</v>
      </c>
      <c r="E496">
        <f t="shared" si="55"/>
        <v>0.70228949086161885</v>
      </c>
      <c r="F496">
        <v>269.709</v>
      </c>
      <c r="G496">
        <f t="shared" si="56"/>
        <v>0.71863180479194344</v>
      </c>
      <c r="H496">
        <v>269.71899999999999</v>
      </c>
    </row>
    <row r="497" spans="2:8" x14ac:dyDescent="0.25">
      <c r="B497">
        <v>1215</v>
      </c>
      <c r="C497">
        <f t="shared" si="57"/>
        <v>0.38151299183370457</v>
      </c>
      <c r="D497">
        <v>270.517</v>
      </c>
      <c r="E497">
        <f t="shared" si="55"/>
        <v>0.70229496168270011</v>
      </c>
      <c r="F497">
        <v>270.709</v>
      </c>
      <c r="G497">
        <f t="shared" si="56"/>
        <v>0.71863210767820906</v>
      </c>
      <c r="H497">
        <v>270.71899999999999</v>
      </c>
    </row>
    <row r="498" spans="2:8" x14ac:dyDescent="0.25">
      <c r="B498">
        <v>1216</v>
      </c>
      <c r="C498">
        <f t="shared" si="57"/>
        <v>0.38161350148367951</v>
      </c>
      <c r="D498">
        <v>271.517</v>
      </c>
      <c r="E498">
        <f t="shared" si="55"/>
        <v>0.70230042359074618</v>
      </c>
      <c r="F498">
        <v>271.709</v>
      </c>
      <c r="G498">
        <f t="shared" si="56"/>
        <v>0.71863241006656131</v>
      </c>
      <c r="H498">
        <v>271.71899999999999</v>
      </c>
    </row>
    <row r="499" spans="2:8" x14ac:dyDescent="0.25">
      <c r="B499">
        <v>1217</v>
      </c>
      <c r="C499">
        <f t="shared" si="57"/>
        <v>0.38171386212008895</v>
      </c>
      <c r="D499">
        <v>272.517</v>
      </c>
      <c r="E499">
        <f t="shared" si="55"/>
        <v>0.70230587660752075</v>
      </c>
      <c r="F499">
        <v>272.709</v>
      </c>
      <c r="G499">
        <f t="shared" si="56"/>
        <v>0.71863271195822664</v>
      </c>
      <c r="H499">
        <v>272.71899999999999</v>
      </c>
    </row>
    <row r="500" spans="2:8" x14ac:dyDescent="0.25">
      <c r="B500">
        <v>1218</v>
      </c>
      <c r="C500">
        <f t="shared" si="57"/>
        <v>0.38181407407407414</v>
      </c>
      <c r="D500">
        <v>273.517</v>
      </c>
      <c r="E500">
        <f t="shared" si="55"/>
        <v>0.70231132075471703</v>
      </c>
      <c r="F500">
        <v>273.709</v>
      </c>
      <c r="G500">
        <f t="shared" si="56"/>
        <v>0.71863301335442809</v>
      </c>
      <c r="H500">
        <v>273.71899999999999</v>
      </c>
    </row>
    <row r="501" spans="2:8" x14ac:dyDescent="0.25">
      <c r="B501">
        <v>1219</v>
      </c>
      <c r="C501">
        <f t="shared" si="57"/>
        <v>0.38191413767579574</v>
      </c>
      <c r="D501">
        <v>274.517</v>
      </c>
      <c r="E501">
        <f t="shared" si="55"/>
        <v>0.70231675605395749</v>
      </c>
      <c r="F501">
        <v>274.709</v>
      </c>
      <c r="G501">
        <f t="shared" si="56"/>
        <v>0.71863331425638433</v>
      </c>
      <c r="H501">
        <v>274.71899999999999</v>
      </c>
    </row>
    <row r="502" spans="2:8" x14ac:dyDescent="0.25">
      <c r="B502">
        <v>1220</v>
      </c>
      <c r="C502">
        <f t="shared" si="57"/>
        <v>0.38201405325443794</v>
      </c>
      <c r="D502">
        <v>275.517</v>
      </c>
      <c r="E502">
        <f t="shared" si="55"/>
        <v>0.70232218252679435</v>
      </c>
      <c r="F502">
        <v>275.709</v>
      </c>
      <c r="G502">
        <f t="shared" si="56"/>
        <v>0.71863361466530995</v>
      </c>
      <c r="H502">
        <v>275.71899999999999</v>
      </c>
    </row>
    <row r="503" spans="2:8" x14ac:dyDescent="0.25">
      <c r="B503">
        <v>1221</v>
      </c>
      <c r="C503">
        <f t="shared" si="57"/>
        <v>0.38211382113821141</v>
      </c>
      <c r="D503">
        <v>276.517</v>
      </c>
      <c r="E503">
        <f t="shared" si="55"/>
        <v>0.70232760019471041</v>
      </c>
      <c r="F503">
        <v>276.709</v>
      </c>
      <c r="G503">
        <f t="shared" si="56"/>
        <v>0.71863391458241577</v>
      </c>
      <c r="H503">
        <v>276.71899999999999</v>
      </c>
    </row>
    <row r="504" spans="2:8" x14ac:dyDescent="0.25">
      <c r="B504">
        <v>1222</v>
      </c>
      <c r="C504">
        <f t="shared" si="57"/>
        <v>0.3822134416543575</v>
      </c>
      <c r="D504">
        <v>277.517</v>
      </c>
      <c r="E504">
        <f t="shared" si="55"/>
        <v>0.702333009079118</v>
      </c>
      <c r="F504">
        <v>277.709</v>
      </c>
      <c r="G504">
        <f t="shared" si="56"/>
        <v>0.71863421400890859</v>
      </c>
      <c r="H504">
        <v>277.71899999999999</v>
      </c>
    </row>
    <row r="505" spans="2:8" x14ac:dyDescent="0.25">
      <c r="B505">
        <v>1223</v>
      </c>
      <c r="C505">
        <f t="shared" si="57"/>
        <v>0.38231291512915128</v>
      </c>
      <c r="D505">
        <v>278.517</v>
      </c>
      <c r="E505">
        <f t="shared" si="55"/>
        <v>0.70233840920136081</v>
      </c>
      <c r="F505">
        <v>278.709</v>
      </c>
      <c r="G505">
        <f t="shared" si="56"/>
        <v>0.71863451294599145</v>
      </c>
      <c r="H505">
        <v>278.71899999999999</v>
      </c>
    </row>
    <row r="506" spans="2:8" x14ac:dyDescent="0.25">
      <c r="B506">
        <v>1224</v>
      </c>
      <c r="C506">
        <f t="shared" si="57"/>
        <v>0.38241224188790562</v>
      </c>
      <c r="D506">
        <v>279.517</v>
      </c>
      <c r="E506">
        <f t="shared" si="55"/>
        <v>0.70234380058271284</v>
      </c>
      <c r="F506">
        <v>279.709</v>
      </c>
      <c r="G506">
        <f t="shared" si="56"/>
        <v>0.71863481139486296</v>
      </c>
      <c r="H506">
        <v>279.71899999999999</v>
      </c>
    </row>
    <row r="507" spans="2:8" x14ac:dyDescent="0.25">
      <c r="B507">
        <v>1225</v>
      </c>
      <c r="C507">
        <f t="shared" si="57"/>
        <v>0.3825114222549742</v>
      </c>
      <c r="D507">
        <v>280.517</v>
      </c>
      <c r="E507">
        <f t="shared" si="55"/>
        <v>0.70234918324437978</v>
      </c>
      <c r="F507">
        <v>280.709</v>
      </c>
      <c r="G507">
        <f t="shared" si="56"/>
        <v>0.71863510935671837</v>
      </c>
      <c r="H507">
        <v>280.71899999999999</v>
      </c>
    </row>
    <row r="508" spans="2:8" x14ac:dyDescent="0.25">
      <c r="B508">
        <v>1226</v>
      </c>
      <c r="C508">
        <f t="shared" si="57"/>
        <v>0.38261045655375553</v>
      </c>
      <c r="D508">
        <v>281.517</v>
      </c>
      <c r="E508">
        <f t="shared" si="55"/>
        <v>0.7023545572074984</v>
      </c>
      <c r="F508">
        <v>281.709</v>
      </c>
      <c r="G508">
        <f t="shared" si="56"/>
        <v>0.71863540683274874</v>
      </c>
      <c r="H508">
        <v>281.71899999999999</v>
      </c>
    </row>
    <row r="509" spans="2:8" x14ac:dyDescent="0.25">
      <c r="B509">
        <v>1227</v>
      </c>
      <c r="C509">
        <f t="shared" si="57"/>
        <v>0.38270934510669607</v>
      </c>
      <c r="D509">
        <v>282.517</v>
      </c>
      <c r="E509">
        <f t="shared" si="55"/>
        <v>0.7023599224931375</v>
      </c>
      <c r="F509">
        <v>282.709</v>
      </c>
      <c r="G509">
        <f t="shared" si="56"/>
        <v>0.71863570382414121</v>
      </c>
      <c r="H509">
        <v>282.71899999999999</v>
      </c>
    </row>
    <row r="510" spans="2:8" x14ac:dyDescent="0.25">
      <c r="B510">
        <v>1228</v>
      </c>
      <c r="C510">
        <f t="shared" si="57"/>
        <v>0.38280808823529416</v>
      </c>
      <c r="D510">
        <v>283.517</v>
      </c>
      <c r="E510">
        <f t="shared" si="55"/>
        <v>0.70236527912229751</v>
      </c>
      <c r="F510">
        <v>283.709</v>
      </c>
      <c r="G510">
        <f t="shared" si="56"/>
        <v>0.71863600033207931</v>
      </c>
      <c r="H510">
        <v>283.71899999999999</v>
      </c>
    </row>
    <row r="511" spans="2:8" x14ac:dyDescent="0.25">
      <c r="B511">
        <v>1229</v>
      </c>
      <c r="C511">
        <f t="shared" si="57"/>
        <v>0.38290668626010282</v>
      </c>
      <c r="D511">
        <v>284.517</v>
      </c>
      <c r="E511">
        <f t="shared" si="55"/>
        <v>0.70237062711591169</v>
      </c>
      <c r="F511">
        <v>284.709</v>
      </c>
      <c r="G511">
        <f t="shared" si="56"/>
        <v>0.7186362963577424</v>
      </c>
      <c r="H511">
        <v>284.71899999999999</v>
      </c>
    </row>
    <row r="512" spans="2:8" x14ac:dyDescent="0.25">
      <c r="B512">
        <v>1230</v>
      </c>
      <c r="C512">
        <f t="shared" si="57"/>
        <v>0.38300513950073423</v>
      </c>
      <c r="D512">
        <v>285.517</v>
      </c>
      <c r="E512">
        <f t="shared" si="55"/>
        <v>0.70237596649484535</v>
      </c>
      <c r="F512">
        <v>285.709</v>
      </c>
      <c r="G512">
        <f t="shared" si="56"/>
        <v>0.71863659190230622</v>
      </c>
      <c r="H512">
        <v>285.71899999999999</v>
      </c>
    </row>
    <row r="513" spans="2:8" x14ac:dyDescent="0.25">
      <c r="B513">
        <v>1231</v>
      </c>
      <c r="C513">
        <f t="shared" si="57"/>
        <v>0.38310344827586201</v>
      </c>
      <c r="D513">
        <v>286.517</v>
      </c>
      <c r="E513">
        <f t="shared" si="55"/>
        <v>0.70238129727989707</v>
      </c>
      <c r="F513">
        <v>286.709</v>
      </c>
      <c r="G513">
        <f t="shared" si="56"/>
        <v>0.71863688696694272</v>
      </c>
      <c r="H513">
        <v>286.71899999999999</v>
      </c>
    </row>
    <row r="514" spans="2:8" x14ac:dyDescent="0.25">
      <c r="B514">
        <v>1232</v>
      </c>
      <c r="C514">
        <f t="shared" si="57"/>
        <v>0.3832016129032258</v>
      </c>
      <c r="D514">
        <v>287.517</v>
      </c>
      <c r="E514">
        <f t="shared" si="55"/>
        <v>0.70238661949179804</v>
      </c>
      <c r="F514">
        <v>287.709</v>
      </c>
      <c r="G514">
        <f t="shared" si="56"/>
        <v>0.71863718155281986</v>
      </c>
      <c r="H514">
        <v>287.71899999999999</v>
      </c>
    </row>
    <row r="515" spans="2:8" x14ac:dyDescent="0.25">
      <c r="B515">
        <v>1233</v>
      </c>
      <c r="C515">
        <f t="shared" si="57"/>
        <v>0.38329963369963377</v>
      </c>
      <c r="D515">
        <v>288.517</v>
      </c>
      <c r="E515">
        <f t="shared" si="55"/>
        <v>0.70239193315121329</v>
      </c>
      <c r="F515">
        <v>288.709</v>
      </c>
      <c r="G515">
        <f t="shared" si="56"/>
        <v>0.71863747566110192</v>
      </c>
      <c r="H515">
        <v>288.71899999999999</v>
      </c>
    </row>
    <row r="516" spans="2:8" x14ac:dyDescent="0.25">
      <c r="B516">
        <v>1234</v>
      </c>
      <c r="C516">
        <f t="shared" si="57"/>
        <v>0.38339751098096631</v>
      </c>
      <c r="D516">
        <v>289.517</v>
      </c>
      <c r="E516">
        <f t="shared" si="55"/>
        <v>0.70239723827874123</v>
      </c>
      <c r="F516">
        <v>289.709</v>
      </c>
      <c r="G516">
        <f t="shared" si="56"/>
        <v>0.71863776929294954</v>
      </c>
      <c r="H516">
        <v>289.71899999999999</v>
      </c>
    </row>
    <row r="517" spans="2:8" x14ac:dyDescent="0.25">
      <c r="B517">
        <v>1235</v>
      </c>
      <c r="C517">
        <f t="shared" si="57"/>
        <v>0.38349524506218002</v>
      </c>
      <c r="D517">
        <v>290.517</v>
      </c>
      <c r="E517">
        <f t="shared" si="55"/>
        <v>0.70240253489491422</v>
      </c>
      <c r="F517">
        <v>290.709</v>
      </c>
      <c r="G517">
        <f t="shared" si="56"/>
        <v>0.71863806244951922</v>
      </c>
      <c r="H517">
        <v>290.71899999999999</v>
      </c>
    </row>
    <row r="518" spans="2:8" x14ac:dyDescent="0.25">
      <c r="B518">
        <v>1236</v>
      </c>
      <c r="C518">
        <f t="shared" si="57"/>
        <v>0.38359283625730994</v>
      </c>
      <c r="D518">
        <v>291.517</v>
      </c>
      <c r="E518">
        <f t="shared" si="55"/>
        <v>0.70240782302019877</v>
      </c>
      <c r="F518">
        <v>291.709</v>
      </c>
      <c r="G518">
        <f t="shared" si="56"/>
        <v>0.71863835513196428</v>
      </c>
      <c r="H518">
        <v>291.71899999999999</v>
      </c>
    </row>
    <row r="519" spans="2:8" x14ac:dyDescent="0.25">
      <c r="B519">
        <v>1237</v>
      </c>
      <c r="C519">
        <f t="shared" si="57"/>
        <v>0.3836902848794741</v>
      </c>
      <c r="D519">
        <v>292.517</v>
      </c>
      <c r="E519">
        <f t="shared" si="55"/>
        <v>0.70241310267499601</v>
      </c>
      <c r="F519">
        <v>292.709</v>
      </c>
      <c r="G519">
        <f t="shared" si="56"/>
        <v>0.71863864734143379</v>
      </c>
      <c r="H519">
        <v>292.71899999999999</v>
      </c>
    </row>
    <row r="520" spans="2:8" x14ac:dyDescent="0.25">
      <c r="B520">
        <v>1238</v>
      </c>
      <c r="C520">
        <f t="shared" si="57"/>
        <v>0.38378759124087591</v>
      </c>
      <c r="D520">
        <v>293.517</v>
      </c>
      <c r="E520">
        <f t="shared" si="55"/>
        <v>0.70241837387964146</v>
      </c>
      <c r="F520">
        <v>293.709</v>
      </c>
      <c r="G520">
        <f t="shared" si="56"/>
        <v>0.71863893907907328</v>
      </c>
      <c r="H520">
        <v>293.71899999999999</v>
      </c>
    </row>
    <row r="521" spans="2:8" x14ac:dyDescent="0.25">
      <c r="B521">
        <v>1239</v>
      </c>
      <c r="C521">
        <f t="shared" si="57"/>
        <v>0.38388475565280822</v>
      </c>
      <c r="D521">
        <v>294.517</v>
      </c>
      <c r="E521">
        <f t="shared" si="55"/>
        <v>0.70242363665440588</v>
      </c>
      <c r="F521">
        <v>294.709</v>
      </c>
      <c r="G521">
        <f t="shared" si="56"/>
        <v>0.71863923034602484</v>
      </c>
      <c r="H521">
        <v>294.71899999999999</v>
      </c>
    </row>
    <row r="522" spans="2:8" x14ac:dyDescent="0.25">
      <c r="B522">
        <v>1240</v>
      </c>
      <c r="C522">
        <f t="shared" si="57"/>
        <v>0.38398177842565595</v>
      </c>
      <c r="D522">
        <v>295.517</v>
      </c>
      <c r="E522">
        <f t="shared" si="55"/>
        <v>0.70242889101949513</v>
      </c>
      <c r="F522">
        <v>295.709</v>
      </c>
      <c r="G522">
        <f t="shared" si="56"/>
        <v>0.71863952114342633</v>
      </c>
      <c r="H522">
        <v>295.71899999999999</v>
      </c>
    </row>
    <row r="523" spans="2:8" x14ac:dyDescent="0.25">
      <c r="B523">
        <v>1241</v>
      </c>
      <c r="C523">
        <f t="shared" si="57"/>
        <v>0.38407865986890022</v>
      </c>
      <c r="D523">
        <v>296.517</v>
      </c>
      <c r="E523">
        <f t="shared" si="55"/>
        <v>0.70243413699505031</v>
      </c>
      <c r="F523">
        <v>296.709</v>
      </c>
      <c r="G523">
        <f t="shared" si="56"/>
        <v>0.71863981147241263</v>
      </c>
      <c r="H523">
        <v>296.71899999999999</v>
      </c>
    </row>
    <row r="524" spans="2:8" x14ac:dyDescent="0.25">
      <c r="B524">
        <v>1242</v>
      </c>
      <c r="C524">
        <f t="shared" si="57"/>
        <v>0.38417540029112079</v>
      </c>
      <c r="D524">
        <v>297.517</v>
      </c>
      <c r="E524">
        <f t="shared" si="55"/>
        <v>0.70243937460114869</v>
      </c>
      <c r="F524">
        <v>297.709</v>
      </c>
      <c r="G524">
        <f t="shared" si="56"/>
        <v>0.71864010133411438</v>
      </c>
      <c r="H524">
        <v>297.71899999999999</v>
      </c>
    </row>
    <row r="525" spans="2:8" x14ac:dyDescent="0.25">
      <c r="B525">
        <v>1243</v>
      </c>
      <c r="C525">
        <f t="shared" si="57"/>
        <v>0.384272</v>
      </c>
      <c r="D525">
        <v>298.517</v>
      </c>
      <c r="E525">
        <f t="shared" si="55"/>
        <v>0.70244460385780327</v>
      </c>
      <c r="F525">
        <v>298.709</v>
      </c>
      <c r="G525">
        <f t="shared" si="56"/>
        <v>0.71864039072965891</v>
      </c>
      <c r="H525">
        <v>298.71899999999999</v>
      </c>
    </row>
    <row r="526" spans="2:8" x14ac:dyDescent="0.25">
      <c r="B526">
        <v>1244</v>
      </c>
      <c r="C526">
        <f t="shared" si="57"/>
        <v>0.38436845930232555</v>
      </c>
      <c r="D526">
        <v>299.517</v>
      </c>
      <c r="E526">
        <f t="shared" si="55"/>
        <v>0.70244982478496343</v>
      </c>
      <c r="F526">
        <v>299.709</v>
      </c>
      <c r="G526">
        <f t="shared" si="56"/>
        <v>0.71864067966016976</v>
      </c>
      <c r="H526">
        <v>299.71899999999999</v>
      </c>
    </row>
    <row r="527" spans="2:8" x14ac:dyDescent="0.25">
      <c r="B527">
        <v>1245</v>
      </c>
      <c r="C527">
        <f t="shared" si="57"/>
        <v>0.38446477850399419</v>
      </c>
      <c r="D527">
        <v>300.517</v>
      </c>
      <c r="E527">
        <f t="shared" si="55"/>
        <v>0.70245503740251469</v>
      </c>
      <c r="F527">
        <v>300.709</v>
      </c>
      <c r="G527">
        <f t="shared" si="56"/>
        <v>0.71864096812676714</v>
      </c>
      <c r="H527">
        <v>300.71899999999999</v>
      </c>
    </row>
    <row r="528" spans="2:8" x14ac:dyDescent="0.25">
      <c r="B528">
        <v>1246</v>
      </c>
      <c r="C528">
        <f t="shared" si="57"/>
        <v>0.38456095791001454</v>
      </c>
      <c r="D528">
        <v>301.517</v>
      </c>
      <c r="E528">
        <f t="shared" si="55"/>
        <v>0.70246024173027999</v>
      </c>
      <c r="F528">
        <v>301.709</v>
      </c>
      <c r="G528">
        <f t="shared" si="56"/>
        <v>0.71864125613056717</v>
      </c>
      <c r="H528">
        <v>301.71899999999999</v>
      </c>
    </row>
    <row r="529" spans="2:8" x14ac:dyDescent="0.25">
      <c r="B529">
        <v>1247</v>
      </c>
      <c r="C529">
        <f t="shared" si="57"/>
        <v>0.38465699782451052</v>
      </c>
      <c r="D529">
        <v>302.517</v>
      </c>
      <c r="E529">
        <f t="shared" si="55"/>
        <v>0.7024654377880184</v>
      </c>
      <c r="F529">
        <v>302.709</v>
      </c>
      <c r="G529">
        <f t="shared" si="56"/>
        <v>0.71864154367268285</v>
      </c>
      <c r="H529">
        <v>302.71899999999999</v>
      </c>
    </row>
    <row r="530" spans="2:8" x14ac:dyDescent="0.25">
      <c r="B530">
        <v>1248</v>
      </c>
      <c r="C530">
        <f t="shared" si="57"/>
        <v>0.3847528985507247</v>
      </c>
      <c r="D530">
        <v>303.517</v>
      </c>
      <c r="E530">
        <f t="shared" si="55"/>
        <v>0.70247062559542717</v>
      </c>
      <c r="F530">
        <v>303.709</v>
      </c>
      <c r="G530">
        <f t="shared" si="56"/>
        <v>0.71864183075422339</v>
      </c>
      <c r="H530">
        <v>303.71899999999999</v>
      </c>
    </row>
    <row r="531" spans="2:8" x14ac:dyDescent="0.25">
      <c r="B531">
        <v>1249</v>
      </c>
      <c r="C531">
        <f t="shared" si="57"/>
        <v>0.384848660391021</v>
      </c>
      <c r="D531">
        <v>304.517</v>
      </c>
      <c r="E531">
        <f t="shared" si="55"/>
        <v>0.70247580517214026</v>
      </c>
      <c r="F531">
        <v>304.709</v>
      </c>
      <c r="G531">
        <f t="shared" si="56"/>
        <v>0.71864211737629446</v>
      </c>
      <c r="H531">
        <v>304.71899999999999</v>
      </c>
    </row>
    <row r="532" spans="2:8" x14ac:dyDescent="0.25">
      <c r="B532">
        <v>1250</v>
      </c>
      <c r="C532">
        <f t="shared" si="57"/>
        <v>0.3849442836468886</v>
      </c>
      <c r="D532">
        <v>305.517</v>
      </c>
      <c r="E532">
        <f t="shared" si="55"/>
        <v>0.7024809765377299</v>
      </c>
      <c r="F532">
        <v>305.709</v>
      </c>
      <c r="G532">
        <f t="shared" si="56"/>
        <v>0.71864240353999842</v>
      </c>
      <c r="H532">
        <v>305.71899999999999</v>
      </c>
    </row>
    <row r="533" spans="2:8" x14ac:dyDescent="0.25">
      <c r="B533">
        <v>1251</v>
      </c>
      <c r="C533">
        <f t="shared" si="57"/>
        <v>0.38503976861894434</v>
      </c>
      <c r="D533">
        <v>306.517</v>
      </c>
      <c r="E533">
        <f t="shared" si="55"/>
        <v>0.70248613971170604</v>
      </c>
      <c r="F533">
        <v>306.709</v>
      </c>
      <c r="G533">
        <f t="shared" si="56"/>
        <v>0.71864268924643371</v>
      </c>
      <c r="H533">
        <v>306.71899999999999</v>
      </c>
    </row>
    <row r="534" spans="2:8" x14ac:dyDescent="0.25">
      <c r="B534">
        <v>1252</v>
      </c>
      <c r="C534">
        <f t="shared" si="57"/>
        <v>0.38513511560693647</v>
      </c>
      <c r="D534">
        <v>307.517</v>
      </c>
      <c r="E534">
        <f t="shared" si="55"/>
        <v>0.70249129471351701</v>
      </c>
      <c r="F534">
        <v>307.709</v>
      </c>
      <c r="G534">
        <f t="shared" si="56"/>
        <v>0.71864297449669567</v>
      </c>
      <c r="H534">
        <v>307.71899999999999</v>
      </c>
    </row>
    <row r="535" spans="2:8" x14ac:dyDescent="0.25">
      <c r="B535">
        <v>1253</v>
      </c>
      <c r="C535">
        <f t="shared" si="57"/>
        <v>0.38523032490974729</v>
      </c>
      <c r="D535">
        <v>308.517</v>
      </c>
      <c r="E535">
        <f t="shared" si="55"/>
        <v>0.70249644156254942</v>
      </c>
      <c r="F535">
        <v>308.709</v>
      </c>
      <c r="G535">
        <f t="shared" si="56"/>
        <v>0.71864325929187578</v>
      </c>
      <c r="H535">
        <v>308.71899999999999</v>
      </c>
    </row>
    <row r="536" spans="2:8" x14ac:dyDescent="0.25">
      <c r="B536">
        <v>1254</v>
      </c>
      <c r="C536">
        <f t="shared" si="57"/>
        <v>0.38532539682539685</v>
      </c>
      <c r="D536">
        <v>309.517</v>
      </c>
      <c r="E536">
        <f t="shared" si="55"/>
        <v>0.70250158027812892</v>
      </c>
      <c r="F536">
        <v>309.709</v>
      </c>
      <c r="G536">
        <f t="shared" si="56"/>
        <v>0.71864354363306238</v>
      </c>
      <c r="H536">
        <v>309.71899999999999</v>
      </c>
    </row>
    <row r="537" spans="2:8" x14ac:dyDescent="0.25">
      <c r="B537">
        <v>1255</v>
      </c>
      <c r="C537">
        <f t="shared" si="57"/>
        <v>0.38542033165104539</v>
      </c>
      <c r="D537">
        <v>310.517</v>
      </c>
      <c r="E537">
        <f t="shared" si="55"/>
        <v>0.70250671087951999</v>
      </c>
      <c r="F537">
        <v>310.709</v>
      </c>
      <c r="G537">
        <f t="shared" si="56"/>
        <v>0.71864382752133993</v>
      </c>
      <c r="H537">
        <v>310.71899999999999</v>
      </c>
    </row>
    <row r="538" spans="2:8" x14ac:dyDescent="0.25">
      <c r="B538">
        <v>1256</v>
      </c>
      <c r="C538">
        <f t="shared" si="57"/>
        <v>0.38551512968299712</v>
      </c>
      <c r="D538">
        <v>311.517</v>
      </c>
      <c r="E538">
        <f t="shared" si="55"/>
        <v>0.70251183338592615</v>
      </c>
      <c r="F538">
        <v>311.709</v>
      </c>
      <c r="G538">
        <f t="shared" si="56"/>
        <v>0.71864411095778991</v>
      </c>
      <c r="H538">
        <v>311.71899999999999</v>
      </c>
    </row>
    <row r="539" spans="2:8" x14ac:dyDescent="0.25">
      <c r="B539">
        <v>1257</v>
      </c>
      <c r="C539">
        <f t="shared" si="57"/>
        <v>0.38560979121670264</v>
      </c>
      <c r="D539">
        <v>312.517</v>
      </c>
      <c r="E539">
        <f t="shared" si="55"/>
        <v>0.70251694781649066</v>
      </c>
      <c r="F539">
        <v>312.709</v>
      </c>
      <c r="G539">
        <f t="shared" si="56"/>
        <v>0.71864439394349011</v>
      </c>
      <c r="H539">
        <v>312.71899999999999</v>
      </c>
    </row>
    <row r="540" spans="2:8" x14ac:dyDescent="0.25">
      <c r="B540">
        <v>1258</v>
      </c>
      <c r="C540">
        <f t="shared" si="57"/>
        <v>0.38570431654676263</v>
      </c>
      <c r="D540">
        <v>313.517</v>
      </c>
      <c r="E540">
        <f t="shared" si="55"/>
        <v>0.70252205419029612</v>
      </c>
      <c r="F540">
        <v>313.709</v>
      </c>
      <c r="G540">
        <f t="shared" si="56"/>
        <v>0.7186446764795148</v>
      </c>
      <c r="H540">
        <v>313.71899999999999</v>
      </c>
    </row>
    <row r="541" spans="2:8" x14ac:dyDescent="0.25">
      <c r="B541">
        <v>1259</v>
      </c>
      <c r="C541">
        <f t="shared" si="57"/>
        <v>0.38579870596693033</v>
      </c>
      <c r="D541">
        <v>314.517</v>
      </c>
      <c r="E541">
        <f t="shared" si="55"/>
        <v>0.70252715252636555</v>
      </c>
      <c r="F541">
        <v>314.709</v>
      </c>
      <c r="G541">
        <f t="shared" si="56"/>
        <v>0.71864495856693511</v>
      </c>
      <c r="H541">
        <v>314.71899999999999</v>
      </c>
    </row>
    <row r="542" spans="2:8" x14ac:dyDescent="0.25">
      <c r="B542">
        <v>1260</v>
      </c>
      <c r="C542">
        <f t="shared" si="57"/>
        <v>0.38589295977011495</v>
      </c>
      <c r="D542">
        <v>315.517</v>
      </c>
      <c r="E542">
        <f t="shared" si="55"/>
        <v>0.70253224284366156</v>
      </c>
      <c r="F542">
        <v>315.709</v>
      </c>
      <c r="G542">
        <f t="shared" si="56"/>
        <v>0.71864524020681841</v>
      </c>
      <c r="H542">
        <v>315.71899999999999</v>
      </c>
    </row>
    <row r="543" spans="2:8" x14ac:dyDescent="0.25">
      <c r="B543">
        <v>1261</v>
      </c>
      <c r="C543">
        <f t="shared" si="57"/>
        <v>0.38598707824838485</v>
      </c>
      <c r="D543">
        <v>316.517</v>
      </c>
      <c r="E543">
        <f t="shared" si="55"/>
        <v>0.70253732516108758</v>
      </c>
      <c r="F543">
        <v>316.709</v>
      </c>
      <c r="G543">
        <f t="shared" si="56"/>
        <v>0.71864552140022919</v>
      </c>
      <c r="H543">
        <v>316.71899999999999</v>
      </c>
    </row>
    <row r="544" spans="2:8" x14ac:dyDescent="0.25">
      <c r="B544">
        <v>1262</v>
      </c>
      <c r="C544">
        <f t="shared" si="57"/>
        <v>0.38608106169296985</v>
      </c>
      <c r="D544">
        <v>317.517</v>
      </c>
      <c r="E544">
        <f t="shared" si="55"/>
        <v>0.70254239949748742</v>
      </c>
      <c r="F544">
        <v>317.709</v>
      </c>
      <c r="G544">
        <f t="shared" si="56"/>
        <v>0.71864580214822793</v>
      </c>
      <c r="H544">
        <v>317.71899999999999</v>
      </c>
    </row>
    <row r="545" spans="2:8" x14ac:dyDescent="0.25">
      <c r="B545">
        <v>1263</v>
      </c>
      <c r="C545">
        <f t="shared" si="57"/>
        <v>0.38617491039426527</v>
      </c>
      <c r="D545">
        <v>318.517</v>
      </c>
      <c r="E545">
        <f t="shared" si="55"/>
        <v>0.70254746587164607</v>
      </c>
      <c r="F545">
        <v>318.709</v>
      </c>
      <c r="G545">
        <f t="shared" si="56"/>
        <v>0.71864608245187245</v>
      </c>
      <c r="H545">
        <v>318.71899999999999</v>
      </c>
    </row>
    <row r="546" spans="2:8" x14ac:dyDescent="0.25">
      <c r="B546">
        <v>1264</v>
      </c>
      <c r="C546">
        <f t="shared" si="57"/>
        <v>0.38626862464183381</v>
      </c>
      <c r="D546">
        <v>319.517</v>
      </c>
      <c r="E546">
        <f t="shared" si="55"/>
        <v>0.70255252430228909</v>
      </c>
      <c r="F546">
        <v>319.709</v>
      </c>
      <c r="G546">
        <f t="shared" si="56"/>
        <v>0.71864636231221646</v>
      </c>
      <c r="H546">
        <v>319.71899999999999</v>
      </c>
    </row>
    <row r="547" spans="2:8" x14ac:dyDescent="0.25">
      <c r="B547">
        <v>1265</v>
      </c>
      <c r="C547">
        <f t="shared" si="57"/>
        <v>0.38636220472440946</v>
      </c>
      <c r="D547">
        <v>320.517</v>
      </c>
      <c r="E547">
        <f t="shared" si="55"/>
        <v>0.70255757480808401</v>
      </c>
      <c r="F547">
        <v>320.709</v>
      </c>
      <c r="G547">
        <f t="shared" si="56"/>
        <v>0.71864664173031123</v>
      </c>
      <c r="H547">
        <v>320.71899999999999</v>
      </c>
    </row>
    <row r="548" spans="2:8" x14ac:dyDescent="0.25">
      <c r="B548">
        <v>1266</v>
      </c>
      <c r="C548">
        <f t="shared" si="57"/>
        <v>0.38645565092989986</v>
      </c>
      <c r="D548">
        <v>321.517</v>
      </c>
      <c r="E548">
        <f t="shared" ref="E548:E611" si="58">B548*0.709/(11.6+B548)</f>
        <v>0.70256261740763937</v>
      </c>
      <c r="F548">
        <v>321.709</v>
      </c>
      <c r="G548">
        <f t="shared" ref="G548:G611" si="59">0.719*B548/(B548+0.622)</f>
        <v>0.71864692070720382</v>
      </c>
      <c r="H548">
        <v>321.71899999999999</v>
      </c>
    </row>
    <row r="549" spans="2:8" x14ac:dyDescent="0.25">
      <c r="B549">
        <v>1267</v>
      </c>
      <c r="C549">
        <f t="shared" si="57"/>
        <v>0.38654896354538959</v>
      </c>
      <c r="D549">
        <v>322.517</v>
      </c>
      <c r="E549">
        <f t="shared" si="58"/>
        <v>0.70256765211950578</v>
      </c>
      <c r="F549">
        <v>322.709</v>
      </c>
      <c r="G549">
        <f t="shared" si="59"/>
        <v>0.71864719924393861</v>
      </c>
      <c r="H549">
        <v>322.71899999999999</v>
      </c>
    </row>
    <row r="550" spans="2:8" x14ac:dyDescent="0.25">
      <c r="B550">
        <v>1268</v>
      </c>
      <c r="C550">
        <f t="shared" si="57"/>
        <v>0.38664214285714282</v>
      </c>
      <c r="D550">
        <v>323.517</v>
      </c>
      <c r="E550">
        <f t="shared" si="58"/>
        <v>0.70257267896217568</v>
      </c>
      <c r="F550">
        <v>323.709</v>
      </c>
      <c r="G550">
        <f t="shared" si="59"/>
        <v>0.71864747734155643</v>
      </c>
      <c r="H550">
        <v>323.71899999999999</v>
      </c>
    </row>
    <row r="551" spans="2:8" x14ac:dyDescent="0.25">
      <c r="B551">
        <v>1269</v>
      </c>
      <c r="C551">
        <f t="shared" ref="C551:C614" si="60">(B551-221)*0.517/(132+B551)</f>
        <v>0.38673518915060673</v>
      </c>
      <c r="D551">
        <v>324.517</v>
      </c>
      <c r="E551">
        <f t="shared" si="58"/>
        <v>0.70257769795408409</v>
      </c>
      <c r="F551">
        <v>324.709</v>
      </c>
      <c r="G551">
        <f t="shared" si="59"/>
        <v>0.71864775500109468</v>
      </c>
      <c r="H551">
        <v>324.71899999999999</v>
      </c>
    </row>
    <row r="552" spans="2:8" x14ac:dyDescent="0.25">
      <c r="B552">
        <v>1270</v>
      </c>
      <c r="C552">
        <f t="shared" si="60"/>
        <v>0.38682810271041368</v>
      </c>
      <c r="D552">
        <v>325.517</v>
      </c>
      <c r="E552">
        <f t="shared" si="58"/>
        <v>0.70258270911360798</v>
      </c>
      <c r="F552">
        <v>325.709</v>
      </c>
      <c r="G552">
        <f t="shared" si="59"/>
        <v>0.71864803222358808</v>
      </c>
      <c r="H552">
        <v>325.71899999999999</v>
      </c>
    </row>
    <row r="553" spans="2:8" x14ac:dyDescent="0.25">
      <c r="B553">
        <v>1271</v>
      </c>
      <c r="C553">
        <f t="shared" si="60"/>
        <v>0.38692088382038492</v>
      </c>
      <c r="D553">
        <v>326.517</v>
      </c>
      <c r="E553">
        <f t="shared" si="58"/>
        <v>0.70258771245906759</v>
      </c>
      <c r="F553">
        <v>326.709</v>
      </c>
      <c r="G553">
        <f t="shared" si="59"/>
        <v>0.71864830901006738</v>
      </c>
      <c r="H553">
        <v>326.71899999999999</v>
      </c>
    </row>
    <row r="554" spans="2:8" x14ac:dyDescent="0.25">
      <c r="B554">
        <v>1272</v>
      </c>
      <c r="C554">
        <f t="shared" si="60"/>
        <v>0.38701353276353273</v>
      </c>
      <c r="D554">
        <v>327.517</v>
      </c>
      <c r="E554">
        <f t="shared" si="58"/>
        <v>0.70259270800872553</v>
      </c>
      <c r="F554">
        <v>327.709</v>
      </c>
      <c r="G554">
        <f t="shared" si="59"/>
        <v>0.71864858536156062</v>
      </c>
      <c r="H554">
        <v>327.71899999999999</v>
      </c>
    </row>
    <row r="555" spans="2:8" x14ac:dyDescent="0.25">
      <c r="B555">
        <v>1273</v>
      </c>
      <c r="C555">
        <f t="shared" si="60"/>
        <v>0.38710604982206409</v>
      </c>
      <c r="D555">
        <v>328.517</v>
      </c>
      <c r="E555">
        <f t="shared" si="58"/>
        <v>0.70259769578078779</v>
      </c>
      <c r="F555">
        <v>328.709</v>
      </c>
      <c r="G555">
        <f t="shared" si="59"/>
        <v>0.71864886127909211</v>
      </c>
      <c r="H555">
        <v>328.71899999999999</v>
      </c>
    </row>
    <row r="556" spans="2:8" x14ac:dyDescent="0.25">
      <c r="B556">
        <v>1274</v>
      </c>
      <c r="C556">
        <f t="shared" si="60"/>
        <v>0.38719843527738268</v>
      </c>
      <c r="D556">
        <v>329.517</v>
      </c>
      <c r="E556">
        <f t="shared" si="58"/>
        <v>0.70260267579340385</v>
      </c>
      <c r="F556">
        <v>329.709</v>
      </c>
      <c r="G556">
        <f t="shared" si="59"/>
        <v>0.71864913676368358</v>
      </c>
      <c r="H556">
        <v>329.71899999999999</v>
      </c>
    </row>
    <row r="557" spans="2:8" x14ac:dyDescent="0.25">
      <c r="B557">
        <v>1275</v>
      </c>
      <c r="C557">
        <f t="shared" si="60"/>
        <v>0.38729068941009243</v>
      </c>
      <c r="D557">
        <v>330.517</v>
      </c>
      <c r="E557">
        <f t="shared" si="58"/>
        <v>0.70260764806466658</v>
      </c>
      <c r="F557">
        <v>330.709</v>
      </c>
      <c r="G557">
        <f t="shared" si="59"/>
        <v>0.718649411816353</v>
      </c>
      <c r="H557">
        <v>330.71899999999999</v>
      </c>
    </row>
    <row r="558" spans="2:8" x14ac:dyDescent="0.25">
      <c r="B558">
        <v>1276</v>
      </c>
      <c r="C558">
        <f t="shared" si="60"/>
        <v>0.38738281250000006</v>
      </c>
      <c r="D558">
        <v>331.517</v>
      </c>
      <c r="E558">
        <f t="shared" si="58"/>
        <v>0.70261261261261265</v>
      </c>
      <c r="F558">
        <v>331.709</v>
      </c>
      <c r="G558">
        <f t="shared" si="59"/>
        <v>0.71864968643811555</v>
      </c>
      <c r="H558">
        <v>331.71899999999999</v>
      </c>
    </row>
    <row r="559" spans="2:8" x14ac:dyDescent="0.25">
      <c r="B559">
        <v>1277</v>
      </c>
      <c r="C559">
        <f t="shared" si="60"/>
        <v>0.38747480482611779</v>
      </c>
      <c r="D559">
        <v>332.517</v>
      </c>
      <c r="E559">
        <f t="shared" si="58"/>
        <v>0.70261756945522269</v>
      </c>
      <c r="F559">
        <v>332.709</v>
      </c>
      <c r="G559">
        <f t="shared" si="59"/>
        <v>0.71864996062998288</v>
      </c>
      <c r="H559">
        <v>332.71899999999999</v>
      </c>
    </row>
    <row r="560" spans="2:8" x14ac:dyDescent="0.25">
      <c r="B560">
        <v>1278</v>
      </c>
      <c r="C560">
        <f t="shared" si="60"/>
        <v>0.38756666666666673</v>
      </c>
      <c r="D560">
        <v>333.517</v>
      </c>
      <c r="E560">
        <f t="shared" si="58"/>
        <v>0.70262251861042191</v>
      </c>
      <c r="F560">
        <v>333.709</v>
      </c>
      <c r="G560">
        <f t="shared" si="59"/>
        <v>0.7186502343929636</v>
      </c>
      <c r="H560">
        <v>333.71899999999999</v>
      </c>
    </row>
    <row r="561" spans="2:8" x14ac:dyDescent="0.25">
      <c r="B561">
        <v>1279</v>
      </c>
      <c r="C561">
        <f t="shared" si="60"/>
        <v>0.38765839829907867</v>
      </c>
      <c r="D561">
        <v>334.517</v>
      </c>
      <c r="E561">
        <f t="shared" si="58"/>
        <v>0.70262746009607935</v>
      </c>
      <c r="F561">
        <v>334.709</v>
      </c>
      <c r="G561">
        <f t="shared" si="59"/>
        <v>0.71865050772806338</v>
      </c>
      <c r="H561">
        <v>334.71899999999999</v>
      </c>
    </row>
    <row r="562" spans="2:8" x14ac:dyDescent="0.25">
      <c r="B562">
        <v>1280</v>
      </c>
      <c r="C562">
        <f t="shared" si="60"/>
        <v>0.38775000000000004</v>
      </c>
      <c r="D562">
        <v>335.517</v>
      </c>
      <c r="E562">
        <f t="shared" si="58"/>
        <v>0.70263239393000931</v>
      </c>
      <c r="F562">
        <v>335.709</v>
      </c>
      <c r="G562">
        <f t="shared" si="59"/>
        <v>0.71865078063628451</v>
      </c>
      <c r="H562">
        <v>335.71899999999999</v>
      </c>
    </row>
    <row r="563" spans="2:8" x14ac:dyDescent="0.25">
      <c r="B563">
        <v>1281</v>
      </c>
      <c r="C563">
        <f t="shared" si="60"/>
        <v>0.38784147204529368</v>
      </c>
      <c r="D563">
        <v>336.517</v>
      </c>
      <c r="E563">
        <f t="shared" si="58"/>
        <v>0.7026373201299706</v>
      </c>
      <c r="F563">
        <v>336.709</v>
      </c>
      <c r="G563">
        <f t="shared" si="59"/>
        <v>0.7186510531186262</v>
      </c>
      <c r="H563">
        <v>336.71899999999999</v>
      </c>
    </row>
    <row r="564" spans="2:8" x14ac:dyDescent="0.25">
      <c r="B564">
        <v>1282</v>
      </c>
      <c r="C564">
        <f t="shared" si="60"/>
        <v>0.38793281471004248</v>
      </c>
      <c r="D564">
        <v>337.517</v>
      </c>
      <c r="E564">
        <f t="shared" si="58"/>
        <v>0.70264223871366738</v>
      </c>
      <c r="F564">
        <v>337.709</v>
      </c>
      <c r="G564">
        <f t="shared" si="59"/>
        <v>0.71865132517608454</v>
      </c>
      <c r="H564">
        <v>337.71899999999999</v>
      </c>
    </row>
    <row r="565" spans="2:8" x14ac:dyDescent="0.25">
      <c r="B565">
        <v>1283</v>
      </c>
      <c r="C565">
        <f t="shared" si="60"/>
        <v>0.3880240282685512</v>
      </c>
      <c r="D565">
        <v>338.517</v>
      </c>
      <c r="E565">
        <f t="shared" si="58"/>
        <v>0.70264714969874864</v>
      </c>
      <c r="F565">
        <v>338.709</v>
      </c>
      <c r="G565">
        <f t="shared" si="59"/>
        <v>0.71865159680965263</v>
      </c>
      <c r="H565">
        <v>338.71899999999999</v>
      </c>
    </row>
    <row r="566" spans="2:8" x14ac:dyDescent="0.25">
      <c r="B566">
        <v>1284</v>
      </c>
      <c r="C566">
        <f t="shared" si="60"/>
        <v>0.38811511299435031</v>
      </c>
      <c r="D566">
        <v>339.517</v>
      </c>
      <c r="E566">
        <f t="shared" si="58"/>
        <v>0.70265205310280954</v>
      </c>
      <c r="F566">
        <v>339.709</v>
      </c>
      <c r="G566">
        <f t="shared" si="59"/>
        <v>0.71865186802032022</v>
      </c>
      <c r="H566">
        <v>339.71899999999999</v>
      </c>
    </row>
    <row r="567" spans="2:8" x14ac:dyDescent="0.25">
      <c r="B567">
        <v>1285</v>
      </c>
      <c r="C567">
        <f t="shared" si="60"/>
        <v>0.38820606916019756</v>
      </c>
      <c r="D567">
        <v>340.517</v>
      </c>
      <c r="E567">
        <f t="shared" si="58"/>
        <v>0.70265694894339037</v>
      </c>
      <c r="F567">
        <v>340.709</v>
      </c>
      <c r="G567">
        <f t="shared" si="59"/>
        <v>0.71865213880907441</v>
      </c>
      <c r="H567">
        <v>340.71899999999999</v>
      </c>
    </row>
    <row r="568" spans="2:8" x14ac:dyDescent="0.25">
      <c r="B568">
        <v>1286</v>
      </c>
      <c r="C568">
        <f t="shared" si="60"/>
        <v>0.38829689703808185</v>
      </c>
      <c r="D568">
        <v>341.517</v>
      </c>
      <c r="E568">
        <f t="shared" si="58"/>
        <v>0.70266183723797782</v>
      </c>
      <c r="F568">
        <v>341.709</v>
      </c>
      <c r="G568">
        <f t="shared" si="59"/>
        <v>0.71865240917689888</v>
      </c>
      <c r="H568">
        <v>341.71899999999999</v>
      </c>
    </row>
    <row r="569" spans="2:8" x14ac:dyDescent="0.25">
      <c r="B569">
        <v>1287</v>
      </c>
      <c r="C569">
        <f t="shared" si="60"/>
        <v>0.38838759689922486</v>
      </c>
      <c r="D569">
        <v>342.517</v>
      </c>
      <c r="E569">
        <f t="shared" si="58"/>
        <v>0.70266671800400438</v>
      </c>
      <c r="F569">
        <v>342.709</v>
      </c>
      <c r="G569">
        <f t="shared" si="59"/>
        <v>0.71865267912477415</v>
      </c>
      <c r="H569">
        <v>342.71899999999999</v>
      </c>
    </row>
    <row r="570" spans="2:8" x14ac:dyDescent="0.25">
      <c r="B570">
        <v>1288</v>
      </c>
      <c r="C570">
        <f t="shared" si="60"/>
        <v>0.3884781690140845</v>
      </c>
      <c r="D570">
        <v>343.517</v>
      </c>
      <c r="E570">
        <f t="shared" si="58"/>
        <v>0.70267159125884893</v>
      </c>
      <c r="F570">
        <v>343.709</v>
      </c>
      <c r="G570">
        <f t="shared" si="59"/>
        <v>0.71865294865367813</v>
      </c>
      <c r="H570">
        <v>343.71899999999999</v>
      </c>
    </row>
    <row r="571" spans="2:8" x14ac:dyDescent="0.25">
      <c r="B571">
        <v>1289</v>
      </c>
      <c r="C571">
        <f t="shared" si="60"/>
        <v>0.38856861365235756</v>
      </c>
      <c r="D571">
        <v>344.517</v>
      </c>
      <c r="E571">
        <f t="shared" si="58"/>
        <v>0.70267645701983705</v>
      </c>
      <c r="F571">
        <v>344.709</v>
      </c>
      <c r="G571">
        <f t="shared" si="59"/>
        <v>0.71865321776458524</v>
      </c>
      <c r="H571">
        <v>344.71899999999999</v>
      </c>
    </row>
    <row r="572" spans="2:8" x14ac:dyDescent="0.25">
      <c r="B572">
        <v>1290</v>
      </c>
      <c r="C572">
        <f t="shared" si="60"/>
        <v>0.38865893108298172</v>
      </c>
      <c r="D572">
        <v>345.517</v>
      </c>
      <c r="E572">
        <f t="shared" si="58"/>
        <v>0.70268131530424094</v>
      </c>
      <c r="F572">
        <v>345.709</v>
      </c>
      <c r="G572">
        <f t="shared" si="59"/>
        <v>0.71865348645846727</v>
      </c>
      <c r="H572">
        <v>345.71899999999999</v>
      </c>
    </row>
    <row r="573" spans="2:8" x14ac:dyDescent="0.25">
      <c r="B573">
        <v>1291</v>
      </c>
      <c r="C573">
        <f t="shared" si="60"/>
        <v>0.38874912157413916</v>
      </c>
      <c r="D573">
        <v>346.517</v>
      </c>
      <c r="E573">
        <f t="shared" si="58"/>
        <v>0.70268616612927992</v>
      </c>
      <c r="F573">
        <v>346.709</v>
      </c>
      <c r="G573">
        <f t="shared" si="59"/>
        <v>0.71865375473629267</v>
      </c>
      <c r="H573">
        <v>346.71899999999999</v>
      </c>
    </row>
    <row r="574" spans="2:8" x14ac:dyDescent="0.25">
      <c r="B574">
        <v>1292</v>
      </c>
      <c r="C574">
        <f t="shared" si="60"/>
        <v>0.3888391853932584</v>
      </c>
      <c r="D574">
        <v>347.517</v>
      </c>
      <c r="E574">
        <f t="shared" si="58"/>
        <v>0.70269100951212027</v>
      </c>
      <c r="F574">
        <v>347.709</v>
      </c>
      <c r="G574">
        <f t="shared" si="59"/>
        <v>0.71865402259902733</v>
      </c>
      <c r="H574">
        <v>347.71899999999999</v>
      </c>
    </row>
    <row r="575" spans="2:8" x14ac:dyDescent="0.25">
      <c r="B575">
        <v>1293</v>
      </c>
      <c r="C575">
        <f t="shared" si="60"/>
        <v>0.38892912280701758</v>
      </c>
      <c r="D575">
        <v>348.517</v>
      </c>
      <c r="E575">
        <f t="shared" si="58"/>
        <v>0.70269584546987585</v>
      </c>
      <c r="F575">
        <v>348.709</v>
      </c>
      <c r="G575">
        <f t="shared" si="59"/>
        <v>0.71865429004763359</v>
      </c>
      <c r="H575">
        <v>348.71899999999999</v>
      </c>
    </row>
    <row r="576" spans="2:8" x14ac:dyDescent="0.25">
      <c r="B576">
        <v>1294</v>
      </c>
      <c r="C576">
        <f t="shared" si="60"/>
        <v>0.38901893408134641</v>
      </c>
      <c r="D576">
        <v>349.517</v>
      </c>
      <c r="E576">
        <f t="shared" si="58"/>
        <v>0.70270067401960778</v>
      </c>
      <c r="F576">
        <v>349.709</v>
      </c>
      <c r="G576">
        <f t="shared" si="59"/>
        <v>0.71865455708307124</v>
      </c>
      <c r="H576">
        <v>349.71899999999999</v>
      </c>
    </row>
    <row r="577" spans="2:8" x14ac:dyDescent="0.25">
      <c r="B577">
        <v>1295</v>
      </c>
      <c r="C577">
        <f t="shared" si="60"/>
        <v>0.38910861948142961</v>
      </c>
      <c r="D577">
        <v>350.517</v>
      </c>
      <c r="E577">
        <f t="shared" si="58"/>
        <v>0.70270549517832548</v>
      </c>
      <c r="F577">
        <v>350.709</v>
      </c>
      <c r="G577">
        <f t="shared" si="59"/>
        <v>0.71865482370629707</v>
      </c>
      <c r="H577">
        <v>350.71899999999999</v>
      </c>
    </row>
    <row r="578" spans="2:8" x14ac:dyDescent="0.25">
      <c r="B578">
        <v>1296</v>
      </c>
      <c r="C578">
        <f t="shared" si="60"/>
        <v>0.38919817927170869</v>
      </c>
      <c r="D578">
        <v>351.517</v>
      </c>
      <c r="E578">
        <f t="shared" si="58"/>
        <v>0.70271030896298559</v>
      </c>
      <c r="F578">
        <v>351.709</v>
      </c>
      <c r="G578">
        <f t="shared" si="59"/>
        <v>0.71865508991826443</v>
      </c>
      <c r="H578">
        <v>351.71899999999999</v>
      </c>
    </row>
    <row r="579" spans="2:8" x14ac:dyDescent="0.25">
      <c r="B579">
        <v>1297</v>
      </c>
      <c r="C579">
        <f t="shared" si="60"/>
        <v>0.38928761371588527</v>
      </c>
      <c r="D579">
        <v>352.517</v>
      </c>
      <c r="E579">
        <f t="shared" si="58"/>
        <v>0.70271511539049369</v>
      </c>
      <c r="F579">
        <v>352.709</v>
      </c>
      <c r="G579">
        <f t="shared" si="59"/>
        <v>0.71865535571992456</v>
      </c>
      <c r="H579">
        <v>352.71899999999999</v>
      </c>
    </row>
    <row r="580" spans="2:8" x14ac:dyDescent="0.25">
      <c r="B580">
        <v>1298</v>
      </c>
      <c r="C580">
        <f t="shared" si="60"/>
        <v>0.38937692307692306</v>
      </c>
      <c r="D580">
        <v>353.517</v>
      </c>
      <c r="E580">
        <f t="shared" si="58"/>
        <v>0.7027199144777031</v>
      </c>
      <c r="F580">
        <v>353.709</v>
      </c>
      <c r="G580">
        <f t="shared" si="59"/>
        <v>0.71865562111222503</v>
      </c>
      <c r="H580">
        <v>353.71899999999999</v>
      </c>
    </row>
    <row r="581" spans="2:8" x14ac:dyDescent="0.25">
      <c r="B581">
        <v>1299</v>
      </c>
      <c r="C581">
        <f t="shared" si="60"/>
        <v>0.38946610761705103</v>
      </c>
      <c r="D581">
        <v>354.517</v>
      </c>
      <c r="E581">
        <f t="shared" si="58"/>
        <v>0.70272470624141614</v>
      </c>
      <c r="F581">
        <v>354.709</v>
      </c>
      <c r="G581">
        <f t="shared" si="59"/>
        <v>0.71865588609611097</v>
      </c>
      <c r="H581">
        <v>354.71899999999999</v>
      </c>
    </row>
    <row r="582" spans="2:8" x14ac:dyDescent="0.25">
      <c r="B582">
        <v>1300</v>
      </c>
      <c r="C582">
        <f t="shared" si="60"/>
        <v>0.38955516759776532</v>
      </c>
      <c r="D582">
        <v>355.517</v>
      </c>
      <c r="E582">
        <f t="shared" si="58"/>
        <v>0.70272949069838364</v>
      </c>
      <c r="F582">
        <v>355.709</v>
      </c>
      <c r="G582">
        <f t="shared" si="59"/>
        <v>0.71865615067252431</v>
      </c>
      <c r="H582">
        <v>355.71899999999999</v>
      </c>
    </row>
    <row r="583" spans="2:8" x14ac:dyDescent="0.25">
      <c r="B583">
        <v>1301</v>
      </c>
      <c r="C583">
        <f t="shared" si="60"/>
        <v>0.38964410327983251</v>
      </c>
      <c r="D583">
        <v>356.517</v>
      </c>
      <c r="E583">
        <f t="shared" si="58"/>
        <v>0.70273426786530557</v>
      </c>
      <c r="F583">
        <v>356.709</v>
      </c>
      <c r="G583">
        <f t="shared" si="59"/>
        <v>0.71865641484240428</v>
      </c>
      <c r="H583">
        <v>356.71899999999999</v>
      </c>
    </row>
    <row r="584" spans="2:8" x14ac:dyDescent="0.25">
      <c r="B584">
        <v>1302</v>
      </c>
      <c r="C584">
        <f t="shared" si="60"/>
        <v>0.38973291492329154</v>
      </c>
      <c r="D584">
        <v>357.517</v>
      </c>
      <c r="E584">
        <f t="shared" si="58"/>
        <v>0.70273903775883073</v>
      </c>
      <c r="F584">
        <v>357.709</v>
      </c>
      <c r="G584">
        <f t="shared" si="59"/>
        <v>0.71865667860668703</v>
      </c>
      <c r="H584">
        <v>357.71899999999999</v>
      </c>
    </row>
    <row r="585" spans="2:8" x14ac:dyDescent="0.25">
      <c r="B585">
        <v>1303</v>
      </c>
      <c r="C585">
        <f t="shared" si="60"/>
        <v>0.38982160278745642</v>
      </c>
      <c r="D585">
        <v>358.517</v>
      </c>
      <c r="E585">
        <f t="shared" si="58"/>
        <v>0.70274380039555762</v>
      </c>
      <c r="F585">
        <v>358.709</v>
      </c>
      <c r="G585">
        <f t="shared" si="59"/>
        <v>0.71865694196630614</v>
      </c>
      <c r="H585">
        <v>358.71899999999999</v>
      </c>
    </row>
    <row r="586" spans="2:8" x14ac:dyDescent="0.25">
      <c r="B586">
        <v>1304</v>
      </c>
      <c r="C586">
        <f t="shared" si="60"/>
        <v>0.38991016713091925</v>
      </c>
      <c r="D586">
        <v>359.517</v>
      </c>
      <c r="E586">
        <f t="shared" si="58"/>
        <v>0.7027485557920341</v>
      </c>
      <c r="F586">
        <v>359.709</v>
      </c>
      <c r="G586">
        <f t="shared" si="59"/>
        <v>0.71865720492219187</v>
      </c>
      <c r="H586">
        <v>359.71899999999999</v>
      </c>
    </row>
    <row r="587" spans="2:8" x14ac:dyDescent="0.25">
      <c r="B587">
        <v>1305</v>
      </c>
      <c r="C587">
        <f t="shared" si="60"/>
        <v>0.38999860821155186</v>
      </c>
      <c r="D587">
        <v>360.517</v>
      </c>
      <c r="E587">
        <f t="shared" si="58"/>
        <v>0.70275330396475777</v>
      </c>
      <c r="F587">
        <v>360.709</v>
      </c>
      <c r="G587">
        <f t="shared" si="59"/>
        <v>0.71865746747527226</v>
      </c>
      <c r="H587">
        <v>360.71899999999999</v>
      </c>
    </row>
    <row r="588" spans="2:8" x14ac:dyDescent="0.25">
      <c r="B588">
        <v>1306</v>
      </c>
      <c r="C588">
        <f t="shared" si="60"/>
        <v>0.39008692628650909</v>
      </c>
      <c r="D588">
        <v>361.517</v>
      </c>
      <c r="E588">
        <f t="shared" si="58"/>
        <v>0.70275804493017613</v>
      </c>
      <c r="F588">
        <v>361.709</v>
      </c>
      <c r="G588">
        <f t="shared" si="59"/>
        <v>0.7186577296264719</v>
      </c>
      <c r="H588">
        <v>361.71899999999999</v>
      </c>
    </row>
    <row r="589" spans="2:8" x14ac:dyDescent="0.25">
      <c r="B589">
        <v>1307</v>
      </c>
      <c r="C589">
        <f t="shared" si="60"/>
        <v>0.39017512161223072</v>
      </c>
      <c r="D589">
        <v>362.517</v>
      </c>
      <c r="E589">
        <f t="shared" si="58"/>
        <v>0.70276277870468673</v>
      </c>
      <c r="F589">
        <v>362.709</v>
      </c>
      <c r="G589">
        <f t="shared" si="59"/>
        <v>0.71865799137671271</v>
      </c>
      <c r="H589">
        <v>362.71899999999999</v>
      </c>
    </row>
    <row r="590" spans="2:8" x14ac:dyDescent="0.25">
      <c r="B590">
        <v>1308</v>
      </c>
      <c r="C590">
        <f t="shared" si="60"/>
        <v>0.39026319444444446</v>
      </c>
      <c r="D590">
        <v>363.517</v>
      </c>
      <c r="E590">
        <f t="shared" si="58"/>
        <v>0.70276750530463783</v>
      </c>
      <c r="F590">
        <v>363.709</v>
      </c>
      <c r="G590">
        <f t="shared" si="59"/>
        <v>0.71865825272691419</v>
      </c>
      <c r="H590">
        <v>363.71899999999999</v>
      </c>
    </row>
    <row r="591" spans="2:8" x14ac:dyDescent="0.25">
      <c r="B591">
        <v>1309</v>
      </c>
      <c r="C591">
        <f t="shared" si="60"/>
        <v>0.39035114503816792</v>
      </c>
      <c r="D591">
        <v>364.517</v>
      </c>
      <c r="E591">
        <f t="shared" si="58"/>
        <v>0.70277222474632739</v>
      </c>
      <c r="F591">
        <v>364.709</v>
      </c>
      <c r="G591">
        <f t="shared" si="59"/>
        <v>0.71865851367799249</v>
      </c>
      <c r="H591">
        <v>364.71899999999999</v>
      </c>
    </row>
    <row r="592" spans="2:8" x14ac:dyDescent="0.25">
      <c r="B592">
        <v>1310</v>
      </c>
      <c r="C592">
        <f t="shared" si="60"/>
        <v>0.39043897364771152</v>
      </c>
      <c r="D592">
        <v>365.517</v>
      </c>
      <c r="E592">
        <f t="shared" si="58"/>
        <v>0.70277693704600486</v>
      </c>
      <c r="F592">
        <v>365.709</v>
      </c>
      <c r="G592">
        <f t="shared" si="59"/>
        <v>0.71865877423086133</v>
      </c>
      <c r="H592">
        <v>365.71899999999999</v>
      </c>
    </row>
    <row r="593" spans="2:8" x14ac:dyDescent="0.25">
      <c r="B593">
        <v>1311</v>
      </c>
      <c r="C593">
        <f t="shared" si="60"/>
        <v>0.39052668052668049</v>
      </c>
      <c r="D593">
        <v>366.517</v>
      </c>
      <c r="E593">
        <f t="shared" si="58"/>
        <v>0.70278164221986994</v>
      </c>
      <c r="F593">
        <v>366.709</v>
      </c>
      <c r="G593">
        <f t="shared" si="59"/>
        <v>0.71865903438643131</v>
      </c>
      <c r="H593">
        <v>366.71899999999999</v>
      </c>
    </row>
    <row r="594" spans="2:8" x14ac:dyDescent="0.25">
      <c r="B594">
        <v>1312</v>
      </c>
      <c r="C594">
        <f t="shared" si="60"/>
        <v>0.39061426592797788</v>
      </c>
      <c r="D594">
        <v>367.517</v>
      </c>
      <c r="E594">
        <f t="shared" si="58"/>
        <v>0.70278634028407372</v>
      </c>
      <c r="F594">
        <v>367.709</v>
      </c>
      <c r="G594">
        <f t="shared" si="59"/>
        <v>0.71865929414561081</v>
      </c>
      <c r="H594">
        <v>367.71899999999999</v>
      </c>
    </row>
    <row r="595" spans="2:8" x14ac:dyDescent="0.25">
      <c r="B595">
        <v>1313</v>
      </c>
      <c r="C595">
        <f t="shared" si="60"/>
        <v>0.39070173010380621</v>
      </c>
      <c r="D595">
        <v>368.517</v>
      </c>
      <c r="E595">
        <f t="shared" si="58"/>
        <v>0.70279103125471842</v>
      </c>
      <c r="F595">
        <v>368.709</v>
      </c>
      <c r="G595">
        <f t="shared" si="59"/>
        <v>0.71865955350930466</v>
      </c>
      <c r="H595">
        <v>368.71899999999999</v>
      </c>
    </row>
    <row r="596" spans="2:8" x14ac:dyDescent="0.25">
      <c r="B596">
        <v>1314</v>
      </c>
      <c r="C596">
        <f t="shared" si="60"/>
        <v>0.39078907330567081</v>
      </c>
      <c r="D596">
        <v>369.517</v>
      </c>
      <c r="E596">
        <f t="shared" si="58"/>
        <v>0.70279571514785766</v>
      </c>
      <c r="F596">
        <v>369.709</v>
      </c>
      <c r="G596">
        <f t="shared" si="59"/>
        <v>0.71865981247841582</v>
      </c>
      <c r="H596">
        <v>369.71899999999999</v>
      </c>
    </row>
    <row r="597" spans="2:8" x14ac:dyDescent="0.25">
      <c r="B597">
        <v>1315</v>
      </c>
      <c r="C597">
        <f t="shared" si="60"/>
        <v>0.39087629578438154</v>
      </c>
      <c r="D597">
        <v>370.517</v>
      </c>
      <c r="E597">
        <f t="shared" si="58"/>
        <v>0.7028003919794964</v>
      </c>
      <c r="F597">
        <v>370.709</v>
      </c>
      <c r="G597">
        <f t="shared" si="59"/>
        <v>0.71866007105384366</v>
      </c>
      <c r="H597">
        <v>370.71899999999999</v>
      </c>
    </row>
    <row r="598" spans="2:8" x14ac:dyDescent="0.25">
      <c r="B598">
        <v>1316</v>
      </c>
      <c r="C598">
        <f t="shared" si="60"/>
        <v>0.39096339779005523</v>
      </c>
      <c r="D598">
        <v>371.517</v>
      </c>
      <c r="E598">
        <f t="shared" si="58"/>
        <v>0.7028050617655921</v>
      </c>
      <c r="F598">
        <v>371.709</v>
      </c>
      <c r="G598">
        <f t="shared" si="59"/>
        <v>0.71866032923648537</v>
      </c>
      <c r="H598">
        <v>371.71899999999999</v>
      </c>
    </row>
    <row r="599" spans="2:8" x14ac:dyDescent="0.25">
      <c r="B599">
        <v>1317</v>
      </c>
      <c r="C599">
        <f t="shared" si="60"/>
        <v>0.39105037957211874</v>
      </c>
      <c r="D599">
        <v>372.517</v>
      </c>
      <c r="E599">
        <f t="shared" si="58"/>
        <v>0.70280972452205326</v>
      </c>
      <c r="F599">
        <v>372.709</v>
      </c>
      <c r="G599">
        <f t="shared" si="59"/>
        <v>0.71866058702723534</v>
      </c>
      <c r="H599">
        <v>372.71899999999999</v>
      </c>
    </row>
    <row r="600" spans="2:8" x14ac:dyDescent="0.25">
      <c r="B600">
        <v>1318</v>
      </c>
      <c r="C600">
        <f t="shared" si="60"/>
        <v>0.39113724137931033</v>
      </c>
      <c r="D600">
        <v>373.517</v>
      </c>
      <c r="E600">
        <f t="shared" si="58"/>
        <v>0.7028143802647413</v>
      </c>
      <c r="F600">
        <v>373.709</v>
      </c>
      <c r="G600">
        <f t="shared" si="59"/>
        <v>0.71866084442698508</v>
      </c>
      <c r="H600">
        <v>373.71899999999999</v>
      </c>
    </row>
    <row r="601" spans="2:8" x14ac:dyDescent="0.25">
      <c r="B601">
        <v>1319</v>
      </c>
      <c r="C601">
        <f t="shared" si="60"/>
        <v>0.39122398345968301</v>
      </c>
      <c r="D601">
        <v>374.517</v>
      </c>
      <c r="E601">
        <f t="shared" si="58"/>
        <v>0.70281902900946946</v>
      </c>
      <c r="F601">
        <v>374.709</v>
      </c>
      <c r="G601">
        <f t="shared" si="59"/>
        <v>0.71866110143662343</v>
      </c>
      <c r="H601">
        <v>374.71899999999999</v>
      </c>
    </row>
    <row r="602" spans="2:8" x14ac:dyDescent="0.25">
      <c r="B602">
        <v>1320</v>
      </c>
      <c r="C602">
        <f t="shared" si="60"/>
        <v>0.39131060606060608</v>
      </c>
      <c r="D602">
        <v>375.517</v>
      </c>
      <c r="E602">
        <f t="shared" si="58"/>
        <v>0.70282367077200369</v>
      </c>
      <c r="F602">
        <v>375.709</v>
      </c>
      <c r="G602">
        <f t="shared" si="59"/>
        <v>0.71866135805703668</v>
      </c>
      <c r="H602">
        <v>375.71899999999999</v>
      </c>
    </row>
    <row r="603" spans="2:8" x14ac:dyDescent="0.25">
      <c r="B603">
        <v>1321</v>
      </c>
      <c r="C603">
        <f t="shared" si="60"/>
        <v>0.3913971094287681</v>
      </c>
      <c r="D603">
        <v>376.517</v>
      </c>
      <c r="E603">
        <f t="shared" si="58"/>
        <v>0.70282830556806242</v>
      </c>
      <c r="F603">
        <v>376.709</v>
      </c>
      <c r="G603">
        <f t="shared" si="59"/>
        <v>0.71866161428910835</v>
      </c>
      <c r="H603">
        <v>376.71899999999999</v>
      </c>
    </row>
    <row r="604" spans="2:8" x14ac:dyDescent="0.25">
      <c r="B604">
        <v>1322</v>
      </c>
      <c r="C604">
        <f t="shared" si="60"/>
        <v>0.39148349381017883</v>
      </c>
      <c r="D604">
        <v>377.517</v>
      </c>
      <c r="E604">
        <f t="shared" si="58"/>
        <v>0.70283293341331743</v>
      </c>
      <c r="F604">
        <v>377.709</v>
      </c>
      <c r="G604">
        <f t="shared" si="59"/>
        <v>0.71866187013371918</v>
      </c>
      <c r="H604">
        <v>377.71899999999999</v>
      </c>
    </row>
    <row r="605" spans="2:8" x14ac:dyDescent="0.25">
      <c r="B605">
        <v>1323</v>
      </c>
      <c r="C605">
        <f t="shared" si="60"/>
        <v>0.39156975945017186</v>
      </c>
      <c r="D605">
        <v>378.517</v>
      </c>
      <c r="E605">
        <f t="shared" si="58"/>
        <v>0.70283755432339279</v>
      </c>
      <c r="F605">
        <v>378.709</v>
      </c>
      <c r="G605">
        <f t="shared" si="59"/>
        <v>0.71866212559174747</v>
      </c>
      <c r="H605">
        <v>378.71899999999999</v>
      </c>
    </row>
    <row r="606" spans="2:8" x14ac:dyDescent="0.25">
      <c r="B606">
        <v>1324</v>
      </c>
      <c r="C606">
        <f t="shared" si="60"/>
        <v>0.3916559065934066</v>
      </c>
      <c r="D606">
        <v>379.517</v>
      </c>
      <c r="E606">
        <f t="shared" si="58"/>
        <v>0.70284216831386648</v>
      </c>
      <c r="F606">
        <v>379.709</v>
      </c>
      <c r="G606">
        <f t="shared" si="59"/>
        <v>0.71866238066406862</v>
      </c>
      <c r="H606">
        <v>379.71899999999999</v>
      </c>
    </row>
    <row r="607" spans="2:8" x14ac:dyDescent="0.25">
      <c r="B607">
        <v>1325</v>
      </c>
      <c r="C607">
        <f t="shared" si="60"/>
        <v>0.39174193548387098</v>
      </c>
      <c r="D607">
        <v>380.517</v>
      </c>
      <c r="E607">
        <f t="shared" si="58"/>
        <v>0.70284677540026941</v>
      </c>
      <c r="F607">
        <v>380.709</v>
      </c>
      <c r="G607">
        <f t="shared" si="59"/>
        <v>0.71866263535155561</v>
      </c>
      <c r="H607">
        <v>380.71899999999999</v>
      </c>
    </row>
    <row r="608" spans="2:8" x14ac:dyDescent="0.25">
      <c r="B608">
        <v>1326</v>
      </c>
      <c r="C608">
        <f t="shared" si="60"/>
        <v>0.39182784636488338</v>
      </c>
      <c r="D608">
        <v>381.517</v>
      </c>
      <c r="E608">
        <f t="shared" si="58"/>
        <v>0.70285137559808608</v>
      </c>
      <c r="F608">
        <v>381.709</v>
      </c>
      <c r="G608">
        <f t="shared" si="59"/>
        <v>0.71866288965507885</v>
      </c>
      <c r="H608">
        <v>381.71899999999999</v>
      </c>
    </row>
    <row r="609" spans="2:8" x14ac:dyDescent="0.25">
      <c r="B609">
        <v>1327</v>
      </c>
      <c r="C609">
        <f t="shared" si="60"/>
        <v>0.3919136394790953</v>
      </c>
      <c r="D609">
        <v>382.517</v>
      </c>
      <c r="E609">
        <f t="shared" si="58"/>
        <v>0.70285596892275515</v>
      </c>
      <c r="F609">
        <v>382.709</v>
      </c>
      <c r="G609">
        <f t="shared" si="59"/>
        <v>0.71866314357550565</v>
      </c>
      <c r="H609">
        <v>382.71899999999999</v>
      </c>
    </row>
    <row r="610" spans="2:8" x14ac:dyDescent="0.25">
      <c r="B610">
        <v>1328</v>
      </c>
      <c r="C610">
        <f t="shared" si="60"/>
        <v>0.39199931506849311</v>
      </c>
      <c r="D610">
        <v>383.517</v>
      </c>
      <c r="E610">
        <f t="shared" si="58"/>
        <v>0.70286055538966852</v>
      </c>
      <c r="F610">
        <v>383.709</v>
      </c>
      <c r="G610">
        <f t="shared" si="59"/>
        <v>0.7186633971137012</v>
      </c>
      <c r="H610">
        <v>383.71899999999999</v>
      </c>
    </row>
    <row r="611" spans="2:8" x14ac:dyDescent="0.25">
      <c r="B611">
        <v>1329</v>
      </c>
      <c r="C611">
        <f t="shared" si="60"/>
        <v>0.39208487337440112</v>
      </c>
      <c r="D611">
        <v>384.517</v>
      </c>
      <c r="E611">
        <f t="shared" si="58"/>
        <v>0.7028651350141728</v>
      </c>
      <c r="F611">
        <v>384.709</v>
      </c>
      <c r="G611">
        <f t="shared" si="59"/>
        <v>0.71866365027052792</v>
      </c>
      <c r="H611">
        <v>384.71899999999999</v>
      </c>
    </row>
    <row r="612" spans="2:8" x14ac:dyDescent="0.25">
      <c r="B612">
        <v>1330</v>
      </c>
      <c r="C612">
        <f t="shared" si="60"/>
        <v>0.39217031463748292</v>
      </c>
      <c r="D612">
        <v>385.517</v>
      </c>
      <c r="E612">
        <f t="shared" ref="E612:E675" si="61">B612*0.709/(11.6+B612)</f>
        <v>0.70286970781156821</v>
      </c>
      <c r="F612">
        <v>385.709</v>
      </c>
      <c r="G612">
        <f t="shared" ref="G612:G675" si="62">0.719*B612/(B612+0.622)</f>
        <v>0.71866390304684569</v>
      </c>
      <c r="H612">
        <v>385.71899999999999</v>
      </c>
    </row>
    <row r="613" spans="2:8" x14ac:dyDescent="0.25">
      <c r="B613">
        <v>1331</v>
      </c>
      <c r="C613">
        <f t="shared" si="60"/>
        <v>0.39225563909774436</v>
      </c>
      <c r="D613">
        <v>386.517</v>
      </c>
      <c r="E613">
        <f t="shared" si="61"/>
        <v>0.70287427379711009</v>
      </c>
      <c r="F613">
        <v>386.709</v>
      </c>
      <c r="G613">
        <f t="shared" si="62"/>
        <v>0.7186641554435117</v>
      </c>
      <c r="H613">
        <v>386.71899999999999</v>
      </c>
    </row>
    <row r="614" spans="2:8" x14ac:dyDescent="0.25">
      <c r="B614">
        <v>1332</v>
      </c>
      <c r="C614">
        <f t="shared" si="60"/>
        <v>0.39234084699453559</v>
      </c>
      <c r="D614">
        <v>387.517</v>
      </c>
      <c r="E614">
        <f t="shared" si="61"/>
        <v>0.70287883298600773</v>
      </c>
      <c r="F614">
        <v>387.709</v>
      </c>
      <c r="G614">
        <f t="shared" si="62"/>
        <v>0.71866440746138061</v>
      </c>
      <c r="H614">
        <v>387.71899999999999</v>
      </c>
    </row>
    <row r="615" spans="2:8" x14ac:dyDescent="0.25">
      <c r="B615">
        <v>1333</v>
      </c>
      <c r="C615">
        <f t="shared" ref="C615:C678" si="63">(B615-221)*0.517/(132+B615)</f>
        <v>0.39242593856655289</v>
      </c>
      <c r="D615">
        <v>388.517</v>
      </c>
      <c r="E615">
        <f t="shared" si="61"/>
        <v>0.70288338539342554</v>
      </c>
      <c r="F615">
        <v>388.709</v>
      </c>
      <c r="G615">
        <f t="shared" si="62"/>
        <v>0.7186646591013045</v>
      </c>
      <c r="H615">
        <v>388.71899999999999</v>
      </c>
    </row>
    <row r="616" spans="2:8" x14ac:dyDescent="0.25">
      <c r="B616">
        <v>1334</v>
      </c>
      <c r="C616">
        <f t="shared" si="63"/>
        <v>0.3925109140518418</v>
      </c>
      <c r="D616">
        <v>389.517</v>
      </c>
      <c r="E616">
        <f t="shared" si="61"/>
        <v>0.70288793103448277</v>
      </c>
      <c r="F616">
        <v>389.709</v>
      </c>
      <c r="G616">
        <f t="shared" si="62"/>
        <v>0.71866491036413305</v>
      </c>
      <c r="H616">
        <v>389.71899999999999</v>
      </c>
    </row>
    <row r="617" spans="2:8" x14ac:dyDescent="0.25">
      <c r="B617">
        <v>1335</v>
      </c>
      <c r="C617">
        <f t="shared" si="63"/>
        <v>0.39259577368779824</v>
      </c>
      <c r="D617">
        <v>390.517</v>
      </c>
      <c r="E617">
        <f t="shared" si="61"/>
        <v>0.70289246992425369</v>
      </c>
      <c r="F617">
        <v>390.709</v>
      </c>
      <c r="G617">
        <f t="shared" si="62"/>
        <v>0.71866516125071311</v>
      </c>
      <c r="H617">
        <v>390.71899999999999</v>
      </c>
    </row>
    <row r="618" spans="2:8" x14ac:dyDescent="0.25">
      <c r="B618">
        <v>1336</v>
      </c>
      <c r="C618">
        <f t="shared" si="63"/>
        <v>0.39268051771117168</v>
      </c>
      <c r="D618">
        <v>391.517</v>
      </c>
      <c r="E618">
        <f t="shared" si="61"/>
        <v>0.70289700207776784</v>
      </c>
      <c r="F618">
        <v>391.709</v>
      </c>
      <c r="G618">
        <f t="shared" si="62"/>
        <v>0.71866541176188925</v>
      </c>
      <c r="H618">
        <v>391.71899999999999</v>
      </c>
    </row>
    <row r="619" spans="2:8" x14ac:dyDescent="0.25">
      <c r="B619">
        <v>1337</v>
      </c>
      <c r="C619">
        <f t="shared" si="63"/>
        <v>0.3927651463580667</v>
      </c>
      <c r="D619">
        <v>392.517</v>
      </c>
      <c r="E619">
        <f t="shared" si="61"/>
        <v>0.70290152751001045</v>
      </c>
      <c r="F619">
        <v>392.709</v>
      </c>
      <c r="G619">
        <f t="shared" si="62"/>
        <v>0.71866566189850345</v>
      </c>
      <c r="H619">
        <v>392.71899999999999</v>
      </c>
    </row>
    <row r="620" spans="2:8" x14ac:dyDescent="0.25">
      <c r="B620">
        <v>1338</v>
      </c>
      <c r="C620">
        <f t="shared" si="63"/>
        <v>0.3928496598639456</v>
      </c>
      <c r="D620">
        <v>393.517</v>
      </c>
      <c r="E620">
        <f t="shared" si="61"/>
        <v>0.70290604623592179</v>
      </c>
      <c r="F620">
        <v>393.709</v>
      </c>
      <c r="G620">
        <f t="shared" si="62"/>
        <v>0.71866591166139504</v>
      </c>
      <c r="H620">
        <v>393.71899999999999</v>
      </c>
    </row>
    <row r="621" spans="2:8" x14ac:dyDescent="0.25">
      <c r="B621">
        <v>1339</v>
      </c>
      <c r="C621">
        <f t="shared" si="63"/>
        <v>0.39293405846363016</v>
      </c>
      <c r="D621">
        <v>394.517</v>
      </c>
      <c r="E621">
        <f t="shared" si="61"/>
        <v>0.70291055827039839</v>
      </c>
      <c r="F621">
        <v>394.709</v>
      </c>
      <c r="G621">
        <f t="shared" si="62"/>
        <v>0.71866616105140102</v>
      </c>
      <c r="H621">
        <v>394.71899999999999</v>
      </c>
    </row>
    <row r="622" spans="2:8" x14ac:dyDescent="0.25">
      <c r="B622">
        <v>1340</v>
      </c>
      <c r="C622">
        <f t="shared" si="63"/>
        <v>0.39301834239130434</v>
      </c>
      <c r="D622">
        <v>395.517</v>
      </c>
      <c r="E622">
        <f t="shared" si="61"/>
        <v>0.70291506362829237</v>
      </c>
      <c r="F622">
        <v>395.709</v>
      </c>
      <c r="G622">
        <f t="shared" si="62"/>
        <v>0.71866641006935572</v>
      </c>
      <c r="H622">
        <v>395.71899999999999</v>
      </c>
    </row>
    <row r="623" spans="2:8" x14ac:dyDescent="0.25">
      <c r="B623">
        <v>1341</v>
      </c>
      <c r="C623">
        <f t="shared" si="63"/>
        <v>0.39310251188051593</v>
      </c>
      <c r="D623">
        <v>396.517</v>
      </c>
      <c r="E623">
        <f t="shared" si="61"/>
        <v>0.70291956232441233</v>
      </c>
      <c r="F623">
        <v>396.709</v>
      </c>
      <c r="G623">
        <f t="shared" si="62"/>
        <v>0.71866665871609137</v>
      </c>
      <c r="H623">
        <v>396.71899999999999</v>
      </c>
    </row>
    <row r="624" spans="2:8" x14ac:dyDescent="0.25">
      <c r="B624">
        <v>1342</v>
      </c>
      <c r="C624">
        <f t="shared" si="63"/>
        <v>0.3931865671641791</v>
      </c>
      <c r="D624">
        <v>397.517</v>
      </c>
      <c r="E624">
        <f t="shared" si="61"/>
        <v>0.70292405437352246</v>
      </c>
      <c r="F624">
        <v>397.709</v>
      </c>
      <c r="G624">
        <f t="shared" si="62"/>
        <v>0.71866690699243707</v>
      </c>
      <c r="H624">
        <v>397.71899999999999</v>
      </c>
    </row>
    <row r="625" spans="2:8" x14ac:dyDescent="0.25">
      <c r="B625">
        <v>1343</v>
      </c>
      <c r="C625">
        <f t="shared" si="63"/>
        <v>0.39327050847457634</v>
      </c>
      <c r="D625">
        <v>398.517</v>
      </c>
      <c r="E625">
        <f t="shared" si="61"/>
        <v>0.70292853979034398</v>
      </c>
      <c r="F625">
        <v>398.709</v>
      </c>
      <c r="G625">
        <f t="shared" si="62"/>
        <v>0.71866715489922006</v>
      </c>
      <c r="H625">
        <v>398.71899999999999</v>
      </c>
    </row>
    <row r="626" spans="2:8" x14ac:dyDescent="0.25">
      <c r="B626">
        <v>1344</v>
      </c>
      <c r="C626">
        <f t="shared" si="63"/>
        <v>0.39335433604336045</v>
      </c>
      <c r="D626">
        <v>399.517</v>
      </c>
      <c r="E626">
        <f t="shared" si="61"/>
        <v>0.70293301858955448</v>
      </c>
      <c r="F626">
        <v>399.709</v>
      </c>
      <c r="G626">
        <f t="shared" si="62"/>
        <v>0.7186674024372649</v>
      </c>
      <c r="H626">
        <v>399.71899999999999</v>
      </c>
    </row>
    <row r="627" spans="2:8" x14ac:dyDescent="0.25">
      <c r="B627">
        <v>1345</v>
      </c>
      <c r="C627">
        <f t="shared" si="63"/>
        <v>0.39343805010155725</v>
      </c>
      <c r="D627">
        <v>400.517</v>
      </c>
      <c r="E627">
        <f t="shared" si="61"/>
        <v>0.70293749078578793</v>
      </c>
      <c r="F627">
        <v>400.709</v>
      </c>
      <c r="G627">
        <f t="shared" si="62"/>
        <v>0.71866764960739338</v>
      </c>
      <c r="H627">
        <v>400.71899999999999</v>
      </c>
    </row>
    <row r="628" spans="2:8" x14ac:dyDescent="0.25">
      <c r="B628">
        <v>1346</v>
      </c>
      <c r="C628">
        <f t="shared" si="63"/>
        <v>0.39352165087956698</v>
      </c>
      <c r="D628">
        <v>401.517</v>
      </c>
      <c r="E628">
        <f t="shared" si="61"/>
        <v>0.70294195639363588</v>
      </c>
      <c r="F628">
        <v>401.709</v>
      </c>
      <c r="G628">
        <f t="shared" si="62"/>
        <v>0.7186678964104255</v>
      </c>
      <c r="H628">
        <v>401.71899999999999</v>
      </c>
    </row>
    <row r="629" spans="2:8" x14ac:dyDescent="0.25">
      <c r="B629">
        <v>1347</v>
      </c>
      <c r="C629">
        <f t="shared" si="63"/>
        <v>0.39360513860716706</v>
      </c>
      <c r="D629">
        <v>402.517</v>
      </c>
      <c r="E629">
        <f t="shared" si="61"/>
        <v>0.70294641542764613</v>
      </c>
      <c r="F629">
        <v>402.709</v>
      </c>
      <c r="G629">
        <f t="shared" si="62"/>
        <v>0.71866814284717817</v>
      </c>
      <c r="H629">
        <v>402.71899999999999</v>
      </c>
    </row>
    <row r="630" spans="2:8" x14ac:dyDescent="0.25">
      <c r="B630">
        <v>1348</v>
      </c>
      <c r="C630">
        <f t="shared" si="63"/>
        <v>0.39368851351351353</v>
      </c>
      <c r="D630">
        <v>403.517</v>
      </c>
      <c r="E630">
        <f t="shared" si="61"/>
        <v>0.70295086790232419</v>
      </c>
      <c r="F630">
        <v>403.709</v>
      </c>
      <c r="G630">
        <f t="shared" si="62"/>
        <v>0.71866838891846641</v>
      </c>
      <c r="H630">
        <v>403.71899999999999</v>
      </c>
    </row>
    <row r="631" spans="2:8" x14ac:dyDescent="0.25">
      <c r="B631">
        <v>1349</v>
      </c>
      <c r="C631">
        <f t="shared" si="63"/>
        <v>0.39377177582714384</v>
      </c>
      <c r="D631">
        <v>404.517</v>
      </c>
      <c r="E631">
        <f t="shared" si="61"/>
        <v>0.70295531383213283</v>
      </c>
      <c r="F631">
        <v>404.709</v>
      </c>
      <c r="G631">
        <f t="shared" si="62"/>
        <v>0.71866863462510233</v>
      </c>
      <c r="H631">
        <v>404.71899999999999</v>
      </c>
    </row>
    <row r="632" spans="2:8" x14ac:dyDescent="0.25">
      <c r="B632">
        <v>1350</v>
      </c>
      <c r="C632">
        <f t="shared" si="63"/>
        <v>0.39385492577597842</v>
      </c>
      <c r="D632">
        <v>405.517</v>
      </c>
      <c r="E632">
        <f t="shared" si="61"/>
        <v>0.7029597532314924</v>
      </c>
      <c r="F632">
        <v>405.709</v>
      </c>
      <c r="G632">
        <f t="shared" si="62"/>
        <v>0.71866887996789619</v>
      </c>
      <c r="H632">
        <v>405.71899999999999</v>
      </c>
    </row>
    <row r="633" spans="2:8" x14ac:dyDescent="0.25">
      <c r="B633">
        <v>1351</v>
      </c>
      <c r="C633">
        <f t="shared" si="63"/>
        <v>0.39393796358732303</v>
      </c>
      <c r="D633">
        <v>406.517</v>
      </c>
      <c r="E633">
        <f t="shared" si="61"/>
        <v>0.70296418611478051</v>
      </c>
      <c r="F633">
        <v>406.709</v>
      </c>
      <c r="G633">
        <f t="shared" si="62"/>
        <v>0.71866912494765534</v>
      </c>
      <c r="H633">
        <v>406.71899999999999</v>
      </c>
    </row>
    <row r="634" spans="2:8" x14ac:dyDescent="0.25">
      <c r="B634">
        <v>1352</v>
      </c>
      <c r="C634">
        <f t="shared" si="63"/>
        <v>0.39402088948787062</v>
      </c>
      <c r="D634">
        <v>407.517</v>
      </c>
      <c r="E634">
        <f t="shared" si="61"/>
        <v>0.70296861249633324</v>
      </c>
      <c r="F634">
        <v>407.709</v>
      </c>
      <c r="G634">
        <f t="shared" si="62"/>
        <v>0.71866936956518523</v>
      </c>
      <c r="H634">
        <v>407.71899999999999</v>
      </c>
    </row>
    <row r="635" spans="2:8" x14ac:dyDescent="0.25">
      <c r="B635">
        <v>1353</v>
      </c>
      <c r="C635">
        <f t="shared" si="63"/>
        <v>0.39410370370370373</v>
      </c>
      <c r="D635">
        <v>408.517</v>
      </c>
      <c r="E635">
        <f t="shared" si="61"/>
        <v>0.70297303239044406</v>
      </c>
      <c r="F635">
        <v>408.709</v>
      </c>
      <c r="G635">
        <f t="shared" si="62"/>
        <v>0.71866961382128836</v>
      </c>
      <c r="H635">
        <v>408.71899999999999</v>
      </c>
    </row>
    <row r="636" spans="2:8" x14ac:dyDescent="0.25">
      <c r="B636">
        <v>1354</v>
      </c>
      <c r="C636">
        <f t="shared" si="63"/>
        <v>0.39418640646029607</v>
      </c>
      <c r="D636">
        <v>409.517</v>
      </c>
      <c r="E636">
        <f t="shared" si="61"/>
        <v>0.70297744581136501</v>
      </c>
      <c r="F636">
        <v>409.709</v>
      </c>
      <c r="G636">
        <f t="shared" si="62"/>
        <v>0.71866985771676517</v>
      </c>
      <c r="H636">
        <v>409.71899999999999</v>
      </c>
    </row>
    <row r="637" spans="2:8" x14ac:dyDescent="0.25">
      <c r="B637">
        <v>1355</v>
      </c>
      <c r="C637">
        <f t="shared" si="63"/>
        <v>0.39426899798251513</v>
      </c>
      <c r="D637">
        <v>410.517</v>
      </c>
      <c r="E637">
        <f t="shared" si="61"/>
        <v>0.70298185277330605</v>
      </c>
      <c r="F637">
        <v>410.709</v>
      </c>
      <c r="G637">
        <f t="shared" si="62"/>
        <v>0.71867010125241404</v>
      </c>
      <c r="H637">
        <v>410.71899999999999</v>
      </c>
    </row>
    <row r="638" spans="2:8" x14ac:dyDescent="0.25">
      <c r="B638">
        <v>1356</v>
      </c>
      <c r="C638">
        <f t="shared" si="63"/>
        <v>0.39435147849462371</v>
      </c>
      <c r="D638">
        <v>411.517</v>
      </c>
      <c r="E638">
        <f t="shared" si="61"/>
        <v>0.70298625329043585</v>
      </c>
      <c r="F638">
        <v>411.709</v>
      </c>
      <c r="G638">
        <f t="shared" si="62"/>
        <v>0.71867034442903022</v>
      </c>
      <c r="H638">
        <v>411.71899999999999</v>
      </c>
    </row>
    <row r="639" spans="2:8" x14ac:dyDescent="0.25">
      <c r="B639">
        <v>1357</v>
      </c>
      <c r="C639">
        <f t="shared" si="63"/>
        <v>0.3944338482202821</v>
      </c>
      <c r="D639">
        <v>412.517</v>
      </c>
      <c r="E639">
        <f t="shared" si="61"/>
        <v>0.70299064737688144</v>
      </c>
      <c r="F639">
        <v>412.709</v>
      </c>
      <c r="G639">
        <f t="shared" si="62"/>
        <v>0.71867058724740751</v>
      </c>
      <c r="H639">
        <v>412.71899999999999</v>
      </c>
    </row>
    <row r="640" spans="2:8" x14ac:dyDescent="0.25">
      <c r="B640">
        <v>1358</v>
      </c>
      <c r="C640">
        <f t="shared" si="63"/>
        <v>0.39451610738255039</v>
      </c>
      <c r="D640">
        <v>413.517</v>
      </c>
      <c r="E640">
        <f t="shared" si="61"/>
        <v>0.702995035046729</v>
      </c>
      <c r="F640">
        <v>413.709</v>
      </c>
      <c r="G640">
        <f t="shared" si="62"/>
        <v>0.71867082970833673</v>
      </c>
      <c r="H640">
        <v>413.71899999999999</v>
      </c>
    </row>
    <row r="641" spans="2:8" x14ac:dyDescent="0.25">
      <c r="B641">
        <v>1359</v>
      </c>
      <c r="C641">
        <f t="shared" si="63"/>
        <v>0.39459825620389</v>
      </c>
      <c r="D641">
        <v>414.517</v>
      </c>
      <c r="E641">
        <f t="shared" si="61"/>
        <v>0.70299941631402307</v>
      </c>
      <c r="F641">
        <v>414.709</v>
      </c>
      <c r="G641">
        <f t="shared" si="62"/>
        <v>0.7186710718126067</v>
      </c>
      <c r="H641">
        <v>414.71899999999999</v>
      </c>
    </row>
    <row r="642" spans="2:8" x14ac:dyDescent="0.25">
      <c r="B642">
        <v>1360</v>
      </c>
      <c r="C642">
        <f t="shared" si="63"/>
        <v>0.39468029490616624</v>
      </c>
      <c r="D642">
        <v>415.517</v>
      </c>
      <c r="E642">
        <f t="shared" si="61"/>
        <v>0.70300379119276757</v>
      </c>
      <c r="F642">
        <v>415.709</v>
      </c>
      <c r="G642">
        <f t="shared" si="62"/>
        <v>0.71867131356100367</v>
      </c>
      <c r="H642">
        <v>415.71899999999999</v>
      </c>
    </row>
    <row r="643" spans="2:8" x14ac:dyDescent="0.25">
      <c r="B643">
        <v>1361</v>
      </c>
      <c r="C643">
        <f t="shared" si="63"/>
        <v>0.39476222371064967</v>
      </c>
      <c r="D643">
        <v>416.517</v>
      </c>
      <c r="E643">
        <f t="shared" si="61"/>
        <v>0.70300815969692554</v>
      </c>
      <c r="F643">
        <v>416.709</v>
      </c>
      <c r="G643">
        <f t="shared" si="62"/>
        <v>0.71867155495431179</v>
      </c>
      <c r="H643">
        <v>416.71899999999999</v>
      </c>
    </row>
    <row r="644" spans="2:8" x14ac:dyDescent="0.25">
      <c r="B644">
        <v>1362</v>
      </c>
      <c r="C644">
        <f t="shared" si="63"/>
        <v>0.39484404283801877</v>
      </c>
      <c r="D644">
        <v>417.517</v>
      </c>
      <c r="E644">
        <f t="shared" si="61"/>
        <v>0.70301252184041929</v>
      </c>
      <c r="F644">
        <v>417.709</v>
      </c>
      <c r="G644">
        <f t="shared" si="62"/>
        <v>0.71867179599331277</v>
      </c>
      <c r="H644">
        <v>417.71899999999999</v>
      </c>
    </row>
    <row r="645" spans="2:8" x14ac:dyDescent="0.25">
      <c r="B645">
        <v>1363</v>
      </c>
      <c r="C645">
        <f t="shared" si="63"/>
        <v>0.39492575250836121</v>
      </c>
      <c r="D645">
        <v>418.517</v>
      </c>
      <c r="E645">
        <f t="shared" si="61"/>
        <v>0.70301687763713083</v>
      </c>
      <c r="F645">
        <v>418.709</v>
      </c>
      <c r="G645">
        <f t="shared" si="62"/>
        <v>0.71867203667878632</v>
      </c>
      <c r="H645">
        <v>418.71899999999999</v>
      </c>
    </row>
    <row r="646" spans="2:8" x14ac:dyDescent="0.25">
      <c r="B646">
        <v>1364</v>
      </c>
      <c r="C646">
        <f t="shared" si="63"/>
        <v>0.3950073529411765</v>
      </c>
      <c r="D646">
        <v>419.517</v>
      </c>
      <c r="E646">
        <f t="shared" si="61"/>
        <v>0.70302122710090142</v>
      </c>
      <c r="F646">
        <v>419.709</v>
      </c>
      <c r="G646">
        <f t="shared" si="62"/>
        <v>0.71867227701150938</v>
      </c>
      <c r="H646">
        <v>419.71899999999999</v>
      </c>
    </row>
    <row r="647" spans="2:8" x14ac:dyDescent="0.25">
      <c r="B647">
        <v>1365</v>
      </c>
      <c r="C647">
        <f t="shared" si="63"/>
        <v>0.39508884435537739</v>
      </c>
      <c r="D647">
        <v>420.517</v>
      </c>
      <c r="E647">
        <f t="shared" si="61"/>
        <v>0.70302557024553247</v>
      </c>
      <c r="F647">
        <v>420.709</v>
      </c>
      <c r="G647">
        <f t="shared" si="62"/>
        <v>0.71867251699225698</v>
      </c>
      <c r="H647">
        <v>420.71899999999999</v>
      </c>
    </row>
    <row r="648" spans="2:8" x14ac:dyDescent="0.25">
      <c r="B648">
        <v>1366</v>
      </c>
      <c r="C648">
        <f t="shared" si="63"/>
        <v>0.39517022696929244</v>
      </c>
      <c r="D648">
        <v>421.517</v>
      </c>
      <c r="E648">
        <f t="shared" si="61"/>
        <v>0.70302990708478508</v>
      </c>
      <c r="F648">
        <v>421.709</v>
      </c>
      <c r="G648">
        <f t="shared" si="62"/>
        <v>0.71867275662180174</v>
      </c>
      <c r="H648">
        <v>421.71899999999999</v>
      </c>
    </row>
    <row r="649" spans="2:8" x14ac:dyDescent="0.25">
      <c r="B649">
        <v>1367</v>
      </c>
      <c r="C649">
        <f t="shared" si="63"/>
        <v>0.39525150100066708</v>
      </c>
      <c r="D649">
        <v>422.517</v>
      </c>
      <c r="E649">
        <f t="shared" si="61"/>
        <v>0.70303423763238071</v>
      </c>
      <c r="F649">
        <v>422.709</v>
      </c>
      <c r="G649">
        <f t="shared" si="62"/>
        <v>0.71867299590091405</v>
      </c>
      <c r="H649">
        <v>422.71899999999999</v>
      </c>
    </row>
    <row r="650" spans="2:8" x14ac:dyDescent="0.25">
      <c r="B650">
        <v>1368</v>
      </c>
      <c r="C650">
        <f t="shared" si="63"/>
        <v>0.39533266666666667</v>
      </c>
      <c r="D650">
        <v>423.517</v>
      </c>
      <c r="E650">
        <f t="shared" si="61"/>
        <v>0.70303856190200054</v>
      </c>
      <c r="F650">
        <v>423.709</v>
      </c>
      <c r="G650">
        <f t="shared" si="62"/>
        <v>0.71867323483036216</v>
      </c>
      <c r="H650">
        <v>423.71899999999999</v>
      </c>
    </row>
    <row r="651" spans="2:8" x14ac:dyDescent="0.25">
      <c r="B651">
        <v>1369</v>
      </c>
      <c r="C651">
        <f t="shared" si="63"/>
        <v>0.39541372418387738</v>
      </c>
      <c r="D651">
        <v>424.517</v>
      </c>
      <c r="E651">
        <f t="shared" si="61"/>
        <v>0.70304287990728676</v>
      </c>
      <c r="F651">
        <v>424.709</v>
      </c>
      <c r="G651">
        <f t="shared" si="62"/>
        <v>0.71867347341091181</v>
      </c>
      <c r="H651">
        <v>424.71899999999999</v>
      </c>
    </row>
    <row r="652" spans="2:8" x14ac:dyDescent="0.25">
      <c r="B652">
        <v>1370</v>
      </c>
      <c r="C652">
        <f t="shared" si="63"/>
        <v>0.39549467376830894</v>
      </c>
      <c r="D652">
        <v>425.517</v>
      </c>
      <c r="E652">
        <f t="shared" si="61"/>
        <v>0.70304719166184138</v>
      </c>
      <c r="F652">
        <v>425.709</v>
      </c>
      <c r="G652">
        <f t="shared" si="62"/>
        <v>0.71867371164332683</v>
      </c>
      <c r="H652">
        <v>425.71899999999999</v>
      </c>
    </row>
    <row r="653" spans="2:8" x14ac:dyDescent="0.25">
      <c r="B653">
        <v>1371</v>
      </c>
      <c r="C653">
        <f t="shared" si="63"/>
        <v>0.39557551563539595</v>
      </c>
      <c r="D653">
        <v>426.517</v>
      </c>
      <c r="E653">
        <f t="shared" si="61"/>
        <v>0.70305149717922755</v>
      </c>
      <c r="F653">
        <v>426.709</v>
      </c>
      <c r="G653">
        <f t="shared" si="62"/>
        <v>0.71867394952836849</v>
      </c>
      <c r="H653">
        <v>426.71899999999999</v>
      </c>
    </row>
    <row r="654" spans="2:8" x14ac:dyDescent="0.25">
      <c r="B654">
        <v>1372</v>
      </c>
      <c r="C654">
        <f t="shared" si="63"/>
        <v>0.39565624999999999</v>
      </c>
      <c r="D654">
        <v>427.517</v>
      </c>
      <c r="E654">
        <f t="shared" si="61"/>
        <v>0.70305579647296912</v>
      </c>
      <c r="F654">
        <v>427.709</v>
      </c>
      <c r="G654">
        <f t="shared" si="62"/>
        <v>0.7186741870667962</v>
      </c>
      <c r="H654">
        <v>427.71899999999999</v>
      </c>
    </row>
    <row r="655" spans="2:8" x14ac:dyDescent="0.25">
      <c r="B655">
        <v>1373</v>
      </c>
      <c r="C655">
        <f t="shared" si="63"/>
        <v>0.39573687707641197</v>
      </c>
      <c r="D655">
        <v>428.517</v>
      </c>
      <c r="E655">
        <f t="shared" si="61"/>
        <v>0.70306008955655064</v>
      </c>
      <c r="F655">
        <v>428.709</v>
      </c>
      <c r="G655">
        <f t="shared" si="62"/>
        <v>0.71867442425936678</v>
      </c>
      <c r="H655">
        <v>428.71899999999999</v>
      </c>
    </row>
    <row r="656" spans="2:8" x14ac:dyDescent="0.25">
      <c r="B656">
        <v>1374</v>
      </c>
      <c r="C656">
        <f t="shared" si="63"/>
        <v>0.39581739707835323</v>
      </c>
      <c r="D656">
        <v>429.517</v>
      </c>
      <c r="E656">
        <f t="shared" si="61"/>
        <v>0.70306437644341802</v>
      </c>
      <c r="F656">
        <v>429.709</v>
      </c>
      <c r="G656">
        <f t="shared" si="62"/>
        <v>0.71867466110683509</v>
      </c>
      <c r="H656">
        <v>429.71899999999999</v>
      </c>
    </row>
    <row r="657" spans="2:8" x14ac:dyDescent="0.25">
      <c r="B657">
        <v>1375</v>
      </c>
      <c r="C657">
        <f t="shared" si="63"/>
        <v>0.39589781021897813</v>
      </c>
      <c r="D657">
        <v>430.517</v>
      </c>
      <c r="E657">
        <f t="shared" si="61"/>
        <v>0.7030686571469783</v>
      </c>
      <c r="F657">
        <v>430.709</v>
      </c>
      <c r="G657">
        <f t="shared" si="62"/>
        <v>0.71867489760995384</v>
      </c>
      <c r="H657">
        <v>430.71899999999999</v>
      </c>
    </row>
    <row r="658" spans="2:8" x14ac:dyDescent="0.25">
      <c r="B658">
        <v>1376</v>
      </c>
      <c r="C658">
        <f t="shared" si="63"/>
        <v>0.39597811671087535</v>
      </c>
      <c r="D658">
        <v>431.517</v>
      </c>
      <c r="E658">
        <f t="shared" si="61"/>
        <v>0.70307293168059959</v>
      </c>
      <c r="F658">
        <v>431.709</v>
      </c>
      <c r="G658">
        <f t="shared" si="62"/>
        <v>0.71867513376947334</v>
      </c>
      <c r="H658">
        <v>431.71899999999999</v>
      </c>
    </row>
    <row r="659" spans="2:8" x14ac:dyDescent="0.25">
      <c r="B659">
        <v>1377</v>
      </c>
      <c r="C659">
        <f t="shared" si="63"/>
        <v>0.39605831676607028</v>
      </c>
      <c r="D659">
        <v>432.517</v>
      </c>
      <c r="E659">
        <f t="shared" si="61"/>
        <v>0.70307720005761198</v>
      </c>
      <c r="F659">
        <v>432.709</v>
      </c>
      <c r="G659">
        <f t="shared" si="62"/>
        <v>0.71867536958614187</v>
      </c>
      <c r="H659">
        <v>432.71899999999999</v>
      </c>
    </row>
    <row r="660" spans="2:8" x14ac:dyDescent="0.25">
      <c r="B660">
        <v>1378</v>
      </c>
      <c r="C660">
        <f t="shared" si="63"/>
        <v>0.3961384105960265</v>
      </c>
      <c r="D660">
        <v>433.517</v>
      </c>
      <c r="E660">
        <f t="shared" si="61"/>
        <v>0.70308146229130686</v>
      </c>
      <c r="F660">
        <v>433.709</v>
      </c>
      <c r="G660">
        <f t="shared" si="62"/>
        <v>0.71867560506070549</v>
      </c>
      <c r="H660">
        <v>433.71899999999999</v>
      </c>
    </row>
    <row r="661" spans="2:8" x14ac:dyDescent="0.25">
      <c r="B661">
        <v>1379</v>
      </c>
      <c r="C661">
        <f t="shared" si="63"/>
        <v>0.39621839841164797</v>
      </c>
      <c r="D661">
        <v>434.517</v>
      </c>
      <c r="E661">
        <f t="shared" si="61"/>
        <v>0.70308571839493739</v>
      </c>
      <c r="F661">
        <v>434.709</v>
      </c>
      <c r="G661">
        <f t="shared" si="62"/>
        <v>0.71867584019390818</v>
      </c>
      <c r="H661">
        <v>434.71899999999999</v>
      </c>
    </row>
    <row r="662" spans="2:8" x14ac:dyDescent="0.25">
      <c r="B662">
        <v>1380</v>
      </c>
      <c r="C662">
        <f t="shared" si="63"/>
        <v>0.39629828042328041</v>
      </c>
      <c r="D662">
        <v>435.517</v>
      </c>
      <c r="E662">
        <f t="shared" si="61"/>
        <v>0.70308996838171889</v>
      </c>
      <c r="F662">
        <v>435.709</v>
      </c>
      <c r="G662">
        <f t="shared" si="62"/>
        <v>0.71867607498649144</v>
      </c>
      <c r="H662">
        <v>435.71899999999999</v>
      </c>
    </row>
    <row r="663" spans="2:8" x14ac:dyDescent="0.25">
      <c r="B663">
        <v>1381</v>
      </c>
      <c r="C663">
        <f t="shared" si="63"/>
        <v>0.39637805684071381</v>
      </c>
      <c r="D663">
        <v>436.517</v>
      </c>
      <c r="E663">
        <f t="shared" si="61"/>
        <v>0.70309421226482838</v>
      </c>
      <c r="F663">
        <v>436.709</v>
      </c>
      <c r="G663">
        <f t="shared" si="62"/>
        <v>0.71867630943919536</v>
      </c>
      <c r="H663">
        <v>436.71899999999999</v>
      </c>
    </row>
    <row r="664" spans="2:8" x14ac:dyDescent="0.25">
      <c r="B664">
        <v>1382</v>
      </c>
      <c r="C664">
        <f t="shared" si="63"/>
        <v>0.39645772787318362</v>
      </c>
      <c r="D664">
        <v>437.517</v>
      </c>
      <c r="E664">
        <f t="shared" si="61"/>
        <v>0.70309845005740534</v>
      </c>
      <c r="F664">
        <v>437.709</v>
      </c>
      <c r="G664">
        <f t="shared" si="62"/>
        <v>0.71867654355275701</v>
      </c>
      <c r="H664">
        <v>437.71899999999999</v>
      </c>
    </row>
    <row r="665" spans="2:8" x14ac:dyDescent="0.25">
      <c r="B665">
        <v>1383</v>
      </c>
      <c r="C665">
        <f t="shared" si="63"/>
        <v>0.39653729372937296</v>
      </c>
      <c r="D665">
        <v>438.517</v>
      </c>
      <c r="E665">
        <f t="shared" si="61"/>
        <v>0.7031026817725512</v>
      </c>
      <c r="F665">
        <v>438.709</v>
      </c>
      <c r="G665">
        <f t="shared" si="62"/>
        <v>0.7186767773279118</v>
      </c>
      <c r="H665">
        <v>438.71899999999999</v>
      </c>
    </row>
    <row r="666" spans="2:8" x14ac:dyDescent="0.25">
      <c r="B666">
        <v>1384</v>
      </c>
      <c r="C666">
        <f t="shared" si="63"/>
        <v>0.3966167546174143</v>
      </c>
      <c r="D666">
        <v>439.517</v>
      </c>
      <c r="E666">
        <f t="shared" si="61"/>
        <v>0.70310690742333048</v>
      </c>
      <c r="F666">
        <v>439.709</v>
      </c>
      <c r="G666">
        <f t="shared" si="62"/>
        <v>0.71867701076539292</v>
      </c>
      <c r="H666">
        <v>439.71899999999999</v>
      </c>
    </row>
    <row r="667" spans="2:8" x14ac:dyDescent="0.25">
      <c r="B667">
        <v>1385</v>
      </c>
      <c r="C667">
        <f t="shared" si="63"/>
        <v>0.39669611074489125</v>
      </c>
      <c r="D667">
        <v>440.517</v>
      </c>
      <c r="E667">
        <f t="shared" si="61"/>
        <v>0.70311112702276957</v>
      </c>
      <c r="F667">
        <v>440.709</v>
      </c>
      <c r="G667">
        <f t="shared" si="62"/>
        <v>0.71867724386593157</v>
      </c>
      <c r="H667">
        <v>440.71899999999999</v>
      </c>
    </row>
    <row r="668" spans="2:8" x14ac:dyDescent="0.25">
      <c r="B668">
        <v>1386</v>
      </c>
      <c r="C668">
        <f t="shared" si="63"/>
        <v>0.39677536231884064</v>
      </c>
      <c r="D668">
        <v>441.517</v>
      </c>
      <c r="E668">
        <f t="shared" si="61"/>
        <v>0.70311534058385805</v>
      </c>
      <c r="F668">
        <v>441.709</v>
      </c>
      <c r="G668">
        <f t="shared" si="62"/>
        <v>0.71867747663025683</v>
      </c>
      <c r="H668">
        <v>441.71899999999999</v>
      </c>
    </row>
    <row r="669" spans="2:8" x14ac:dyDescent="0.25">
      <c r="B669">
        <v>1387</v>
      </c>
      <c r="C669">
        <f t="shared" si="63"/>
        <v>0.3968545095457538</v>
      </c>
      <c r="D669">
        <v>442.517</v>
      </c>
      <c r="E669">
        <f t="shared" si="61"/>
        <v>0.70311954811954813</v>
      </c>
      <c r="F669">
        <v>442.709</v>
      </c>
      <c r="G669">
        <f t="shared" si="62"/>
        <v>0.71867770905909523</v>
      </c>
      <c r="H669">
        <v>442.71899999999999</v>
      </c>
    </row>
    <row r="670" spans="2:8" x14ac:dyDescent="0.25">
      <c r="B670">
        <v>1388</v>
      </c>
      <c r="C670">
        <f t="shared" si="63"/>
        <v>0.39693355263157898</v>
      </c>
      <c r="D670">
        <v>443.517</v>
      </c>
      <c r="E670">
        <f t="shared" si="61"/>
        <v>0.70312374964275515</v>
      </c>
      <c r="F670">
        <v>443.709</v>
      </c>
      <c r="G670">
        <f t="shared" si="62"/>
        <v>0.71867794115317196</v>
      </c>
      <c r="H670">
        <v>443.71899999999999</v>
      </c>
    </row>
    <row r="671" spans="2:8" x14ac:dyDescent="0.25">
      <c r="B671">
        <v>1389</v>
      </c>
      <c r="C671">
        <f t="shared" si="63"/>
        <v>0.39701249178172254</v>
      </c>
      <c r="D671">
        <v>444.517</v>
      </c>
      <c r="E671">
        <f t="shared" si="61"/>
        <v>0.70312794516635724</v>
      </c>
      <c r="F671">
        <v>444.709</v>
      </c>
      <c r="G671">
        <f t="shared" si="62"/>
        <v>0.71867817291320935</v>
      </c>
      <c r="H671">
        <v>444.71899999999999</v>
      </c>
    </row>
    <row r="672" spans="2:8" x14ac:dyDescent="0.25">
      <c r="B672">
        <v>1390</v>
      </c>
      <c r="C672">
        <f t="shared" si="63"/>
        <v>0.39709132720105128</v>
      </c>
      <c r="D672">
        <v>445.517</v>
      </c>
      <c r="E672">
        <f t="shared" si="61"/>
        <v>0.70313213470319635</v>
      </c>
      <c r="F672">
        <v>445.709</v>
      </c>
      <c r="G672">
        <f t="shared" si="62"/>
        <v>0.71867840433992836</v>
      </c>
      <c r="H672">
        <v>445.71899999999999</v>
      </c>
    </row>
    <row r="673" spans="2:8" x14ac:dyDescent="0.25">
      <c r="B673">
        <v>1391</v>
      </c>
      <c r="C673">
        <f t="shared" si="63"/>
        <v>0.39717005909389363</v>
      </c>
      <c r="D673">
        <v>446.517</v>
      </c>
      <c r="E673">
        <f t="shared" si="61"/>
        <v>0.70313631826607725</v>
      </c>
      <c r="F673">
        <v>446.709</v>
      </c>
      <c r="G673">
        <f t="shared" si="62"/>
        <v>0.71867863543404731</v>
      </c>
      <c r="H673">
        <v>446.71899999999999</v>
      </c>
    </row>
    <row r="674" spans="2:8" x14ac:dyDescent="0.25">
      <c r="B674">
        <v>1392</v>
      </c>
      <c r="C674">
        <f t="shared" si="63"/>
        <v>0.39724868766404203</v>
      </c>
      <c r="D674">
        <v>447.517</v>
      </c>
      <c r="E674">
        <f t="shared" si="61"/>
        <v>0.70314049586776861</v>
      </c>
      <c r="F674">
        <v>447.709</v>
      </c>
      <c r="G674">
        <f t="shared" si="62"/>
        <v>0.71867886619628296</v>
      </c>
      <c r="H674">
        <v>447.71899999999999</v>
      </c>
    </row>
    <row r="675" spans="2:8" x14ac:dyDescent="0.25">
      <c r="B675">
        <v>1393</v>
      </c>
      <c r="C675">
        <f t="shared" si="63"/>
        <v>0.39732721311475411</v>
      </c>
      <c r="D675">
        <v>448.517</v>
      </c>
      <c r="E675">
        <f t="shared" si="61"/>
        <v>0.70314466752100246</v>
      </c>
      <c r="F675">
        <v>448.709</v>
      </c>
      <c r="G675">
        <f t="shared" si="62"/>
        <v>0.71867909662734941</v>
      </c>
      <c r="H675">
        <v>448.71899999999999</v>
      </c>
    </row>
    <row r="676" spans="2:8" x14ac:dyDescent="0.25">
      <c r="B676">
        <v>1394</v>
      </c>
      <c r="C676">
        <f t="shared" si="63"/>
        <v>0.39740563564875492</v>
      </c>
      <c r="D676">
        <v>449.517</v>
      </c>
      <c r="E676">
        <f t="shared" ref="E676:E739" si="64">B676*0.709/(11.6+B676)</f>
        <v>0.70314883323847477</v>
      </c>
      <c r="F676">
        <v>449.709</v>
      </c>
      <c r="G676">
        <f t="shared" ref="G676:G739" si="65">0.719*B676/(B676+0.622)</f>
        <v>0.7186793267279592</v>
      </c>
      <c r="H676">
        <v>449.71899999999999</v>
      </c>
    </row>
    <row r="677" spans="2:8" x14ac:dyDescent="0.25">
      <c r="B677">
        <v>1395</v>
      </c>
      <c r="C677">
        <f t="shared" si="63"/>
        <v>0.39748395546823834</v>
      </c>
      <c r="D677">
        <v>450.517</v>
      </c>
      <c r="E677">
        <f t="shared" si="64"/>
        <v>0.70315299303284517</v>
      </c>
      <c r="F677">
        <v>450.709</v>
      </c>
      <c r="G677">
        <f t="shared" si="65"/>
        <v>0.71867955649882276</v>
      </c>
      <c r="H677">
        <v>450.71899999999999</v>
      </c>
    </row>
    <row r="678" spans="2:8" x14ac:dyDescent="0.25">
      <c r="B678">
        <v>1396</v>
      </c>
      <c r="C678">
        <f t="shared" si="63"/>
        <v>0.3975621727748691</v>
      </c>
      <c r="D678">
        <v>451.517</v>
      </c>
      <c r="E678">
        <f t="shared" si="64"/>
        <v>0.7031571469167377</v>
      </c>
      <c r="F678">
        <v>451.709</v>
      </c>
      <c r="G678">
        <f t="shared" si="65"/>
        <v>0.71867978594064819</v>
      </c>
      <c r="H678">
        <v>451.71899999999999</v>
      </c>
    </row>
    <row r="679" spans="2:8" x14ac:dyDescent="0.25">
      <c r="B679">
        <v>1397</v>
      </c>
      <c r="C679">
        <f t="shared" ref="C679:C742" si="66">(B679-221)*0.517/(132+B679)</f>
        <v>0.39764028776978416</v>
      </c>
      <c r="D679">
        <v>452.517</v>
      </c>
      <c r="E679">
        <f t="shared" si="64"/>
        <v>0.70316129490274037</v>
      </c>
      <c r="F679">
        <v>452.709</v>
      </c>
      <c r="G679">
        <f t="shared" si="65"/>
        <v>0.71868001505414192</v>
      </c>
      <c r="H679">
        <v>452.71899999999999</v>
      </c>
    </row>
    <row r="680" spans="2:8" x14ac:dyDescent="0.25">
      <c r="B680">
        <v>1398</v>
      </c>
      <c r="C680">
        <f t="shared" si="66"/>
        <v>0.39771830065359476</v>
      </c>
      <c r="D680">
        <v>453.517</v>
      </c>
      <c r="E680">
        <f t="shared" si="64"/>
        <v>0.70316543700340517</v>
      </c>
      <c r="F680">
        <v>453.709</v>
      </c>
      <c r="G680">
        <f t="shared" si="65"/>
        <v>0.71868024384000817</v>
      </c>
      <c r="H680">
        <v>453.71899999999999</v>
      </c>
    </row>
    <row r="681" spans="2:8" x14ac:dyDescent="0.25">
      <c r="B681">
        <v>1399</v>
      </c>
      <c r="C681">
        <f t="shared" si="66"/>
        <v>0.39779621162638801</v>
      </c>
      <c r="D681">
        <v>454.517</v>
      </c>
      <c r="E681">
        <f t="shared" si="64"/>
        <v>0.70316957323124918</v>
      </c>
      <c r="F681">
        <v>454.709</v>
      </c>
      <c r="G681">
        <f t="shared" si="65"/>
        <v>0.71868047229894927</v>
      </c>
      <c r="H681">
        <v>454.71899999999999</v>
      </c>
    </row>
    <row r="682" spans="2:8" x14ac:dyDescent="0.25">
      <c r="B682">
        <v>1400</v>
      </c>
      <c r="C682">
        <f t="shared" si="66"/>
        <v>0.39787402088772844</v>
      </c>
      <c r="D682">
        <v>455.517</v>
      </c>
      <c r="E682">
        <f t="shared" si="64"/>
        <v>0.7031737035987532</v>
      </c>
      <c r="F682">
        <v>455.709</v>
      </c>
      <c r="G682">
        <f t="shared" si="65"/>
        <v>0.71868070043166521</v>
      </c>
      <c r="H682">
        <v>455.71899999999999</v>
      </c>
    </row>
    <row r="683" spans="2:8" x14ac:dyDescent="0.25">
      <c r="B683">
        <v>1401</v>
      </c>
      <c r="C683">
        <f t="shared" si="66"/>
        <v>0.39795172863666017</v>
      </c>
      <c r="D683">
        <v>456.517</v>
      </c>
      <c r="E683">
        <f t="shared" si="64"/>
        <v>0.70317782811836338</v>
      </c>
      <c r="F683">
        <v>456.709</v>
      </c>
      <c r="G683">
        <f t="shared" si="65"/>
        <v>0.71868092823885465</v>
      </c>
      <c r="H683">
        <v>456.71899999999999</v>
      </c>
    </row>
    <row r="684" spans="2:8" x14ac:dyDescent="0.25">
      <c r="B684">
        <v>1402</v>
      </c>
      <c r="C684">
        <f t="shared" si="66"/>
        <v>0.39802933507170796</v>
      </c>
      <c r="D684">
        <v>457.517</v>
      </c>
      <c r="E684">
        <f t="shared" si="64"/>
        <v>0.70318194680249013</v>
      </c>
      <c r="F684">
        <v>457.709</v>
      </c>
      <c r="G684">
        <f t="shared" si="65"/>
        <v>0.71868115572121349</v>
      </c>
      <c r="H684">
        <v>457.71899999999999</v>
      </c>
    </row>
    <row r="685" spans="2:8" x14ac:dyDescent="0.25">
      <c r="B685">
        <v>1403</v>
      </c>
      <c r="C685">
        <f t="shared" si="66"/>
        <v>0.39810684039087951</v>
      </c>
      <c r="D685">
        <v>458.517</v>
      </c>
      <c r="E685">
        <f t="shared" si="64"/>
        <v>0.70318605966350911</v>
      </c>
      <c r="F685">
        <v>458.709</v>
      </c>
      <c r="G685">
        <f t="shared" si="65"/>
        <v>0.71868138287943617</v>
      </c>
      <c r="H685">
        <v>458.71899999999999</v>
      </c>
    </row>
    <row r="686" spans="2:8" x14ac:dyDescent="0.25">
      <c r="B686">
        <v>1404</v>
      </c>
      <c r="C686">
        <f t="shared" si="66"/>
        <v>0.39818424479166664</v>
      </c>
      <c r="D686">
        <v>459.517</v>
      </c>
      <c r="E686">
        <f t="shared" si="64"/>
        <v>0.70319016671376089</v>
      </c>
      <c r="F686">
        <v>459.709</v>
      </c>
      <c r="G686">
        <f t="shared" si="65"/>
        <v>0.71868160971421491</v>
      </c>
      <c r="H686">
        <v>459.71899999999999</v>
      </c>
    </row>
    <row r="687" spans="2:8" x14ac:dyDescent="0.25">
      <c r="B687">
        <v>1405</v>
      </c>
      <c r="C687">
        <f t="shared" si="66"/>
        <v>0.3982615484710475</v>
      </c>
      <c r="D687">
        <v>460.517</v>
      </c>
      <c r="E687">
        <f t="shared" si="64"/>
        <v>0.7031942679655514</v>
      </c>
      <c r="F687">
        <v>460.709</v>
      </c>
      <c r="G687">
        <f t="shared" si="65"/>
        <v>0.71868183622623993</v>
      </c>
      <c r="H687">
        <v>460.71899999999999</v>
      </c>
    </row>
    <row r="688" spans="2:8" x14ac:dyDescent="0.25">
      <c r="B688">
        <v>1406</v>
      </c>
      <c r="C688">
        <f t="shared" si="66"/>
        <v>0.39833875162548765</v>
      </c>
      <c r="D688">
        <v>461.517</v>
      </c>
      <c r="E688">
        <f t="shared" si="64"/>
        <v>0.70319836343115127</v>
      </c>
      <c r="F688">
        <v>461.709</v>
      </c>
      <c r="G688">
        <f t="shared" si="65"/>
        <v>0.71868206241619992</v>
      </c>
      <c r="H688">
        <v>461.71899999999999</v>
      </c>
    </row>
    <row r="689" spans="2:8" x14ac:dyDescent="0.25">
      <c r="B689">
        <v>1407</v>
      </c>
      <c r="C689">
        <f t="shared" si="66"/>
        <v>0.39841585445094219</v>
      </c>
      <c r="D689">
        <v>462.517</v>
      </c>
      <c r="E689">
        <f t="shared" si="64"/>
        <v>0.70320245312279717</v>
      </c>
      <c r="F689">
        <v>462.709</v>
      </c>
      <c r="G689">
        <f t="shared" si="65"/>
        <v>0.71868228828478087</v>
      </c>
      <c r="H689">
        <v>462.71899999999999</v>
      </c>
    </row>
    <row r="690" spans="2:8" x14ac:dyDescent="0.25">
      <c r="B690">
        <v>1408</v>
      </c>
      <c r="C690">
        <f t="shared" si="66"/>
        <v>0.39849285714285715</v>
      </c>
      <c r="D690">
        <v>463.517</v>
      </c>
      <c r="E690">
        <f t="shared" si="64"/>
        <v>0.70320653705269087</v>
      </c>
      <c r="F690">
        <v>463.709</v>
      </c>
      <c r="G690">
        <f t="shared" si="65"/>
        <v>0.71868251383266757</v>
      </c>
      <c r="H690">
        <v>463.71899999999999</v>
      </c>
    </row>
    <row r="691" spans="2:8" x14ac:dyDescent="0.25">
      <c r="B691">
        <v>1409</v>
      </c>
      <c r="C691">
        <f t="shared" si="66"/>
        <v>0.39856975989617133</v>
      </c>
      <c r="D691">
        <v>464.517</v>
      </c>
      <c r="E691">
        <f t="shared" si="64"/>
        <v>0.70321061523300021</v>
      </c>
      <c r="F691">
        <v>464.709</v>
      </c>
      <c r="G691">
        <f t="shared" si="65"/>
        <v>0.71868273906054236</v>
      </c>
      <c r="H691">
        <v>464.71899999999999</v>
      </c>
    </row>
    <row r="692" spans="2:8" x14ac:dyDescent="0.25">
      <c r="B692">
        <v>1410</v>
      </c>
      <c r="C692">
        <f t="shared" si="66"/>
        <v>0.39864656290531775</v>
      </c>
      <c r="D692">
        <v>465.517</v>
      </c>
      <c r="E692">
        <f t="shared" si="64"/>
        <v>0.70321468767585815</v>
      </c>
      <c r="F692">
        <v>465.709</v>
      </c>
      <c r="G692">
        <f t="shared" si="65"/>
        <v>0.71868296396908593</v>
      </c>
      <c r="H692">
        <v>465.71899999999999</v>
      </c>
    </row>
    <row r="693" spans="2:8" x14ac:dyDescent="0.25">
      <c r="B693">
        <v>1411</v>
      </c>
      <c r="C693">
        <f t="shared" si="66"/>
        <v>0.39872326636422556</v>
      </c>
      <c r="D693">
        <v>466.517</v>
      </c>
      <c r="E693">
        <f t="shared" si="64"/>
        <v>0.70321875439336434</v>
      </c>
      <c r="F693">
        <v>466.709</v>
      </c>
      <c r="G693">
        <f t="shared" si="65"/>
        <v>0.71868318855897684</v>
      </c>
      <c r="H693">
        <v>466.71899999999999</v>
      </c>
    </row>
    <row r="694" spans="2:8" x14ac:dyDescent="0.25">
      <c r="B694">
        <v>1412</v>
      </c>
      <c r="C694">
        <f t="shared" si="66"/>
        <v>0.39879987046632132</v>
      </c>
      <c r="D694">
        <v>467.517</v>
      </c>
      <c r="E694">
        <f t="shared" si="64"/>
        <v>0.70322281539758358</v>
      </c>
      <c r="F694">
        <v>467.709</v>
      </c>
      <c r="G694">
        <f t="shared" si="65"/>
        <v>0.71868341283089165</v>
      </c>
      <c r="H694">
        <v>467.71899999999999</v>
      </c>
    </row>
    <row r="695" spans="2:8" x14ac:dyDescent="0.25">
      <c r="B695">
        <v>1413</v>
      </c>
      <c r="C695">
        <f t="shared" si="66"/>
        <v>0.39887637540453075</v>
      </c>
      <c r="D695">
        <v>468.517</v>
      </c>
      <c r="E695">
        <f t="shared" si="64"/>
        <v>0.70322687070054746</v>
      </c>
      <c r="F695">
        <v>468.709</v>
      </c>
      <c r="G695">
        <f t="shared" si="65"/>
        <v>0.71868363678550562</v>
      </c>
      <c r="H695">
        <v>468.71899999999999</v>
      </c>
    </row>
    <row r="696" spans="2:8" x14ac:dyDescent="0.25">
      <c r="B696">
        <v>1414</v>
      </c>
      <c r="C696">
        <f t="shared" si="66"/>
        <v>0.39895278137128076</v>
      </c>
      <c r="D696">
        <v>469.517</v>
      </c>
      <c r="E696">
        <f t="shared" si="64"/>
        <v>0.7032309203142536</v>
      </c>
      <c r="F696">
        <v>469.709</v>
      </c>
      <c r="G696">
        <f t="shared" si="65"/>
        <v>0.71868386042349119</v>
      </c>
      <c r="H696">
        <v>469.71899999999999</v>
      </c>
    </row>
    <row r="697" spans="2:8" x14ac:dyDescent="0.25">
      <c r="B697">
        <v>1415</v>
      </c>
      <c r="C697">
        <f t="shared" si="66"/>
        <v>0.39902908855850033</v>
      </c>
      <c r="D697">
        <v>470.517</v>
      </c>
      <c r="E697">
        <f t="shared" si="64"/>
        <v>0.70323496425066589</v>
      </c>
      <c r="F697">
        <v>470.709</v>
      </c>
      <c r="G697">
        <f t="shared" si="65"/>
        <v>0.71868408374551962</v>
      </c>
      <c r="H697">
        <v>470.71899999999999</v>
      </c>
    </row>
    <row r="698" spans="2:8" x14ac:dyDescent="0.25">
      <c r="B698">
        <v>1416</v>
      </c>
      <c r="C698">
        <f t="shared" si="66"/>
        <v>0.39910529715762277</v>
      </c>
      <c r="D698">
        <v>471.517</v>
      </c>
      <c r="E698">
        <f t="shared" si="64"/>
        <v>0.70323900252171478</v>
      </c>
      <c r="F698">
        <v>471.709</v>
      </c>
      <c r="G698">
        <f t="shared" si="65"/>
        <v>0.71868430675225992</v>
      </c>
      <c r="H698">
        <v>471.71899999999999</v>
      </c>
    </row>
    <row r="699" spans="2:8" x14ac:dyDescent="0.25">
      <c r="B699">
        <v>1417</v>
      </c>
      <c r="C699">
        <f t="shared" si="66"/>
        <v>0.39918140735958685</v>
      </c>
      <c r="D699">
        <v>472.517</v>
      </c>
      <c r="E699">
        <f t="shared" si="64"/>
        <v>0.7032430351392972</v>
      </c>
      <c r="F699">
        <v>472.709</v>
      </c>
      <c r="G699">
        <f t="shared" si="65"/>
        <v>0.71868452944437933</v>
      </c>
      <c r="H699">
        <v>472.71899999999999</v>
      </c>
    </row>
    <row r="700" spans="2:8" x14ac:dyDescent="0.25">
      <c r="B700">
        <v>1418</v>
      </c>
      <c r="C700">
        <f t="shared" si="66"/>
        <v>0.39925741935483872</v>
      </c>
      <c r="D700">
        <v>473.517</v>
      </c>
      <c r="E700">
        <f t="shared" si="64"/>
        <v>0.70324706211527699</v>
      </c>
      <c r="F700">
        <v>473.709</v>
      </c>
      <c r="G700">
        <f t="shared" si="65"/>
        <v>0.71868475182254321</v>
      </c>
      <c r="H700">
        <v>473.71899999999999</v>
      </c>
    </row>
    <row r="701" spans="2:8" x14ac:dyDescent="0.25">
      <c r="B701">
        <v>1419</v>
      </c>
      <c r="C701">
        <f t="shared" si="66"/>
        <v>0.39933333333333332</v>
      </c>
      <c r="D701">
        <v>474.517</v>
      </c>
      <c r="E701">
        <f t="shared" si="64"/>
        <v>0.70325108346148468</v>
      </c>
      <c r="F701">
        <v>474.709</v>
      </c>
      <c r="G701">
        <f t="shared" si="65"/>
        <v>0.71868497388741504</v>
      </c>
      <c r="H701">
        <v>474.71899999999999</v>
      </c>
    </row>
    <row r="702" spans="2:8" x14ac:dyDescent="0.25">
      <c r="B702">
        <v>1420</v>
      </c>
      <c r="C702">
        <f t="shared" si="66"/>
        <v>0.3994091494845361</v>
      </c>
      <c r="D702">
        <v>475.517</v>
      </c>
      <c r="E702">
        <f t="shared" si="64"/>
        <v>0.70325509918971785</v>
      </c>
      <c r="F702">
        <v>475.709</v>
      </c>
      <c r="G702">
        <f t="shared" si="65"/>
        <v>0.71868519563965638</v>
      </c>
      <c r="H702">
        <v>475.71899999999999</v>
      </c>
    </row>
    <row r="703" spans="2:8" x14ac:dyDescent="0.25">
      <c r="B703">
        <v>1421</v>
      </c>
      <c r="C703">
        <f t="shared" si="66"/>
        <v>0.39948486799742433</v>
      </c>
      <c r="D703">
        <v>476.517</v>
      </c>
      <c r="E703">
        <f t="shared" si="64"/>
        <v>0.70325910931174085</v>
      </c>
      <c r="F703">
        <v>476.709</v>
      </c>
      <c r="G703">
        <f t="shared" si="65"/>
        <v>0.71868541707992695</v>
      </c>
      <c r="H703">
        <v>476.71899999999999</v>
      </c>
    </row>
    <row r="704" spans="2:8" x14ac:dyDescent="0.25">
      <c r="B704">
        <v>1422</v>
      </c>
      <c r="C704">
        <f t="shared" si="66"/>
        <v>0.39956048906048908</v>
      </c>
      <c r="D704">
        <v>477.517</v>
      </c>
      <c r="E704">
        <f t="shared" si="64"/>
        <v>0.70326311383928575</v>
      </c>
      <c r="F704">
        <v>477.709</v>
      </c>
      <c r="G704">
        <f t="shared" si="65"/>
        <v>0.71868563820888465</v>
      </c>
      <c r="H704">
        <v>477.71899999999999</v>
      </c>
    </row>
    <row r="705" spans="2:8" x14ac:dyDescent="0.25">
      <c r="B705">
        <v>1423</v>
      </c>
      <c r="C705">
        <f t="shared" si="66"/>
        <v>0.39963601286173633</v>
      </c>
      <c r="D705">
        <v>478.517</v>
      </c>
      <c r="E705">
        <f t="shared" si="64"/>
        <v>0.7032671127840513</v>
      </c>
      <c r="F705">
        <v>478.709</v>
      </c>
      <c r="G705">
        <f t="shared" si="65"/>
        <v>0.71868585902718551</v>
      </c>
      <c r="H705">
        <v>478.71899999999999</v>
      </c>
    </row>
    <row r="706" spans="2:8" x14ac:dyDescent="0.25">
      <c r="B706">
        <v>1424</v>
      </c>
      <c r="C706">
        <f t="shared" si="66"/>
        <v>0.39971143958868893</v>
      </c>
      <c r="D706">
        <v>479.517</v>
      </c>
      <c r="E706">
        <f t="shared" si="64"/>
        <v>0.70327110615770416</v>
      </c>
      <c r="F706">
        <v>479.709</v>
      </c>
      <c r="G706">
        <f t="shared" si="65"/>
        <v>0.7186860795354838</v>
      </c>
      <c r="H706">
        <v>479.71899999999999</v>
      </c>
    </row>
    <row r="707" spans="2:8" x14ac:dyDescent="0.25">
      <c r="B707">
        <v>1425</v>
      </c>
      <c r="C707">
        <f t="shared" si="66"/>
        <v>0.39978676942838798</v>
      </c>
      <c r="D707">
        <v>480.517</v>
      </c>
      <c r="E707">
        <f t="shared" si="64"/>
        <v>0.70327509397187804</v>
      </c>
      <c r="F707">
        <v>480.709</v>
      </c>
      <c r="G707">
        <f t="shared" si="65"/>
        <v>0.71868629973443166</v>
      </c>
      <c r="H707">
        <v>480.71899999999999</v>
      </c>
    </row>
    <row r="708" spans="2:8" x14ac:dyDescent="0.25">
      <c r="B708">
        <v>1426</v>
      </c>
      <c r="C708">
        <f t="shared" si="66"/>
        <v>0.39986200256739413</v>
      </c>
      <c r="D708">
        <v>481.517</v>
      </c>
      <c r="E708">
        <f t="shared" si="64"/>
        <v>0.70327907623817476</v>
      </c>
      <c r="F708">
        <v>481.709</v>
      </c>
      <c r="G708">
        <f t="shared" si="65"/>
        <v>0.71868651962467966</v>
      </c>
      <c r="H708">
        <v>481.71899999999999</v>
      </c>
    </row>
    <row r="709" spans="2:8" x14ac:dyDescent="0.25">
      <c r="B709">
        <v>1427</v>
      </c>
      <c r="C709">
        <f t="shared" si="66"/>
        <v>0.39993713919178964</v>
      </c>
      <c r="D709">
        <v>482.517</v>
      </c>
      <c r="E709">
        <f t="shared" si="64"/>
        <v>0.70328305296816351</v>
      </c>
      <c r="F709">
        <v>482.709</v>
      </c>
      <c r="G709">
        <f t="shared" si="65"/>
        <v>0.71868673920687676</v>
      </c>
      <c r="H709">
        <v>482.71899999999999</v>
      </c>
    </row>
    <row r="710" spans="2:8" x14ac:dyDescent="0.25">
      <c r="B710">
        <v>1428</v>
      </c>
      <c r="C710">
        <f t="shared" si="66"/>
        <v>0.40001217948717949</v>
      </c>
      <c r="D710">
        <v>483.517</v>
      </c>
      <c r="E710">
        <f t="shared" si="64"/>
        <v>0.70328702417338151</v>
      </c>
      <c r="F710">
        <v>483.709</v>
      </c>
      <c r="G710">
        <f t="shared" si="65"/>
        <v>0.71868695848166975</v>
      </c>
      <c r="H710">
        <v>483.71899999999999</v>
      </c>
    </row>
    <row r="711" spans="2:8" x14ac:dyDescent="0.25">
      <c r="B711">
        <v>1429</v>
      </c>
      <c r="C711">
        <f t="shared" si="66"/>
        <v>0.4000871236386932</v>
      </c>
      <c r="D711">
        <v>484.517</v>
      </c>
      <c r="E711">
        <f t="shared" si="64"/>
        <v>0.70329098986533389</v>
      </c>
      <c r="F711">
        <v>484.709</v>
      </c>
      <c r="G711">
        <f t="shared" si="65"/>
        <v>0.71868717744970345</v>
      </c>
      <c r="H711">
        <v>484.71899999999999</v>
      </c>
    </row>
    <row r="712" spans="2:8" x14ac:dyDescent="0.25">
      <c r="B712">
        <v>1430</v>
      </c>
      <c r="C712">
        <f t="shared" si="66"/>
        <v>0.4001619718309859</v>
      </c>
      <c r="D712">
        <v>485.517</v>
      </c>
      <c r="E712">
        <f t="shared" si="64"/>
        <v>0.70329495005549392</v>
      </c>
      <c r="F712">
        <v>485.709</v>
      </c>
      <c r="G712">
        <f t="shared" si="65"/>
        <v>0.71868739611162136</v>
      </c>
      <c r="H712">
        <v>485.71899999999999</v>
      </c>
    </row>
    <row r="713" spans="2:8" x14ac:dyDescent="0.25">
      <c r="B713">
        <v>1431</v>
      </c>
      <c r="C713">
        <f t="shared" si="66"/>
        <v>0.40023672424824058</v>
      </c>
      <c r="D713">
        <v>486.517</v>
      </c>
      <c r="E713">
        <f t="shared" si="64"/>
        <v>0.70329890475530299</v>
      </c>
      <c r="F713">
        <v>486.709</v>
      </c>
      <c r="G713">
        <f t="shared" si="65"/>
        <v>0.71868761446806484</v>
      </c>
      <c r="H713">
        <v>486.71899999999999</v>
      </c>
    </row>
    <row r="714" spans="2:8" x14ac:dyDescent="0.25">
      <c r="B714">
        <v>1432</v>
      </c>
      <c r="C714">
        <f t="shared" si="66"/>
        <v>0.4003113810741688</v>
      </c>
      <c r="D714">
        <v>487.517</v>
      </c>
      <c r="E714">
        <f t="shared" si="64"/>
        <v>0.70330285397617065</v>
      </c>
      <c r="F714">
        <v>487.709</v>
      </c>
      <c r="G714">
        <f t="shared" si="65"/>
        <v>0.71868783251967361</v>
      </c>
      <c r="H714">
        <v>487.71899999999999</v>
      </c>
    </row>
    <row r="715" spans="2:8" x14ac:dyDescent="0.25">
      <c r="B715">
        <v>1433</v>
      </c>
      <c r="C715">
        <f t="shared" si="66"/>
        <v>0.40038594249201281</v>
      </c>
      <c r="D715">
        <v>488.517</v>
      </c>
      <c r="E715">
        <f t="shared" si="64"/>
        <v>0.70330679772947535</v>
      </c>
      <c r="F715">
        <v>488.709</v>
      </c>
      <c r="G715">
        <f t="shared" si="65"/>
        <v>0.71868805026708571</v>
      </c>
      <c r="H715">
        <v>488.71899999999999</v>
      </c>
    </row>
    <row r="716" spans="2:8" x14ac:dyDescent="0.25">
      <c r="B716">
        <v>1434</v>
      </c>
      <c r="C716">
        <f t="shared" si="66"/>
        <v>0.40046040868454658</v>
      </c>
      <c r="D716">
        <v>489.517</v>
      </c>
      <c r="E716">
        <f t="shared" si="64"/>
        <v>0.70331073602656335</v>
      </c>
      <c r="F716">
        <v>489.709</v>
      </c>
      <c r="G716">
        <f t="shared" si="65"/>
        <v>0.71868826771093708</v>
      </c>
      <c r="H716">
        <v>489.71899999999999</v>
      </c>
    </row>
    <row r="717" spans="2:8" x14ac:dyDescent="0.25">
      <c r="B717">
        <v>1435</v>
      </c>
      <c r="C717">
        <f t="shared" si="66"/>
        <v>0.40053477983407787</v>
      </c>
      <c r="D717">
        <v>490.517</v>
      </c>
      <c r="E717">
        <f t="shared" si="64"/>
        <v>0.70331466887875016</v>
      </c>
      <c r="F717">
        <v>490.709</v>
      </c>
      <c r="G717">
        <f t="shared" si="65"/>
        <v>0.71868848485186199</v>
      </c>
      <c r="H717">
        <v>490.71899999999999</v>
      </c>
    </row>
    <row r="718" spans="2:8" x14ac:dyDescent="0.25">
      <c r="B718">
        <v>1436</v>
      </c>
      <c r="C718">
        <f t="shared" si="66"/>
        <v>0.40060905612244896</v>
      </c>
      <c r="D718">
        <v>491.517</v>
      </c>
      <c r="E718">
        <f t="shared" si="64"/>
        <v>0.70331859629731963</v>
      </c>
      <c r="F718">
        <v>491.709</v>
      </c>
      <c r="G718">
        <f t="shared" si="65"/>
        <v>0.71868870169049326</v>
      </c>
      <c r="H718">
        <v>491.71899999999999</v>
      </c>
    </row>
    <row r="719" spans="2:8" x14ac:dyDescent="0.25">
      <c r="B719">
        <v>1437</v>
      </c>
      <c r="C719">
        <f t="shared" si="66"/>
        <v>0.40068323773103892</v>
      </c>
      <c r="D719">
        <v>492.517</v>
      </c>
      <c r="E719">
        <f t="shared" si="64"/>
        <v>0.70332251829352477</v>
      </c>
      <c r="F719">
        <v>492.709</v>
      </c>
      <c r="G719">
        <f t="shared" si="65"/>
        <v>0.71868891822746173</v>
      </c>
      <c r="H719">
        <v>492.71899999999999</v>
      </c>
    </row>
    <row r="720" spans="2:8" x14ac:dyDescent="0.25">
      <c r="B720">
        <v>1438</v>
      </c>
      <c r="C720">
        <f t="shared" si="66"/>
        <v>0.40075732484076432</v>
      </c>
      <c r="D720">
        <v>493.517</v>
      </c>
      <c r="E720">
        <f t="shared" si="64"/>
        <v>0.70332643487858715</v>
      </c>
      <c r="F720">
        <v>493.709</v>
      </c>
      <c r="G720">
        <f t="shared" si="65"/>
        <v>0.71868913446339622</v>
      </c>
      <c r="H720">
        <v>493.71899999999999</v>
      </c>
    </row>
    <row r="721" spans="2:8" x14ac:dyDescent="0.25">
      <c r="B721">
        <v>1439</v>
      </c>
      <c r="C721">
        <f t="shared" si="66"/>
        <v>0.40083131763208146</v>
      </c>
      <c r="D721">
        <v>494.517</v>
      </c>
      <c r="E721">
        <f t="shared" si="64"/>
        <v>0.70333034606369782</v>
      </c>
      <c r="F721">
        <v>494.709</v>
      </c>
      <c r="G721">
        <f t="shared" si="65"/>
        <v>0.71868935039892401</v>
      </c>
      <c r="H721">
        <v>494.71899999999999</v>
      </c>
    </row>
    <row r="722" spans="2:8" x14ac:dyDescent="0.25">
      <c r="B722">
        <v>1440</v>
      </c>
      <c r="C722">
        <f t="shared" si="66"/>
        <v>0.40090521628498732</v>
      </c>
      <c r="D722">
        <v>495.517</v>
      </c>
      <c r="E722">
        <f t="shared" si="64"/>
        <v>0.70333425186001652</v>
      </c>
      <c r="F722">
        <v>495.709</v>
      </c>
      <c r="G722">
        <f t="shared" si="65"/>
        <v>0.71868956603467105</v>
      </c>
      <c r="H722">
        <v>495.71899999999999</v>
      </c>
    </row>
    <row r="723" spans="2:8" x14ac:dyDescent="0.25">
      <c r="B723">
        <v>1441</v>
      </c>
      <c r="C723">
        <f t="shared" si="66"/>
        <v>0.40097902097902099</v>
      </c>
      <c r="D723">
        <v>496.517</v>
      </c>
      <c r="E723">
        <f t="shared" si="64"/>
        <v>0.7033381522786728</v>
      </c>
      <c r="F723">
        <v>496.709</v>
      </c>
      <c r="G723">
        <f t="shared" si="65"/>
        <v>0.71868978137126094</v>
      </c>
      <c r="H723">
        <v>496.71899999999999</v>
      </c>
    </row>
    <row r="724" spans="2:8" x14ac:dyDescent="0.25">
      <c r="B724">
        <v>1442</v>
      </c>
      <c r="C724">
        <f t="shared" si="66"/>
        <v>0.40105273189326562</v>
      </c>
      <c r="D724">
        <v>497.517</v>
      </c>
      <c r="E724">
        <f t="shared" si="64"/>
        <v>0.703342047330765</v>
      </c>
      <c r="F724">
        <v>497.709</v>
      </c>
      <c r="G724">
        <f t="shared" si="65"/>
        <v>0.71868999640931575</v>
      </c>
      <c r="H724">
        <v>497.71899999999999</v>
      </c>
    </row>
    <row r="725" spans="2:8" x14ac:dyDescent="0.25">
      <c r="B725">
        <v>1443</v>
      </c>
      <c r="C725">
        <f t="shared" si="66"/>
        <v>0.40112634920634921</v>
      </c>
      <c r="D725">
        <v>498.517</v>
      </c>
      <c r="E725">
        <f t="shared" si="64"/>
        <v>0.70334593702736148</v>
      </c>
      <c r="F725">
        <v>498.709</v>
      </c>
      <c r="G725">
        <f t="shared" si="65"/>
        <v>0.71869021114945597</v>
      </c>
      <c r="H725">
        <v>498.71899999999999</v>
      </c>
    </row>
    <row r="726" spans="2:8" x14ac:dyDescent="0.25">
      <c r="B726">
        <v>1444</v>
      </c>
      <c r="C726">
        <f t="shared" si="66"/>
        <v>0.40119987309644672</v>
      </c>
      <c r="D726">
        <v>499.517</v>
      </c>
      <c r="E726">
        <f t="shared" si="64"/>
        <v>0.70334982137949986</v>
      </c>
      <c r="F726">
        <v>499.709</v>
      </c>
      <c r="G726">
        <f t="shared" si="65"/>
        <v>0.71869042559230012</v>
      </c>
      <c r="H726">
        <v>499.71899999999999</v>
      </c>
    </row>
    <row r="727" spans="2:8" x14ac:dyDescent="0.25">
      <c r="B727">
        <v>1445</v>
      </c>
      <c r="C727">
        <f t="shared" si="66"/>
        <v>0.4012733037412809</v>
      </c>
      <c r="D727">
        <v>500.517</v>
      </c>
      <c r="E727">
        <f t="shared" si="64"/>
        <v>0.70335370039818756</v>
      </c>
      <c r="F727">
        <v>500.709</v>
      </c>
      <c r="G727">
        <f t="shared" si="65"/>
        <v>0.71869063973846548</v>
      </c>
      <c r="H727">
        <v>500.71899999999999</v>
      </c>
    </row>
    <row r="728" spans="2:8" x14ac:dyDescent="0.25">
      <c r="B728">
        <v>1446</v>
      </c>
      <c r="C728">
        <f t="shared" si="66"/>
        <v>0.40134664131812425</v>
      </c>
      <c r="D728">
        <v>501.517</v>
      </c>
      <c r="E728">
        <f t="shared" si="64"/>
        <v>0.70335757409440181</v>
      </c>
      <c r="F728">
        <v>501.709</v>
      </c>
      <c r="G728">
        <f t="shared" si="65"/>
        <v>0.71869085358856699</v>
      </c>
      <c r="H728">
        <v>501.71899999999999</v>
      </c>
    </row>
    <row r="729" spans="2:8" x14ac:dyDescent="0.25">
      <c r="B729">
        <v>1447</v>
      </c>
      <c r="C729">
        <f t="shared" si="66"/>
        <v>0.40141988600379985</v>
      </c>
      <c r="D729">
        <v>502.517</v>
      </c>
      <c r="E729">
        <f t="shared" si="64"/>
        <v>0.7033614424790896</v>
      </c>
      <c r="F729">
        <v>502.709</v>
      </c>
      <c r="G729">
        <f t="shared" si="65"/>
        <v>0.71869106714321829</v>
      </c>
      <c r="H729">
        <v>502.71899999999999</v>
      </c>
    </row>
    <row r="730" spans="2:8" x14ac:dyDescent="0.25">
      <c r="B730">
        <v>1448</v>
      </c>
      <c r="C730">
        <f t="shared" si="66"/>
        <v>0.40149303797468355</v>
      </c>
      <c r="D730">
        <v>503.517</v>
      </c>
      <c r="E730">
        <f t="shared" si="64"/>
        <v>0.7033653055631679</v>
      </c>
      <c r="F730">
        <v>503.709</v>
      </c>
      <c r="G730">
        <f t="shared" si="65"/>
        <v>0.71869128040303121</v>
      </c>
      <c r="H730">
        <v>503.71899999999999</v>
      </c>
    </row>
    <row r="731" spans="2:8" x14ac:dyDescent="0.25">
      <c r="B731">
        <v>1449</v>
      </c>
      <c r="C731">
        <f t="shared" si="66"/>
        <v>0.40156609740670463</v>
      </c>
      <c r="D731">
        <v>504.517</v>
      </c>
      <c r="E731">
        <f t="shared" si="64"/>
        <v>0.70336916335752431</v>
      </c>
      <c r="F731">
        <v>504.709</v>
      </c>
      <c r="G731">
        <f t="shared" si="65"/>
        <v>0.71869149336861604</v>
      </c>
      <c r="H731">
        <v>504.71899999999999</v>
      </c>
    </row>
    <row r="732" spans="2:8" x14ac:dyDescent="0.25">
      <c r="B732">
        <v>1450</v>
      </c>
      <c r="C732">
        <f t="shared" si="66"/>
        <v>0.4016390644753477</v>
      </c>
      <c r="D732">
        <v>505.517</v>
      </c>
      <c r="E732">
        <f t="shared" si="64"/>
        <v>0.70337301587301593</v>
      </c>
      <c r="F732">
        <v>505.709</v>
      </c>
      <c r="G732">
        <f t="shared" si="65"/>
        <v>0.71869170604058119</v>
      </c>
      <c r="H732">
        <v>505.71899999999999</v>
      </c>
    </row>
    <row r="733" spans="2:8" x14ac:dyDescent="0.25">
      <c r="B733">
        <v>1451</v>
      </c>
      <c r="C733">
        <f t="shared" si="66"/>
        <v>0.4017119393556538</v>
      </c>
      <c r="D733">
        <v>506.517</v>
      </c>
      <c r="E733">
        <f t="shared" si="64"/>
        <v>0.70337686312047043</v>
      </c>
      <c r="F733">
        <v>506.709</v>
      </c>
      <c r="G733">
        <f t="shared" si="65"/>
        <v>0.71869191841953339</v>
      </c>
      <c r="H733">
        <v>506.71899999999999</v>
      </c>
    </row>
    <row r="734" spans="2:8" x14ac:dyDescent="0.25">
      <c r="B734">
        <v>1452</v>
      </c>
      <c r="C734">
        <f t="shared" si="66"/>
        <v>0.40178472222222222</v>
      </c>
      <c r="D734">
        <v>507.517</v>
      </c>
      <c r="E734">
        <f t="shared" si="64"/>
        <v>0.70338070511068596</v>
      </c>
      <c r="F734">
        <v>507.709</v>
      </c>
      <c r="G734">
        <f t="shared" si="65"/>
        <v>0.71869213050607794</v>
      </c>
      <c r="H734">
        <v>507.71899999999999</v>
      </c>
    </row>
    <row r="735" spans="2:8" x14ac:dyDescent="0.25">
      <c r="B735">
        <v>1453</v>
      </c>
      <c r="C735">
        <f t="shared" si="66"/>
        <v>0.40185741324921143</v>
      </c>
      <c r="D735">
        <v>508.517</v>
      </c>
      <c r="E735">
        <f t="shared" si="64"/>
        <v>0.70338454185443122</v>
      </c>
      <c r="F735">
        <v>508.709</v>
      </c>
      <c r="G735">
        <f t="shared" si="65"/>
        <v>0.71869234230081813</v>
      </c>
      <c r="H735">
        <v>508.71899999999999</v>
      </c>
    </row>
    <row r="736" spans="2:8" x14ac:dyDescent="0.25">
      <c r="B736">
        <v>1454</v>
      </c>
      <c r="C736">
        <f t="shared" si="66"/>
        <v>0.4019300126103405</v>
      </c>
      <c r="D736">
        <v>509.517</v>
      </c>
      <c r="E736">
        <f t="shared" si="64"/>
        <v>0.70338837336244542</v>
      </c>
      <c r="F736">
        <v>509.709</v>
      </c>
      <c r="G736">
        <f t="shared" si="65"/>
        <v>0.71869255380435593</v>
      </c>
      <c r="H736">
        <v>509.71899999999999</v>
      </c>
    </row>
    <row r="737" spans="2:8" x14ac:dyDescent="0.25">
      <c r="B737">
        <v>1455</v>
      </c>
      <c r="C737">
        <f t="shared" si="66"/>
        <v>0.40200252047889101</v>
      </c>
      <c r="D737">
        <v>510.517</v>
      </c>
      <c r="E737">
        <f t="shared" si="64"/>
        <v>0.70339219964543853</v>
      </c>
      <c r="F737">
        <v>510.709</v>
      </c>
      <c r="G737">
        <f t="shared" si="65"/>
        <v>0.71869276501729151</v>
      </c>
      <c r="H737">
        <v>510.71899999999999</v>
      </c>
    </row>
    <row r="738" spans="2:8" x14ac:dyDescent="0.25">
      <c r="B738">
        <v>1456</v>
      </c>
      <c r="C738">
        <f t="shared" si="66"/>
        <v>0.4020749370277078</v>
      </c>
      <c r="D738">
        <v>511.517</v>
      </c>
      <c r="E738">
        <f t="shared" si="64"/>
        <v>0.70339602071409102</v>
      </c>
      <c r="F738">
        <v>511.709</v>
      </c>
      <c r="G738">
        <f t="shared" si="65"/>
        <v>0.7186929759402233</v>
      </c>
      <c r="H738">
        <v>511.71899999999999</v>
      </c>
    </row>
    <row r="739" spans="2:8" x14ac:dyDescent="0.25">
      <c r="B739">
        <v>1457</v>
      </c>
      <c r="C739">
        <f t="shared" si="66"/>
        <v>0.40214726242920079</v>
      </c>
      <c r="D739">
        <v>512.51700000000005</v>
      </c>
      <c r="E739">
        <f t="shared" si="64"/>
        <v>0.70339983657905492</v>
      </c>
      <c r="F739">
        <v>512.70899999999995</v>
      </c>
      <c r="G739">
        <f t="shared" si="65"/>
        <v>0.71869318657374803</v>
      </c>
      <c r="H739">
        <v>512.71900000000005</v>
      </c>
    </row>
    <row r="740" spans="2:8" x14ac:dyDescent="0.25">
      <c r="B740">
        <v>1458</v>
      </c>
      <c r="C740">
        <f t="shared" si="66"/>
        <v>0.40221949685534591</v>
      </c>
      <c r="D740">
        <v>513.51700000000005</v>
      </c>
      <c r="E740">
        <f t="shared" ref="E740:E803" si="67">B740*0.709/(11.6+B740)</f>
        <v>0.70340364725095272</v>
      </c>
      <c r="F740">
        <v>513.70899999999995</v>
      </c>
      <c r="G740">
        <f t="shared" ref="G740:G803" si="68">0.719*B740/(B740+0.622)</f>
        <v>0.71869339691846135</v>
      </c>
      <c r="H740">
        <v>513.71900000000005</v>
      </c>
    </row>
    <row r="741" spans="2:8" x14ac:dyDescent="0.25">
      <c r="B741">
        <v>1459</v>
      </c>
      <c r="C741">
        <f t="shared" si="66"/>
        <v>0.40229164047768701</v>
      </c>
      <c r="D741">
        <v>514.51700000000005</v>
      </c>
      <c r="E741">
        <f t="shared" si="67"/>
        <v>0.70340745274037819</v>
      </c>
      <c r="F741">
        <v>514.70899999999995</v>
      </c>
      <c r="G741">
        <f t="shared" si="68"/>
        <v>0.71869360697495643</v>
      </c>
      <c r="H741">
        <v>514.71900000000005</v>
      </c>
    </row>
    <row r="742" spans="2:8" x14ac:dyDescent="0.25">
      <c r="B742">
        <v>1460</v>
      </c>
      <c r="C742">
        <f t="shared" si="66"/>
        <v>0.40236369346733669</v>
      </c>
      <c r="D742">
        <v>515.51700000000005</v>
      </c>
      <c r="E742">
        <f t="shared" si="67"/>
        <v>0.70341125305789609</v>
      </c>
      <c r="F742">
        <v>515.70899999999995</v>
      </c>
      <c r="G742">
        <f t="shared" si="68"/>
        <v>0.7186938167438256</v>
      </c>
      <c r="H742">
        <v>515.71900000000005</v>
      </c>
    </row>
    <row r="743" spans="2:8" x14ac:dyDescent="0.25">
      <c r="B743">
        <v>1461</v>
      </c>
      <c r="C743">
        <f t="shared" ref="C743:C806" si="69">(B743-221)*0.517/(132+B743)</f>
        <v>0.40243565599497805</v>
      </c>
      <c r="D743">
        <v>516.51700000000005</v>
      </c>
      <c r="E743">
        <f t="shared" si="67"/>
        <v>0.70341504821404321</v>
      </c>
      <c r="F743">
        <v>516.70899999999995</v>
      </c>
      <c r="G743">
        <f t="shared" si="68"/>
        <v>0.71869402622565892</v>
      </c>
      <c r="H743">
        <v>516.71900000000005</v>
      </c>
    </row>
    <row r="744" spans="2:8" x14ac:dyDescent="0.25">
      <c r="B744">
        <v>1462</v>
      </c>
      <c r="C744">
        <f t="shared" si="69"/>
        <v>0.40250752823086572</v>
      </c>
      <c r="D744">
        <v>517.51700000000005</v>
      </c>
      <c r="E744">
        <f t="shared" si="67"/>
        <v>0.70341883821932683</v>
      </c>
      <c r="F744">
        <v>517.70899999999995</v>
      </c>
      <c r="G744">
        <f t="shared" si="68"/>
        <v>0.71869423542104516</v>
      </c>
      <c r="H744">
        <v>517.71900000000005</v>
      </c>
    </row>
    <row r="745" spans="2:8" x14ac:dyDescent="0.25">
      <c r="B745">
        <v>1463</v>
      </c>
      <c r="C745">
        <f t="shared" si="69"/>
        <v>0.40257931034482763</v>
      </c>
      <c r="D745">
        <v>518.51700000000005</v>
      </c>
      <c r="E745">
        <f t="shared" si="67"/>
        <v>0.70342262308422632</v>
      </c>
      <c r="F745">
        <v>518.70899999999995</v>
      </c>
      <c r="G745">
        <f t="shared" si="68"/>
        <v>0.71869444433057161</v>
      </c>
      <c r="H745">
        <v>518.71900000000005</v>
      </c>
    </row>
    <row r="746" spans="2:8" x14ac:dyDescent="0.25">
      <c r="B746">
        <v>1464</v>
      </c>
      <c r="C746">
        <f t="shared" si="69"/>
        <v>0.40265100250626562</v>
      </c>
      <c r="D746">
        <v>519.51700000000005</v>
      </c>
      <c r="E746">
        <f t="shared" si="67"/>
        <v>0.70342640281919211</v>
      </c>
      <c r="F746">
        <v>519.70899999999995</v>
      </c>
      <c r="G746">
        <f t="shared" si="68"/>
        <v>0.71869465295482382</v>
      </c>
      <c r="H746">
        <v>519.71900000000005</v>
      </c>
    </row>
    <row r="747" spans="2:8" x14ac:dyDescent="0.25">
      <c r="B747">
        <v>1465</v>
      </c>
      <c r="C747">
        <f t="shared" si="69"/>
        <v>0.40272260488415779</v>
      </c>
      <c r="D747">
        <v>520.51700000000005</v>
      </c>
      <c r="E747">
        <f t="shared" si="67"/>
        <v>0.7034301774346472</v>
      </c>
      <c r="F747">
        <v>520.70899999999995</v>
      </c>
      <c r="G747">
        <f t="shared" si="68"/>
        <v>0.71869486129438553</v>
      </c>
      <c r="H747">
        <v>520.71900000000005</v>
      </c>
    </row>
    <row r="748" spans="2:8" x14ac:dyDescent="0.25">
      <c r="B748">
        <v>1466</v>
      </c>
      <c r="C748">
        <f t="shared" si="69"/>
        <v>0.4027941176470588</v>
      </c>
      <c r="D748">
        <v>521.51700000000005</v>
      </c>
      <c r="E748">
        <f t="shared" si="67"/>
        <v>0.70343394694098538</v>
      </c>
      <c r="F748">
        <v>521.70899999999995</v>
      </c>
      <c r="G748">
        <f t="shared" si="68"/>
        <v>0.71869506934983918</v>
      </c>
      <c r="H748">
        <v>521.71900000000005</v>
      </c>
    </row>
    <row r="749" spans="2:8" x14ac:dyDescent="0.25">
      <c r="B749">
        <v>1467</v>
      </c>
      <c r="C749">
        <f t="shared" si="69"/>
        <v>0.40286554096310195</v>
      </c>
      <c r="D749">
        <v>522.51700000000005</v>
      </c>
      <c r="E749">
        <f t="shared" si="67"/>
        <v>0.70343771134857291</v>
      </c>
      <c r="F749">
        <v>522.70899999999995</v>
      </c>
      <c r="G749">
        <f t="shared" si="68"/>
        <v>0.71869527712176562</v>
      </c>
      <c r="H749">
        <v>522.71900000000005</v>
      </c>
    </row>
    <row r="750" spans="2:8" x14ac:dyDescent="0.25">
      <c r="B750">
        <v>1468</v>
      </c>
      <c r="C750">
        <f t="shared" si="69"/>
        <v>0.40293687500000003</v>
      </c>
      <c r="D750">
        <v>523.51700000000005</v>
      </c>
      <c r="E750">
        <f t="shared" si="67"/>
        <v>0.70344147066774798</v>
      </c>
      <c r="F750">
        <v>523.70899999999995</v>
      </c>
      <c r="G750">
        <f t="shared" si="68"/>
        <v>0.71869548461074384</v>
      </c>
      <c r="H750">
        <v>523.71900000000005</v>
      </c>
    </row>
    <row r="751" spans="2:8" x14ac:dyDescent="0.25">
      <c r="B751">
        <v>1469</v>
      </c>
      <c r="C751">
        <f t="shared" si="69"/>
        <v>0.40300811992504687</v>
      </c>
      <c r="D751">
        <v>524.51700000000005</v>
      </c>
      <c r="E751">
        <f t="shared" si="67"/>
        <v>0.70344522490882078</v>
      </c>
      <c r="F751">
        <v>524.70899999999995</v>
      </c>
      <c r="G751">
        <f t="shared" si="68"/>
        <v>0.7186956918173516</v>
      </c>
      <c r="H751">
        <v>524.71900000000005</v>
      </c>
    </row>
    <row r="752" spans="2:8" x14ac:dyDescent="0.25">
      <c r="B752">
        <v>1470</v>
      </c>
      <c r="C752">
        <f t="shared" si="69"/>
        <v>0.40307927590511866</v>
      </c>
      <c r="D752">
        <v>525.51700000000005</v>
      </c>
      <c r="E752">
        <f t="shared" si="67"/>
        <v>0.70344897408207352</v>
      </c>
      <c r="F752">
        <v>525.70899999999995</v>
      </c>
      <c r="G752">
        <f t="shared" si="68"/>
        <v>0.71869589874216488</v>
      </c>
      <c r="H752">
        <v>525.71900000000005</v>
      </c>
    </row>
    <row r="753" spans="2:8" x14ac:dyDescent="0.25">
      <c r="B753">
        <v>1471</v>
      </c>
      <c r="C753">
        <f t="shared" si="69"/>
        <v>0.40315034310667497</v>
      </c>
      <c r="D753">
        <v>526.51700000000005</v>
      </c>
      <c r="E753">
        <f t="shared" si="67"/>
        <v>0.70345271819776067</v>
      </c>
      <c r="F753">
        <v>526.70899999999995</v>
      </c>
      <c r="G753">
        <f t="shared" si="68"/>
        <v>0.7186961053857579</v>
      </c>
      <c r="H753">
        <v>526.71900000000005</v>
      </c>
    </row>
    <row r="754" spans="2:8" x14ac:dyDescent="0.25">
      <c r="B754">
        <v>1472</v>
      </c>
      <c r="C754">
        <f t="shared" si="69"/>
        <v>0.40322132169576064</v>
      </c>
      <c r="D754">
        <v>527.51700000000005</v>
      </c>
      <c r="E754">
        <f t="shared" si="67"/>
        <v>0.70345645726610939</v>
      </c>
      <c r="F754">
        <v>527.70899999999995</v>
      </c>
      <c r="G754">
        <f t="shared" si="68"/>
        <v>0.71869631174870396</v>
      </c>
      <c r="H754">
        <v>527.71900000000005</v>
      </c>
    </row>
    <row r="755" spans="2:8" x14ac:dyDescent="0.25">
      <c r="B755">
        <v>1473</v>
      </c>
      <c r="C755">
        <f t="shared" si="69"/>
        <v>0.40329221183800623</v>
      </c>
      <c r="D755">
        <v>528.51700000000005</v>
      </c>
      <c r="E755">
        <f t="shared" si="67"/>
        <v>0.70346019129731918</v>
      </c>
      <c r="F755">
        <v>528.70899999999995</v>
      </c>
      <c r="G755">
        <f t="shared" si="68"/>
        <v>0.71869651783157418</v>
      </c>
      <c r="H755">
        <v>528.71900000000005</v>
      </c>
    </row>
    <row r="756" spans="2:8" x14ac:dyDescent="0.25">
      <c r="B756">
        <v>1474</v>
      </c>
      <c r="C756">
        <f t="shared" si="69"/>
        <v>0.40336301369863015</v>
      </c>
      <c r="D756">
        <v>529.51700000000005</v>
      </c>
      <c r="E756">
        <f t="shared" si="67"/>
        <v>0.70346392030156168</v>
      </c>
      <c r="F756">
        <v>529.70899999999995</v>
      </c>
      <c r="G756">
        <f t="shared" si="68"/>
        <v>0.71869672363493831</v>
      </c>
      <c r="H756">
        <v>529.71900000000005</v>
      </c>
    </row>
    <row r="757" spans="2:8" x14ac:dyDescent="0.25">
      <c r="B757">
        <v>1475</v>
      </c>
      <c r="C757">
        <f t="shared" si="69"/>
        <v>0.40343372744243933</v>
      </c>
      <c r="D757">
        <v>530.51700000000005</v>
      </c>
      <c r="E757">
        <f t="shared" si="67"/>
        <v>0.70346764428898156</v>
      </c>
      <c r="F757">
        <v>530.70899999999995</v>
      </c>
      <c r="G757">
        <f t="shared" si="68"/>
        <v>0.71869692915936456</v>
      </c>
      <c r="H757">
        <v>530.71900000000005</v>
      </c>
    </row>
    <row r="758" spans="2:8" x14ac:dyDescent="0.25">
      <c r="B758">
        <v>1476</v>
      </c>
      <c r="C758">
        <f t="shared" si="69"/>
        <v>0.40350435323383088</v>
      </c>
      <c r="D758">
        <v>531.51700000000005</v>
      </c>
      <c r="E758">
        <f t="shared" si="67"/>
        <v>0.70347136326969617</v>
      </c>
      <c r="F758">
        <v>531.70899999999995</v>
      </c>
      <c r="G758">
        <f t="shared" si="68"/>
        <v>0.71869713440541982</v>
      </c>
      <c r="H758">
        <v>531.71900000000005</v>
      </c>
    </row>
    <row r="759" spans="2:8" x14ac:dyDescent="0.25">
      <c r="B759">
        <v>1477</v>
      </c>
      <c r="C759">
        <f t="shared" si="69"/>
        <v>0.40357489123679302</v>
      </c>
      <c r="D759">
        <v>532.51700000000005</v>
      </c>
      <c r="E759">
        <f t="shared" si="67"/>
        <v>0.70347507725379554</v>
      </c>
      <c r="F759">
        <v>532.70899999999995</v>
      </c>
      <c r="G759">
        <f t="shared" si="68"/>
        <v>0.71869733937366931</v>
      </c>
      <c r="H759">
        <v>532.71900000000005</v>
      </c>
    </row>
    <row r="760" spans="2:8" x14ac:dyDescent="0.25">
      <c r="B760">
        <v>1478</v>
      </c>
      <c r="C760">
        <f t="shared" si="69"/>
        <v>0.40364534161490684</v>
      </c>
      <c r="D760">
        <v>533.51700000000005</v>
      </c>
      <c r="E760">
        <f t="shared" si="67"/>
        <v>0.70347878625134275</v>
      </c>
      <c r="F760">
        <v>533.70899999999995</v>
      </c>
      <c r="G760">
        <f t="shared" si="68"/>
        <v>0.71869754406467645</v>
      </c>
      <c r="H760">
        <v>533.71900000000005</v>
      </c>
    </row>
    <row r="761" spans="2:8" x14ac:dyDescent="0.25">
      <c r="B761">
        <v>1479</v>
      </c>
      <c r="C761">
        <f t="shared" si="69"/>
        <v>0.40371570453134697</v>
      </c>
      <c r="D761">
        <v>534.51700000000005</v>
      </c>
      <c r="E761">
        <f t="shared" si="67"/>
        <v>0.70348249027237353</v>
      </c>
      <c r="F761">
        <v>534.70899999999995</v>
      </c>
      <c r="G761">
        <f t="shared" si="68"/>
        <v>0.71869774847900347</v>
      </c>
      <c r="H761">
        <v>534.71900000000005</v>
      </c>
    </row>
    <row r="762" spans="2:8" x14ac:dyDescent="0.25">
      <c r="B762">
        <v>1480</v>
      </c>
      <c r="C762">
        <f t="shared" si="69"/>
        <v>0.40378598014888339</v>
      </c>
      <c r="D762">
        <v>535.51700000000005</v>
      </c>
      <c r="E762">
        <f t="shared" si="67"/>
        <v>0.70348618932689733</v>
      </c>
      <c r="F762">
        <v>535.70899999999995</v>
      </c>
      <c r="G762">
        <f t="shared" si="68"/>
        <v>0.71869795261721081</v>
      </c>
      <c r="H762">
        <v>535.71900000000005</v>
      </c>
    </row>
    <row r="763" spans="2:8" x14ac:dyDescent="0.25">
      <c r="B763">
        <v>1481</v>
      </c>
      <c r="C763">
        <f t="shared" si="69"/>
        <v>0.40385616862988227</v>
      </c>
      <c r="D763">
        <v>536.51700000000005</v>
      </c>
      <c r="E763">
        <f t="shared" si="67"/>
        <v>0.70348988342489616</v>
      </c>
      <c r="F763">
        <v>536.70899999999995</v>
      </c>
      <c r="G763">
        <f t="shared" si="68"/>
        <v>0.7186981564798578</v>
      </c>
      <c r="H763">
        <v>536.71900000000005</v>
      </c>
    </row>
    <row r="764" spans="2:8" x14ac:dyDescent="0.25">
      <c r="B764">
        <v>1482</v>
      </c>
      <c r="C764">
        <f t="shared" si="69"/>
        <v>0.40392627013630733</v>
      </c>
      <c r="D764">
        <v>537.51700000000005</v>
      </c>
      <c r="E764">
        <f t="shared" si="67"/>
        <v>0.70349357257632572</v>
      </c>
      <c r="F764">
        <v>537.70899999999995</v>
      </c>
      <c r="G764">
        <f t="shared" si="68"/>
        <v>0.71869836006750198</v>
      </c>
      <c r="H764">
        <v>537.71900000000005</v>
      </c>
    </row>
    <row r="765" spans="2:8" x14ac:dyDescent="0.25">
      <c r="B765">
        <v>1483</v>
      </c>
      <c r="C765">
        <f t="shared" si="69"/>
        <v>0.40399628482972139</v>
      </c>
      <c r="D765">
        <v>538.51700000000005</v>
      </c>
      <c r="E765">
        <f t="shared" si="67"/>
        <v>0.70349725679111463</v>
      </c>
      <c r="F765">
        <v>538.70899999999995</v>
      </c>
      <c r="G765">
        <f t="shared" si="68"/>
        <v>0.71869856338069937</v>
      </c>
      <c r="H765">
        <v>538.71900000000005</v>
      </c>
    </row>
    <row r="766" spans="2:8" x14ac:dyDescent="0.25">
      <c r="B766">
        <v>1484</v>
      </c>
      <c r="C766">
        <f t="shared" si="69"/>
        <v>0.40406621287128713</v>
      </c>
      <c r="D766">
        <v>539.51700000000005</v>
      </c>
      <c r="E766">
        <f t="shared" si="67"/>
        <v>0.70350093607916553</v>
      </c>
      <c r="F766">
        <v>539.70899999999995</v>
      </c>
      <c r="G766">
        <f t="shared" si="68"/>
        <v>0.71869876642000441</v>
      </c>
      <c r="H766">
        <v>539.71900000000005</v>
      </c>
    </row>
    <row r="767" spans="2:8" x14ac:dyDescent="0.25">
      <c r="B767">
        <v>1485</v>
      </c>
      <c r="C767">
        <f t="shared" si="69"/>
        <v>0.40413605442176875</v>
      </c>
      <c r="D767">
        <v>540.51700000000005</v>
      </c>
      <c r="E767">
        <f t="shared" si="67"/>
        <v>0.70350461045035417</v>
      </c>
      <c r="F767">
        <v>540.70899999999995</v>
      </c>
      <c r="G767">
        <f t="shared" si="68"/>
        <v>0.71869896918597054</v>
      </c>
      <c r="H767">
        <v>540.71900000000005</v>
      </c>
    </row>
    <row r="768" spans="2:8" x14ac:dyDescent="0.25">
      <c r="B768">
        <v>1486</v>
      </c>
      <c r="C768">
        <f t="shared" si="69"/>
        <v>0.40420580964153274</v>
      </c>
      <c r="D768">
        <v>541.51700000000005</v>
      </c>
      <c r="E768">
        <f t="shared" si="67"/>
        <v>0.7035082799145298</v>
      </c>
      <c r="F768">
        <v>541.70899999999995</v>
      </c>
      <c r="G768">
        <f t="shared" si="68"/>
        <v>0.7186991716791491</v>
      </c>
      <c r="H768">
        <v>541.71900000000005</v>
      </c>
    </row>
    <row r="769" spans="2:8" x14ac:dyDescent="0.25">
      <c r="B769">
        <v>1487</v>
      </c>
      <c r="C769">
        <f t="shared" si="69"/>
        <v>0.40427547869054975</v>
      </c>
      <c r="D769">
        <v>542.51700000000005</v>
      </c>
      <c r="E769">
        <f t="shared" si="67"/>
        <v>0.7035119444815161</v>
      </c>
      <c r="F769">
        <v>542.70899999999995</v>
      </c>
      <c r="G769">
        <f t="shared" si="68"/>
        <v>0.7186993739000902</v>
      </c>
      <c r="H769">
        <v>542.71900000000005</v>
      </c>
    </row>
    <row r="770" spans="2:8" x14ac:dyDescent="0.25">
      <c r="B770">
        <v>1488</v>
      </c>
      <c r="C770">
        <f t="shared" si="69"/>
        <v>0.40434506172839507</v>
      </c>
      <c r="D770">
        <v>543.51700000000005</v>
      </c>
      <c r="E770">
        <f t="shared" si="67"/>
        <v>0.7035156041611097</v>
      </c>
      <c r="F770">
        <v>543.70899999999995</v>
      </c>
      <c r="G770">
        <f t="shared" si="68"/>
        <v>0.71869957584934252</v>
      </c>
      <c r="H770">
        <v>543.71900000000005</v>
      </c>
    </row>
    <row r="771" spans="2:8" x14ac:dyDescent="0.25">
      <c r="B771">
        <v>1489</v>
      </c>
      <c r="C771">
        <f t="shared" si="69"/>
        <v>0.40441455891425049</v>
      </c>
      <c r="D771">
        <v>544.51700000000005</v>
      </c>
      <c r="E771">
        <f t="shared" si="67"/>
        <v>0.70351925896308154</v>
      </c>
      <c r="F771">
        <v>544.70899999999995</v>
      </c>
      <c r="G771">
        <f t="shared" si="68"/>
        <v>0.71869977752745318</v>
      </c>
      <c r="H771">
        <v>544.71900000000005</v>
      </c>
    </row>
    <row r="772" spans="2:8" x14ac:dyDescent="0.25">
      <c r="B772">
        <v>1490</v>
      </c>
      <c r="C772">
        <f t="shared" si="69"/>
        <v>0.40448397040690504</v>
      </c>
      <c r="D772">
        <v>545.51700000000005</v>
      </c>
      <c r="E772">
        <f t="shared" si="67"/>
        <v>0.70352290889717628</v>
      </c>
      <c r="F772">
        <v>545.70899999999995</v>
      </c>
      <c r="G772">
        <f t="shared" si="68"/>
        <v>0.71869997893496806</v>
      </c>
      <c r="H772">
        <v>545.71900000000005</v>
      </c>
    </row>
    <row r="773" spans="2:8" x14ac:dyDescent="0.25">
      <c r="B773">
        <v>1491</v>
      </c>
      <c r="C773">
        <f t="shared" si="69"/>
        <v>0.40455329636475662</v>
      </c>
      <c r="D773">
        <v>546.51700000000005</v>
      </c>
      <c r="E773">
        <f t="shared" si="67"/>
        <v>0.70352655397311326</v>
      </c>
      <c r="F773">
        <v>546.70899999999995</v>
      </c>
      <c r="G773">
        <f t="shared" si="68"/>
        <v>0.71870018007243119</v>
      </c>
      <c r="H773">
        <v>546.71900000000005</v>
      </c>
    </row>
    <row r="774" spans="2:8" x14ac:dyDescent="0.25">
      <c r="B774">
        <v>1492</v>
      </c>
      <c r="C774">
        <f t="shared" si="69"/>
        <v>0.40462253694581279</v>
      </c>
      <c r="D774">
        <v>547.51700000000005</v>
      </c>
      <c r="E774">
        <f t="shared" si="67"/>
        <v>0.70353019420058527</v>
      </c>
      <c r="F774">
        <v>547.70899999999995</v>
      </c>
      <c r="G774">
        <f t="shared" si="68"/>
        <v>0.71870038094038546</v>
      </c>
      <c r="H774">
        <v>547.71900000000005</v>
      </c>
    </row>
    <row r="775" spans="2:8" x14ac:dyDescent="0.25">
      <c r="B775">
        <v>1493</v>
      </c>
      <c r="C775">
        <f t="shared" si="69"/>
        <v>0.40469169230769231</v>
      </c>
      <c r="D775">
        <v>548.51700000000005</v>
      </c>
      <c r="E775">
        <f t="shared" si="67"/>
        <v>0.7035338295892597</v>
      </c>
      <c r="F775">
        <v>548.70899999999995</v>
      </c>
      <c r="G775">
        <f t="shared" si="68"/>
        <v>0.718700581539372</v>
      </c>
      <c r="H775">
        <v>548.71900000000005</v>
      </c>
    </row>
    <row r="776" spans="2:8" x14ac:dyDescent="0.25">
      <c r="B776">
        <v>1494</v>
      </c>
      <c r="C776">
        <f t="shared" si="69"/>
        <v>0.40476076260762606</v>
      </c>
      <c r="D776">
        <v>549.51700000000005</v>
      </c>
      <c r="E776">
        <f t="shared" si="67"/>
        <v>0.70353746014877783</v>
      </c>
      <c r="F776">
        <v>549.70899999999995</v>
      </c>
      <c r="G776">
        <f t="shared" si="68"/>
        <v>0.71870078186993092</v>
      </c>
      <c r="H776">
        <v>549.71900000000005</v>
      </c>
    </row>
    <row r="777" spans="2:8" x14ac:dyDescent="0.25">
      <c r="B777">
        <v>1495</v>
      </c>
      <c r="C777">
        <f t="shared" si="69"/>
        <v>0.40482974800245852</v>
      </c>
      <c r="D777">
        <v>550.51700000000005</v>
      </c>
      <c r="E777">
        <f t="shared" si="67"/>
        <v>0.70354108588875608</v>
      </c>
      <c r="F777">
        <v>550.70899999999995</v>
      </c>
      <c r="G777">
        <f t="shared" si="68"/>
        <v>0.71870098193260057</v>
      </c>
      <c r="H777">
        <v>550.71900000000005</v>
      </c>
    </row>
    <row r="778" spans="2:8" x14ac:dyDescent="0.25">
      <c r="B778">
        <v>1496</v>
      </c>
      <c r="C778">
        <f t="shared" si="69"/>
        <v>0.40489864864864872</v>
      </c>
      <c r="D778">
        <v>551.51700000000005</v>
      </c>
      <c r="E778">
        <f t="shared" si="67"/>
        <v>0.70354470681878489</v>
      </c>
      <c r="F778">
        <v>551.70899999999995</v>
      </c>
      <c r="G778">
        <f t="shared" si="68"/>
        <v>0.71870118172791797</v>
      </c>
      <c r="H778">
        <v>551.71900000000005</v>
      </c>
    </row>
    <row r="779" spans="2:8" x14ac:dyDescent="0.25">
      <c r="B779">
        <v>1497</v>
      </c>
      <c r="C779">
        <f t="shared" si="69"/>
        <v>0.40496746470227135</v>
      </c>
      <c r="D779">
        <v>552.51700000000005</v>
      </c>
      <c r="E779">
        <f t="shared" si="67"/>
        <v>0.70354832294842906</v>
      </c>
      <c r="F779">
        <v>552.70899999999995</v>
      </c>
      <c r="G779">
        <f t="shared" si="68"/>
        <v>0.71870138125641836</v>
      </c>
      <c r="H779">
        <v>552.71900000000005</v>
      </c>
    </row>
    <row r="780" spans="2:8" x14ac:dyDescent="0.25">
      <c r="B780">
        <v>1498</v>
      </c>
      <c r="C780">
        <f t="shared" si="69"/>
        <v>0.40503619631901844</v>
      </c>
      <c r="D780">
        <v>553.51700000000005</v>
      </c>
      <c r="E780">
        <f t="shared" si="67"/>
        <v>0.7035519342872284</v>
      </c>
      <c r="F780">
        <v>553.70899999999995</v>
      </c>
      <c r="G780">
        <f t="shared" si="68"/>
        <v>0.71870158051863631</v>
      </c>
      <c r="H780">
        <v>553.71900000000005</v>
      </c>
    </row>
    <row r="781" spans="2:8" x14ac:dyDescent="0.25">
      <c r="B781">
        <v>1499</v>
      </c>
      <c r="C781">
        <f t="shared" si="69"/>
        <v>0.40510484365419985</v>
      </c>
      <c r="D781">
        <v>554.51700000000005</v>
      </c>
      <c r="E781">
        <f t="shared" si="67"/>
        <v>0.70355554084469751</v>
      </c>
      <c r="F781">
        <v>554.70899999999995</v>
      </c>
      <c r="G781">
        <f t="shared" si="68"/>
        <v>0.71870177951510439</v>
      </c>
      <c r="H781">
        <v>554.71900000000005</v>
      </c>
    </row>
    <row r="782" spans="2:8" x14ac:dyDescent="0.25">
      <c r="B782">
        <v>1500</v>
      </c>
      <c r="C782">
        <f t="shared" si="69"/>
        <v>0.40517340686274511</v>
      </c>
      <c r="D782">
        <v>555.51700000000005</v>
      </c>
      <c r="E782">
        <f t="shared" si="67"/>
        <v>0.70355914263032548</v>
      </c>
      <c r="F782">
        <v>555.70899999999995</v>
      </c>
      <c r="G782">
        <f t="shared" si="68"/>
        <v>0.71870197824635385</v>
      </c>
      <c r="H782">
        <v>555.71900000000005</v>
      </c>
    </row>
    <row r="783" spans="2:8" x14ac:dyDescent="0.25">
      <c r="B783">
        <v>1501</v>
      </c>
      <c r="C783">
        <f t="shared" si="69"/>
        <v>0.40524188609920392</v>
      </c>
      <c r="D783">
        <v>556.51700000000005</v>
      </c>
      <c r="E783">
        <f t="shared" si="67"/>
        <v>0.70356273965357652</v>
      </c>
      <c r="F783">
        <v>556.70899999999995</v>
      </c>
      <c r="G783">
        <f t="shared" si="68"/>
        <v>0.71870217671291448</v>
      </c>
      <c r="H783">
        <v>556.71900000000005</v>
      </c>
    </row>
    <row r="784" spans="2:8" x14ac:dyDescent="0.25">
      <c r="B784">
        <v>1502</v>
      </c>
      <c r="C784">
        <f t="shared" si="69"/>
        <v>0.40531028151774789</v>
      </c>
      <c r="D784">
        <v>557.51700000000005</v>
      </c>
      <c r="E784">
        <f t="shared" si="67"/>
        <v>0.70356633192389006</v>
      </c>
      <c r="F784">
        <v>557.70899999999995</v>
      </c>
      <c r="G784">
        <f t="shared" si="68"/>
        <v>0.71870237491531463</v>
      </c>
      <c r="H784">
        <v>557.71900000000005</v>
      </c>
    </row>
    <row r="785" spans="2:8" x14ac:dyDescent="0.25">
      <c r="B785">
        <v>1503</v>
      </c>
      <c r="C785">
        <f t="shared" si="69"/>
        <v>0.40537859327217124</v>
      </c>
      <c r="D785">
        <v>558.51700000000005</v>
      </c>
      <c r="E785">
        <f t="shared" si="67"/>
        <v>0.70356991945068004</v>
      </c>
      <c r="F785">
        <v>558.70899999999995</v>
      </c>
      <c r="G785">
        <f t="shared" si="68"/>
        <v>0.71870257285408157</v>
      </c>
      <c r="H785">
        <v>558.71900000000005</v>
      </c>
    </row>
    <row r="786" spans="2:8" x14ac:dyDescent="0.25">
      <c r="B786">
        <v>1504</v>
      </c>
      <c r="C786">
        <f t="shared" si="69"/>
        <v>0.40544682151589245</v>
      </c>
      <c r="D786">
        <v>559.51700000000005</v>
      </c>
      <c r="E786">
        <f t="shared" si="67"/>
        <v>0.70357350224333604</v>
      </c>
      <c r="F786">
        <v>559.70899999999995</v>
      </c>
      <c r="G786">
        <f t="shared" si="68"/>
        <v>0.71870277052974096</v>
      </c>
      <c r="H786">
        <v>559.71900000000005</v>
      </c>
    </row>
    <row r="787" spans="2:8" x14ac:dyDescent="0.25">
      <c r="B787">
        <v>1505</v>
      </c>
      <c r="C787">
        <f t="shared" si="69"/>
        <v>0.40551496640195478</v>
      </c>
      <c r="D787">
        <v>560.51700000000005</v>
      </c>
      <c r="E787">
        <f t="shared" si="67"/>
        <v>0.70357708031122246</v>
      </c>
      <c r="F787">
        <v>560.70899999999995</v>
      </c>
      <c r="G787">
        <f t="shared" si="68"/>
        <v>0.71870296794281696</v>
      </c>
      <c r="H787">
        <v>560.71900000000005</v>
      </c>
    </row>
    <row r="788" spans="2:8" x14ac:dyDescent="0.25">
      <c r="B788">
        <v>1506</v>
      </c>
      <c r="C788">
        <f t="shared" si="69"/>
        <v>0.4055830280830281</v>
      </c>
      <c r="D788">
        <v>561.51700000000005</v>
      </c>
      <c r="E788">
        <f t="shared" si="67"/>
        <v>0.7035806536636795</v>
      </c>
      <c r="F788">
        <v>561.70899999999995</v>
      </c>
      <c r="G788">
        <f t="shared" si="68"/>
        <v>0.71870316509383225</v>
      </c>
      <c r="H788">
        <v>561.71900000000005</v>
      </c>
    </row>
    <row r="789" spans="2:8" x14ac:dyDescent="0.25">
      <c r="B789">
        <v>1507</v>
      </c>
      <c r="C789">
        <f t="shared" si="69"/>
        <v>0.40565100671140936</v>
      </c>
      <c r="D789">
        <v>562.51700000000005</v>
      </c>
      <c r="E789">
        <f t="shared" si="67"/>
        <v>0.70358422231002238</v>
      </c>
      <c r="F789">
        <v>562.70899999999995</v>
      </c>
      <c r="G789">
        <f t="shared" si="68"/>
        <v>0.71870336198330875</v>
      </c>
      <c r="H789">
        <v>562.71900000000005</v>
      </c>
    </row>
    <row r="790" spans="2:8" x14ac:dyDescent="0.25">
      <c r="B790">
        <v>1508</v>
      </c>
      <c r="C790">
        <f t="shared" si="69"/>
        <v>0.40571890243902442</v>
      </c>
      <c r="D790">
        <v>563.51700000000005</v>
      </c>
      <c r="E790">
        <f t="shared" si="67"/>
        <v>0.70358778625954199</v>
      </c>
      <c r="F790">
        <v>563.70899999999995</v>
      </c>
      <c r="G790">
        <f t="shared" si="68"/>
        <v>0.71870355861176616</v>
      </c>
      <c r="H790">
        <v>563.71900000000005</v>
      </c>
    </row>
    <row r="791" spans="2:8" x14ac:dyDescent="0.25">
      <c r="B791">
        <v>1509</v>
      </c>
      <c r="C791">
        <f t="shared" si="69"/>
        <v>0.40578671541742845</v>
      </c>
      <c r="D791">
        <v>564.51700000000005</v>
      </c>
      <c r="E791">
        <f t="shared" si="67"/>
        <v>0.7035913455215046</v>
      </c>
      <c r="F791">
        <v>564.70899999999995</v>
      </c>
      <c r="G791">
        <f t="shared" si="68"/>
        <v>0.71870375497972339</v>
      </c>
      <c r="H791">
        <v>564.71900000000005</v>
      </c>
    </row>
    <row r="792" spans="2:8" x14ac:dyDescent="0.25">
      <c r="B792">
        <v>1510</v>
      </c>
      <c r="C792">
        <f t="shared" si="69"/>
        <v>0.40585444579780755</v>
      </c>
      <c r="D792">
        <v>565.51700000000005</v>
      </c>
      <c r="E792">
        <f t="shared" si="67"/>
        <v>0.70359490010515247</v>
      </c>
      <c r="F792">
        <v>565.70899999999995</v>
      </c>
      <c r="G792">
        <f t="shared" si="68"/>
        <v>0.71870395108769769</v>
      </c>
      <c r="H792">
        <v>565.71900000000005</v>
      </c>
    </row>
    <row r="793" spans="2:8" x14ac:dyDescent="0.25">
      <c r="B793">
        <v>1511</v>
      </c>
      <c r="C793">
        <f t="shared" si="69"/>
        <v>0.40592209373097993</v>
      </c>
      <c r="D793">
        <v>566.51700000000005</v>
      </c>
      <c r="E793">
        <f t="shared" si="67"/>
        <v>0.70359845001970311</v>
      </c>
      <c r="F793">
        <v>566.70899999999995</v>
      </c>
      <c r="G793">
        <f t="shared" si="68"/>
        <v>0.71870414693620488</v>
      </c>
      <c r="H793">
        <v>566.71900000000005</v>
      </c>
    </row>
    <row r="794" spans="2:8" x14ac:dyDescent="0.25">
      <c r="B794">
        <v>1512</v>
      </c>
      <c r="C794">
        <f t="shared" si="69"/>
        <v>0.40598965936739662</v>
      </c>
      <c r="D794">
        <v>567.51700000000005</v>
      </c>
      <c r="E794">
        <f t="shared" si="67"/>
        <v>0.7036019952743503</v>
      </c>
      <c r="F794">
        <v>567.70899999999995</v>
      </c>
      <c r="G794">
        <f t="shared" si="68"/>
        <v>0.71870434252575988</v>
      </c>
      <c r="H794">
        <v>567.71900000000005</v>
      </c>
    </row>
    <row r="795" spans="2:8" x14ac:dyDescent="0.25">
      <c r="B795">
        <v>1513</v>
      </c>
      <c r="C795">
        <f t="shared" si="69"/>
        <v>0.40605714285714289</v>
      </c>
      <c r="D795">
        <v>568.51700000000005</v>
      </c>
      <c r="E795">
        <f t="shared" si="67"/>
        <v>0.70360553587826313</v>
      </c>
      <c r="F795">
        <v>568.70899999999995</v>
      </c>
      <c r="G795">
        <f t="shared" si="68"/>
        <v>0.71870453785687571</v>
      </c>
      <c r="H795">
        <v>568.71900000000005</v>
      </c>
    </row>
    <row r="796" spans="2:8" x14ac:dyDescent="0.25">
      <c r="B796">
        <v>1514</v>
      </c>
      <c r="C796">
        <f t="shared" si="69"/>
        <v>0.40612454434993922</v>
      </c>
      <c r="D796">
        <v>569.51700000000005</v>
      </c>
      <c r="E796">
        <f t="shared" si="67"/>
        <v>0.7036090718405873</v>
      </c>
      <c r="F796">
        <v>569.70899999999995</v>
      </c>
      <c r="G796">
        <f t="shared" si="68"/>
        <v>0.71870473293006443</v>
      </c>
      <c r="H796">
        <v>569.71900000000005</v>
      </c>
    </row>
    <row r="797" spans="2:8" x14ac:dyDescent="0.25">
      <c r="B797">
        <v>1515</v>
      </c>
      <c r="C797">
        <f t="shared" si="69"/>
        <v>0.40619186399514273</v>
      </c>
      <c r="D797">
        <v>570.51700000000005</v>
      </c>
      <c r="E797">
        <f t="shared" si="67"/>
        <v>0.70361260317044416</v>
      </c>
      <c r="F797">
        <v>570.70899999999995</v>
      </c>
      <c r="G797">
        <f t="shared" si="68"/>
        <v>0.71870492774583628</v>
      </c>
      <c r="H797">
        <v>570.71900000000005</v>
      </c>
    </row>
    <row r="798" spans="2:8" x14ac:dyDescent="0.25">
      <c r="B798">
        <v>1516</v>
      </c>
      <c r="C798">
        <f t="shared" si="69"/>
        <v>0.40625910194174758</v>
      </c>
      <c r="D798">
        <v>571.51700000000005</v>
      </c>
      <c r="E798">
        <f t="shared" si="67"/>
        <v>0.70361612987693123</v>
      </c>
      <c r="F798">
        <v>571.70899999999995</v>
      </c>
      <c r="G798">
        <f t="shared" si="68"/>
        <v>0.71870512230470074</v>
      </c>
      <c r="H798">
        <v>571.71900000000005</v>
      </c>
    </row>
    <row r="799" spans="2:8" x14ac:dyDescent="0.25">
      <c r="B799">
        <v>1517</v>
      </c>
      <c r="C799">
        <f t="shared" si="69"/>
        <v>0.40632625833838693</v>
      </c>
      <c r="D799">
        <v>572.51700000000005</v>
      </c>
      <c r="E799">
        <f t="shared" si="67"/>
        <v>0.70361965196912202</v>
      </c>
      <c r="F799">
        <v>572.70899999999995</v>
      </c>
      <c r="G799">
        <f t="shared" si="68"/>
        <v>0.71870531660716563</v>
      </c>
      <c r="H799">
        <v>572.71900000000005</v>
      </c>
    </row>
    <row r="800" spans="2:8" x14ac:dyDescent="0.25">
      <c r="B800">
        <v>1518</v>
      </c>
      <c r="C800">
        <f t="shared" si="69"/>
        <v>0.40639333333333333</v>
      </c>
      <c r="D800">
        <v>573.51700000000005</v>
      </c>
      <c r="E800">
        <f t="shared" si="67"/>
        <v>0.70362316945606695</v>
      </c>
      <c r="F800">
        <v>573.70899999999995</v>
      </c>
      <c r="G800">
        <f t="shared" si="68"/>
        <v>0.71870551065373733</v>
      </c>
      <c r="H800">
        <v>573.71900000000005</v>
      </c>
    </row>
    <row r="801" spans="2:8" x14ac:dyDescent="0.25">
      <c r="B801">
        <v>1519</v>
      </c>
      <c r="C801">
        <f t="shared" si="69"/>
        <v>0.4064603270745003</v>
      </c>
      <c r="D801">
        <v>574.51700000000005</v>
      </c>
      <c r="E801">
        <f t="shared" si="67"/>
        <v>0.70362668234679215</v>
      </c>
      <c r="F801">
        <v>574.70899999999995</v>
      </c>
      <c r="G801">
        <f t="shared" si="68"/>
        <v>0.71870570444492121</v>
      </c>
      <c r="H801">
        <v>574.71900000000005</v>
      </c>
    </row>
    <row r="802" spans="2:8" x14ac:dyDescent="0.25">
      <c r="B802">
        <v>1520</v>
      </c>
      <c r="C802">
        <f t="shared" si="69"/>
        <v>0.4065272397094431</v>
      </c>
      <c r="D802">
        <v>575.51700000000005</v>
      </c>
      <c r="E802">
        <f t="shared" si="67"/>
        <v>0.7036301906503003</v>
      </c>
      <c r="F802">
        <v>575.70899999999995</v>
      </c>
      <c r="G802">
        <f t="shared" si="68"/>
        <v>0.71870589798122075</v>
      </c>
      <c r="H802">
        <v>575.71900000000005</v>
      </c>
    </row>
    <row r="803" spans="2:8" x14ac:dyDescent="0.25">
      <c r="B803">
        <v>1521</v>
      </c>
      <c r="C803">
        <f t="shared" si="69"/>
        <v>0.40659407138535997</v>
      </c>
      <c r="D803">
        <v>576.51700000000005</v>
      </c>
      <c r="E803">
        <f t="shared" si="67"/>
        <v>0.70363369437557088</v>
      </c>
      <c r="F803">
        <v>576.70899999999995</v>
      </c>
      <c r="G803">
        <f t="shared" si="68"/>
        <v>0.71870609126313889</v>
      </c>
      <c r="H803">
        <v>576.71900000000005</v>
      </c>
    </row>
    <row r="804" spans="2:8" x14ac:dyDescent="0.25">
      <c r="B804">
        <v>1522</v>
      </c>
      <c r="C804">
        <f t="shared" si="69"/>
        <v>0.40666082224909317</v>
      </c>
      <c r="D804">
        <v>577.51700000000005</v>
      </c>
      <c r="E804">
        <f t="shared" ref="E804:E867" si="70">B804*0.709/(11.6+B804)</f>
        <v>0.70363719353155973</v>
      </c>
      <c r="F804">
        <v>577.70899999999995</v>
      </c>
      <c r="G804">
        <f t="shared" ref="G804:G867" si="71">0.719*B804/(B804+0.622)</f>
        <v>0.71870628429117667</v>
      </c>
      <c r="H804">
        <v>577.71900000000005</v>
      </c>
    </row>
    <row r="805" spans="2:8" x14ac:dyDescent="0.25">
      <c r="B805">
        <v>1523</v>
      </c>
      <c r="C805">
        <f t="shared" si="69"/>
        <v>0.40672749244712991</v>
      </c>
      <c r="D805">
        <v>578.51700000000005</v>
      </c>
      <c r="E805">
        <f t="shared" si="70"/>
        <v>0.70364068812719938</v>
      </c>
      <c r="F805">
        <v>578.70899999999995</v>
      </c>
      <c r="G805">
        <f t="shared" si="71"/>
        <v>0.7187064770658339</v>
      </c>
      <c r="H805">
        <v>578.71900000000005</v>
      </c>
    </row>
    <row r="806" spans="2:8" x14ac:dyDescent="0.25">
      <c r="B806">
        <v>1524</v>
      </c>
      <c r="C806">
        <f t="shared" si="69"/>
        <v>0.40679408212560392</v>
      </c>
      <c r="D806">
        <v>579.51700000000005</v>
      </c>
      <c r="E806">
        <f t="shared" si="70"/>
        <v>0.70364417817139879</v>
      </c>
      <c r="F806">
        <v>579.70899999999995</v>
      </c>
      <c r="G806">
        <f t="shared" si="71"/>
        <v>0.71870666958760909</v>
      </c>
      <c r="H806">
        <v>579.71900000000005</v>
      </c>
    </row>
    <row r="807" spans="2:8" x14ac:dyDescent="0.25">
      <c r="B807">
        <v>1525</v>
      </c>
      <c r="C807">
        <f t="shared" ref="C807:C870" si="72">(B807-221)*0.517/(132+B807)</f>
        <v>0.40686059143029574</v>
      </c>
      <c r="D807">
        <v>580.51700000000005</v>
      </c>
      <c r="E807">
        <f t="shared" si="70"/>
        <v>0.70364766367304432</v>
      </c>
      <c r="F807">
        <v>580.70899999999995</v>
      </c>
      <c r="G807">
        <f t="shared" si="71"/>
        <v>0.71870686185699983</v>
      </c>
      <c r="H807">
        <v>580.71900000000005</v>
      </c>
    </row>
    <row r="808" spans="2:8" x14ac:dyDescent="0.25">
      <c r="B808">
        <v>1526</v>
      </c>
      <c r="C808">
        <f t="shared" si="72"/>
        <v>0.40692702050663454</v>
      </c>
      <c r="D808">
        <v>581.51700000000005</v>
      </c>
      <c r="E808">
        <f t="shared" si="70"/>
        <v>0.70365114464099898</v>
      </c>
      <c r="F808">
        <v>581.70899999999995</v>
      </c>
      <c r="G808">
        <f t="shared" si="71"/>
        <v>0.71870705387450196</v>
      </c>
      <c r="H808">
        <v>581.71900000000005</v>
      </c>
    </row>
    <row r="809" spans="2:8" x14ac:dyDescent="0.25">
      <c r="B809">
        <v>1527</v>
      </c>
      <c r="C809">
        <f t="shared" si="72"/>
        <v>0.40699336949969861</v>
      </c>
      <c r="D809">
        <v>582.51700000000005</v>
      </c>
      <c r="E809">
        <f t="shared" si="70"/>
        <v>0.70365462108410248</v>
      </c>
      <c r="F809">
        <v>582.70899999999995</v>
      </c>
      <c r="G809">
        <f t="shared" si="71"/>
        <v>0.71870724564061006</v>
      </c>
      <c r="H809">
        <v>582.71900000000005</v>
      </c>
    </row>
    <row r="810" spans="2:8" x14ac:dyDescent="0.25">
      <c r="B810">
        <v>1528</v>
      </c>
      <c r="C810">
        <f t="shared" si="72"/>
        <v>0.4070596385542169</v>
      </c>
      <c r="D810">
        <v>583.51700000000005</v>
      </c>
      <c r="E810">
        <f t="shared" si="70"/>
        <v>0.70365809301117166</v>
      </c>
      <c r="F810">
        <v>583.70899999999995</v>
      </c>
      <c r="G810">
        <f t="shared" si="71"/>
        <v>0.71870743715581742</v>
      </c>
      <c r="H810">
        <v>583.71900000000005</v>
      </c>
    </row>
    <row r="811" spans="2:8" x14ac:dyDescent="0.25">
      <c r="B811">
        <v>1529</v>
      </c>
      <c r="C811">
        <f t="shared" si="72"/>
        <v>0.40712582781456952</v>
      </c>
      <c r="D811">
        <v>584.51700000000005</v>
      </c>
      <c r="E811">
        <f t="shared" si="70"/>
        <v>0.70366156043100092</v>
      </c>
      <c r="F811">
        <v>584.70899999999995</v>
      </c>
      <c r="G811">
        <f t="shared" si="71"/>
        <v>0.7187076284206162</v>
      </c>
      <c r="H811">
        <v>584.71900000000005</v>
      </c>
    </row>
    <row r="812" spans="2:8" x14ac:dyDescent="0.25">
      <c r="B812">
        <v>1530</v>
      </c>
      <c r="C812">
        <f t="shared" si="72"/>
        <v>0.40719193742478943</v>
      </c>
      <c r="D812">
        <v>585.51700000000005</v>
      </c>
      <c r="E812">
        <f t="shared" si="70"/>
        <v>0.70366502335236125</v>
      </c>
      <c r="F812">
        <v>585.70899999999995</v>
      </c>
      <c r="G812">
        <f t="shared" si="71"/>
        <v>0.71870781943549744</v>
      </c>
      <c r="H812">
        <v>585.71900000000005</v>
      </c>
    </row>
    <row r="813" spans="2:8" x14ac:dyDescent="0.25">
      <c r="B813">
        <v>1531</v>
      </c>
      <c r="C813">
        <f t="shared" si="72"/>
        <v>0.4072579675285628</v>
      </c>
      <c r="D813">
        <v>586.51700000000005</v>
      </c>
      <c r="E813">
        <f t="shared" si="70"/>
        <v>0.7036684817840011</v>
      </c>
      <c r="F813">
        <v>586.70899999999995</v>
      </c>
      <c r="G813">
        <f t="shared" si="71"/>
        <v>0.71870801020095032</v>
      </c>
      <c r="H813">
        <v>586.71900000000005</v>
      </c>
    </row>
    <row r="814" spans="2:8" x14ac:dyDescent="0.25">
      <c r="B814">
        <v>1532</v>
      </c>
      <c r="C814">
        <f t="shared" si="72"/>
        <v>0.40732391826923081</v>
      </c>
      <c r="D814">
        <v>587.51700000000005</v>
      </c>
      <c r="E814">
        <f t="shared" si="70"/>
        <v>0.70367193573464626</v>
      </c>
      <c r="F814">
        <v>587.70899999999995</v>
      </c>
      <c r="G814">
        <f t="shared" si="71"/>
        <v>0.71870820071746322</v>
      </c>
      <c r="H814">
        <v>587.71900000000005</v>
      </c>
    </row>
    <row r="815" spans="2:8" x14ac:dyDescent="0.25">
      <c r="B815">
        <v>1533</v>
      </c>
      <c r="C815">
        <f t="shared" si="72"/>
        <v>0.40738978978978979</v>
      </c>
      <c r="D815">
        <v>588.51700000000005</v>
      </c>
      <c r="E815">
        <f t="shared" si="70"/>
        <v>0.7036753852130001</v>
      </c>
      <c r="F815">
        <v>588.70899999999995</v>
      </c>
      <c r="G815">
        <f t="shared" si="71"/>
        <v>0.71870839098552308</v>
      </c>
      <c r="H815">
        <v>588.71900000000005</v>
      </c>
    </row>
    <row r="816" spans="2:8" x14ac:dyDescent="0.25">
      <c r="B816">
        <v>1534</v>
      </c>
      <c r="C816">
        <f t="shared" si="72"/>
        <v>0.40745558223289319</v>
      </c>
      <c r="D816">
        <v>589.51700000000005</v>
      </c>
      <c r="E816">
        <f t="shared" si="70"/>
        <v>0.70367883022774336</v>
      </c>
      <c r="F816">
        <v>589.70899999999995</v>
      </c>
      <c r="G816">
        <f t="shared" si="71"/>
        <v>0.71870858100561563</v>
      </c>
      <c r="H816">
        <v>589.71900000000005</v>
      </c>
    </row>
    <row r="817" spans="2:8" x14ac:dyDescent="0.25">
      <c r="B817">
        <v>1535</v>
      </c>
      <c r="C817">
        <f t="shared" si="72"/>
        <v>0.40752129574085183</v>
      </c>
      <c r="D817">
        <v>590.51700000000005</v>
      </c>
      <c r="E817">
        <f t="shared" si="70"/>
        <v>0.70368227078753398</v>
      </c>
      <c r="F817">
        <v>590.70899999999995</v>
      </c>
      <c r="G817">
        <f t="shared" si="71"/>
        <v>0.71870877077822526</v>
      </c>
      <c r="H817">
        <v>590.71900000000005</v>
      </c>
    </row>
    <row r="818" spans="2:8" x14ac:dyDescent="0.25">
      <c r="B818">
        <v>1536</v>
      </c>
      <c r="C818">
        <f t="shared" si="72"/>
        <v>0.40758693045563549</v>
      </c>
      <c r="D818">
        <v>591.51700000000005</v>
      </c>
      <c r="E818">
        <f t="shared" si="70"/>
        <v>0.70368570690100796</v>
      </c>
      <c r="F818">
        <v>591.70899999999995</v>
      </c>
      <c r="G818">
        <f t="shared" si="71"/>
        <v>0.71870896030383524</v>
      </c>
      <c r="H818">
        <v>591.71900000000005</v>
      </c>
    </row>
    <row r="819" spans="2:8" x14ac:dyDescent="0.25">
      <c r="B819">
        <v>1537</v>
      </c>
      <c r="C819">
        <f t="shared" si="72"/>
        <v>0.40765248651887365</v>
      </c>
      <c r="D819">
        <v>592.51700000000005</v>
      </c>
      <c r="E819">
        <f t="shared" si="70"/>
        <v>0.70368913857677906</v>
      </c>
      <c r="F819">
        <v>592.70899999999995</v>
      </c>
      <c r="G819">
        <f t="shared" si="71"/>
        <v>0.71870914958292742</v>
      </c>
      <c r="H819">
        <v>592.71900000000005</v>
      </c>
    </row>
    <row r="820" spans="2:8" x14ac:dyDescent="0.25">
      <c r="B820">
        <v>1538</v>
      </c>
      <c r="C820">
        <f t="shared" si="72"/>
        <v>0.40771796407185629</v>
      </c>
      <c r="D820">
        <v>593.51700000000005</v>
      </c>
      <c r="E820">
        <f t="shared" si="70"/>
        <v>0.70369256582343831</v>
      </c>
      <c r="F820">
        <v>593.70899999999995</v>
      </c>
      <c r="G820">
        <f t="shared" si="71"/>
        <v>0.7187093386159823</v>
      </c>
      <c r="H820">
        <v>593.71900000000005</v>
      </c>
    </row>
    <row r="821" spans="2:8" x14ac:dyDescent="0.25">
      <c r="B821">
        <v>1539</v>
      </c>
      <c r="C821">
        <f t="shared" si="72"/>
        <v>0.40778336325553566</v>
      </c>
      <c r="D821">
        <v>594.51700000000005</v>
      </c>
      <c r="E821">
        <f t="shared" si="70"/>
        <v>0.70369598864955496</v>
      </c>
      <c r="F821">
        <v>594.70899999999995</v>
      </c>
      <c r="G821">
        <f t="shared" si="71"/>
        <v>0.71870952740347949</v>
      </c>
      <c r="H821">
        <v>594.71900000000005</v>
      </c>
    </row>
    <row r="822" spans="2:8" x14ac:dyDescent="0.25">
      <c r="B822">
        <v>1540</v>
      </c>
      <c r="C822">
        <f t="shared" si="72"/>
        <v>0.40784868421052634</v>
      </c>
      <c r="D822">
        <v>595.51700000000005</v>
      </c>
      <c r="E822">
        <f t="shared" si="70"/>
        <v>0.70369940706367617</v>
      </c>
      <c r="F822">
        <v>595.70899999999995</v>
      </c>
      <c r="G822">
        <f t="shared" si="71"/>
        <v>0.71870971594589717</v>
      </c>
      <c r="H822">
        <v>595.71900000000005</v>
      </c>
    </row>
    <row r="823" spans="2:8" x14ac:dyDescent="0.25">
      <c r="B823">
        <v>1541</v>
      </c>
      <c r="C823">
        <f t="shared" si="72"/>
        <v>0.40791392707710705</v>
      </c>
      <c r="D823">
        <v>596.51700000000005</v>
      </c>
      <c r="E823">
        <f t="shared" si="70"/>
        <v>0.70370282107432691</v>
      </c>
      <c r="F823">
        <v>596.70899999999995</v>
      </c>
      <c r="G823">
        <f t="shared" si="71"/>
        <v>0.71870990424371217</v>
      </c>
      <c r="H823">
        <v>596.71900000000005</v>
      </c>
    </row>
    <row r="824" spans="2:8" x14ac:dyDescent="0.25">
      <c r="B824">
        <v>1542</v>
      </c>
      <c r="C824">
        <f t="shared" si="72"/>
        <v>0.40797909199522103</v>
      </c>
      <c r="D824">
        <v>597.51700000000005</v>
      </c>
      <c r="E824">
        <f t="shared" si="70"/>
        <v>0.70370623069001037</v>
      </c>
      <c r="F824">
        <v>597.70899999999995</v>
      </c>
      <c r="G824">
        <f t="shared" si="71"/>
        <v>0.71871009229740002</v>
      </c>
      <c r="H824">
        <v>597.71900000000005</v>
      </c>
    </row>
    <row r="825" spans="2:8" x14ac:dyDescent="0.25">
      <c r="B825">
        <v>1543</v>
      </c>
      <c r="C825">
        <f t="shared" si="72"/>
        <v>0.40804417910447766</v>
      </c>
      <c r="D825">
        <v>598.51700000000005</v>
      </c>
      <c r="E825">
        <f t="shared" si="70"/>
        <v>0.70370963591920743</v>
      </c>
      <c r="F825">
        <v>598.70899999999995</v>
      </c>
      <c r="G825">
        <f t="shared" si="71"/>
        <v>0.71871028010743554</v>
      </c>
      <c r="H825">
        <v>598.71900000000005</v>
      </c>
    </row>
    <row r="826" spans="2:8" x14ac:dyDescent="0.25">
      <c r="B826">
        <v>1544</v>
      </c>
      <c r="C826">
        <f t="shared" si="72"/>
        <v>0.40810918854415273</v>
      </c>
      <c r="D826">
        <v>599.51700000000005</v>
      </c>
      <c r="E826">
        <f t="shared" si="70"/>
        <v>0.703713036770378</v>
      </c>
      <c r="F826">
        <v>599.70899999999995</v>
      </c>
      <c r="G826">
        <f t="shared" si="71"/>
        <v>0.71871046767429181</v>
      </c>
      <c r="H826">
        <v>599.71900000000005</v>
      </c>
    </row>
    <row r="827" spans="2:8" x14ac:dyDescent="0.25">
      <c r="B827">
        <v>1545</v>
      </c>
      <c r="C827">
        <f t="shared" si="72"/>
        <v>0.40817412045319024</v>
      </c>
      <c r="D827">
        <v>600.51700000000005</v>
      </c>
      <c r="E827">
        <f t="shared" si="70"/>
        <v>0.70371643325195943</v>
      </c>
      <c r="F827">
        <v>600.70899999999995</v>
      </c>
      <c r="G827">
        <f t="shared" si="71"/>
        <v>0.71871065499844078</v>
      </c>
      <c r="H827">
        <v>600.71900000000005</v>
      </c>
    </row>
    <row r="828" spans="2:8" x14ac:dyDescent="0.25">
      <c r="B828">
        <v>1546</v>
      </c>
      <c r="C828">
        <f t="shared" si="72"/>
        <v>0.40823897497020262</v>
      </c>
      <c r="D828">
        <v>601.51700000000005</v>
      </c>
      <c r="E828">
        <f t="shared" si="70"/>
        <v>0.70371982537236777</v>
      </c>
      <c r="F828">
        <v>601.70899999999995</v>
      </c>
      <c r="G828">
        <f t="shared" si="71"/>
        <v>0.71871084208035318</v>
      </c>
      <c r="H828">
        <v>601.71900000000005</v>
      </c>
    </row>
    <row r="829" spans="2:8" x14ac:dyDescent="0.25">
      <c r="B829">
        <v>1547</v>
      </c>
      <c r="C829">
        <f t="shared" si="72"/>
        <v>0.40830375223347232</v>
      </c>
      <c r="D829">
        <v>602.51700000000005</v>
      </c>
      <c r="E829">
        <f t="shared" si="70"/>
        <v>0.70372321313999742</v>
      </c>
      <c r="F829">
        <v>602.70899999999995</v>
      </c>
      <c r="G829">
        <f t="shared" si="71"/>
        <v>0.71871102892049854</v>
      </c>
      <c r="H829">
        <v>602.71900000000005</v>
      </c>
    </row>
    <row r="830" spans="2:8" x14ac:dyDescent="0.25">
      <c r="B830">
        <v>1548</v>
      </c>
      <c r="C830">
        <f t="shared" si="72"/>
        <v>0.40836845238095237</v>
      </c>
      <c r="D830">
        <v>603.51700000000005</v>
      </c>
      <c r="E830">
        <f t="shared" si="70"/>
        <v>0.70372659656322134</v>
      </c>
      <c r="F830">
        <v>603.70899999999995</v>
      </c>
      <c r="G830">
        <f t="shared" si="71"/>
        <v>0.71871121551934547</v>
      </c>
      <c r="H830">
        <v>603.71900000000005</v>
      </c>
    </row>
    <row r="831" spans="2:8" x14ac:dyDescent="0.25">
      <c r="B831">
        <v>1549</v>
      </c>
      <c r="C831">
        <f t="shared" si="72"/>
        <v>0.4084330755502677</v>
      </c>
      <c r="D831">
        <v>604.51700000000005</v>
      </c>
      <c r="E831">
        <f t="shared" si="70"/>
        <v>0.70372997565039086</v>
      </c>
      <c r="F831">
        <v>604.70899999999995</v>
      </c>
      <c r="G831">
        <f t="shared" si="71"/>
        <v>0.71871140187736104</v>
      </c>
      <c r="H831">
        <v>604.71900000000005</v>
      </c>
    </row>
    <row r="832" spans="2:8" x14ac:dyDescent="0.25">
      <c r="B832">
        <v>1550</v>
      </c>
      <c r="C832">
        <f t="shared" si="72"/>
        <v>0.40849762187871586</v>
      </c>
      <c r="D832">
        <v>605.51700000000005</v>
      </c>
      <c r="E832">
        <f t="shared" si="70"/>
        <v>0.70373335040983609</v>
      </c>
      <c r="F832">
        <v>605.70899999999995</v>
      </c>
      <c r="G832">
        <f t="shared" si="71"/>
        <v>0.718711587995011</v>
      </c>
      <c r="H832">
        <v>605.71900000000005</v>
      </c>
    </row>
    <row r="833" spans="2:8" x14ac:dyDescent="0.25">
      <c r="B833">
        <v>1551</v>
      </c>
      <c r="C833">
        <f t="shared" si="72"/>
        <v>0.408562091503268</v>
      </c>
      <c r="D833">
        <v>606.51700000000005</v>
      </c>
      <c r="E833">
        <f t="shared" si="70"/>
        <v>0.7037367208498656</v>
      </c>
      <c r="F833">
        <v>606.70899999999995</v>
      </c>
      <c r="G833">
        <f t="shared" si="71"/>
        <v>0.71871177387276008</v>
      </c>
      <c r="H833">
        <v>606.71900000000005</v>
      </c>
    </row>
    <row r="834" spans="2:8" x14ac:dyDescent="0.25">
      <c r="B834">
        <v>1552</v>
      </c>
      <c r="C834">
        <f t="shared" si="72"/>
        <v>0.4086264845605701</v>
      </c>
      <c r="D834">
        <v>607.51700000000005</v>
      </c>
      <c r="E834">
        <f t="shared" si="70"/>
        <v>0.703740086978767</v>
      </c>
      <c r="F834">
        <v>607.70899999999995</v>
      </c>
      <c r="G834">
        <f t="shared" si="71"/>
        <v>0.71871195951107214</v>
      </c>
      <c r="H834">
        <v>607.71900000000005</v>
      </c>
    </row>
    <row r="835" spans="2:8" x14ac:dyDescent="0.25">
      <c r="B835">
        <v>1553</v>
      </c>
      <c r="C835">
        <f t="shared" si="72"/>
        <v>0.40869080118694362</v>
      </c>
      <c r="D835">
        <v>608.51700000000005</v>
      </c>
      <c r="E835">
        <f t="shared" si="70"/>
        <v>0.70374344880480633</v>
      </c>
      <c r="F835">
        <v>608.70899999999995</v>
      </c>
      <c r="G835">
        <f t="shared" si="71"/>
        <v>0.71871214491040936</v>
      </c>
      <c r="H835">
        <v>608.71900000000005</v>
      </c>
    </row>
    <row r="836" spans="2:8" x14ac:dyDescent="0.25">
      <c r="B836">
        <v>1554</v>
      </c>
      <c r="C836">
        <f t="shared" si="72"/>
        <v>0.40875504151838676</v>
      </c>
      <c r="D836">
        <v>609.51700000000005</v>
      </c>
      <c r="E836">
        <f t="shared" si="70"/>
        <v>0.70374680633622888</v>
      </c>
      <c r="F836">
        <v>609.70899999999995</v>
      </c>
      <c r="G836">
        <f t="shared" si="71"/>
        <v>0.7187123300712327</v>
      </c>
      <c r="H836">
        <v>609.71900000000005</v>
      </c>
    </row>
    <row r="837" spans="2:8" x14ac:dyDescent="0.25">
      <c r="B837">
        <v>1555</v>
      </c>
      <c r="C837">
        <f t="shared" si="72"/>
        <v>0.408819205690575</v>
      </c>
      <c r="D837">
        <v>610.51700000000005</v>
      </c>
      <c r="E837">
        <f t="shared" si="70"/>
        <v>0.70375015958125875</v>
      </c>
      <c r="F837">
        <v>610.70899999999995</v>
      </c>
      <c r="G837">
        <f t="shared" si="71"/>
        <v>0.71871251499400224</v>
      </c>
      <c r="H837">
        <v>610.71900000000005</v>
      </c>
    </row>
    <row r="838" spans="2:8" x14ac:dyDescent="0.25">
      <c r="B838">
        <v>1556</v>
      </c>
      <c r="C838">
        <f t="shared" si="72"/>
        <v>0.40888329383886257</v>
      </c>
      <c r="D838">
        <v>611.51700000000005</v>
      </c>
      <c r="E838">
        <f t="shared" si="70"/>
        <v>0.70375350854809904</v>
      </c>
      <c r="F838">
        <v>611.70899999999995</v>
      </c>
      <c r="G838">
        <f t="shared" si="71"/>
        <v>0.71871269967917695</v>
      </c>
      <c r="H838">
        <v>611.71900000000005</v>
      </c>
    </row>
    <row r="839" spans="2:8" x14ac:dyDescent="0.25">
      <c r="B839">
        <v>1557</v>
      </c>
      <c r="C839">
        <f t="shared" si="72"/>
        <v>0.408947306098283</v>
      </c>
      <c r="D839">
        <v>612.51700000000005</v>
      </c>
      <c r="E839">
        <f t="shared" si="70"/>
        <v>0.70375685324493187</v>
      </c>
      <c r="F839">
        <v>612.70899999999995</v>
      </c>
      <c r="G839">
        <f t="shared" si="71"/>
        <v>0.71871288412721435</v>
      </c>
      <c r="H839">
        <v>612.71900000000005</v>
      </c>
    </row>
    <row r="840" spans="2:8" x14ac:dyDescent="0.25">
      <c r="B840">
        <v>1558</v>
      </c>
      <c r="C840">
        <f t="shared" si="72"/>
        <v>0.40901124260355032</v>
      </c>
      <c r="D840">
        <v>613.51700000000005</v>
      </c>
      <c r="E840">
        <f t="shared" si="70"/>
        <v>0.70376019367991838</v>
      </c>
      <c r="F840">
        <v>613.70899999999995</v>
      </c>
      <c r="G840">
        <f t="shared" si="71"/>
        <v>0.71871306833857085</v>
      </c>
      <c r="H840">
        <v>613.71900000000005</v>
      </c>
    </row>
    <row r="841" spans="2:8" x14ac:dyDescent="0.25">
      <c r="B841">
        <v>1559</v>
      </c>
      <c r="C841">
        <f t="shared" si="72"/>
        <v>0.40907510348905973</v>
      </c>
      <c r="D841">
        <v>614.51700000000005</v>
      </c>
      <c r="E841">
        <f t="shared" si="70"/>
        <v>0.7037635298611995</v>
      </c>
      <c r="F841">
        <v>614.70899999999995</v>
      </c>
      <c r="G841">
        <f t="shared" si="71"/>
        <v>0.71871325231370164</v>
      </c>
      <c r="H841">
        <v>614.71900000000005</v>
      </c>
    </row>
    <row r="842" spans="2:8" x14ac:dyDescent="0.25">
      <c r="B842">
        <v>1560</v>
      </c>
      <c r="C842">
        <f t="shared" si="72"/>
        <v>0.40913888888888889</v>
      </c>
      <c r="D842">
        <v>615.51700000000005</v>
      </c>
      <c r="E842">
        <f t="shared" si="70"/>
        <v>0.70376686179689485</v>
      </c>
      <c r="F842">
        <v>615.70899999999995</v>
      </c>
      <c r="G842">
        <f t="shared" si="71"/>
        <v>0.71871343605306082</v>
      </c>
      <c r="H842">
        <v>615.71900000000005</v>
      </c>
    </row>
    <row r="843" spans="2:8" x14ac:dyDescent="0.25">
      <c r="B843">
        <v>1561</v>
      </c>
      <c r="C843">
        <f t="shared" si="72"/>
        <v>0.40920259893679856</v>
      </c>
      <c r="D843">
        <v>616.51700000000005</v>
      </c>
      <c r="E843">
        <f t="shared" si="70"/>
        <v>0.70377018949510373</v>
      </c>
      <c r="F843">
        <v>616.70899999999995</v>
      </c>
      <c r="G843">
        <f t="shared" si="71"/>
        <v>0.71871361955710145</v>
      </c>
      <c r="H843">
        <v>616.71900000000005</v>
      </c>
    </row>
    <row r="844" spans="2:8" x14ac:dyDescent="0.25">
      <c r="B844">
        <v>1562</v>
      </c>
      <c r="C844">
        <f t="shared" si="72"/>
        <v>0.40926623376623378</v>
      </c>
      <c r="D844">
        <v>617.51700000000005</v>
      </c>
      <c r="E844">
        <f t="shared" si="70"/>
        <v>0.70377351296390434</v>
      </c>
      <c r="F844">
        <v>617.70899999999995</v>
      </c>
      <c r="G844">
        <f t="shared" si="71"/>
        <v>0.71871380282627528</v>
      </c>
      <c r="H844">
        <v>617.71900000000005</v>
      </c>
    </row>
    <row r="845" spans="2:8" x14ac:dyDescent="0.25">
      <c r="B845">
        <v>1563</v>
      </c>
      <c r="C845">
        <f t="shared" si="72"/>
        <v>0.40932979351032445</v>
      </c>
      <c r="D845">
        <v>618.51700000000005</v>
      </c>
      <c r="E845">
        <f t="shared" si="70"/>
        <v>0.70377683221135523</v>
      </c>
      <c r="F845">
        <v>618.70899999999995</v>
      </c>
      <c r="G845">
        <f t="shared" si="71"/>
        <v>0.71871398586103286</v>
      </c>
      <c r="H845">
        <v>618.71900000000005</v>
      </c>
    </row>
    <row r="846" spans="2:8" x14ac:dyDescent="0.25">
      <c r="B846">
        <v>1564</v>
      </c>
      <c r="C846">
        <f t="shared" si="72"/>
        <v>0.40939327830188682</v>
      </c>
      <c r="D846">
        <v>619.51700000000005</v>
      </c>
      <c r="E846">
        <f t="shared" si="70"/>
        <v>0.70378014724549376</v>
      </c>
      <c r="F846">
        <v>619.70899999999995</v>
      </c>
      <c r="G846">
        <f t="shared" si="71"/>
        <v>0.71871416866182358</v>
      </c>
      <c r="H846">
        <v>619.71900000000005</v>
      </c>
    </row>
    <row r="847" spans="2:8" x14ac:dyDescent="0.25">
      <c r="B847">
        <v>1565</v>
      </c>
      <c r="C847">
        <f t="shared" si="72"/>
        <v>0.40945668827342374</v>
      </c>
      <c r="D847">
        <v>620.51700000000005</v>
      </c>
      <c r="E847">
        <f t="shared" si="70"/>
        <v>0.70378345807433729</v>
      </c>
      <c r="F847">
        <v>620.70899999999995</v>
      </c>
      <c r="G847">
        <f t="shared" si="71"/>
        <v>0.7187143512290961</v>
      </c>
      <c r="H847">
        <v>620.71900000000005</v>
      </c>
    </row>
    <row r="848" spans="2:8" x14ac:dyDescent="0.25">
      <c r="B848">
        <v>1566</v>
      </c>
      <c r="C848">
        <f t="shared" si="72"/>
        <v>0.40952002355712602</v>
      </c>
      <c r="D848">
        <v>621.51700000000005</v>
      </c>
      <c r="E848">
        <f t="shared" si="70"/>
        <v>0.70378676470588231</v>
      </c>
      <c r="F848">
        <v>621.70899999999995</v>
      </c>
      <c r="G848">
        <f t="shared" si="71"/>
        <v>0.71871453356329729</v>
      </c>
      <c r="H848">
        <v>621.71900000000005</v>
      </c>
    </row>
    <row r="849" spans="2:8" x14ac:dyDescent="0.25">
      <c r="B849">
        <v>1567</v>
      </c>
      <c r="C849">
        <f t="shared" si="72"/>
        <v>0.40958328428487351</v>
      </c>
      <c r="D849">
        <v>622.51700000000005</v>
      </c>
      <c r="E849">
        <f t="shared" si="70"/>
        <v>0.70379006714810588</v>
      </c>
      <c r="F849">
        <v>622.70899999999995</v>
      </c>
      <c r="G849">
        <f t="shared" si="71"/>
        <v>0.71871471566487322</v>
      </c>
      <c r="H849">
        <v>622.71900000000005</v>
      </c>
    </row>
    <row r="850" spans="2:8" x14ac:dyDescent="0.25">
      <c r="B850">
        <v>1568</v>
      </c>
      <c r="C850">
        <f t="shared" si="72"/>
        <v>0.40964647058823528</v>
      </c>
      <c r="D850">
        <v>623.51700000000005</v>
      </c>
      <c r="E850">
        <f t="shared" si="70"/>
        <v>0.70379336540896431</v>
      </c>
      <c r="F850">
        <v>623.70899999999995</v>
      </c>
      <c r="G850">
        <f t="shared" si="71"/>
        <v>0.71871489753426898</v>
      </c>
      <c r="H850">
        <v>623.71900000000005</v>
      </c>
    </row>
    <row r="851" spans="2:8" x14ac:dyDescent="0.25">
      <c r="B851">
        <v>1569</v>
      </c>
      <c r="C851">
        <f t="shared" si="72"/>
        <v>0.40970958259847151</v>
      </c>
      <c r="D851">
        <v>624.51700000000005</v>
      </c>
      <c r="E851">
        <f t="shared" si="70"/>
        <v>0.70379665949639381</v>
      </c>
      <c r="F851">
        <v>624.70899999999995</v>
      </c>
      <c r="G851">
        <f t="shared" si="71"/>
        <v>0.7187150791719279</v>
      </c>
      <c r="H851">
        <v>624.71900000000005</v>
      </c>
    </row>
    <row r="852" spans="2:8" x14ac:dyDescent="0.25">
      <c r="B852">
        <v>1570</v>
      </c>
      <c r="C852">
        <f t="shared" si="72"/>
        <v>0.40977262044653351</v>
      </c>
      <c r="D852">
        <v>625.51700000000005</v>
      </c>
      <c r="E852">
        <f t="shared" si="70"/>
        <v>0.70379994941831059</v>
      </c>
      <c r="F852">
        <v>625.70899999999995</v>
      </c>
      <c r="G852">
        <f t="shared" si="71"/>
        <v>0.71871526057829316</v>
      </c>
      <c r="H852">
        <v>625.71900000000005</v>
      </c>
    </row>
    <row r="853" spans="2:8" x14ac:dyDescent="0.25">
      <c r="B853">
        <v>1571</v>
      </c>
      <c r="C853">
        <f t="shared" si="72"/>
        <v>0.40983558426306521</v>
      </c>
      <c r="D853">
        <v>626.51700000000005</v>
      </c>
      <c r="E853">
        <f t="shared" si="70"/>
        <v>0.7038032351826109</v>
      </c>
      <c r="F853">
        <v>626.70899999999995</v>
      </c>
      <c r="G853">
        <f t="shared" si="71"/>
        <v>0.71871544175380586</v>
      </c>
      <c r="H853">
        <v>626.71900000000005</v>
      </c>
    </row>
    <row r="854" spans="2:8" x14ac:dyDescent="0.25">
      <c r="B854">
        <v>1572</v>
      </c>
      <c r="C854">
        <f t="shared" si="72"/>
        <v>0.40989847417840375</v>
      </c>
      <c r="D854">
        <v>627.51700000000005</v>
      </c>
      <c r="E854">
        <f t="shared" si="70"/>
        <v>0.70380651679717099</v>
      </c>
      <c r="F854">
        <v>627.70899999999995</v>
      </c>
      <c r="G854">
        <f t="shared" si="71"/>
        <v>0.71871562269890665</v>
      </c>
      <c r="H854">
        <v>627.71900000000005</v>
      </c>
    </row>
    <row r="855" spans="2:8" x14ac:dyDescent="0.25">
      <c r="B855">
        <v>1573</v>
      </c>
      <c r="C855">
        <f t="shared" si="72"/>
        <v>0.40996129032258066</v>
      </c>
      <c r="D855">
        <v>628.51700000000005</v>
      </c>
      <c r="E855">
        <f t="shared" si="70"/>
        <v>0.70380979426984724</v>
      </c>
      <c r="F855">
        <v>628.70899999999995</v>
      </c>
      <c r="G855">
        <f t="shared" si="71"/>
        <v>0.71871580341403452</v>
      </c>
      <c r="H855">
        <v>628.71900000000005</v>
      </c>
    </row>
    <row r="856" spans="2:8" x14ac:dyDescent="0.25">
      <c r="B856">
        <v>1574</v>
      </c>
      <c r="C856">
        <f t="shared" si="72"/>
        <v>0.4100240328253224</v>
      </c>
      <c r="D856">
        <v>629.51700000000005</v>
      </c>
      <c r="E856">
        <f t="shared" si="70"/>
        <v>0.70381306760847628</v>
      </c>
      <c r="F856">
        <v>629.70899999999995</v>
      </c>
      <c r="G856">
        <f t="shared" si="71"/>
        <v>0.71871598389962787</v>
      </c>
      <c r="H856">
        <v>629.71900000000005</v>
      </c>
    </row>
    <row r="857" spans="2:8" x14ac:dyDescent="0.25">
      <c r="B857">
        <v>1575</v>
      </c>
      <c r="C857">
        <f t="shared" si="72"/>
        <v>0.41008670181605156</v>
      </c>
      <c r="D857">
        <v>630.51700000000005</v>
      </c>
      <c r="E857">
        <f t="shared" si="70"/>
        <v>0.70381633682087485</v>
      </c>
      <c r="F857">
        <v>630.70899999999995</v>
      </c>
      <c r="G857">
        <f t="shared" si="71"/>
        <v>0.71871616415612372</v>
      </c>
      <c r="H857">
        <v>630.71900000000005</v>
      </c>
    </row>
    <row r="858" spans="2:8" x14ac:dyDescent="0.25">
      <c r="B858">
        <v>1576</v>
      </c>
      <c r="C858">
        <f t="shared" si="72"/>
        <v>0.41014929742388756</v>
      </c>
      <c r="D858">
        <v>631.51700000000005</v>
      </c>
      <c r="E858">
        <f t="shared" si="70"/>
        <v>0.70381960191484005</v>
      </c>
      <c r="F858">
        <v>631.70899999999995</v>
      </c>
      <c r="G858">
        <f t="shared" si="71"/>
        <v>0.7187163441839578</v>
      </c>
      <c r="H858">
        <v>631.71900000000005</v>
      </c>
    </row>
    <row r="859" spans="2:8" x14ac:dyDescent="0.25">
      <c r="B859">
        <v>1577</v>
      </c>
      <c r="C859">
        <f t="shared" si="72"/>
        <v>0.41021181977764776</v>
      </c>
      <c r="D859">
        <v>632.51700000000005</v>
      </c>
      <c r="E859">
        <f t="shared" si="70"/>
        <v>0.70382286289814922</v>
      </c>
      <c r="F859">
        <v>632.70899999999995</v>
      </c>
      <c r="G859">
        <f t="shared" si="71"/>
        <v>0.71871652398356511</v>
      </c>
      <c r="H859">
        <v>632.71900000000005</v>
      </c>
    </row>
    <row r="860" spans="2:8" x14ac:dyDescent="0.25">
      <c r="B860">
        <v>1578</v>
      </c>
      <c r="C860">
        <f t="shared" si="72"/>
        <v>0.41027426900584801</v>
      </c>
      <c r="D860">
        <v>633.51700000000005</v>
      </c>
      <c r="E860">
        <f t="shared" si="70"/>
        <v>0.70382611977856058</v>
      </c>
      <c r="F860">
        <v>633.70899999999995</v>
      </c>
      <c r="G860">
        <f t="shared" si="71"/>
        <v>0.7187167035553792</v>
      </c>
      <c r="H860">
        <v>633.71900000000005</v>
      </c>
    </row>
    <row r="861" spans="2:8" x14ac:dyDescent="0.25">
      <c r="B861">
        <v>1579</v>
      </c>
      <c r="C861">
        <f t="shared" si="72"/>
        <v>0.41033664523670371</v>
      </c>
      <c r="D861">
        <v>634.51700000000005</v>
      </c>
      <c r="E861">
        <f t="shared" si="70"/>
        <v>0.70382937256381239</v>
      </c>
      <c r="F861">
        <v>634.70899999999995</v>
      </c>
      <c r="G861">
        <f t="shared" si="71"/>
        <v>0.71871688289983293</v>
      </c>
      <c r="H861">
        <v>634.71900000000005</v>
      </c>
    </row>
    <row r="862" spans="2:8" x14ac:dyDescent="0.25">
      <c r="B862">
        <v>1580</v>
      </c>
      <c r="C862">
        <f t="shared" si="72"/>
        <v>0.41039894859813086</v>
      </c>
      <c r="D862">
        <v>635.51700000000005</v>
      </c>
      <c r="E862">
        <f t="shared" si="70"/>
        <v>0.7038326212616236</v>
      </c>
      <c r="F862">
        <v>635.70899999999995</v>
      </c>
      <c r="G862">
        <f t="shared" si="71"/>
        <v>0.71871706201735763</v>
      </c>
      <c r="H862">
        <v>635.71900000000005</v>
      </c>
    </row>
    <row r="863" spans="2:8" x14ac:dyDescent="0.25">
      <c r="B863">
        <v>1581</v>
      </c>
      <c r="C863">
        <f t="shared" si="72"/>
        <v>0.41046117921774666</v>
      </c>
      <c r="D863">
        <v>636.51700000000005</v>
      </c>
      <c r="E863">
        <f t="shared" si="70"/>
        <v>0.70383586587969349</v>
      </c>
      <c r="F863">
        <v>636.70899999999995</v>
      </c>
      <c r="G863">
        <f t="shared" si="71"/>
        <v>0.71871724090838396</v>
      </c>
      <c r="H863">
        <v>636.71900000000005</v>
      </c>
    </row>
    <row r="864" spans="2:8" x14ac:dyDescent="0.25">
      <c r="B864">
        <v>1582</v>
      </c>
      <c r="C864">
        <f t="shared" si="72"/>
        <v>0.41052333722287049</v>
      </c>
      <c r="D864">
        <v>637.51700000000005</v>
      </c>
      <c r="E864">
        <f t="shared" si="70"/>
        <v>0.7038391064257028</v>
      </c>
      <c r="F864">
        <v>637.70899999999995</v>
      </c>
      <c r="G864">
        <f t="shared" si="71"/>
        <v>0.71871741957334079</v>
      </c>
      <c r="H864">
        <v>637.71900000000005</v>
      </c>
    </row>
    <row r="865" spans="2:8" x14ac:dyDescent="0.25">
      <c r="B865">
        <v>1583</v>
      </c>
      <c r="C865">
        <f t="shared" si="72"/>
        <v>0.41058542274052479</v>
      </c>
      <c r="D865">
        <v>638.51700000000005</v>
      </c>
      <c r="E865">
        <f t="shared" si="70"/>
        <v>0.70384234290731218</v>
      </c>
      <c r="F865">
        <v>638.70899999999995</v>
      </c>
      <c r="G865">
        <f t="shared" si="71"/>
        <v>0.718717598012657</v>
      </c>
      <c r="H865">
        <v>638.71900000000005</v>
      </c>
    </row>
    <row r="866" spans="2:8" x14ac:dyDescent="0.25">
      <c r="B866">
        <v>1584</v>
      </c>
      <c r="C866">
        <f t="shared" si="72"/>
        <v>0.41064743589743591</v>
      </c>
      <c r="D866">
        <v>639.51700000000005</v>
      </c>
      <c r="E866">
        <f t="shared" si="70"/>
        <v>0.70384557533216352</v>
      </c>
      <c r="F866">
        <v>639.70899999999995</v>
      </c>
      <c r="G866">
        <f t="shared" si="71"/>
        <v>0.71871777622675936</v>
      </c>
      <c r="H866">
        <v>639.71900000000005</v>
      </c>
    </row>
    <row r="867" spans="2:8" x14ac:dyDescent="0.25">
      <c r="B867">
        <v>1585</v>
      </c>
      <c r="C867">
        <f t="shared" si="72"/>
        <v>0.41070937682003494</v>
      </c>
      <c r="D867">
        <v>640.51700000000005</v>
      </c>
      <c r="E867">
        <f t="shared" si="70"/>
        <v>0.70384880370787917</v>
      </c>
      <c r="F867">
        <v>640.70899999999995</v>
      </c>
      <c r="G867">
        <f t="shared" si="71"/>
        <v>0.71871795421607421</v>
      </c>
      <c r="H867">
        <v>640.71900000000005</v>
      </c>
    </row>
    <row r="868" spans="2:8" x14ac:dyDescent="0.25">
      <c r="B868">
        <v>1586</v>
      </c>
      <c r="C868">
        <f t="shared" si="72"/>
        <v>0.41077124563445871</v>
      </c>
      <c r="D868">
        <v>641.51700000000005</v>
      </c>
      <c r="E868">
        <f t="shared" ref="E868:E931" si="73">B868*0.709/(11.6+B868)</f>
        <v>0.70385202804206304</v>
      </c>
      <c r="F868">
        <v>641.70899999999995</v>
      </c>
      <c r="G868">
        <f t="shared" ref="G868:G931" si="74">0.719*B868/(B868+0.622)</f>
        <v>0.71871813198102641</v>
      </c>
      <c r="H868">
        <v>641.71900000000005</v>
      </c>
    </row>
    <row r="869" spans="2:8" x14ac:dyDescent="0.25">
      <c r="B869">
        <v>1587</v>
      </c>
      <c r="C869">
        <f t="shared" si="72"/>
        <v>0.41083304246655034</v>
      </c>
      <c r="D869">
        <v>642.51700000000005</v>
      </c>
      <c r="E869">
        <f t="shared" si="73"/>
        <v>0.70385524834229951</v>
      </c>
      <c r="F869">
        <v>642.70899999999995</v>
      </c>
      <c r="G869">
        <f t="shared" si="74"/>
        <v>0.71871830952203974</v>
      </c>
      <c r="H869">
        <v>642.71900000000005</v>
      </c>
    </row>
    <row r="870" spans="2:8" x14ac:dyDescent="0.25">
      <c r="B870">
        <v>1588</v>
      </c>
      <c r="C870">
        <f t="shared" si="72"/>
        <v>0.41089476744186049</v>
      </c>
      <c r="D870">
        <v>643.51700000000005</v>
      </c>
      <c r="E870">
        <f t="shared" si="73"/>
        <v>0.70385846461615409</v>
      </c>
      <c r="F870">
        <v>643.70899999999995</v>
      </c>
      <c r="G870">
        <f t="shared" si="74"/>
        <v>0.71871848683953754</v>
      </c>
      <c r="H870">
        <v>643.71900000000005</v>
      </c>
    </row>
    <row r="871" spans="2:8" x14ac:dyDescent="0.25">
      <c r="B871">
        <v>1589</v>
      </c>
      <c r="C871">
        <f t="shared" ref="C871:C934" si="75">(B871-221)*0.517/(132+B871)</f>
        <v>0.41095642068564786</v>
      </c>
      <c r="D871">
        <v>644.51700000000005</v>
      </c>
      <c r="E871">
        <f t="shared" si="73"/>
        <v>0.70386167687117329</v>
      </c>
      <c r="F871">
        <v>644.70899999999995</v>
      </c>
      <c r="G871">
        <f t="shared" si="74"/>
        <v>0.71871866393394146</v>
      </c>
      <c r="H871">
        <v>644.71900000000005</v>
      </c>
    </row>
    <row r="872" spans="2:8" x14ac:dyDescent="0.25">
      <c r="B872">
        <v>1590</v>
      </c>
      <c r="C872">
        <f t="shared" si="75"/>
        <v>0.41101800232288038</v>
      </c>
      <c r="D872">
        <v>645.51700000000005</v>
      </c>
      <c r="E872">
        <f t="shared" si="73"/>
        <v>0.7038648851148851</v>
      </c>
      <c r="F872">
        <v>645.70899999999995</v>
      </c>
      <c r="G872">
        <f t="shared" si="74"/>
        <v>0.71871884080567228</v>
      </c>
      <c r="H872">
        <v>645.71900000000005</v>
      </c>
    </row>
    <row r="873" spans="2:8" x14ac:dyDescent="0.25">
      <c r="B873">
        <v>1591</v>
      </c>
      <c r="C873">
        <f t="shared" si="75"/>
        <v>0.41107951247823565</v>
      </c>
      <c r="D873">
        <v>646.51700000000005</v>
      </c>
      <c r="E873">
        <f t="shared" si="73"/>
        <v>0.7038680893547985</v>
      </c>
      <c r="F873">
        <v>646.70899999999995</v>
      </c>
      <c r="G873">
        <f t="shared" si="74"/>
        <v>0.71871901745514943</v>
      </c>
      <c r="H873">
        <v>646.71900000000005</v>
      </c>
    </row>
    <row r="874" spans="2:8" x14ac:dyDescent="0.25">
      <c r="B874">
        <v>1592</v>
      </c>
      <c r="C874">
        <f t="shared" si="75"/>
        <v>0.41114095127610212</v>
      </c>
      <c r="D874">
        <v>647.51700000000005</v>
      </c>
      <c r="E874">
        <f t="shared" si="73"/>
        <v>0.7038712895984035</v>
      </c>
      <c r="F874">
        <v>647.70899999999995</v>
      </c>
      <c r="G874">
        <f t="shared" si="74"/>
        <v>0.71871919388279193</v>
      </c>
      <c r="H874">
        <v>647.71900000000005</v>
      </c>
    </row>
    <row r="875" spans="2:8" x14ac:dyDescent="0.25">
      <c r="B875">
        <v>1593</v>
      </c>
      <c r="C875">
        <f t="shared" si="75"/>
        <v>0.41120231884057973</v>
      </c>
      <c r="D875">
        <v>648.51700000000005</v>
      </c>
      <c r="E875">
        <f t="shared" si="73"/>
        <v>0.70387448585317214</v>
      </c>
      <c r="F875">
        <v>648.70899999999995</v>
      </c>
      <c r="G875">
        <f t="shared" si="74"/>
        <v>0.71871937008901732</v>
      </c>
      <c r="H875">
        <v>648.71900000000005</v>
      </c>
    </row>
    <row r="876" spans="2:8" x14ac:dyDescent="0.25">
      <c r="B876">
        <v>1594</v>
      </c>
      <c r="C876">
        <f t="shared" si="75"/>
        <v>0.41126361529548089</v>
      </c>
      <c r="D876">
        <v>649.51700000000005</v>
      </c>
      <c r="E876">
        <f t="shared" si="73"/>
        <v>0.7038776781265571</v>
      </c>
      <c r="F876">
        <v>649.70899999999995</v>
      </c>
      <c r="G876">
        <f t="shared" si="74"/>
        <v>0.71871954607424204</v>
      </c>
      <c r="H876">
        <v>649.71900000000005</v>
      </c>
    </row>
    <row r="877" spans="2:8" x14ac:dyDescent="0.25">
      <c r="B877">
        <v>1595</v>
      </c>
      <c r="C877">
        <f t="shared" si="75"/>
        <v>0.41132484076433123</v>
      </c>
      <c r="D877">
        <v>650.51700000000005</v>
      </c>
      <c r="E877">
        <f t="shared" si="73"/>
        <v>0.70388086642599279</v>
      </c>
      <c r="F877">
        <v>650.70899999999995</v>
      </c>
      <c r="G877">
        <f t="shared" si="74"/>
        <v>0.71871972183888166</v>
      </c>
      <c r="H877">
        <v>650.71900000000005</v>
      </c>
    </row>
    <row r="878" spans="2:8" x14ac:dyDescent="0.25">
      <c r="B878">
        <v>1596</v>
      </c>
      <c r="C878">
        <f t="shared" si="75"/>
        <v>0.41138599537037035</v>
      </c>
      <c r="D878">
        <v>651.51700000000005</v>
      </c>
      <c r="E878">
        <f t="shared" si="73"/>
        <v>0.70388405075889515</v>
      </c>
      <c r="F878">
        <v>651.70899999999995</v>
      </c>
      <c r="G878">
        <f t="shared" si="74"/>
        <v>0.71871989738335051</v>
      </c>
      <c r="H878">
        <v>651.71900000000005</v>
      </c>
    </row>
    <row r="879" spans="2:8" x14ac:dyDescent="0.25">
      <c r="B879">
        <v>1597</v>
      </c>
      <c r="C879">
        <f t="shared" si="75"/>
        <v>0.41144707923655294</v>
      </c>
      <c r="D879">
        <v>652.51700000000005</v>
      </c>
      <c r="E879">
        <f t="shared" si="73"/>
        <v>0.70388723113266194</v>
      </c>
      <c r="F879">
        <v>652.70899999999995</v>
      </c>
      <c r="G879">
        <f t="shared" si="74"/>
        <v>0.71872007270806226</v>
      </c>
      <c r="H879">
        <v>652.71900000000005</v>
      </c>
    </row>
    <row r="880" spans="2:8" x14ac:dyDescent="0.25">
      <c r="B880">
        <v>1598</v>
      </c>
      <c r="C880">
        <f t="shared" si="75"/>
        <v>0.41150809248554915</v>
      </c>
      <c r="D880">
        <v>653.51700000000005</v>
      </c>
      <c r="E880">
        <f t="shared" si="73"/>
        <v>0.70389040755467203</v>
      </c>
      <c r="F880">
        <v>653.70899999999995</v>
      </c>
      <c r="G880">
        <f t="shared" si="74"/>
        <v>0.71872024781342925</v>
      </c>
      <c r="H880">
        <v>653.71900000000005</v>
      </c>
    </row>
    <row r="881" spans="2:8" x14ac:dyDescent="0.25">
      <c r="B881">
        <v>1599</v>
      </c>
      <c r="C881">
        <f t="shared" si="75"/>
        <v>0.41156903523974586</v>
      </c>
      <c r="D881">
        <v>654.51700000000005</v>
      </c>
      <c r="E881">
        <f t="shared" si="73"/>
        <v>0.70389358003228619</v>
      </c>
      <c r="F881">
        <v>654.70899999999995</v>
      </c>
      <c r="G881">
        <f t="shared" si="74"/>
        <v>0.7187204226998628</v>
      </c>
      <c r="H881">
        <v>654.71900000000005</v>
      </c>
    </row>
    <row r="882" spans="2:8" x14ac:dyDescent="0.25">
      <c r="B882">
        <v>1600</v>
      </c>
      <c r="C882">
        <f t="shared" si="75"/>
        <v>0.41162990762124713</v>
      </c>
      <c r="D882">
        <v>655.51700000000005</v>
      </c>
      <c r="E882">
        <f t="shared" si="73"/>
        <v>0.70389674857284679</v>
      </c>
      <c r="F882">
        <v>655.70899999999995</v>
      </c>
      <c r="G882">
        <f t="shared" si="74"/>
        <v>0.71872059736777316</v>
      </c>
      <c r="H882">
        <v>655.71900000000005</v>
      </c>
    </row>
    <row r="883" spans="2:8" x14ac:dyDescent="0.25">
      <c r="B883">
        <v>1601</v>
      </c>
      <c r="C883">
        <f t="shared" si="75"/>
        <v>0.41169070975187538</v>
      </c>
      <c r="D883">
        <v>656.51700000000005</v>
      </c>
      <c r="E883">
        <f t="shared" si="73"/>
        <v>0.70389991318367851</v>
      </c>
      <c r="F883">
        <v>656.70899999999995</v>
      </c>
      <c r="G883">
        <f t="shared" si="74"/>
        <v>0.71872077181756988</v>
      </c>
      <c r="H883">
        <v>656.71900000000005</v>
      </c>
    </row>
    <row r="884" spans="2:8" x14ac:dyDescent="0.25">
      <c r="B884">
        <v>1602</v>
      </c>
      <c r="C884">
        <f t="shared" si="75"/>
        <v>0.41175144175317185</v>
      </c>
      <c r="D884">
        <v>657.51700000000005</v>
      </c>
      <c r="E884">
        <f t="shared" si="73"/>
        <v>0.70390307387208728</v>
      </c>
      <c r="F884">
        <v>657.70899999999995</v>
      </c>
      <c r="G884">
        <f t="shared" si="74"/>
        <v>0.71872094604966108</v>
      </c>
      <c r="H884">
        <v>657.71900000000005</v>
      </c>
    </row>
    <row r="885" spans="2:8" x14ac:dyDescent="0.25">
      <c r="B885">
        <v>1603</v>
      </c>
      <c r="C885">
        <f t="shared" si="75"/>
        <v>0.41181210374639771</v>
      </c>
      <c r="D885">
        <v>658.51700000000005</v>
      </c>
      <c r="E885">
        <f t="shared" si="73"/>
        <v>0.70390623064536118</v>
      </c>
      <c r="F885">
        <v>658.70899999999995</v>
      </c>
      <c r="G885">
        <f t="shared" si="74"/>
        <v>0.7187211200644541</v>
      </c>
      <c r="H885">
        <v>658.71900000000005</v>
      </c>
    </row>
    <row r="886" spans="2:8" x14ac:dyDescent="0.25">
      <c r="B886">
        <v>1604</v>
      </c>
      <c r="C886">
        <f t="shared" si="75"/>
        <v>0.41187269585253455</v>
      </c>
      <c r="D886">
        <v>659.51700000000005</v>
      </c>
      <c r="E886">
        <f t="shared" si="73"/>
        <v>0.70390938351076993</v>
      </c>
      <c r="F886">
        <v>659.70899999999995</v>
      </c>
      <c r="G886">
        <f t="shared" si="74"/>
        <v>0.71872129386235517</v>
      </c>
      <c r="H886">
        <v>659.71900000000005</v>
      </c>
    </row>
    <row r="887" spans="2:8" x14ac:dyDescent="0.25">
      <c r="B887">
        <v>1605</v>
      </c>
      <c r="C887">
        <f t="shared" si="75"/>
        <v>0.41193321819228557</v>
      </c>
      <c r="D887">
        <v>660.51700000000005</v>
      </c>
      <c r="E887">
        <f t="shared" si="73"/>
        <v>0.70391253247556596</v>
      </c>
      <c r="F887">
        <v>660.70899999999995</v>
      </c>
      <c r="G887">
        <f t="shared" si="74"/>
        <v>0.7187214674437693</v>
      </c>
      <c r="H887">
        <v>660.71900000000005</v>
      </c>
    </row>
    <row r="888" spans="2:8" x14ac:dyDescent="0.25">
      <c r="B888">
        <v>1606</v>
      </c>
      <c r="C888">
        <f t="shared" si="75"/>
        <v>0.41199367088607597</v>
      </c>
      <c r="D888">
        <v>661.51700000000005</v>
      </c>
      <c r="E888">
        <f t="shared" si="73"/>
        <v>0.70391567754698325</v>
      </c>
      <c r="F888">
        <v>661.70899999999995</v>
      </c>
      <c r="G888">
        <f t="shared" si="74"/>
        <v>0.71872164080910128</v>
      </c>
      <c r="H888">
        <v>661.71900000000005</v>
      </c>
    </row>
    <row r="889" spans="2:8" x14ac:dyDescent="0.25">
      <c r="B889">
        <v>1607</v>
      </c>
      <c r="C889">
        <f t="shared" si="75"/>
        <v>0.41205405405405404</v>
      </c>
      <c r="D889">
        <v>662.51700000000005</v>
      </c>
      <c r="E889">
        <f t="shared" si="73"/>
        <v>0.70391881873223772</v>
      </c>
      <c r="F889">
        <v>662.70899999999995</v>
      </c>
      <c r="G889">
        <f t="shared" si="74"/>
        <v>0.7187218139587539</v>
      </c>
      <c r="H889">
        <v>662.71900000000005</v>
      </c>
    </row>
    <row r="890" spans="2:8" x14ac:dyDescent="0.25">
      <c r="B890">
        <v>1608</v>
      </c>
      <c r="C890">
        <f t="shared" si="75"/>
        <v>0.41211436781609201</v>
      </c>
      <c r="D890">
        <v>663.51700000000005</v>
      </c>
      <c r="E890">
        <f t="shared" si="73"/>
        <v>0.70392195603852803</v>
      </c>
      <c r="F890">
        <v>663.70899999999995</v>
      </c>
      <c r="G890">
        <f t="shared" si="74"/>
        <v>0.71872198689312961</v>
      </c>
      <c r="H890">
        <v>663.71900000000005</v>
      </c>
    </row>
    <row r="891" spans="2:8" x14ac:dyDescent="0.25">
      <c r="B891">
        <v>1609</v>
      </c>
      <c r="C891">
        <f t="shared" si="75"/>
        <v>0.41217461229178631</v>
      </c>
      <c r="D891">
        <v>664.51700000000005</v>
      </c>
      <c r="E891">
        <f t="shared" si="73"/>
        <v>0.70392508947303467</v>
      </c>
      <c r="F891">
        <v>664.70899999999995</v>
      </c>
      <c r="G891">
        <f t="shared" si="74"/>
        <v>0.71872215961262942</v>
      </c>
      <c r="H891">
        <v>664.71900000000005</v>
      </c>
    </row>
    <row r="892" spans="2:8" x14ac:dyDescent="0.25">
      <c r="B892">
        <v>1610</v>
      </c>
      <c r="C892">
        <f t="shared" si="75"/>
        <v>0.41223478760045928</v>
      </c>
      <c r="D892">
        <v>665.51700000000005</v>
      </c>
      <c r="E892">
        <f t="shared" si="73"/>
        <v>0.70392821904292058</v>
      </c>
      <c r="F892">
        <v>665.70899999999995</v>
      </c>
      <c r="G892">
        <f t="shared" si="74"/>
        <v>0.71872233211765379</v>
      </c>
      <c r="H892">
        <v>665.71900000000005</v>
      </c>
    </row>
    <row r="893" spans="2:8" x14ac:dyDescent="0.25">
      <c r="B893">
        <v>1611</v>
      </c>
      <c r="C893">
        <f t="shared" si="75"/>
        <v>0.41229489386115892</v>
      </c>
      <c r="D893">
        <v>666.51700000000005</v>
      </c>
      <c r="E893">
        <f t="shared" si="73"/>
        <v>0.70393134475533092</v>
      </c>
      <c r="F893">
        <v>666.70899999999995</v>
      </c>
      <c r="G893">
        <f t="shared" si="74"/>
        <v>0.71872250440860197</v>
      </c>
      <c r="H893">
        <v>666.71900000000005</v>
      </c>
    </row>
    <row r="894" spans="2:8" x14ac:dyDescent="0.25">
      <c r="B894">
        <v>1612</v>
      </c>
      <c r="C894">
        <f t="shared" si="75"/>
        <v>0.41235493119266059</v>
      </c>
      <c r="D894">
        <v>667.51700000000005</v>
      </c>
      <c r="E894">
        <f t="shared" si="73"/>
        <v>0.70393446661739345</v>
      </c>
      <c r="F894">
        <v>667.70899999999995</v>
      </c>
      <c r="G894">
        <f t="shared" si="74"/>
        <v>0.71872267648587207</v>
      </c>
      <c r="H894">
        <v>667.71900000000005</v>
      </c>
    </row>
    <row r="895" spans="2:8" x14ac:dyDescent="0.25">
      <c r="B895">
        <v>1613</v>
      </c>
      <c r="C895">
        <f t="shared" si="75"/>
        <v>0.41241489971346706</v>
      </c>
      <c r="D895">
        <v>668.51700000000005</v>
      </c>
      <c r="E895">
        <f t="shared" si="73"/>
        <v>0.70393758463621814</v>
      </c>
      <c r="F895">
        <v>668.70899999999995</v>
      </c>
      <c r="G895">
        <f t="shared" si="74"/>
        <v>0.71872284834986122</v>
      </c>
      <c r="H895">
        <v>668.71900000000005</v>
      </c>
    </row>
    <row r="896" spans="2:8" x14ac:dyDescent="0.25">
      <c r="B896">
        <v>1614</v>
      </c>
      <c r="C896">
        <f t="shared" si="75"/>
        <v>0.41247479954180988</v>
      </c>
      <c r="D896">
        <v>669.51700000000005</v>
      </c>
      <c r="E896">
        <f t="shared" si="73"/>
        <v>0.70394069881889765</v>
      </c>
      <c r="F896">
        <v>669.70899999999995</v>
      </c>
      <c r="G896">
        <f t="shared" si="74"/>
        <v>0.71872302000096611</v>
      </c>
      <c r="H896">
        <v>669.71900000000005</v>
      </c>
    </row>
    <row r="897" spans="2:8" x14ac:dyDescent="0.25">
      <c r="B897">
        <v>1615</v>
      </c>
      <c r="C897">
        <f t="shared" si="75"/>
        <v>0.41253463079564967</v>
      </c>
      <c r="D897">
        <v>670.51700000000005</v>
      </c>
      <c r="E897">
        <f t="shared" si="73"/>
        <v>0.70394380917250698</v>
      </c>
      <c r="F897">
        <v>670.70899999999995</v>
      </c>
      <c r="G897">
        <f t="shared" si="74"/>
        <v>0.71872319143958174</v>
      </c>
      <c r="H897">
        <v>670.71900000000005</v>
      </c>
    </row>
    <row r="898" spans="2:8" x14ac:dyDescent="0.25">
      <c r="B898">
        <v>1616</v>
      </c>
      <c r="C898">
        <f t="shared" si="75"/>
        <v>0.41259439359267736</v>
      </c>
      <c r="D898">
        <v>671.51700000000005</v>
      </c>
      <c r="E898">
        <f t="shared" si="73"/>
        <v>0.70394691570410417</v>
      </c>
      <c r="F898">
        <v>671.70899999999995</v>
      </c>
      <c r="G898">
        <f t="shared" si="74"/>
        <v>0.71872336266610248</v>
      </c>
      <c r="H898">
        <v>671.71900000000005</v>
      </c>
    </row>
    <row r="899" spans="2:8" x14ac:dyDescent="0.25">
      <c r="B899">
        <v>1617</v>
      </c>
      <c r="C899">
        <f t="shared" si="75"/>
        <v>0.41265408805031445</v>
      </c>
      <c r="D899">
        <v>672.51700000000005</v>
      </c>
      <c r="E899">
        <f t="shared" si="73"/>
        <v>0.70395001842072946</v>
      </c>
      <c r="F899">
        <v>672.70899999999995</v>
      </c>
      <c r="G899">
        <f t="shared" si="74"/>
        <v>0.71872353368092179</v>
      </c>
      <c r="H899">
        <v>672.71900000000005</v>
      </c>
    </row>
    <row r="900" spans="2:8" x14ac:dyDescent="0.25">
      <c r="B900">
        <v>1618</v>
      </c>
      <c r="C900">
        <f t="shared" si="75"/>
        <v>0.41271371428571429</v>
      </c>
      <c r="D900">
        <v>673.51700000000005</v>
      </c>
      <c r="E900">
        <f t="shared" si="73"/>
        <v>0.70395311732940602</v>
      </c>
      <c r="F900">
        <v>673.70899999999995</v>
      </c>
      <c r="G900">
        <f t="shared" si="74"/>
        <v>0.71872370448443168</v>
      </c>
      <c r="H900">
        <v>673.71900000000005</v>
      </c>
    </row>
    <row r="901" spans="2:8" x14ac:dyDescent="0.25">
      <c r="B901">
        <v>1619</v>
      </c>
      <c r="C901">
        <f t="shared" si="75"/>
        <v>0.41277327241576245</v>
      </c>
      <c r="D901">
        <v>674.51700000000005</v>
      </c>
      <c r="E901">
        <f t="shared" si="73"/>
        <v>0.70395621243713968</v>
      </c>
      <c r="F901">
        <v>674.70899999999995</v>
      </c>
      <c r="G901">
        <f t="shared" si="74"/>
        <v>0.71872387507702407</v>
      </c>
      <c r="H901">
        <v>674.71900000000005</v>
      </c>
    </row>
    <row r="902" spans="2:8" x14ac:dyDescent="0.25">
      <c r="B902">
        <v>1620</v>
      </c>
      <c r="C902">
        <f t="shared" si="75"/>
        <v>0.41283276255707763</v>
      </c>
      <c r="D902">
        <v>675.51700000000005</v>
      </c>
      <c r="E902">
        <f t="shared" si="73"/>
        <v>0.70395930375091931</v>
      </c>
      <c r="F902">
        <v>675.70899999999995</v>
      </c>
      <c r="G902">
        <f t="shared" si="74"/>
        <v>0.71872404545908908</v>
      </c>
      <c r="H902">
        <v>675.71900000000005</v>
      </c>
    </row>
    <row r="903" spans="2:8" x14ac:dyDescent="0.25">
      <c r="B903">
        <v>1621</v>
      </c>
      <c r="C903">
        <f t="shared" si="75"/>
        <v>0.41289218482601259</v>
      </c>
      <c r="D903">
        <v>676.51700000000005</v>
      </c>
      <c r="E903">
        <f t="shared" si="73"/>
        <v>0.70396239127771654</v>
      </c>
      <c r="F903">
        <v>676.70899999999995</v>
      </c>
      <c r="G903">
        <f t="shared" si="74"/>
        <v>0.71872421563101629</v>
      </c>
      <c r="H903">
        <v>676.71900000000005</v>
      </c>
    </row>
    <row r="904" spans="2:8" x14ac:dyDescent="0.25">
      <c r="B904">
        <v>1622</v>
      </c>
      <c r="C904">
        <f t="shared" si="75"/>
        <v>0.41295153933865453</v>
      </c>
      <c r="D904">
        <v>677.51700000000005</v>
      </c>
      <c r="E904">
        <f t="shared" si="73"/>
        <v>0.70396547502448592</v>
      </c>
      <c r="F904">
        <v>677.70899999999995</v>
      </c>
      <c r="G904">
        <f t="shared" si="74"/>
        <v>0.71872438559319407</v>
      </c>
      <c r="H904">
        <v>677.71900000000005</v>
      </c>
    </row>
    <row r="905" spans="2:8" x14ac:dyDescent="0.25">
      <c r="B905">
        <v>1623</v>
      </c>
      <c r="C905">
        <f t="shared" si="75"/>
        <v>0.41301082621082624</v>
      </c>
      <c r="D905">
        <v>678.51700000000005</v>
      </c>
      <c r="E905">
        <f t="shared" si="73"/>
        <v>0.70396855499816469</v>
      </c>
      <c r="F905">
        <v>678.70899999999995</v>
      </c>
      <c r="G905">
        <f t="shared" si="74"/>
        <v>0.71872455534601021</v>
      </c>
      <c r="H905">
        <v>678.71900000000005</v>
      </c>
    </row>
    <row r="906" spans="2:8" x14ac:dyDescent="0.25">
      <c r="B906">
        <v>1624</v>
      </c>
      <c r="C906">
        <f t="shared" si="75"/>
        <v>0.41307004555808657</v>
      </c>
      <c r="D906">
        <v>679.51700000000005</v>
      </c>
      <c r="E906">
        <f t="shared" si="73"/>
        <v>0.70397163120567374</v>
      </c>
      <c r="F906">
        <v>679.70899999999995</v>
      </c>
      <c r="G906">
        <f t="shared" si="74"/>
        <v>0.71872472488985129</v>
      </c>
      <c r="H906">
        <v>679.71900000000005</v>
      </c>
    </row>
    <row r="907" spans="2:8" x14ac:dyDescent="0.25">
      <c r="B907">
        <v>1625</v>
      </c>
      <c r="C907">
        <f t="shared" si="75"/>
        <v>0.4131291974957314</v>
      </c>
      <c r="D907">
        <v>680.51700000000005</v>
      </c>
      <c r="E907">
        <f t="shared" si="73"/>
        <v>0.70397470365391668</v>
      </c>
      <c r="F907">
        <v>680.70899999999995</v>
      </c>
      <c r="G907">
        <f t="shared" si="74"/>
        <v>0.71872489422510277</v>
      </c>
      <c r="H907">
        <v>680.71900000000005</v>
      </c>
    </row>
    <row r="908" spans="2:8" x14ac:dyDescent="0.25">
      <c r="B908">
        <v>1626</v>
      </c>
      <c r="C908">
        <f t="shared" si="75"/>
        <v>0.41318828213879411</v>
      </c>
      <c r="D908">
        <v>681.51700000000005</v>
      </c>
      <c r="E908">
        <f t="shared" si="73"/>
        <v>0.7039777723497801</v>
      </c>
      <c r="F908">
        <v>681.70899999999995</v>
      </c>
      <c r="G908">
        <f t="shared" si="74"/>
        <v>0.71872506335214947</v>
      </c>
      <c r="H908">
        <v>681.71900000000005</v>
      </c>
    </row>
    <row r="909" spans="2:8" x14ac:dyDescent="0.25">
      <c r="B909">
        <v>1627</v>
      </c>
      <c r="C909">
        <f t="shared" si="75"/>
        <v>0.41324729960204665</v>
      </c>
      <c r="D909">
        <v>682.51700000000005</v>
      </c>
      <c r="E909">
        <f t="shared" si="73"/>
        <v>0.70398083730013428</v>
      </c>
      <c r="F909">
        <v>682.70899999999995</v>
      </c>
      <c r="G909">
        <f t="shared" si="74"/>
        <v>0.71872523227137497</v>
      </c>
      <c r="H909">
        <v>682.71900000000005</v>
      </c>
    </row>
    <row r="910" spans="2:8" x14ac:dyDescent="0.25">
      <c r="B910">
        <v>1628</v>
      </c>
      <c r="C910">
        <f t="shared" si="75"/>
        <v>0.41330624999999999</v>
      </c>
      <c r="D910">
        <v>683.51700000000005</v>
      </c>
      <c r="E910">
        <f t="shared" si="73"/>
        <v>0.70398389851183218</v>
      </c>
      <c r="F910">
        <v>683.70899999999995</v>
      </c>
      <c r="G910">
        <f t="shared" si="74"/>
        <v>0.7187254009831624</v>
      </c>
      <c r="H910">
        <v>683.71900000000005</v>
      </c>
    </row>
    <row r="911" spans="2:8" x14ac:dyDescent="0.25">
      <c r="B911">
        <v>1629</v>
      </c>
      <c r="C911">
        <f t="shared" si="75"/>
        <v>0.41336513344690518</v>
      </c>
      <c r="D911">
        <v>684.51700000000005</v>
      </c>
      <c r="E911">
        <f t="shared" si="73"/>
        <v>0.70398695599171035</v>
      </c>
      <c r="F911">
        <v>684.70899999999995</v>
      </c>
      <c r="G911">
        <f t="shared" si="74"/>
        <v>0.71872556948789346</v>
      </c>
      <c r="H911">
        <v>684.71900000000005</v>
      </c>
    </row>
    <row r="912" spans="2:8" x14ac:dyDescent="0.25">
      <c r="B912">
        <v>1630</v>
      </c>
      <c r="C912">
        <f t="shared" si="75"/>
        <v>0.4134239500567537</v>
      </c>
      <c r="D912">
        <v>685.51700000000005</v>
      </c>
      <c r="E912">
        <f t="shared" si="73"/>
        <v>0.70399000974658865</v>
      </c>
      <c r="F912">
        <v>685.70899999999995</v>
      </c>
      <c r="G912">
        <f t="shared" si="74"/>
        <v>0.71872573778594917</v>
      </c>
      <c r="H912">
        <v>685.71900000000005</v>
      </c>
    </row>
    <row r="913" spans="2:8" x14ac:dyDescent="0.25">
      <c r="B913">
        <v>1631</v>
      </c>
      <c r="C913">
        <f t="shared" si="75"/>
        <v>0.41348269994327852</v>
      </c>
      <c r="D913">
        <v>686.51700000000005</v>
      </c>
      <c r="E913">
        <f t="shared" si="73"/>
        <v>0.70399305978327043</v>
      </c>
      <c r="F913">
        <v>686.70899999999995</v>
      </c>
      <c r="G913">
        <f t="shared" si="74"/>
        <v>0.71872590587770935</v>
      </c>
      <c r="H913">
        <v>686.71900000000005</v>
      </c>
    </row>
    <row r="914" spans="2:8" x14ac:dyDescent="0.25">
      <c r="B914">
        <v>1632</v>
      </c>
      <c r="C914">
        <f t="shared" si="75"/>
        <v>0.41354138321995465</v>
      </c>
      <c r="D914">
        <v>687.51700000000005</v>
      </c>
      <c r="E914">
        <f t="shared" si="73"/>
        <v>0.70399610610854224</v>
      </c>
      <c r="F914">
        <v>687.70899999999995</v>
      </c>
      <c r="G914">
        <f t="shared" si="74"/>
        <v>0.71872607376355324</v>
      </c>
      <c r="H914">
        <v>687.71900000000005</v>
      </c>
    </row>
    <row r="915" spans="2:8" x14ac:dyDescent="0.25">
      <c r="B915">
        <v>1633</v>
      </c>
      <c r="C915">
        <f t="shared" si="75"/>
        <v>0.41360000000000002</v>
      </c>
      <c r="D915">
        <v>688.51700000000005</v>
      </c>
      <c r="E915">
        <f t="shared" si="73"/>
        <v>0.70399914872917435</v>
      </c>
      <c r="F915">
        <v>688.70899999999995</v>
      </c>
      <c r="G915">
        <f t="shared" si="74"/>
        <v>0.71872624144385899</v>
      </c>
      <c r="H915">
        <v>688.71900000000005</v>
      </c>
    </row>
    <row r="916" spans="2:8" x14ac:dyDescent="0.25">
      <c r="B916">
        <v>1634</v>
      </c>
      <c r="C916">
        <f t="shared" si="75"/>
        <v>0.41365855039637606</v>
      </c>
      <c r="D916">
        <v>689.51700000000005</v>
      </c>
      <c r="E916">
        <f t="shared" si="73"/>
        <v>0.70400218765192024</v>
      </c>
      <c r="F916">
        <v>689.70899999999995</v>
      </c>
      <c r="G916">
        <f t="shared" si="74"/>
        <v>0.71872640891900386</v>
      </c>
      <c r="H916">
        <v>689.71900000000005</v>
      </c>
    </row>
    <row r="917" spans="2:8" x14ac:dyDescent="0.25">
      <c r="B917">
        <v>1635</v>
      </c>
      <c r="C917">
        <f t="shared" si="75"/>
        <v>0.41371703452178837</v>
      </c>
      <c r="D917">
        <v>690.51700000000005</v>
      </c>
      <c r="E917">
        <f t="shared" si="73"/>
        <v>0.70400522288351752</v>
      </c>
      <c r="F917">
        <v>690.70899999999995</v>
      </c>
      <c r="G917">
        <f t="shared" si="74"/>
        <v>0.71872657618936409</v>
      </c>
      <c r="H917">
        <v>690.71900000000005</v>
      </c>
    </row>
    <row r="918" spans="2:8" x14ac:dyDescent="0.25">
      <c r="B918">
        <v>1636</v>
      </c>
      <c r="C918">
        <f t="shared" si="75"/>
        <v>0.4137754524886878</v>
      </c>
      <c r="D918">
        <v>691.51700000000005</v>
      </c>
      <c r="E918">
        <f t="shared" si="73"/>
        <v>0.70400825443068704</v>
      </c>
      <c r="F918">
        <v>691.70899999999995</v>
      </c>
      <c r="G918">
        <f t="shared" si="74"/>
        <v>0.71872674325531483</v>
      </c>
      <c r="H918">
        <v>691.71900000000005</v>
      </c>
    </row>
    <row r="919" spans="2:8" x14ac:dyDescent="0.25">
      <c r="B919">
        <v>1637</v>
      </c>
      <c r="C919">
        <f t="shared" si="75"/>
        <v>0.41383380440927076</v>
      </c>
      <c r="D919">
        <v>692.51700000000005</v>
      </c>
      <c r="E919">
        <f t="shared" si="73"/>
        <v>0.70401128230013355</v>
      </c>
      <c r="F919">
        <v>692.70899999999995</v>
      </c>
      <c r="G919">
        <f t="shared" si="74"/>
        <v>0.71872691011723089</v>
      </c>
      <c r="H919">
        <v>692.71900000000005</v>
      </c>
    </row>
    <row r="920" spans="2:8" x14ac:dyDescent="0.25">
      <c r="B920">
        <v>1638</v>
      </c>
      <c r="C920">
        <f t="shared" si="75"/>
        <v>0.41389209039548025</v>
      </c>
      <c r="D920">
        <v>693.51700000000005</v>
      </c>
      <c r="E920">
        <f t="shared" si="73"/>
        <v>0.70401430649854502</v>
      </c>
      <c r="F920">
        <v>693.70899999999995</v>
      </c>
      <c r="G920">
        <f t="shared" si="74"/>
        <v>0.71872707677548575</v>
      </c>
      <c r="H920">
        <v>693.71900000000005</v>
      </c>
    </row>
    <row r="921" spans="2:8" x14ac:dyDescent="0.25">
      <c r="B921">
        <v>1639</v>
      </c>
      <c r="C921">
        <f t="shared" si="75"/>
        <v>0.41395031055900622</v>
      </c>
      <c r="D921">
        <v>694.51700000000005</v>
      </c>
      <c r="E921">
        <f t="shared" si="73"/>
        <v>0.70401732703259423</v>
      </c>
      <c r="F921">
        <v>694.70899999999995</v>
      </c>
      <c r="G921">
        <f t="shared" si="74"/>
        <v>0.7187272432304519</v>
      </c>
      <c r="H921">
        <v>694.71900000000005</v>
      </c>
    </row>
    <row r="922" spans="2:8" x14ac:dyDescent="0.25">
      <c r="B922">
        <v>1640</v>
      </c>
      <c r="C922">
        <f t="shared" si="75"/>
        <v>0.41400846501128669</v>
      </c>
      <c r="D922">
        <v>695.51700000000005</v>
      </c>
      <c r="E922">
        <f t="shared" si="73"/>
        <v>0.70402034390893686</v>
      </c>
      <c r="F922">
        <v>695.70899999999995</v>
      </c>
      <c r="G922">
        <f t="shared" si="74"/>
        <v>0.71872740948250102</v>
      </c>
      <c r="H922">
        <v>695.71900000000005</v>
      </c>
    </row>
    <row r="923" spans="2:8" x14ac:dyDescent="0.25">
      <c r="B923">
        <v>1641</v>
      </c>
      <c r="C923">
        <f t="shared" si="75"/>
        <v>0.41406655386350816</v>
      </c>
      <c r="D923">
        <v>696.51700000000005</v>
      </c>
      <c r="E923">
        <f t="shared" si="73"/>
        <v>0.70402335713421282</v>
      </c>
      <c r="F923">
        <v>696.70899999999995</v>
      </c>
      <c r="G923">
        <f t="shared" si="74"/>
        <v>0.71872757553200428</v>
      </c>
      <c r="H923">
        <v>696.71900000000005</v>
      </c>
    </row>
    <row r="924" spans="2:8" x14ac:dyDescent="0.25">
      <c r="B924">
        <v>1642</v>
      </c>
      <c r="C924">
        <f t="shared" si="75"/>
        <v>0.41412457722660656</v>
      </c>
      <c r="D924">
        <v>697.51700000000005</v>
      </c>
      <c r="E924">
        <f t="shared" si="73"/>
        <v>0.70402636671504593</v>
      </c>
      <c r="F924">
        <v>697.70899999999995</v>
      </c>
      <c r="G924">
        <f t="shared" si="74"/>
        <v>0.71872774137933126</v>
      </c>
      <c r="H924">
        <v>697.71900000000005</v>
      </c>
    </row>
    <row r="925" spans="2:8" x14ac:dyDescent="0.25">
      <c r="B925">
        <v>1643</v>
      </c>
      <c r="C925">
        <f t="shared" si="75"/>
        <v>0.41418253521126758</v>
      </c>
      <c r="D925">
        <v>698.51700000000005</v>
      </c>
      <c r="E925">
        <f t="shared" si="73"/>
        <v>0.70402937265804422</v>
      </c>
      <c r="F925">
        <v>698.70899999999995</v>
      </c>
      <c r="G925">
        <f t="shared" si="74"/>
        <v>0.71872790702485123</v>
      </c>
      <c r="H925">
        <v>698.71900000000005</v>
      </c>
    </row>
    <row r="926" spans="2:8" x14ac:dyDescent="0.25">
      <c r="B926">
        <v>1644</v>
      </c>
      <c r="C926">
        <f t="shared" si="75"/>
        <v>0.41424042792792792</v>
      </c>
      <c r="D926">
        <v>699.51700000000005</v>
      </c>
      <c r="E926">
        <f t="shared" si="73"/>
        <v>0.70403237496979953</v>
      </c>
      <c r="F926">
        <v>699.70899999999995</v>
      </c>
      <c r="G926">
        <f t="shared" si="74"/>
        <v>0.71872807246893211</v>
      </c>
      <c r="H926">
        <v>699.71900000000005</v>
      </c>
    </row>
    <row r="927" spans="2:8" x14ac:dyDescent="0.25">
      <c r="B927">
        <v>1645</v>
      </c>
      <c r="C927">
        <f t="shared" si="75"/>
        <v>0.41429825548677546</v>
      </c>
      <c r="D927">
        <v>700.51700000000005</v>
      </c>
      <c r="E927">
        <f t="shared" si="73"/>
        <v>0.70403537365688751</v>
      </c>
      <c r="F927">
        <v>700.70899999999995</v>
      </c>
      <c r="G927">
        <f t="shared" si="74"/>
        <v>0.71872823771194105</v>
      </c>
      <c r="H927">
        <v>700.71900000000005</v>
      </c>
    </row>
    <row r="928" spans="2:8" x14ac:dyDescent="0.25">
      <c r="B928">
        <v>1646</v>
      </c>
      <c r="C928">
        <f t="shared" si="75"/>
        <v>0.41435601799775029</v>
      </c>
      <c r="D928">
        <v>701.51700000000005</v>
      </c>
      <c r="E928">
        <f t="shared" si="73"/>
        <v>0.70403836872586867</v>
      </c>
      <c r="F928">
        <v>701.70899999999995</v>
      </c>
      <c r="G928">
        <f t="shared" si="74"/>
        <v>0.71872840275424466</v>
      </c>
      <c r="H928">
        <v>701.71900000000005</v>
      </c>
    </row>
    <row r="929" spans="2:8" x14ac:dyDescent="0.25">
      <c r="B929">
        <v>1647</v>
      </c>
      <c r="C929">
        <f t="shared" si="75"/>
        <v>0.41441371557054529</v>
      </c>
      <c r="D929">
        <v>702.51700000000005</v>
      </c>
      <c r="E929">
        <f t="shared" si="73"/>
        <v>0.70404136018328711</v>
      </c>
      <c r="F929">
        <v>702.70899999999995</v>
      </c>
      <c r="G929">
        <f t="shared" si="74"/>
        <v>0.71872856759620829</v>
      </c>
      <c r="H929">
        <v>702.71900000000005</v>
      </c>
    </row>
    <row r="930" spans="2:8" x14ac:dyDescent="0.25">
      <c r="B930">
        <v>1648</v>
      </c>
      <c r="C930">
        <f t="shared" si="75"/>
        <v>0.41447134831460675</v>
      </c>
      <c r="D930">
        <v>703.51700000000005</v>
      </c>
      <c r="E930">
        <f t="shared" si="73"/>
        <v>0.70404434803567129</v>
      </c>
      <c r="F930">
        <v>703.70899999999995</v>
      </c>
      <c r="G930">
        <f t="shared" si="74"/>
        <v>0.71872873223819644</v>
      </c>
      <c r="H930">
        <v>703.71900000000005</v>
      </c>
    </row>
    <row r="931" spans="2:8" x14ac:dyDescent="0.25">
      <c r="B931">
        <v>1649</v>
      </c>
      <c r="C931">
        <f t="shared" si="75"/>
        <v>0.41452891633913536</v>
      </c>
      <c r="D931">
        <v>704.51700000000005</v>
      </c>
      <c r="E931">
        <f t="shared" si="73"/>
        <v>0.70404733228953387</v>
      </c>
      <c r="F931">
        <v>704.70899999999995</v>
      </c>
      <c r="G931">
        <f t="shared" si="74"/>
        <v>0.71872889668057272</v>
      </c>
      <c r="H931">
        <v>704.71900000000005</v>
      </c>
    </row>
    <row r="932" spans="2:8" x14ac:dyDescent="0.25">
      <c r="B932">
        <v>1650</v>
      </c>
      <c r="C932">
        <f t="shared" si="75"/>
        <v>0.41458641975308641</v>
      </c>
      <c r="D932">
        <v>705.51700000000005</v>
      </c>
      <c r="E932">
        <f t="shared" ref="E932:E947" si="76">B932*0.709/(11.6+B932)</f>
        <v>0.7040503129513721</v>
      </c>
      <c r="F932">
        <v>705.70899999999995</v>
      </c>
      <c r="G932">
        <f t="shared" ref="G932:G947" si="77">0.719*B932/(B932+0.622)</f>
        <v>0.71872906092370015</v>
      </c>
      <c r="H932">
        <v>705.71900000000005</v>
      </c>
    </row>
    <row r="933" spans="2:8" x14ac:dyDescent="0.25">
      <c r="B933">
        <v>1651</v>
      </c>
      <c r="C933">
        <f t="shared" si="75"/>
        <v>0.41464385866517112</v>
      </c>
      <c r="D933">
        <v>706.51700000000005</v>
      </c>
      <c r="E933">
        <f t="shared" si="76"/>
        <v>0.70405329002766748</v>
      </c>
      <c r="F933">
        <v>706.70899999999995</v>
      </c>
      <c r="G933">
        <f t="shared" si="77"/>
        <v>0.71872922496794056</v>
      </c>
      <c r="H933">
        <v>706.71900000000005</v>
      </c>
    </row>
    <row r="934" spans="2:8" x14ac:dyDescent="0.25">
      <c r="B934">
        <v>1652</v>
      </c>
      <c r="C934">
        <f t="shared" si="75"/>
        <v>0.41470123318385649</v>
      </c>
      <c r="D934">
        <v>707.51700000000005</v>
      </c>
      <c r="E934">
        <f t="shared" si="76"/>
        <v>0.70405626352488582</v>
      </c>
      <c r="F934">
        <v>707.70899999999995</v>
      </c>
      <c r="G934">
        <f t="shared" si="77"/>
        <v>0.71872938881365489</v>
      </c>
      <c r="H934">
        <v>707.71900000000005</v>
      </c>
    </row>
    <row r="935" spans="2:8" x14ac:dyDescent="0.25">
      <c r="B935">
        <v>1653</v>
      </c>
      <c r="C935">
        <f t="shared" ref="C935:C947" si="78">(B935-221)*0.517/(132+B935)</f>
        <v>0.41475854341736695</v>
      </c>
      <c r="D935">
        <v>708.51700000000005</v>
      </c>
      <c r="E935">
        <f t="shared" si="76"/>
        <v>0.7040592334494773</v>
      </c>
      <c r="F935">
        <v>708.70899999999995</v>
      </c>
      <c r="G935">
        <f t="shared" si="77"/>
        <v>0.7187295524612034</v>
      </c>
      <c r="H935">
        <v>708.71900000000005</v>
      </c>
    </row>
    <row r="936" spans="2:8" x14ac:dyDescent="0.25">
      <c r="B936">
        <v>1654</v>
      </c>
      <c r="C936">
        <f t="shared" si="78"/>
        <v>0.41481578947368419</v>
      </c>
      <c r="D936">
        <v>709.51700000000005</v>
      </c>
      <c r="E936">
        <f t="shared" si="76"/>
        <v>0.70406219980787699</v>
      </c>
      <c r="F936">
        <v>709.70899999999995</v>
      </c>
      <c r="G936">
        <f t="shared" si="77"/>
        <v>0.71872971591094514</v>
      </c>
      <c r="H936">
        <v>709.71900000000005</v>
      </c>
    </row>
    <row r="937" spans="2:8" x14ac:dyDescent="0.25">
      <c r="B937">
        <v>1655</v>
      </c>
      <c r="C937">
        <f t="shared" si="78"/>
        <v>0.41487297146054841</v>
      </c>
      <c r="D937">
        <v>710.51700000000005</v>
      </c>
      <c r="E937">
        <f t="shared" si="76"/>
        <v>0.70406516260650431</v>
      </c>
      <c r="F937">
        <v>710.70899999999995</v>
      </c>
      <c r="G937">
        <f t="shared" si="77"/>
        <v>0.71872987916323883</v>
      </c>
      <c r="H937">
        <v>710.71900000000005</v>
      </c>
    </row>
    <row r="938" spans="2:8" x14ac:dyDescent="0.25">
      <c r="B938">
        <v>1656</v>
      </c>
      <c r="C938">
        <f t="shared" si="78"/>
        <v>0.41493008948545862</v>
      </c>
      <c r="D938">
        <v>711.51700000000005</v>
      </c>
      <c r="E938">
        <f t="shared" si="76"/>
        <v>0.70406812185176304</v>
      </c>
      <c r="F938">
        <v>711.70899999999995</v>
      </c>
      <c r="G938">
        <f t="shared" si="77"/>
        <v>0.71873004221844206</v>
      </c>
      <c r="H938">
        <v>711.71900000000005</v>
      </c>
    </row>
    <row r="939" spans="2:8" x14ac:dyDescent="0.25">
      <c r="B939">
        <v>1657</v>
      </c>
      <c r="C939">
        <f t="shared" si="78"/>
        <v>0.41498714365567357</v>
      </c>
      <c r="D939">
        <v>712.51700000000005</v>
      </c>
      <c r="E939">
        <f t="shared" si="76"/>
        <v>0.70407107755004195</v>
      </c>
      <c r="F939">
        <v>712.70899999999995</v>
      </c>
      <c r="G939">
        <f t="shared" si="77"/>
        <v>0.71873020507691132</v>
      </c>
      <c r="H939">
        <v>712.71900000000005</v>
      </c>
    </row>
    <row r="940" spans="2:8" x14ac:dyDescent="0.25">
      <c r="B940">
        <v>1658</v>
      </c>
      <c r="C940">
        <f t="shared" si="78"/>
        <v>0.41504413407821228</v>
      </c>
      <c r="D940">
        <v>713.51700000000005</v>
      </c>
      <c r="E940">
        <f t="shared" si="76"/>
        <v>0.70407402970771438</v>
      </c>
      <c r="F940">
        <v>713.70899999999995</v>
      </c>
      <c r="G940">
        <f t="shared" si="77"/>
        <v>0.71873036773900245</v>
      </c>
      <c r="H940">
        <v>713.71900000000005</v>
      </c>
    </row>
    <row r="941" spans="2:8" x14ac:dyDescent="0.25">
      <c r="B941">
        <v>1659</v>
      </c>
      <c r="C941">
        <f t="shared" si="78"/>
        <v>0.41510106085985482</v>
      </c>
      <c r="D941">
        <v>714.51700000000005</v>
      </c>
      <c r="E941">
        <f t="shared" si="76"/>
        <v>0.70407697833113858</v>
      </c>
      <c r="F941">
        <v>714.70899999999995</v>
      </c>
      <c r="G941">
        <f t="shared" si="77"/>
        <v>0.71873053020507072</v>
      </c>
      <c r="H941">
        <v>714.71900000000005</v>
      </c>
    </row>
    <row r="942" spans="2:8" x14ac:dyDescent="0.25">
      <c r="B942">
        <v>1660</v>
      </c>
      <c r="C942">
        <f t="shared" si="78"/>
        <v>0.41515792410714286</v>
      </c>
      <c r="D942">
        <v>715.51700000000005</v>
      </c>
      <c r="E942">
        <f t="shared" si="76"/>
        <v>0.70407992342665704</v>
      </c>
      <c r="F942">
        <v>715.70899999999995</v>
      </c>
      <c r="G942">
        <f t="shared" si="77"/>
        <v>0.71873069247546995</v>
      </c>
      <c r="H942">
        <v>715.71900000000005</v>
      </c>
    </row>
    <row r="943" spans="2:8" x14ac:dyDescent="0.25">
      <c r="B943">
        <v>1661</v>
      </c>
      <c r="C943">
        <f t="shared" si="78"/>
        <v>0.41521472392638037</v>
      </c>
      <c r="D943">
        <v>716.51700000000005</v>
      </c>
      <c r="E943">
        <f t="shared" si="76"/>
        <v>0.7040828650005978</v>
      </c>
      <c r="F943">
        <v>716.70899999999995</v>
      </c>
      <c r="G943">
        <f t="shared" si="77"/>
        <v>0.71873085455055363</v>
      </c>
      <c r="H943">
        <v>716.71900000000005</v>
      </c>
    </row>
    <row r="944" spans="2:8" x14ac:dyDescent="0.25">
      <c r="B944">
        <v>1662</v>
      </c>
      <c r="C944">
        <f t="shared" si="78"/>
        <v>0.41527146042363439</v>
      </c>
      <c r="D944">
        <v>717.51700000000005</v>
      </c>
      <c r="E944">
        <f t="shared" si="76"/>
        <v>0.70408580305927337</v>
      </c>
      <c r="F944">
        <v>717.70899999999995</v>
      </c>
      <c r="G944">
        <f t="shared" si="77"/>
        <v>0.71873101643067394</v>
      </c>
      <c r="H944">
        <v>717.71900000000005</v>
      </c>
    </row>
    <row r="945" spans="2:8" x14ac:dyDescent="0.25">
      <c r="B945">
        <v>1663</v>
      </c>
      <c r="C945">
        <f t="shared" si="78"/>
        <v>0.41532813370473537</v>
      </c>
      <c r="D945">
        <v>718.51700000000005</v>
      </c>
      <c r="E945">
        <f t="shared" si="76"/>
        <v>0.70408873760898127</v>
      </c>
      <c r="F945">
        <v>718.70899999999995</v>
      </c>
      <c r="G945">
        <f t="shared" si="77"/>
        <v>0.71873117811618259</v>
      </c>
      <c r="H945">
        <v>718.71900000000005</v>
      </c>
    </row>
    <row r="946" spans="2:8" x14ac:dyDescent="0.25">
      <c r="B946">
        <v>1664</v>
      </c>
      <c r="C946">
        <f t="shared" si="78"/>
        <v>0.41538474387527841</v>
      </c>
      <c r="D946">
        <v>719.51700000000005</v>
      </c>
      <c r="E946">
        <f t="shared" si="76"/>
        <v>0.70409166865600381</v>
      </c>
      <c r="F946">
        <v>719.70899999999995</v>
      </c>
      <c r="G946">
        <f t="shared" si="77"/>
        <v>0.7187313396074303</v>
      </c>
      <c r="H946">
        <v>719.71900000000005</v>
      </c>
    </row>
    <row r="947" spans="2:8" x14ac:dyDescent="0.25">
      <c r="B947">
        <v>1665</v>
      </c>
      <c r="C947">
        <f t="shared" si="78"/>
        <v>0.41544129104062327</v>
      </c>
      <c r="D947">
        <v>720.51700000000005</v>
      </c>
      <c r="E947">
        <f t="shared" si="76"/>
        <v>0.70409459620660864</v>
      </c>
      <c r="F947">
        <v>720.70899999999995</v>
      </c>
      <c r="G947">
        <f t="shared" si="77"/>
        <v>0.71873150090476712</v>
      </c>
      <c r="H947">
        <v>720.71900000000005</v>
      </c>
    </row>
  </sheetData>
  <mergeCells count="4">
    <mergeCell ref="A1:A6"/>
    <mergeCell ref="A8:A13"/>
    <mergeCell ref="N8:O8"/>
    <mergeCell ref="C37:D3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3FC62-0EAA-48CF-8DB3-6C9EF26ACFE9}">
  <dimension ref="A1:AN66"/>
  <sheetViews>
    <sheetView topLeftCell="C28" zoomScale="85" zoomScaleNormal="85" workbookViewId="0">
      <selection activeCell="T22" sqref="T22"/>
    </sheetView>
  </sheetViews>
  <sheetFormatPr defaultRowHeight="13.8" x14ac:dyDescent="0.25"/>
  <cols>
    <col min="2" max="2" width="23.5546875" customWidth="1"/>
    <col min="30" max="30" width="13.88671875" customWidth="1"/>
  </cols>
  <sheetData>
    <row r="1" spans="1:34" ht="30.6" customHeight="1" x14ac:dyDescent="0.25">
      <c r="A1" s="30" t="s">
        <v>23</v>
      </c>
      <c r="B1" s="1" t="s">
        <v>33</v>
      </c>
      <c r="C1" s="3">
        <v>0</v>
      </c>
      <c r="D1" s="3">
        <v>2</v>
      </c>
      <c r="E1" s="3">
        <v>3</v>
      </c>
      <c r="F1" s="3">
        <v>5</v>
      </c>
      <c r="G1" s="3">
        <v>7</v>
      </c>
      <c r="H1" s="3">
        <v>10</v>
      </c>
      <c r="I1" s="3">
        <v>13</v>
      </c>
      <c r="J1" s="3"/>
      <c r="K1" s="3">
        <v>1</v>
      </c>
      <c r="L1" s="3">
        <v>2</v>
      </c>
      <c r="M1" s="3">
        <v>3</v>
      </c>
      <c r="N1" s="3">
        <v>4</v>
      </c>
      <c r="O1" s="3">
        <v>5</v>
      </c>
      <c r="P1" s="3">
        <v>6</v>
      </c>
      <c r="Q1" s="3"/>
    </row>
    <row r="2" spans="1:34" x14ac:dyDescent="0.25">
      <c r="A2" s="30"/>
      <c r="B2">
        <v>1</v>
      </c>
      <c r="C2">
        <f>data!B22</f>
        <v>84805</v>
      </c>
      <c r="D2">
        <f>data!C22</f>
        <v>18655</v>
      </c>
      <c r="E2">
        <f>data!D22</f>
        <v>31605</v>
      </c>
      <c r="F2">
        <f>data!E22</f>
        <v>373638.33333333331</v>
      </c>
      <c r="G2">
        <f>data!F22</f>
        <v>423305</v>
      </c>
      <c r="H2">
        <f>data!G22</f>
        <v>228638.33333333334</v>
      </c>
      <c r="I2">
        <f>data!H22</f>
        <v>119305</v>
      </c>
      <c r="K2">
        <f>LN(D2/C2)/(2)</f>
        <v>-0.75712014832534058</v>
      </c>
      <c r="L2">
        <f>LN(E2/D2)/(1)</f>
        <v>0.52720112925114093</v>
      </c>
      <c r="M2">
        <f>LN(F2/E2)/(2)</f>
        <v>1.2349864852244026</v>
      </c>
      <c r="N2">
        <f>LN(G2/F2)/(2)</f>
        <v>6.2402326518873778E-2</v>
      </c>
      <c r="O2">
        <f>LN(H2/G2)/(3)</f>
        <v>-0.20531717824521611</v>
      </c>
      <c r="P2">
        <f>LN(I2/H2)/(3)</f>
        <v>-0.21681939510039261</v>
      </c>
    </row>
    <row r="3" spans="1:34" x14ac:dyDescent="0.25">
      <c r="A3" s="30"/>
      <c r="B3">
        <v>2</v>
      </c>
      <c r="C3">
        <f>data!B23</f>
        <v>99238.333333333328</v>
      </c>
      <c r="D3">
        <f>data!C23</f>
        <v>24471.666666666668</v>
      </c>
      <c r="E3">
        <f>data!D23</f>
        <v>33638.333333333336</v>
      </c>
      <c r="F3">
        <f>data!E23</f>
        <v>203971.66666666666</v>
      </c>
      <c r="G3">
        <f>data!F23</f>
        <v>803971.66666666663</v>
      </c>
      <c r="H3">
        <f>data!G23</f>
        <v>567638.33333333337</v>
      </c>
      <c r="I3">
        <f>data!H23</f>
        <v>287805</v>
      </c>
      <c r="K3">
        <f t="shared" ref="K3:K11" si="0">LN(D3/C3)/(2)</f>
        <v>-0.70000418931620545</v>
      </c>
      <c r="L3">
        <f t="shared" ref="L3:L11" si="1">LN(E3/D3)/(1)</f>
        <v>0.31815030393718152</v>
      </c>
      <c r="M3">
        <f t="shared" ref="M3:M11" si="2">LN(F3/E3)/(2)</f>
        <v>0.90115740281269996</v>
      </c>
      <c r="N3">
        <f t="shared" ref="N3:N11" si="3">LN(G3/F3)/(2)</f>
        <v>0.6857914663921445</v>
      </c>
      <c r="O3">
        <f t="shared" ref="O3:O11" si="4">LN(H3/G3)/(3)</f>
        <v>-0.11602651642162172</v>
      </c>
      <c r="P3">
        <f t="shared" ref="P3:P11" si="5">LN(I3/H3)/(3)</f>
        <v>-0.22640043711687474</v>
      </c>
    </row>
    <row r="4" spans="1:34" x14ac:dyDescent="0.25">
      <c r="A4" s="30"/>
      <c r="B4">
        <v>3</v>
      </c>
      <c r="C4">
        <f>data!B24</f>
        <v>76671.666666666672</v>
      </c>
      <c r="D4">
        <f>data!C24</f>
        <v>33671.666666666664</v>
      </c>
      <c r="E4">
        <f>data!D24</f>
        <v>39738.333333333336</v>
      </c>
      <c r="F4">
        <f>data!E24</f>
        <v>134305</v>
      </c>
      <c r="G4">
        <f>data!F24</f>
        <v>861305</v>
      </c>
      <c r="H4">
        <f>data!G24</f>
        <v>1996971.6666666667</v>
      </c>
      <c r="I4">
        <f>data!H24</f>
        <v>1880305</v>
      </c>
      <c r="K4">
        <f t="shared" si="0"/>
        <v>-0.41143775176121616</v>
      </c>
      <c r="L4">
        <f t="shared" si="1"/>
        <v>0.1656595649748647</v>
      </c>
      <c r="M4">
        <f t="shared" si="2"/>
        <v>0.6088985179729075</v>
      </c>
      <c r="N4">
        <f t="shared" si="3"/>
        <v>0.92916767401921063</v>
      </c>
      <c r="O4">
        <f t="shared" si="4"/>
        <v>0.28031282147002629</v>
      </c>
      <c r="P4">
        <f t="shared" si="5"/>
        <v>-2.0065956219515617E-2</v>
      </c>
    </row>
    <row r="5" spans="1:34" x14ac:dyDescent="0.25">
      <c r="A5" s="30"/>
      <c r="B5">
        <v>4</v>
      </c>
      <c r="C5">
        <f>data!B25</f>
        <v>50138.333333333336</v>
      </c>
      <c r="D5">
        <f>data!C25</f>
        <v>18505</v>
      </c>
      <c r="E5">
        <f>data!D25</f>
        <v>45905</v>
      </c>
      <c r="F5">
        <f>data!E25</f>
        <v>163638.33333333334</v>
      </c>
      <c r="G5">
        <f>data!F25</f>
        <v>697638.33333333337</v>
      </c>
      <c r="H5">
        <f>data!G25</f>
        <v>1236971.6666666667</v>
      </c>
      <c r="I5">
        <f>data!H25</f>
        <v>1703638.3333333333</v>
      </c>
      <c r="K5">
        <f t="shared" si="0"/>
        <v>-0.49837244303947736</v>
      </c>
      <c r="L5">
        <f t="shared" si="1"/>
        <v>0.90853307775754399</v>
      </c>
      <c r="M5">
        <f t="shared" si="2"/>
        <v>0.63554233222740741</v>
      </c>
      <c r="N5">
        <f t="shared" si="3"/>
        <v>0.72502105667019467</v>
      </c>
      <c r="O5">
        <f t="shared" si="4"/>
        <v>0.19090688195396935</v>
      </c>
      <c r="P5">
        <f t="shared" si="5"/>
        <v>0.1066999906375931</v>
      </c>
    </row>
    <row r="6" spans="1:34" x14ac:dyDescent="0.25">
      <c r="A6" s="30"/>
      <c r="B6">
        <v>5</v>
      </c>
      <c r="C6">
        <f>data!B26</f>
        <v>69005</v>
      </c>
      <c r="D6">
        <f>data!C26</f>
        <v>28855</v>
      </c>
      <c r="E6">
        <f>data!D26</f>
        <v>35355</v>
      </c>
      <c r="F6">
        <f>data!E26</f>
        <v>231638.33333333334</v>
      </c>
      <c r="G6">
        <f>data!F26</f>
        <v>822971.66666666663</v>
      </c>
      <c r="H6">
        <f>data!G26</f>
        <v>1625305</v>
      </c>
      <c r="I6">
        <f>data!H26</f>
        <v>1843638.3333333333</v>
      </c>
      <c r="K6">
        <f t="shared" si="0"/>
        <v>-0.43594783878853677</v>
      </c>
      <c r="L6">
        <f t="shared" si="1"/>
        <v>0.20315653689327431</v>
      </c>
      <c r="M6">
        <f t="shared" si="2"/>
        <v>0.93986871110134307</v>
      </c>
      <c r="N6">
        <f t="shared" si="3"/>
        <v>0.6338722629660406</v>
      </c>
      <c r="O6">
        <f t="shared" si="4"/>
        <v>0.22684299875618708</v>
      </c>
      <c r="P6">
        <f t="shared" si="5"/>
        <v>4.2015161274237926E-2</v>
      </c>
    </row>
    <row r="7" spans="1:34" x14ac:dyDescent="0.25">
      <c r="A7" s="30"/>
      <c r="B7">
        <v>6</v>
      </c>
      <c r="C7">
        <f>data!B27</f>
        <v>77338.333333333328</v>
      </c>
      <c r="D7">
        <f>data!C27</f>
        <v>22671.666666666668</v>
      </c>
      <c r="E7">
        <f>data!D27</f>
        <v>26238.333333333332</v>
      </c>
      <c r="F7">
        <f>data!E27</f>
        <v>358305</v>
      </c>
      <c r="G7">
        <f>data!F27</f>
        <v>861305</v>
      </c>
      <c r="H7">
        <f>data!G27</f>
        <v>1056971.6666666667</v>
      </c>
      <c r="I7">
        <f>data!H27</f>
        <v>511305</v>
      </c>
      <c r="K7">
        <f t="shared" si="0"/>
        <v>-0.61353687783163735</v>
      </c>
      <c r="L7">
        <f t="shared" si="1"/>
        <v>0.14610546538119878</v>
      </c>
      <c r="M7">
        <f t="shared" si="2"/>
        <v>1.3070815666007751</v>
      </c>
      <c r="N7">
        <f t="shared" si="3"/>
        <v>0.43853205097823211</v>
      </c>
      <c r="O7">
        <f t="shared" si="4"/>
        <v>6.8238166376770867E-2</v>
      </c>
      <c r="P7">
        <f t="shared" si="5"/>
        <v>-0.24206563301798356</v>
      </c>
    </row>
    <row r="8" spans="1:34" x14ac:dyDescent="0.25">
      <c r="A8" s="30"/>
      <c r="B8">
        <v>7</v>
      </c>
      <c r="C8">
        <f>data!B28</f>
        <v>63738.333333333336</v>
      </c>
      <c r="D8">
        <f>data!C28</f>
        <v>27805</v>
      </c>
      <c r="E8">
        <f>data!D28</f>
        <v>31405</v>
      </c>
      <c r="F8">
        <f>data!E28</f>
        <v>227638.33333333334</v>
      </c>
      <c r="G8">
        <f>data!F28</f>
        <v>774305</v>
      </c>
      <c r="H8">
        <f>data!G28</f>
        <v>721638.33333333337</v>
      </c>
      <c r="I8">
        <f>data!H28</f>
        <v>644638.33333333337</v>
      </c>
      <c r="K8">
        <f t="shared" si="0"/>
        <v>-0.41478515005766059</v>
      </c>
      <c r="L8">
        <f t="shared" si="1"/>
        <v>0.12175125526681685</v>
      </c>
      <c r="M8">
        <f t="shared" si="2"/>
        <v>0.99039549814999517</v>
      </c>
      <c r="N8">
        <f t="shared" si="3"/>
        <v>0.61210387030546443</v>
      </c>
      <c r="O8">
        <f t="shared" si="4"/>
        <v>-2.3480587596497224E-2</v>
      </c>
      <c r="P8">
        <f t="shared" si="5"/>
        <v>-3.7611551336810399E-2</v>
      </c>
    </row>
    <row r="9" spans="1:34" x14ac:dyDescent="0.25">
      <c r="A9" s="30"/>
      <c r="B9">
        <v>8</v>
      </c>
      <c r="C9">
        <f>data!B29</f>
        <v>73571.666666666672</v>
      </c>
      <c r="D9">
        <f>data!C29</f>
        <v>28105</v>
      </c>
      <c r="E9">
        <f>data!D29</f>
        <v>35971.666666666664</v>
      </c>
      <c r="F9">
        <f>data!E29</f>
        <v>427638.33333333331</v>
      </c>
      <c r="G9">
        <f>data!F29</f>
        <v>308971.66666666669</v>
      </c>
      <c r="H9">
        <f>data!G29</f>
        <v>202971.66666666666</v>
      </c>
      <c r="I9">
        <f>data!H29</f>
        <v>105305</v>
      </c>
      <c r="K9">
        <f t="shared" si="0"/>
        <v>-0.48115624569755133</v>
      </c>
      <c r="L9">
        <f t="shared" si="1"/>
        <v>0.24678409508878571</v>
      </c>
      <c r="M9">
        <f t="shared" si="2"/>
        <v>1.2377731156178655</v>
      </c>
      <c r="N9">
        <f t="shared" si="3"/>
        <v>-0.16251412186015537</v>
      </c>
      <c r="O9">
        <f t="shared" si="4"/>
        <v>-0.14006106094276397</v>
      </c>
      <c r="P9">
        <f t="shared" si="5"/>
        <v>-0.21873516494550191</v>
      </c>
    </row>
    <row r="10" spans="1:34" x14ac:dyDescent="0.25">
      <c r="A10" s="30"/>
      <c r="B10">
        <v>9</v>
      </c>
      <c r="C10">
        <f>data!B30</f>
        <v>72471.666666666657</v>
      </c>
      <c r="D10">
        <f>data!C30</f>
        <v>27938.333333333332</v>
      </c>
      <c r="E10">
        <f>data!D30</f>
        <v>38305</v>
      </c>
      <c r="F10">
        <f>data!E30</f>
        <v>289971.66666666669</v>
      </c>
      <c r="G10">
        <f>data!F30</f>
        <v>840971.66666666663</v>
      </c>
      <c r="H10">
        <f>data!G30</f>
        <v>1420305</v>
      </c>
      <c r="I10">
        <f>data!H30</f>
        <v>1380305</v>
      </c>
      <c r="K10">
        <f t="shared" si="0"/>
        <v>-0.47659799023188909</v>
      </c>
      <c r="L10">
        <f t="shared" si="1"/>
        <v>0.31558073555365285</v>
      </c>
      <c r="M10">
        <f t="shared" si="2"/>
        <v>1.012101390544621</v>
      </c>
      <c r="N10">
        <f t="shared" si="3"/>
        <v>0.53238737614793663</v>
      </c>
      <c r="O10">
        <f t="shared" si="4"/>
        <v>0.17468964897000136</v>
      </c>
      <c r="P10">
        <f t="shared" si="5"/>
        <v>-9.5223826800014937E-3</v>
      </c>
    </row>
    <row r="11" spans="1:34" x14ac:dyDescent="0.25">
      <c r="A11" s="30"/>
      <c r="B11">
        <v>10</v>
      </c>
      <c r="C11">
        <f>data!B31</f>
        <v>73605</v>
      </c>
      <c r="D11">
        <f>data!C31</f>
        <v>30138.333333333332</v>
      </c>
      <c r="E11">
        <f>data!D31</f>
        <v>34338.333333333336</v>
      </c>
      <c r="F11">
        <f>data!E31</f>
        <v>366305</v>
      </c>
      <c r="G11">
        <f>data!F31</f>
        <v>710638.33333333337</v>
      </c>
      <c r="H11">
        <f>data!G31</f>
        <v>851638.33333333337</v>
      </c>
      <c r="I11">
        <f>data!H31</f>
        <v>1146971.6666666667</v>
      </c>
      <c r="K11">
        <f t="shared" si="0"/>
        <v>-0.44645753202057159</v>
      </c>
      <c r="L11">
        <f t="shared" si="1"/>
        <v>0.13046442585747961</v>
      </c>
      <c r="M11">
        <f t="shared" si="2"/>
        <v>1.1836019998394727</v>
      </c>
      <c r="N11">
        <f t="shared" si="3"/>
        <v>0.33134865372483674</v>
      </c>
      <c r="O11">
        <f t="shared" si="4"/>
        <v>6.0332772719868887E-2</v>
      </c>
      <c r="P11">
        <f t="shared" si="5"/>
        <v>9.9239489796084587E-2</v>
      </c>
      <c r="AH11" s="26"/>
    </row>
    <row r="13" spans="1:34" x14ac:dyDescent="0.25">
      <c r="AE13" s="26"/>
    </row>
    <row r="14" spans="1:34" ht="27.6" x14ac:dyDescent="0.25">
      <c r="A14" s="30" t="s">
        <v>25</v>
      </c>
      <c r="B14" s="1" t="s">
        <v>33</v>
      </c>
      <c r="C14" s="3">
        <v>0</v>
      </c>
      <c r="D14" s="3">
        <v>2</v>
      </c>
      <c r="E14" s="3">
        <v>3</v>
      </c>
      <c r="F14" s="3">
        <v>5</v>
      </c>
      <c r="G14" s="3">
        <v>7</v>
      </c>
      <c r="H14" s="3">
        <v>10</v>
      </c>
      <c r="I14" s="3">
        <v>13</v>
      </c>
      <c r="J14" s="3"/>
      <c r="K14" s="3" t="s">
        <v>28</v>
      </c>
      <c r="L14" s="3" t="s">
        <v>28</v>
      </c>
      <c r="M14" s="3" t="s">
        <v>26</v>
      </c>
      <c r="N14" s="3" t="s">
        <v>26</v>
      </c>
      <c r="O14" s="3" t="s">
        <v>27</v>
      </c>
      <c r="P14" s="3" t="s">
        <v>27</v>
      </c>
      <c r="Q14" s="32" t="s">
        <v>31</v>
      </c>
      <c r="R14" s="32"/>
    </row>
    <row r="15" spans="1:34" x14ac:dyDescent="0.25">
      <c r="A15" s="30"/>
      <c r="B15">
        <v>1</v>
      </c>
      <c r="C15">
        <f>LN(C2)</f>
        <v>11.34810978230594</v>
      </c>
      <c r="D15">
        <f t="shared" ref="D15:I15" si="6">LN(D2)</f>
        <v>9.8338694856552582</v>
      </c>
      <c r="E15">
        <f t="shared" si="6"/>
        <v>10.361070614906399</v>
      </c>
      <c r="F15">
        <f t="shared" si="6"/>
        <v>12.831043585355204</v>
      </c>
      <c r="G15">
        <f t="shared" si="6"/>
        <v>12.955848238392951</v>
      </c>
      <c r="H15">
        <f t="shared" si="6"/>
        <v>12.339896703657303</v>
      </c>
      <c r="I15">
        <f t="shared" si="6"/>
        <v>11.689438518356125</v>
      </c>
      <c r="K15" s="7">
        <f>(G15-D15)/5</f>
        <v>0.6243957505475386</v>
      </c>
      <c r="L15">
        <v>2.4</v>
      </c>
      <c r="M15" s="8">
        <f>(G15-D15)/5</f>
        <v>0.6243957505475386</v>
      </c>
      <c r="N15" s="15">
        <v>0.1</v>
      </c>
      <c r="O15" s="7">
        <f>(G15-D15)/5</f>
        <v>0.6243957505475386</v>
      </c>
      <c r="P15">
        <v>1</v>
      </c>
      <c r="AA15">
        <v>1</v>
      </c>
      <c r="AB15">
        <v>0.6243957505475386</v>
      </c>
    </row>
    <row r="16" spans="1:34" x14ac:dyDescent="0.25">
      <c r="A16" s="30"/>
      <c r="B16">
        <v>2</v>
      </c>
      <c r="C16">
        <f t="shared" ref="C16:I16" si="7">LN(C3)</f>
        <v>11.505279643361339</v>
      </c>
      <c r="D16">
        <f t="shared" si="7"/>
        <v>10.105271264728929</v>
      </c>
      <c r="E16">
        <f t="shared" si="7"/>
        <v>10.423421568666109</v>
      </c>
      <c r="F16">
        <f t="shared" si="7"/>
        <v>12.225736374291509</v>
      </c>
      <c r="G16">
        <f t="shared" si="7"/>
        <v>13.597319307075798</v>
      </c>
      <c r="H16">
        <f t="shared" si="7"/>
        <v>13.249239757810933</v>
      </c>
      <c r="I16">
        <f t="shared" si="7"/>
        <v>12.570038446460309</v>
      </c>
      <c r="K16" s="8">
        <f t="shared" ref="K16:K24" si="8">(G16-D16)/5</f>
        <v>0.69840960846937394</v>
      </c>
      <c r="L16">
        <v>6</v>
      </c>
      <c r="M16" s="9">
        <f t="shared" ref="M16:M24" si="9">(G16-D16)/5</f>
        <v>0.69840960846937394</v>
      </c>
      <c r="N16">
        <v>0.25</v>
      </c>
      <c r="O16" s="7">
        <f t="shared" ref="O16:O24" si="10">(G16-D16)/5</f>
        <v>0.69840960846937394</v>
      </c>
      <c r="P16">
        <v>1</v>
      </c>
      <c r="AA16">
        <v>2</v>
      </c>
      <c r="AB16">
        <v>0.69840960846937394</v>
      </c>
    </row>
    <row r="17" spans="1:40" x14ac:dyDescent="0.25">
      <c r="A17" s="30"/>
      <c r="B17">
        <v>3</v>
      </c>
      <c r="C17">
        <f t="shared" ref="C17:I17" si="11">LN(C4)</f>
        <v>11.247287514501966</v>
      </c>
      <c r="D17">
        <f t="shared" si="11"/>
        <v>10.424412010979534</v>
      </c>
      <c r="E17">
        <f t="shared" si="11"/>
        <v>10.590071575954397</v>
      </c>
      <c r="F17">
        <f t="shared" si="11"/>
        <v>11.807868611900213</v>
      </c>
      <c r="G17">
        <f t="shared" si="11"/>
        <v>13.666203959938635</v>
      </c>
      <c r="H17">
        <f t="shared" si="11"/>
        <v>14.507142424348713</v>
      </c>
      <c r="I17">
        <f t="shared" si="11"/>
        <v>14.446944555690166</v>
      </c>
      <c r="K17" s="11">
        <f t="shared" si="8"/>
        <v>0.64835838979182014</v>
      </c>
      <c r="L17">
        <v>12</v>
      </c>
      <c r="M17" s="10">
        <f t="shared" si="9"/>
        <v>0.64835838979182014</v>
      </c>
      <c r="N17">
        <v>0.5</v>
      </c>
      <c r="O17" s="7">
        <f t="shared" si="10"/>
        <v>0.64835838979182014</v>
      </c>
      <c r="P17">
        <v>1</v>
      </c>
      <c r="AA17">
        <v>3</v>
      </c>
      <c r="AB17">
        <v>0.64835838979182014</v>
      </c>
      <c r="AD17" t="s">
        <v>45</v>
      </c>
      <c r="AE17">
        <v>1</v>
      </c>
      <c r="AF17">
        <v>2</v>
      </c>
      <c r="AG17">
        <v>3</v>
      </c>
      <c r="AH17">
        <v>4</v>
      </c>
      <c r="AI17">
        <v>5</v>
      </c>
      <c r="AJ17">
        <v>6</v>
      </c>
      <c r="AK17">
        <v>7</v>
      </c>
      <c r="AL17">
        <v>8</v>
      </c>
      <c r="AM17">
        <v>9</v>
      </c>
      <c r="AN17">
        <v>10</v>
      </c>
    </row>
    <row r="18" spans="1:40" x14ac:dyDescent="0.25">
      <c r="A18" s="30"/>
      <c r="B18">
        <v>4</v>
      </c>
      <c r="C18">
        <f t="shared" ref="C18:I18" si="12">LN(C5)</f>
        <v>10.822541130899211</v>
      </c>
      <c r="D18">
        <f t="shared" si="12"/>
        <v>9.8257962448202569</v>
      </c>
      <c r="E18">
        <f t="shared" si="12"/>
        <v>10.7343293225778</v>
      </c>
      <c r="F18">
        <f t="shared" si="12"/>
        <v>12.005413987032615</v>
      </c>
      <c r="G18">
        <f t="shared" si="12"/>
        <v>13.455456100373004</v>
      </c>
      <c r="H18">
        <f t="shared" si="12"/>
        <v>14.028176746234912</v>
      </c>
      <c r="I18">
        <f t="shared" si="12"/>
        <v>14.348276718147693</v>
      </c>
      <c r="K18" s="10">
        <f t="shared" si="8"/>
        <v>0.72593197111054941</v>
      </c>
      <c r="L18">
        <v>24</v>
      </c>
      <c r="M18" s="7">
        <f t="shared" si="9"/>
        <v>0.72593197111054941</v>
      </c>
      <c r="N18">
        <v>1</v>
      </c>
      <c r="O18" s="7">
        <f t="shared" si="10"/>
        <v>0.72593197111054941</v>
      </c>
      <c r="P18">
        <v>1</v>
      </c>
      <c r="Q18" s="10">
        <f>O18</f>
        <v>0.72593197111054941</v>
      </c>
      <c r="R18">
        <v>1</v>
      </c>
      <c r="AA18">
        <v>4</v>
      </c>
      <c r="AB18">
        <v>0.72593197111054941</v>
      </c>
      <c r="AD18" t="s">
        <v>46</v>
      </c>
      <c r="AE18">
        <v>0.6243957505475386</v>
      </c>
      <c r="AF18">
        <v>0.69840960846937394</v>
      </c>
      <c r="AG18">
        <v>0.64835838979182014</v>
      </c>
      <c r="AH18">
        <v>0.72593197111054941</v>
      </c>
      <c r="AI18">
        <v>0.67012769700560848</v>
      </c>
      <c r="AJ18">
        <v>0.72746654010784262</v>
      </c>
      <c r="AK18">
        <v>0.66534999843554699</v>
      </c>
      <c r="AL18">
        <v>0.4794604165208412</v>
      </c>
      <c r="AM18">
        <v>0.68091165378775353</v>
      </c>
      <c r="AN18">
        <v>0.6320731465972198</v>
      </c>
    </row>
    <row r="19" spans="1:40" x14ac:dyDescent="0.25">
      <c r="A19" s="30"/>
      <c r="B19">
        <v>5</v>
      </c>
      <c r="C19">
        <f t="shared" ref="C19:I19" si="13">LN(C6)</f>
        <v>11.14193424472214</v>
      </c>
      <c r="D19">
        <f t="shared" si="13"/>
        <v>10.270038567145066</v>
      </c>
      <c r="E19">
        <f t="shared" si="13"/>
        <v>10.473195104038341</v>
      </c>
      <c r="F19">
        <f t="shared" si="13"/>
        <v>12.352932526241027</v>
      </c>
      <c r="G19">
        <f t="shared" si="13"/>
        <v>13.620677052173109</v>
      </c>
      <c r="H19">
        <f t="shared" si="13"/>
        <v>14.301206048441669</v>
      </c>
      <c r="I19">
        <f t="shared" si="13"/>
        <v>14.427251532264384</v>
      </c>
      <c r="K19" s="12">
        <f t="shared" si="8"/>
        <v>0.67012769700560848</v>
      </c>
      <c r="L19">
        <v>48</v>
      </c>
      <c r="M19" s="7">
        <f t="shared" si="9"/>
        <v>0.67012769700560848</v>
      </c>
      <c r="N19">
        <v>1</v>
      </c>
      <c r="O19" s="8">
        <f t="shared" si="10"/>
        <v>0.67012769700560848</v>
      </c>
      <c r="P19">
        <v>0.5</v>
      </c>
      <c r="AA19">
        <v>5</v>
      </c>
      <c r="AB19">
        <v>0.67012769700560848</v>
      </c>
    </row>
    <row r="20" spans="1:40" x14ac:dyDescent="0.25">
      <c r="A20" s="30"/>
      <c r="B20">
        <v>6</v>
      </c>
      <c r="C20">
        <f t="shared" ref="C20:I20" si="14">LN(C7)</f>
        <v>11.255945015062695</v>
      </c>
      <c r="D20">
        <f t="shared" si="14"/>
        <v>10.028871259399422</v>
      </c>
      <c r="E20">
        <f t="shared" si="14"/>
        <v>10.17497672478062</v>
      </c>
      <c r="F20">
        <f t="shared" si="14"/>
        <v>12.789139857982169</v>
      </c>
      <c r="G20">
        <f t="shared" si="14"/>
        <v>13.666203959938635</v>
      </c>
      <c r="H20">
        <f t="shared" si="14"/>
        <v>13.870918459068946</v>
      </c>
      <c r="I20">
        <f t="shared" si="14"/>
        <v>13.144721560014997</v>
      </c>
      <c r="K20" s="10">
        <f t="shared" si="8"/>
        <v>0.72746654010784262</v>
      </c>
      <c r="L20">
        <v>24</v>
      </c>
      <c r="M20" s="10">
        <f t="shared" si="9"/>
        <v>0.72746654010784262</v>
      </c>
      <c r="N20">
        <v>0.5</v>
      </c>
      <c r="O20" s="8">
        <f t="shared" si="10"/>
        <v>0.72746654010784262</v>
      </c>
      <c r="P20">
        <v>0.5</v>
      </c>
      <c r="Q20" s="10">
        <f>O20</f>
        <v>0.72746654010784262</v>
      </c>
      <c r="R20">
        <v>0.5</v>
      </c>
      <c r="AA20">
        <v>6</v>
      </c>
      <c r="AB20">
        <v>0.72746654010784262</v>
      </c>
    </row>
    <row r="21" spans="1:40" x14ac:dyDescent="0.25">
      <c r="A21" s="30"/>
      <c r="B21">
        <v>7</v>
      </c>
      <c r="C21">
        <f t="shared" ref="C21:I21" si="15">LN(C8)</f>
        <v>11.062541439736986</v>
      </c>
      <c r="D21">
        <f t="shared" si="15"/>
        <v>10.232971139621664</v>
      </c>
      <c r="E21">
        <f t="shared" si="15"/>
        <v>10.354722394888482</v>
      </c>
      <c r="F21">
        <f t="shared" si="15"/>
        <v>12.335513391188471</v>
      </c>
      <c r="G21">
        <f t="shared" si="15"/>
        <v>13.5597211317994</v>
      </c>
      <c r="H21">
        <f t="shared" si="15"/>
        <v>13.489279369009909</v>
      </c>
      <c r="I21">
        <f t="shared" si="15"/>
        <v>13.376444714999478</v>
      </c>
      <c r="K21" s="10">
        <f t="shared" si="8"/>
        <v>0.66534999843554699</v>
      </c>
      <c r="L21">
        <v>24</v>
      </c>
      <c r="M21" s="9">
        <f t="shared" si="9"/>
        <v>0.66534999843554699</v>
      </c>
      <c r="N21">
        <v>0.25</v>
      </c>
      <c r="O21" s="11">
        <f t="shared" si="10"/>
        <v>0.66534999843554699</v>
      </c>
      <c r="P21">
        <v>0.25</v>
      </c>
      <c r="Q21" s="10">
        <f>O21</f>
        <v>0.66534999843554699</v>
      </c>
      <c r="R21">
        <v>0.25</v>
      </c>
      <c r="AA21">
        <v>7</v>
      </c>
      <c r="AB21">
        <v>0.66534999843554699</v>
      </c>
    </row>
    <row r="22" spans="1:40" x14ac:dyDescent="0.25">
      <c r="A22" s="30"/>
      <c r="B22">
        <v>8</v>
      </c>
      <c r="C22">
        <f t="shared" ref="C22:I22" si="16">LN(C9)</f>
        <v>11.206015266831278</v>
      </c>
      <c r="D22">
        <f t="shared" si="16"/>
        <v>10.243702775436175</v>
      </c>
      <c r="E22">
        <f t="shared" si="16"/>
        <v>10.490486870524961</v>
      </c>
      <c r="F22">
        <f t="shared" si="16"/>
        <v>12.966033101760692</v>
      </c>
      <c r="G22">
        <f t="shared" si="16"/>
        <v>12.641004858040381</v>
      </c>
      <c r="H22">
        <f t="shared" si="16"/>
        <v>12.22082167521209</v>
      </c>
      <c r="I22">
        <f t="shared" si="16"/>
        <v>11.564616180375584</v>
      </c>
      <c r="K22" s="10">
        <f t="shared" si="8"/>
        <v>0.4794604165208412</v>
      </c>
      <c r="L22">
        <v>24</v>
      </c>
      <c r="M22" s="8">
        <f t="shared" si="9"/>
        <v>0.4794604165208412</v>
      </c>
      <c r="N22">
        <v>0.1</v>
      </c>
      <c r="O22" s="10">
        <f t="shared" si="10"/>
        <v>0.4794604165208412</v>
      </c>
      <c r="P22">
        <v>0.13</v>
      </c>
      <c r="Q22" s="10">
        <f>O22</f>
        <v>0.4794604165208412</v>
      </c>
      <c r="R22">
        <v>0.1</v>
      </c>
      <c r="AA22">
        <v>8</v>
      </c>
      <c r="AB22">
        <v>0.4794604165208412</v>
      </c>
    </row>
    <row r="23" spans="1:40" x14ac:dyDescent="0.25">
      <c r="A23" s="30"/>
      <c r="B23">
        <v>9</v>
      </c>
      <c r="C23">
        <f t="shared" ref="C23:I23" si="17">LN(C10)</f>
        <v>11.190950959861047</v>
      </c>
      <c r="D23">
        <f t="shared" si="17"/>
        <v>10.237754979397268</v>
      </c>
      <c r="E23">
        <f t="shared" si="17"/>
        <v>10.553335714950922</v>
      </c>
      <c r="F23">
        <f t="shared" si="17"/>
        <v>12.577538496040164</v>
      </c>
      <c r="G23">
        <f t="shared" si="17"/>
        <v>13.642313248336036</v>
      </c>
      <c r="H23">
        <f t="shared" si="17"/>
        <v>14.16638219524604</v>
      </c>
      <c r="I23">
        <f t="shared" si="17"/>
        <v>14.137815047206036</v>
      </c>
      <c r="K23" s="13">
        <f t="shared" si="8"/>
        <v>0.68091165378775353</v>
      </c>
      <c r="L23">
        <v>96</v>
      </c>
      <c r="M23" s="7">
        <f t="shared" si="9"/>
        <v>0.68091165378775353</v>
      </c>
      <c r="N23">
        <v>1</v>
      </c>
      <c r="O23" s="11">
        <f t="shared" si="10"/>
        <v>0.68091165378775353</v>
      </c>
      <c r="P23">
        <v>0.25</v>
      </c>
      <c r="AA23">
        <v>9</v>
      </c>
      <c r="AB23">
        <v>0.68091165378775353</v>
      </c>
    </row>
    <row r="24" spans="1:40" x14ac:dyDescent="0.25">
      <c r="A24" s="30"/>
      <c r="B24">
        <v>10</v>
      </c>
      <c r="C24">
        <f t="shared" ref="C24:I24" si="18">LN(C11)</f>
        <v>11.206468237192114</v>
      </c>
      <c r="D24">
        <f t="shared" si="18"/>
        <v>10.31355317315097</v>
      </c>
      <c r="E24">
        <f t="shared" si="18"/>
        <v>10.444017599008451</v>
      </c>
      <c r="F24">
        <f t="shared" si="18"/>
        <v>12.811221598687395</v>
      </c>
      <c r="G24">
        <f t="shared" si="18"/>
        <v>13.473918906137069</v>
      </c>
      <c r="H24">
        <f t="shared" si="18"/>
        <v>13.654917224296675</v>
      </c>
      <c r="I24">
        <f t="shared" si="18"/>
        <v>13.952635693684929</v>
      </c>
      <c r="K24" s="14">
        <f t="shared" si="8"/>
        <v>0.6320731465972198</v>
      </c>
      <c r="L24">
        <v>192</v>
      </c>
      <c r="M24" s="7">
        <f t="shared" si="9"/>
        <v>0.6320731465972198</v>
      </c>
      <c r="N24">
        <v>1</v>
      </c>
      <c r="O24" s="10">
        <f t="shared" si="10"/>
        <v>0.6320731465972198</v>
      </c>
      <c r="P24">
        <v>0.13</v>
      </c>
      <c r="AA24">
        <v>10</v>
      </c>
      <c r="AB24">
        <v>0.6320731465972198</v>
      </c>
    </row>
    <row r="26" spans="1:40" x14ac:dyDescent="0.25">
      <c r="J26" s="31" t="s">
        <v>38</v>
      </c>
      <c r="K26" s="31"/>
    </row>
    <row r="27" spans="1:40" ht="27.6" x14ac:dyDescent="0.25">
      <c r="A27" s="33" t="s">
        <v>28</v>
      </c>
      <c r="B27" s="1" t="s">
        <v>34</v>
      </c>
      <c r="C27" s="3">
        <v>0</v>
      </c>
      <c r="D27" s="3">
        <v>2</v>
      </c>
      <c r="E27" s="3">
        <v>3</v>
      </c>
      <c r="F27" s="3">
        <v>5</v>
      </c>
      <c r="G27" s="3">
        <v>7</v>
      </c>
      <c r="H27" s="3">
        <v>10</v>
      </c>
      <c r="I27" s="3">
        <v>13</v>
      </c>
      <c r="J27" s="3"/>
      <c r="K27" s="38" t="s">
        <v>59</v>
      </c>
      <c r="L27" s="27" t="s">
        <v>60</v>
      </c>
      <c r="M27" s="6" t="s">
        <v>55</v>
      </c>
      <c r="N27" s="27" t="s">
        <v>61</v>
      </c>
      <c r="S27" s="28" t="s">
        <v>40</v>
      </c>
      <c r="T27" s="28"/>
    </row>
    <row r="28" spans="1:40" x14ac:dyDescent="0.25">
      <c r="A28" s="33"/>
      <c r="B28">
        <v>2.4</v>
      </c>
      <c r="C28">
        <f t="shared" ref="C28:H30" si="19">C2</f>
        <v>84805</v>
      </c>
      <c r="D28">
        <f t="shared" si="19"/>
        <v>18655</v>
      </c>
      <c r="E28">
        <f t="shared" si="19"/>
        <v>31605</v>
      </c>
      <c r="F28">
        <f t="shared" si="19"/>
        <v>373638.33333333331</v>
      </c>
      <c r="G28">
        <f t="shared" si="19"/>
        <v>423305</v>
      </c>
      <c r="H28">
        <f t="shared" si="19"/>
        <v>228638.33333333334</v>
      </c>
      <c r="I28">
        <v>119305</v>
      </c>
      <c r="K28">
        <f>LN(G28/D28)/5</f>
        <v>0.62439575054753871</v>
      </c>
      <c r="L28">
        <v>0.25831598701199338</v>
      </c>
      <c r="M28">
        <v>0.30952322847712815</v>
      </c>
      <c r="N28">
        <v>0.14400484175401701</v>
      </c>
      <c r="S28">
        <f t="shared" ref="S28:S34" si="20">1/B28</f>
        <v>0.41666666666666669</v>
      </c>
      <c r="T28">
        <f>1/K28</f>
        <v>1.6015483755664421</v>
      </c>
    </row>
    <row r="29" spans="1:40" x14ac:dyDescent="0.25">
      <c r="A29" s="33"/>
      <c r="B29">
        <v>6</v>
      </c>
      <c r="C29">
        <f t="shared" si="19"/>
        <v>99238.333333333328</v>
      </c>
      <c r="D29">
        <f t="shared" si="19"/>
        <v>24471.666666666668</v>
      </c>
      <c r="E29">
        <f t="shared" si="19"/>
        <v>33638.333333333336</v>
      </c>
      <c r="F29">
        <f t="shared" si="19"/>
        <v>203971.66666666666</v>
      </c>
      <c r="G29">
        <f t="shared" si="19"/>
        <v>803971.66666666663</v>
      </c>
      <c r="H29">
        <f t="shared" si="19"/>
        <v>567638.33333333337</v>
      </c>
      <c r="I29">
        <v>287805</v>
      </c>
      <c r="K29">
        <f t="shared" ref="K29:K34" si="21">LN(G29/D29)/5</f>
        <v>0.69840960846937405</v>
      </c>
      <c r="L29">
        <v>0.26880335160690638</v>
      </c>
      <c r="M29">
        <v>0.34696371370513301</v>
      </c>
      <c r="N29">
        <v>0.22059341288307599</v>
      </c>
      <c r="S29">
        <f t="shared" si="20"/>
        <v>0.16666666666666666</v>
      </c>
      <c r="T29">
        <f t="shared" ref="T29:T34" si="22">1/K29</f>
        <v>1.431824516549232</v>
      </c>
    </row>
    <row r="30" spans="1:40" x14ac:dyDescent="0.25">
      <c r="A30" s="33"/>
      <c r="B30">
        <v>12</v>
      </c>
      <c r="C30">
        <f t="shared" si="19"/>
        <v>76671.666666666672</v>
      </c>
      <c r="D30">
        <f t="shared" si="19"/>
        <v>33671.666666666664</v>
      </c>
      <c r="E30">
        <f t="shared" si="19"/>
        <v>39738.333333333336</v>
      </c>
      <c r="F30">
        <f t="shared" si="19"/>
        <v>134305</v>
      </c>
      <c r="G30">
        <f t="shared" si="19"/>
        <v>861305</v>
      </c>
      <c r="H30">
        <f t="shared" si="19"/>
        <v>1996971.6666666667</v>
      </c>
      <c r="I30">
        <v>1880305</v>
      </c>
      <c r="K30">
        <f t="shared" si="21"/>
        <v>0.64835838979182026</v>
      </c>
      <c r="L30">
        <v>0.22964507920847929</v>
      </c>
      <c r="M30">
        <v>0.32817300084591478</v>
      </c>
      <c r="N30">
        <v>0.24001099505718199</v>
      </c>
      <c r="S30">
        <f t="shared" si="20"/>
        <v>8.3333333333333329E-2</v>
      </c>
      <c r="T30">
        <f t="shared" si="22"/>
        <v>1.5423568442155695</v>
      </c>
    </row>
    <row r="31" spans="1:40" x14ac:dyDescent="0.25">
      <c r="A31" s="33"/>
      <c r="B31">
        <v>24</v>
      </c>
      <c r="C31">
        <f>AVERAGE(C5,C7:C9)</f>
        <v>66196.666666666672</v>
      </c>
      <c r="D31">
        <f t="shared" ref="D31:I31" si="23">AVERAGE(D5,D7:D9)</f>
        <v>24271.666666666668</v>
      </c>
      <c r="E31">
        <f t="shared" si="23"/>
        <v>34880</v>
      </c>
      <c r="F31">
        <f t="shared" si="23"/>
        <v>294305</v>
      </c>
      <c r="G31">
        <f t="shared" si="23"/>
        <v>660555</v>
      </c>
      <c r="H31">
        <f t="shared" si="23"/>
        <v>804638.33333333337</v>
      </c>
      <c r="I31">
        <f t="shared" si="23"/>
        <v>741221.66666666663</v>
      </c>
      <c r="K31">
        <f t="shared" si="21"/>
        <v>0.66075414029579638</v>
      </c>
      <c r="L31">
        <v>0.22487890610700303</v>
      </c>
      <c r="M31">
        <v>0.32217341354813295</v>
      </c>
      <c r="N31">
        <v>0.19879907540296399</v>
      </c>
      <c r="S31">
        <f t="shared" si="20"/>
        <v>4.1666666666666664E-2</v>
      </c>
      <c r="T31">
        <f t="shared" si="22"/>
        <v>1.513422223207463</v>
      </c>
    </row>
    <row r="32" spans="1:40" x14ac:dyDescent="0.25">
      <c r="A32" s="33"/>
      <c r="B32">
        <v>48</v>
      </c>
      <c r="C32">
        <f>C6</f>
        <v>69005</v>
      </c>
      <c r="D32">
        <f t="shared" ref="D32:I32" si="24">D6</f>
        <v>28855</v>
      </c>
      <c r="E32">
        <f t="shared" si="24"/>
        <v>35355</v>
      </c>
      <c r="F32">
        <f t="shared" si="24"/>
        <v>231638.33333333334</v>
      </c>
      <c r="G32">
        <f t="shared" si="24"/>
        <v>822971.66666666663</v>
      </c>
      <c r="H32">
        <f t="shared" si="24"/>
        <v>1625305</v>
      </c>
      <c r="I32">
        <f t="shared" si="24"/>
        <v>1843638.3333333333</v>
      </c>
      <c r="K32">
        <f t="shared" si="21"/>
        <v>0.67012769700560837</v>
      </c>
      <c r="L32">
        <v>0.25261401580895509</v>
      </c>
      <c r="M32">
        <v>0.33571069769131645</v>
      </c>
      <c r="N32">
        <v>0.23582160127034099</v>
      </c>
      <c r="S32">
        <f t="shared" si="20"/>
        <v>2.0833333333333332E-2</v>
      </c>
      <c r="T32">
        <f t="shared" si="22"/>
        <v>1.4922529011536003</v>
      </c>
    </row>
    <row r="33" spans="1:20" x14ac:dyDescent="0.25">
      <c r="A33" s="33"/>
      <c r="B33">
        <v>96</v>
      </c>
      <c r="C33">
        <f>C10</f>
        <v>72471.666666666657</v>
      </c>
      <c r="D33">
        <f t="shared" ref="D33:I33" si="25">D10</f>
        <v>27938.333333333332</v>
      </c>
      <c r="E33">
        <f t="shared" si="25"/>
        <v>38305</v>
      </c>
      <c r="F33">
        <f t="shared" si="25"/>
        <v>289971.66666666669</v>
      </c>
      <c r="G33">
        <f t="shared" si="25"/>
        <v>840971.66666666663</v>
      </c>
      <c r="H33">
        <f t="shared" si="25"/>
        <v>1420305</v>
      </c>
      <c r="I33">
        <f t="shared" si="25"/>
        <v>1380305</v>
      </c>
      <c r="K33">
        <f t="shared" si="21"/>
        <v>0.68091165378775365</v>
      </c>
      <c r="L33">
        <v>0.25939351115856907</v>
      </c>
      <c r="M33">
        <v>0.31968177136911802</v>
      </c>
      <c r="N33">
        <v>0.23280336247517799</v>
      </c>
      <c r="S33">
        <f t="shared" si="20"/>
        <v>1.0416666666666666E-2</v>
      </c>
      <c r="T33">
        <f t="shared" si="22"/>
        <v>1.468619305363966</v>
      </c>
    </row>
    <row r="34" spans="1:20" x14ac:dyDescent="0.25">
      <c r="A34" s="33"/>
      <c r="B34">
        <v>192</v>
      </c>
      <c r="C34">
        <f>C11</f>
        <v>73605</v>
      </c>
      <c r="D34">
        <f t="shared" ref="D34:I34" si="26">D11</f>
        <v>30138.333333333332</v>
      </c>
      <c r="E34">
        <f t="shared" si="26"/>
        <v>34338.333333333336</v>
      </c>
      <c r="F34">
        <f t="shared" si="26"/>
        <v>366305</v>
      </c>
      <c r="G34">
        <f t="shared" si="26"/>
        <v>710638.33333333337</v>
      </c>
      <c r="H34">
        <f t="shared" si="26"/>
        <v>851638.33333333337</v>
      </c>
      <c r="I34">
        <f t="shared" si="26"/>
        <v>1146971.6666666667</v>
      </c>
      <c r="K34">
        <f t="shared" si="21"/>
        <v>0.63207314659721969</v>
      </c>
      <c r="L34">
        <v>0.21100810586237545</v>
      </c>
      <c r="M34">
        <v>0.28059098140608701</v>
      </c>
      <c r="N34">
        <v>0.132479244424271</v>
      </c>
      <c r="S34">
        <f t="shared" si="20"/>
        <v>5.208333333333333E-3</v>
      </c>
      <c r="T34">
        <f t="shared" si="22"/>
        <v>1.5820953720048432</v>
      </c>
    </row>
    <row r="37" spans="1:20" x14ac:dyDescent="0.25">
      <c r="J37" s="31" t="s">
        <v>38</v>
      </c>
      <c r="K37" s="31"/>
    </row>
    <row r="38" spans="1:20" ht="27.6" x14ac:dyDescent="0.25">
      <c r="A38" s="33" t="s">
        <v>26</v>
      </c>
      <c r="B38" s="1" t="s">
        <v>36</v>
      </c>
      <c r="C38" s="3">
        <v>0</v>
      </c>
      <c r="D38" s="3">
        <v>2</v>
      </c>
      <c r="E38" s="3">
        <v>3</v>
      </c>
      <c r="F38" s="3">
        <v>5</v>
      </c>
      <c r="G38" s="3">
        <v>7</v>
      </c>
      <c r="H38" s="3">
        <v>10</v>
      </c>
      <c r="I38" s="3">
        <v>13</v>
      </c>
      <c r="J38" s="3"/>
      <c r="K38" s="21" t="s">
        <v>29</v>
      </c>
    </row>
    <row r="39" spans="1:20" x14ac:dyDescent="0.25">
      <c r="A39" s="33"/>
      <c r="B39" s="16">
        <v>88.2</v>
      </c>
      <c r="C39" s="16">
        <f>C2</f>
        <v>84805</v>
      </c>
      <c r="D39" s="16">
        <f t="shared" ref="D39:I39" si="27">D2</f>
        <v>18655</v>
      </c>
      <c r="E39" s="16">
        <f t="shared" si="27"/>
        <v>31605</v>
      </c>
      <c r="F39" s="16">
        <f t="shared" si="27"/>
        <v>373638.33333333331</v>
      </c>
      <c r="G39" s="16">
        <f t="shared" si="27"/>
        <v>423305</v>
      </c>
      <c r="H39" s="16">
        <f t="shared" si="27"/>
        <v>228638.33333333334</v>
      </c>
      <c r="I39" s="16">
        <f t="shared" si="27"/>
        <v>119305</v>
      </c>
      <c r="K39">
        <f>LN(G39/D39)/5</f>
        <v>0.62439575054753871</v>
      </c>
      <c r="L39">
        <f>1/B39:B42</f>
        <v>1.1337868480725623E-2</v>
      </c>
      <c r="M39">
        <f>1/K39:K42</f>
        <v>1.6015483755664421</v>
      </c>
    </row>
    <row r="40" spans="1:20" x14ac:dyDescent="0.25">
      <c r="A40" s="33"/>
      <c r="B40" s="16">
        <v>220.5</v>
      </c>
      <c r="C40" s="16">
        <f t="shared" ref="C40:I40" si="28">C3</f>
        <v>99238.333333333328</v>
      </c>
      <c r="D40" s="16">
        <f t="shared" si="28"/>
        <v>24471.666666666668</v>
      </c>
      <c r="E40" s="16">
        <f t="shared" si="28"/>
        <v>33638.333333333336</v>
      </c>
      <c r="F40" s="16">
        <f t="shared" si="28"/>
        <v>203971.66666666666</v>
      </c>
      <c r="G40" s="16">
        <f t="shared" si="28"/>
        <v>803971.66666666663</v>
      </c>
      <c r="H40" s="16">
        <f t="shared" si="28"/>
        <v>567638.33333333337</v>
      </c>
      <c r="I40" s="16">
        <f t="shared" si="28"/>
        <v>287805</v>
      </c>
      <c r="K40">
        <f t="shared" ref="K40:K46" si="29">LN(G40/D40)/5</f>
        <v>0.69840960846937405</v>
      </c>
      <c r="L40">
        <f t="shared" ref="L40:L42" si="30">1/B40:B43</f>
        <v>4.5351473922902496E-3</v>
      </c>
      <c r="M40">
        <f t="shared" ref="M40:M42" si="31">1/K40:K43</f>
        <v>1.431824516549232</v>
      </c>
    </row>
    <row r="41" spans="1:20" x14ac:dyDescent="0.25">
      <c r="A41" s="33"/>
      <c r="B41" s="16">
        <v>441</v>
      </c>
      <c r="C41" s="16">
        <f t="shared" ref="C41:I41" si="32">C4</f>
        <v>76671.666666666672</v>
      </c>
      <c r="D41" s="16">
        <f t="shared" si="32"/>
        <v>33671.666666666664</v>
      </c>
      <c r="E41" s="16">
        <f t="shared" si="32"/>
        <v>39738.333333333336</v>
      </c>
      <c r="F41" s="16">
        <f t="shared" si="32"/>
        <v>134305</v>
      </c>
      <c r="G41" s="16">
        <f t="shared" si="32"/>
        <v>861305</v>
      </c>
      <c r="H41" s="16">
        <f t="shared" si="32"/>
        <v>1996971.6666666667</v>
      </c>
      <c r="I41" s="16">
        <f t="shared" si="32"/>
        <v>1880305</v>
      </c>
      <c r="K41">
        <f t="shared" si="29"/>
        <v>0.64835838979182026</v>
      </c>
      <c r="L41">
        <f t="shared" si="30"/>
        <v>2.2675736961451248E-3</v>
      </c>
      <c r="M41">
        <f t="shared" si="31"/>
        <v>1.5423568442155695</v>
      </c>
    </row>
    <row r="42" spans="1:20" x14ac:dyDescent="0.25">
      <c r="A42" s="33"/>
      <c r="B42" s="16">
        <v>882</v>
      </c>
      <c r="C42" s="16">
        <f t="shared" ref="C42:I42" si="33">C5</f>
        <v>50138.333333333336</v>
      </c>
      <c r="D42" s="16">
        <f t="shared" si="33"/>
        <v>18505</v>
      </c>
      <c r="E42" s="16">
        <f t="shared" si="33"/>
        <v>45905</v>
      </c>
      <c r="F42" s="16">
        <f t="shared" si="33"/>
        <v>163638.33333333334</v>
      </c>
      <c r="G42" s="16">
        <f t="shared" si="33"/>
        <v>697638.33333333337</v>
      </c>
      <c r="H42" s="16">
        <f t="shared" si="33"/>
        <v>1236971.6666666667</v>
      </c>
      <c r="I42" s="16">
        <f t="shared" si="33"/>
        <v>1703638.3333333333</v>
      </c>
      <c r="K42">
        <f t="shared" si="29"/>
        <v>0.72593197111054963</v>
      </c>
      <c r="L42">
        <f t="shared" si="30"/>
        <v>1.1337868480725624E-3</v>
      </c>
      <c r="M42">
        <f t="shared" si="31"/>
        <v>1.3775395488783528</v>
      </c>
    </row>
    <row r="43" spans="1:20" x14ac:dyDescent="0.25">
      <c r="A43" s="33"/>
      <c r="B43" s="17">
        <v>88.2</v>
      </c>
      <c r="C43" s="17">
        <f>AVERAGE(C2,C9)</f>
        <v>79188.333333333343</v>
      </c>
      <c r="D43" s="17">
        <f t="shared" ref="D43:I43" si="34">AVERAGE(D2,D9)</f>
        <v>23380</v>
      </c>
      <c r="E43" s="17">
        <f t="shared" si="34"/>
        <v>33788.333333333328</v>
      </c>
      <c r="F43" s="17">
        <f t="shared" si="34"/>
        <v>400638.33333333331</v>
      </c>
      <c r="G43" s="17">
        <f t="shared" si="34"/>
        <v>366138.33333333337</v>
      </c>
      <c r="H43" s="17">
        <f t="shared" si="34"/>
        <v>215805</v>
      </c>
      <c r="I43" s="17">
        <f t="shared" si="34"/>
        <v>112305</v>
      </c>
      <c r="K43">
        <f t="shared" si="29"/>
        <v>0.55022605317514472</v>
      </c>
    </row>
    <row r="44" spans="1:20" x14ac:dyDescent="0.25">
      <c r="A44" s="33"/>
      <c r="B44" s="17">
        <v>220.5</v>
      </c>
      <c r="C44" s="17">
        <f>AVERAGE(C3,C9)</f>
        <v>86405</v>
      </c>
      <c r="D44" s="17">
        <f t="shared" ref="D44:I44" si="35">AVERAGE(D3,D9)</f>
        <v>26288.333333333336</v>
      </c>
      <c r="E44" s="17">
        <f t="shared" si="35"/>
        <v>34805</v>
      </c>
      <c r="F44" s="17">
        <f t="shared" si="35"/>
        <v>315805</v>
      </c>
      <c r="G44" s="17">
        <f t="shared" si="35"/>
        <v>556471.66666666663</v>
      </c>
      <c r="H44" s="17">
        <f t="shared" si="35"/>
        <v>385305</v>
      </c>
      <c r="I44" s="17">
        <f t="shared" si="35"/>
        <v>196555</v>
      </c>
      <c r="K44">
        <f t="shared" si="29"/>
        <v>0.61049820294019963</v>
      </c>
    </row>
    <row r="45" spans="1:20" x14ac:dyDescent="0.25">
      <c r="A45" s="33"/>
      <c r="B45" s="17">
        <v>441</v>
      </c>
      <c r="C45" s="17">
        <f>AVERAGE(C4,C7)</f>
        <v>77005</v>
      </c>
      <c r="D45" s="17">
        <f t="shared" ref="D45:I45" si="36">AVERAGE(D4,D7)</f>
        <v>28171.666666666664</v>
      </c>
      <c r="E45" s="17">
        <f t="shared" si="36"/>
        <v>32988.333333333336</v>
      </c>
      <c r="F45" s="17">
        <f t="shared" si="36"/>
        <v>246305</v>
      </c>
      <c r="G45" s="17">
        <f t="shared" si="36"/>
        <v>861305</v>
      </c>
      <c r="H45" s="17">
        <f t="shared" si="36"/>
        <v>1526971.6666666667</v>
      </c>
      <c r="I45" s="17">
        <f t="shared" si="36"/>
        <v>1195805</v>
      </c>
      <c r="K45">
        <f t="shared" si="29"/>
        <v>0.68402638724449316</v>
      </c>
    </row>
    <row r="46" spans="1:20" x14ac:dyDescent="0.25">
      <c r="A46" s="33"/>
      <c r="B46" s="17">
        <v>882</v>
      </c>
      <c r="C46" s="17">
        <f>AVERAGE(C10:C11,C5:C6)</f>
        <v>66305</v>
      </c>
      <c r="D46" s="17">
        <f t="shared" ref="D46:I46" si="37">AVERAGE(D10:D11,D5:D6)</f>
        <v>26359.166666666664</v>
      </c>
      <c r="E46" s="17">
        <f t="shared" si="37"/>
        <v>38475.833333333336</v>
      </c>
      <c r="F46" s="17">
        <f t="shared" si="37"/>
        <v>262888.33333333337</v>
      </c>
      <c r="G46" s="17">
        <f t="shared" si="37"/>
        <v>768055</v>
      </c>
      <c r="H46" s="17">
        <f t="shared" si="37"/>
        <v>1283555</v>
      </c>
      <c r="I46" s="17">
        <f t="shared" si="37"/>
        <v>1518638.3333333333</v>
      </c>
      <c r="K46">
        <f t="shared" si="29"/>
        <v>0.67440904991762174</v>
      </c>
    </row>
    <row r="49" spans="1:13" x14ac:dyDescent="0.25">
      <c r="J49" s="31" t="s">
        <v>38</v>
      </c>
      <c r="K49" s="31"/>
    </row>
    <row r="50" spans="1:13" ht="27.6" x14ac:dyDescent="0.25">
      <c r="A50" s="33" t="s">
        <v>30</v>
      </c>
      <c r="B50" s="1" t="s">
        <v>37</v>
      </c>
      <c r="C50" s="3">
        <v>0</v>
      </c>
      <c r="D50" s="3">
        <v>2</v>
      </c>
      <c r="E50" s="3">
        <v>3</v>
      </c>
      <c r="F50" s="3">
        <v>5</v>
      </c>
      <c r="G50" s="3">
        <v>7</v>
      </c>
      <c r="H50" s="3">
        <v>10</v>
      </c>
      <c r="I50" s="3">
        <v>13</v>
      </c>
      <c r="J50" s="3"/>
      <c r="K50" s="21" t="s">
        <v>29</v>
      </c>
    </row>
    <row r="51" spans="1:13" x14ac:dyDescent="0.25">
      <c r="A51" s="33"/>
      <c r="B51" s="16">
        <v>4.5</v>
      </c>
      <c r="C51" s="16">
        <f>C11</f>
        <v>73605</v>
      </c>
      <c r="D51" s="16">
        <f t="shared" ref="D51:I51" si="38">D11</f>
        <v>30138.333333333332</v>
      </c>
      <c r="E51" s="16">
        <f t="shared" si="38"/>
        <v>34338.333333333336</v>
      </c>
      <c r="F51" s="16">
        <f t="shared" si="38"/>
        <v>366305</v>
      </c>
      <c r="G51" s="16">
        <f t="shared" si="38"/>
        <v>710638.33333333337</v>
      </c>
      <c r="H51" s="16">
        <f t="shared" si="38"/>
        <v>851638.33333333337</v>
      </c>
      <c r="I51" s="16">
        <f t="shared" si="38"/>
        <v>1146971.6666666667</v>
      </c>
      <c r="K51">
        <f>LN(G51/D51)/5</f>
        <v>0.63207314659721969</v>
      </c>
      <c r="L51">
        <f>1/B51:B54</f>
        <v>0.22222222222222221</v>
      </c>
      <c r="M51">
        <f>1/K51:K54</f>
        <v>1.5820953720048432</v>
      </c>
    </row>
    <row r="52" spans="1:13" x14ac:dyDescent="0.25">
      <c r="A52" s="33"/>
      <c r="B52" s="16">
        <v>9</v>
      </c>
      <c r="C52" s="16">
        <f>C10</f>
        <v>72471.666666666657</v>
      </c>
      <c r="D52" s="16">
        <f t="shared" ref="D52:I52" si="39">D10</f>
        <v>27938.333333333332</v>
      </c>
      <c r="E52" s="16">
        <f t="shared" si="39"/>
        <v>38305</v>
      </c>
      <c r="F52" s="16">
        <f t="shared" si="39"/>
        <v>289971.66666666669</v>
      </c>
      <c r="G52" s="16">
        <f t="shared" si="39"/>
        <v>840971.66666666663</v>
      </c>
      <c r="H52" s="16">
        <f t="shared" si="39"/>
        <v>1420305</v>
      </c>
      <c r="I52" s="16">
        <f t="shared" si="39"/>
        <v>1380305</v>
      </c>
      <c r="K52">
        <f t="shared" ref="K52:K58" si="40">LN(G52/D52)/5</f>
        <v>0.68091165378775365</v>
      </c>
      <c r="L52">
        <f t="shared" ref="L52:L54" si="41">1/B52:B55</f>
        <v>0.1111111111111111</v>
      </c>
      <c r="M52">
        <f t="shared" ref="M52:M54" si="42">1/K52:K55</f>
        <v>1.468619305363966</v>
      </c>
    </row>
    <row r="53" spans="1:13" x14ac:dyDescent="0.25">
      <c r="A53" s="33"/>
      <c r="B53" s="16">
        <v>18.100000000000001</v>
      </c>
      <c r="C53" s="16">
        <f>C6</f>
        <v>69005</v>
      </c>
      <c r="D53" s="16">
        <f t="shared" ref="D53:I53" si="43">D6</f>
        <v>28855</v>
      </c>
      <c r="E53" s="16">
        <f t="shared" si="43"/>
        <v>35355</v>
      </c>
      <c r="F53" s="16">
        <f t="shared" si="43"/>
        <v>231638.33333333334</v>
      </c>
      <c r="G53" s="16">
        <f t="shared" si="43"/>
        <v>822971.66666666663</v>
      </c>
      <c r="H53" s="16">
        <f t="shared" si="43"/>
        <v>1625305</v>
      </c>
      <c r="I53" s="16">
        <f t="shared" si="43"/>
        <v>1843638.3333333333</v>
      </c>
      <c r="K53">
        <f t="shared" si="40"/>
        <v>0.67012769700560837</v>
      </c>
      <c r="L53">
        <f t="shared" si="41"/>
        <v>5.5248618784530384E-2</v>
      </c>
      <c r="M53">
        <f t="shared" si="42"/>
        <v>1.4922529011536003</v>
      </c>
    </row>
    <row r="54" spans="1:13" x14ac:dyDescent="0.25">
      <c r="A54" s="33"/>
      <c r="B54" s="16">
        <v>36.200000000000003</v>
      </c>
      <c r="C54" s="16">
        <f>C5</f>
        <v>50138.333333333336</v>
      </c>
      <c r="D54" s="16">
        <f t="shared" ref="D54:I54" si="44">D5</f>
        <v>18505</v>
      </c>
      <c r="E54" s="16">
        <f t="shared" si="44"/>
        <v>45905</v>
      </c>
      <c r="F54" s="16">
        <f t="shared" si="44"/>
        <v>163638.33333333334</v>
      </c>
      <c r="G54" s="16">
        <f t="shared" si="44"/>
        <v>697638.33333333337</v>
      </c>
      <c r="H54" s="16">
        <f t="shared" si="44"/>
        <v>1236971.6666666667</v>
      </c>
      <c r="I54" s="16">
        <f t="shared" si="44"/>
        <v>1703638.3333333333</v>
      </c>
      <c r="K54">
        <f t="shared" si="40"/>
        <v>0.72593197111054963</v>
      </c>
      <c r="L54">
        <f t="shared" si="41"/>
        <v>2.7624309392265192E-2</v>
      </c>
      <c r="M54">
        <f t="shared" si="42"/>
        <v>1.3775395488783528</v>
      </c>
    </row>
    <row r="55" spans="1:13" x14ac:dyDescent="0.25">
      <c r="A55" s="33"/>
      <c r="B55" s="17">
        <v>4.5</v>
      </c>
      <c r="C55" s="17">
        <f>AVERAGE(C11,C9)</f>
        <v>73588.333333333343</v>
      </c>
      <c r="D55" s="17">
        <f t="shared" ref="D55:I55" si="45">AVERAGE(D11,D9)</f>
        <v>29121.666666666664</v>
      </c>
      <c r="E55" s="17">
        <f t="shared" si="45"/>
        <v>35155</v>
      </c>
      <c r="F55" s="17">
        <f t="shared" si="45"/>
        <v>396971.66666666663</v>
      </c>
      <c r="G55" s="17">
        <f t="shared" si="45"/>
        <v>509805</v>
      </c>
      <c r="H55" s="17">
        <f t="shared" si="45"/>
        <v>527305</v>
      </c>
      <c r="I55" s="17">
        <f t="shared" si="45"/>
        <v>626138.33333333337</v>
      </c>
      <c r="K55">
        <f t="shared" si="40"/>
        <v>0.57250916870775581</v>
      </c>
    </row>
    <row r="56" spans="1:13" x14ac:dyDescent="0.25">
      <c r="A56" s="33"/>
      <c r="B56" s="17">
        <v>9</v>
      </c>
      <c r="C56" s="17">
        <f>AVERAGE(C10,C8)</f>
        <v>68105</v>
      </c>
      <c r="D56" s="17">
        <f t="shared" ref="D56:I56" si="46">AVERAGE(D10,D8)</f>
        <v>27871.666666666664</v>
      </c>
      <c r="E56" s="17">
        <f t="shared" si="46"/>
        <v>34855</v>
      </c>
      <c r="F56" s="17">
        <f t="shared" si="46"/>
        <v>258805</v>
      </c>
      <c r="G56" s="17">
        <f t="shared" si="46"/>
        <v>807638.33333333326</v>
      </c>
      <c r="H56" s="17">
        <f t="shared" si="46"/>
        <v>1070971.6666666667</v>
      </c>
      <c r="I56" s="17">
        <f t="shared" si="46"/>
        <v>1012471.6666666667</v>
      </c>
      <c r="K56">
        <f t="shared" si="40"/>
        <v>0.67330074197787204</v>
      </c>
    </row>
    <row r="57" spans="1:13" x14ac:dyDescent="0.25">
      <c r="A57" s="33"/>
      <c r="B57" s="17">
        <v>18.100000000000001</v>
      </c>
      <c r="C57" s="17">
        <f>AVERAGE(C6:C7)</f>
        <v>73171.666666666657</v>
      </c>
      <c r="D57" s="17">
        <f t="shared" ref="D57:I57" si="47">AVERAGE(D6:D7)</f>
        <v>25763.333333333336</v>
      </c>
      <c r="E57" s="17">
        <f t="shared" si="47"/>
        <v>30796.666666666664</v>
      </c>
      <c r="F57" s="17">
        <f t="shared" si="47"/>
        <v>294971.66666666669</v>
      </c>
      <c r="G57" s="17">
        <f t="shared" si="47"/>
        <v>842138.33333333326</v>
      </c>
      <c r="H57" s="17">
        <f t="shared" si="47"/>
        <v>1341138.3333333335</v>
      </c>
      <c r="I57" s="17">
        <f t="shared" si="47"/>
        <v>1177471.6666666665</v>
      </c>
      <c r="K57">
        <f t="shared" si="40"/>
        <v>0.69739839993341246</v>
      </c>
    </row>
    <row r="58" spans="1:13" x14ac:dyDescent="0.25">
      <c r="A58" s="33"/>
      <c r="B58" s="17">
        <v>36.200000000000003</v>
      </c>
      <c r="C58" s="17">
        <f>AVERAGE(C2:C5)</f>
        <v>77713.333333333328</v>
      </c>
      <c r="D58" s="17">
        <f t="shared" ref="D58:I58" si="48">AVERAGE(D2:D5)</f>
        <v>23825.833333333336</v>
      </c>
      <c r="E58" s="17">
        <f t="shared" si="48"/>
        <v>37721.666666666672</v>
      </c>
      <c r="F58" s="17">
        <f t="shared" si="48"/>
        <v>218888.33333333334</v>
      </c>
      <c r="G58" s="17">
        <f t="shared" si="48"/>
        <v>696555</v>
      </c>
      <c r="H58" s="17">
        <f t="shared" si="48"/>
        <v>1007555</v>
      </c>
      <c r="I58" s="17">
        <f t="shared" si="48"/>
        <v>997763.33333333326</v>
      </c>
      <c r="K58">
        <f t="shared" si="40"/>
        <v>0.67507526603374135</v>
      </c>
    </row>
    <row r="61" spans="1:13" x14ac:dyDescent="0.25">
      <c r="J61" s="31" t="s">
        <v>38</v>
      </c>
      <c r="K61" s="31"/>
    </row>
    <row r="62" spans="1:13" ht="27.6" x14ac:dyDescent="0.25">
      <c r="A62" s="33" t="s">
        <v>32</v>
      </c>
      <c r="B62" s="1" t="s">
        <v>35</v>
      </c>
      <c r="C62" s="3">
        <v>0</v>
      </c>
      <c r="D62" s="3">
        <v>2</v>
      </c>
      <c r="E62" s="3">
        <v>3</v>
      </c>
      <c r="F62" s="3">
        <v>5</v>
      </c>
      <c r="G62" s="3">
        <v>7</v>
      </c>
      <c r="H62" s="3">
        <v>10</v>
      </c>
      <c r="I62" s="3">
        <v>13</v>
      </c>
      <c r="J62" s="3"/>
      <c r="K62" s="21" t="s">
        <v>29</v>
      </c>
    </row>
    <row r="63" spans="1:13" x14ac:dyDescent="0.25">
      <c r="A63" s="33"/>
      <c r="B63" s="15">
        <v>1</v>
      </c>
      <c r="C63" s="15">
        <f>C9</f>
        <v>73571.666666666672</v>
      </c>
      <c r="D63" s="15">
        <f t="shared" ref="D63:I63" si="49">D9</f>
        <v>28105</v>
      </c>
      <c r="E63" s="15">
        <f t="shared" si="49"/>
        <v>35971.666666666664</v>
      </c>
      <c r="F63" s="15">
        <f t="shared" si="49"/>
        <v>427638.33333333331</v>
      </c>
      <c r="G63" s="15">
        <f t="shared" si="49"/>
        <v>308971.66666666669</v>
      </c>
      <c r="H63" s="15">
        <f t="shared" si="49"/>
        <v>202971.66666666666</v>
      </c>
      <c r="I63" s="15">
        <f t="shared" si="49"/>
        <v>105305</v>
      </c>
      <c r="K63">
        <f>LN(G63/D63)/5</f>
        <v>0.4794604165208412</v>
      </c>
      <c r="L63">
        <f>1/B63:B66</f>
        <v>1</v>
      </c>
      <c r="M63">
        <f>1/K63:K66</f>
        <v>2.0856779111326951</v>
      </c>
    </row>
    <row r="64" spans="1:13" x14ac:dyDescent="0.25">
      <c r="A64" s="33"/>
      <c r="B64" s="15">
        <v>2</v>
      </c>
      <c r="C64" s="15">
        <f>C8</f>
        <v>63738.333333333336</v>
      </c>
      <c r="D64" s="15">
        <f t="shared" ref="D64:I64" si="50">D8</f>
        <v>27805</v>
      </c>
      <c r="E64" s="15">
        <f t="shared" si="50"/>
        <v>31405</v>
      </c>
      <c r="F64" s="15">
        <f t="shared" si="50"/>
        <v>227638.33333333334</v>
      </c>
      <c r="G64" s="15">
        <f t="shared" si="50"/>
        <v>774305</v>
      </c>
      <c r="H64" s="15">
        <f t="shared" si="50"/>
        <v>721638.33333333337</v>
      </c>
      <c r="I64" s="15">
        <f t="shared" si="50"/>
        <v>644638.33333333337</v>
      </c>
      <c r="K64">
        <f>LN(G64/D64)/5</f>
        <v>0.66534999843554721</v>
      </c>
      <c r="L64">
        <f t="shared" ref="L64:L66" si="51">1/B64:B67</f>
        <v>0.5</v>
      </c>
      <c r="M64">
        <f t="shared" ref="M64:M66" si="52">1/K64:K67</f>
        <v>1.5029683660499331</v>
      </c>
    </row>
    <row r="65" spans="1:13" x14ac:dyDescent="0.25">
      <c r="A65" s="33"/>
      <c r="B65" s="15">
        <v>4</v>
      </c>
      <c r="C65" s="15">
        <f>C7</f>
        <v>77338.333333333328</v>
      </c>
      <c r="D65" s="15">
        <f t="shared" ref="D65:I65" si="53">D7</f>
        <v>22671.666666666668</v>
      </c>
      <c r="E65" s="15">
        <f t="shared" si="53"/>
        <v>26238.333333333332</v>
      </c>
      <c r="F65" s="15">
        <f t="shared" si="53"/>
        <v>358305</v>
      </c>
      <c r="G65" s="15">
        <f t="shared" si="53"/>
        <v>861305</v>
      </c>
      <c r="H65" s="15">
        <f t="shared" si="53"/>
        <v>1056971.6666666667</v>
      </c>
      <c r="I65" s="15">
        <f t="shared" si="53"/>
        <v>511305</v>
      </c>
      <c r="K65">
        <f>LN(G65/D65)/5</f>
        <v>0.72746654010784262</v>
      </c>
      <c r="L65">
        <f t="shared" si="51"/>
        <v>0.25</v>
      </c>
      <c r="M65">
        <f t="shared" si="52"/>
        <v>1.3746336702327999</v>
      </c>
    </row>
    <row r="66" spans="1:13" x14ac:dyDescent="0.25">
      <c r="A66" s="33"/>
      <c r="B66" s="15">
        <v>8</v>
      </c>
      <c r="C66" s="15">
        <f>C5</f>
        <v>50138.333333333336</v>
      </c>
      <c r="D66" s="15">
        <f t="shared" ref="D66:I66" si="54">D5</f>
        <v>18505</v>
      </c>
      <c r="E66" s="15">
        <f>E5</f>
        <v>45905</v>
      </c>
      <c r="F66" s="15">
        <f t="shared" si="54"/>
        <v>163638.33333333334</v>
      </c>
      <c r="G66" s="15">
        <f t="shared" si="54"/>
        <v>697638.33333333337</v>
      </c>
      <c r="H66" s="15">
        <f t="shared" si="54"/>
        <v>1236971.6666666667</v>
      </c>
      <c r="I66" s="15">
        <f t="shared" si="54"/>
        <v>1703638.3333333333</v>
      </c>
      <c r="K66">
        <f>LN(G66/D66)/5</f>
        <v>0.72593197111054963</v>
      </c>
      <c r="L66">
        <f t="shared" si="51"/>
        <v>0.125</v>
      </c>
      <c r="M66">
        <f t="shared" si="52"/>
        <v>1.3775395488783528</v>
      </c>
    </row>
  </sheetData>
  <mergeCells count="12">
    <mergeCell ref="Q14:R14"/>
    <mergeCell ref="A62:A66"/>
    <mergeCell ref="A38:A46"/>
    <mergeCell ref="A50:A58"/>
    <mergeCell ref="A1:A11"/>
    <mergeCell ref="A14:A24"/>
    <mergeCell ref="A27:A34"/>
    <mergeCell ref="S27:T27"/>
    <mergeCell ref="J26:K26"/>
    <mergeCell ref="J37:K37"/>
    <mergeCell ref="J49:K49"/>
    <mergeCell ref="J61:K61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C088B-52AA-4610-818A-ED9021A41B2D}">
  <dimension ref="A1:E28"/>
  <sheetViews>
    <sheetView zoomScale="85" zoomScaleNormal="85" workbookViewId="0">
      <selection activeCell="C31" sqref="C31"/>
    </sheetView>
  </sheetViews>
  <sheetFormatPr defaultRowHeight="13.8" x14ac:dyDescent="0.25"/>
  <cols>
    <col min="2" max="3" width="22.21875" customWidth="1"/>
    <col min="4" max="4" width="13.33203125" bestFit="1" customWidth="1"/>
  </cols>
  <sheetData>
    <row r="1" spans="1:5" x14ac:dyDescent="0.25">
      <c r="A1" s="24"/>
      <c r="B1" s="24" t="s">
        <v>42</v>
      </c>
      <c r="C1" s="24" t="s">
        <v>43</v>
      </c>
      <c r="D1" s="34" t="s">
        <v>44</v>
      </c>
    </row>
    <row r="2" spans="1:5" x14ac:dyDescent="0.25">
      <c r="A2" s="23"/>
      <c r="B2" s="23" t="s">
        <v>51</v>
      </c>
      <c r="C2" s="23" t="s">
        <v>51</v>
      </c>
      <c r="D2" s="35"/>
    </row>
    <row r="3" spans="1:5" x14ac:dyDescent="0.25">
      <c r="A3" s="22">
        <v>1</v>
      </c>
      <c r="B3" s="22">
        <v>88.2</v>
      </c>
      <c r="C3" s="22">
        <v>36.200000000000003</v>
      </c>
      <c r="D3" s="22">
        <v>2.4</v>
      </c>
      <c r="E3">
        <v>0.6243957505475386</v>
      </c>
    </row>
    <row r="4" spans="1:5" x14ac:dyDescent="0.25">
      <c r="A4" s="22">
        <v>2</v>
      </c>
      <c r="B4" s="22">
        <v>220.5</v>
      </c>
      <c r="C4" s="22">
        <v>36.200000000000003</v>
      </c>
      <c r="D4" s="22">
        <v>6</v>
      </c>
      <c r="E4">
        <v>0.69840960846937394</v>
      </c>
    </row>
    <row r="5" spans="1:5" x14ac:dyDescent="0.25">
      <c r="A5" s="22">
        <v>3</v>
      </c>
      <c r="B5" s="22">
        <v>441</v>
      </c>
      <c r="C5" s="22">
        <v>36.200000000000003</v>
      </c>
      <c r="D5" s="22">
        <v>12</v>
      </c>
      <c r="E5">
        <v>0.64835838979182014</v>
      </c>
    </row>
    <row r="6" spans="1:5" x14ac:dyDescent="0.25">
      <c r="A6" s="22">
        <v>4</v>
      </c>
      <c r="B6" s="22">
        <v>882</v>
      </c>
      <c r="C6" s="22">
        <v>36.200000000000003</v>
      </c>
      <c r="D6" s="22">
        <v>24</v>
      </c>
      <c r="E6">
        <v>0.72593197111054941</v>
      </c>
    </row>
    <row r="7" spans="1:5" x14ac:dyDescent="0.25">
      <c r="A7" s="22">
        <v>5</v>
      </c>
      <c r="B7" s="22">
        <v>882</v>
      </c>
      <c r="C7" s="22">
        <v>18.100000000000001</v>
      </c>
      <c r="D7" s="22">
        <v>48</v>
      </c>
      <c r="E7">
        <v>0.67012769700560848</v>
      </c>
    </row>
    <row r="8" spans="1:5" x14ac:dyDescent="0.25">
      <c r="A8" s="22">
        <v>6</v>
      </c>
      <c r="B8" s="22">
        <v>441</v>
      </c>
      <c r="C8" s="22">
        <v>18.100000000000001</v>
      </c>
      <c r="D8" s="22">
        <v>24</v>
      </c>
      <c r="E8">
        <v>0.72746654010784262</v>
      </c>
    </row>
    <row r="9" spans="1:5" x14ac:dyDescent="0.25">
      <c r="A9" s="22">
        <v>7</v>
      </c>
      <c r="B9" s="22">
        <v>220.5</v>
      </c>
      <c r="C9" s="22">
        <v>9</v>
      </c>
      <c r="D9" s="22">
        <v>24</v>
      </c>
      <c r="E9">
        <v>0.66534999843554699</v>
      </c>
    </row>
    <row r="10" spans="1:5" x14ac:dyDescent="0.25">
      <c r="A10" s="22">
        <v>8</v>
      </c>
      <c r="B10" s="22">
        <v>88.2</v>
      </c>
      <c r="C10" s="22">
        <v>4.5</v>
      </c>
      <c r="D10" s="22">
        <v>24</v>
      </c>
      <c r="E10">
        <v>0.4794604165208412</v>
      </c>
    </row>
    <row r="11" spans="1:5" x14ac:dyDescent="0.25">
      <c r="A11" s="22">
        <v>9</v>
      </c>
      <c r="B11" s="22">
        <v>882</v>
      </c>
      <c r="C11" s="22">
        <v>9</v>
      </c>
      <c r="D11" s="22">
        <v>96</v>
      </c>
      <c r="E11">
        <v>0.68091165378775353</v>
      </c>
    </row>
    <row r="12" spans="1:5" ht="14.4" thickBot="1" x14ac:dyDescent="0.3">
      <c r="A12" s="25">
        <v>10</v>
      </c>
      <c r="B12" s="25">
        <v>882</v>
      </c>
      <c r="C12" s="25">
        <v>4.5</v>
      </c>
      <c r="D12" s="25">
        <v>192</v>
      </c>
      <c r="E12">
        <v>0.6320731465972198</v>
      </c>
    </row>
    <row r="18" spans="1:5" x14ac:dyDescent="0.25">
      <c r="B18" t="s">
        <v>47</v>
      </c>
      <c r="C18" t="s">
        <v>48</v>
      </c>
      <c r="D18" t="s">
        <v>49</v>
      </c>
      <c r="E18" t="s">
        <v>50</v>
      </c>
    </row>
    <row r="19" spans="1:5" x14ac:dyDescent="0.25">
      <c r="A19" s="22">
        <v>1</v>
      </c>
      <c r="B19" s="22">
        <v>88.2</v>
      </c>
      <c r="C19" s="22">
        <v>36.200000000000003</v>
      </c>
      <c r="D19">
        <v>0.6243957505475386</v>
      </c>
      <c r="E19">
        <f>B19/C19</f>
        <v>2.4364640883977899</v>
      </c>
    </row>
    <row r="20" spans="1:5" x14ac:dyDescent="0.25">
      <c r="A20" s="22">
        <v>2</v>
      </c>
      <c r="B20" s="22">
        <v>220.5</v>
      </c>
      <c r="C20" s="22">
        <v>36.200000000000003</v>
      </c>
      <c r="D20">
        <v>0.69840960846937394</v>
      </c>
      <c r="E20">
        <f t="shared" ref="E20:E28" si="0">B20/C20</f>
        <v>6.0911602209944746</v>
      </c>
    </row>
    <row r="21" spans="1:5" x14ac:dyDescent="0.25">
      <c r="A21" s="22">
        <v>3</v>
      </c>
      <c r="B21" s="22">
        <v>441</v>
      </c>
      <c r="C21" s="22">
        <v>36.200000000000003</v>
      </c>
      <c r="D21">
        <v>0.64835838979182014</v>
      </c>
      <c r="E21">
        <f t="shared" si="0"/>
        <v>12.182320441988949</v>
      </c>
    </row>
    <row r="22" spans="1:5" x14ac:dyDescent="0.25">
      <c r="A22" s="22">
        <v>4</v>
      </c>
      <c r="B22" s="22">
        <v>882</v>
      </c>
      <c r="C22" s="22">
        <v>36.200000000000003</v>
      </c>
      <c r="D22">
        <v>0.72593197111054941</v>
      </c>
      <c r="E22">
        <f t="shared" si="0"/>
        <v>24.364640883977899</v>
      </c>
    </row>
    <row r="23" spans="1:5" x14ac:dyDescent="0.25">
      <c r="A23" s="22">
        <v>5</v>
      </c>
      <c r="B23" s="22">
        <v>882</v>
      </c>
      <c r="C23" s="22">
        <v>18.100000000000001</v>
      </c>
      <c r="D23">
        <v>0.67012769700560848</v>
      </c>
      <c r="E23">
        <f t="shared" si="0"/>
        <v>48.729281767955797</v>
      </c>
    </row>
    <row r="24" spans="1:5" x14ac:dyDescent="0.25">
      <c r="A24" s="22">
        <v>6</v>
      </c>
      <c r="B24" s="22">
        <v>441</v>
      </c>
      <c r="C24" s="22">
        <v>18.100000000000001</v>
      </c>
      <c r="D24">
        <v>0.72746654010784262</v>
      </c>
      <c r="E24">
        <f t="shared" si="0"/>
        <v>24.364640883977899</v>
      </c>
    </row>
    <row r="25" spans="1:5" x14ac:dyDescent="0.25">
      <c r="A25" s="22">
        <v>7</v>
      </c>
      <c r="B25" s="22">
        <v>220.5</v>
      </c>
      <c r="C25" s="22">
        <v>9</v>
      </c>
      <c r="D25">
        <v>0.66534999843554699</v>
      </c>
      <c r="E25">
        <f t="shared" si="0"/>
        <v>24.5</v>
      </c>
    </row>
    <row r="26" spans="1:5" x14ac:dyDescent="0.25">
      <c r="A26" s="22">
        <v>8</v>
      </c>
      <c r="B26" s="22">
        <v>88.2</v>
      </c>
      <c r="C26" s="22">
        <v>4.5</v>
      </c>
      <c r="D26">
        <v>0.4794604165208412</v>
      </c>
      <c r="E26">
        <f t="shared" si="0"/>
        <v>19.600000000000001</v>
      </c>
    </row>
    <row r="27" spans="1:5" x14ac:dyDescent="0.25">
      <c r="A27" s="22">
        <v>9</v>
      </c>
      <c r="B27" s="22">
        <v>882</v>
      </c>
      <c r="C27" s="22">
        <v>9</v>
      </c>
      <c r="D27">
        <v>0.68091165378775353</v>
      </c>
      <c r="E27">
        <f t="shared" si="0"/>
        <v>98</v>
      </c>
    </row>
    <row r="28" spans="1:5" ht="14.4" thickBot="1" x14ac:dyDescent="0.3">
      <c r="A28" s="25">
        <v>10</v>
      </c>
      <c r="B28" s="25">
        <v>882</v>
      </c>
      <c r="C28" s="25">
        <v>4.5</v>
      </c>
      <c r="D28">
        <v>0.6320731465972198</v>
      </c>
      <c r="E28">
        <f t="shared" si="0"/>
        <v>196</v>
      </c>
    </row>
  </sheetData>
  <mergeCells count="1">
    <mergeCell ref="D1:D2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33A2B-9A53-48A5-8260-5898033BAA44}">
  <dimension ref="A1:D331"/>
  <sheetViews>
    <sheetView topLeftCell="A73" workbookViewId="0">
      <selection activeCell="L15" sqref="L15"/>
    </sheetView>
  </sheetViews>
  <sheetFormatPr defaultRowHeight="13.8" x14ac:dyDescent="0.25"/>
  <sheetData>
    <row r="1" spans="1:4" x14ac:dyDescent="0.25">
      <c r="A1" s="6" t="s">
        <v>18</v>
      </c>
      <c r="B1" s="6" t="s">
        <v>19</v>
      </c>
      <c r="C1" s="6" t="s">
        <v>20</v>
      </c>
      <c r="D1" s="6" t="s">
        <v>21</v>
      </c>
    </row>
    <row r="2" spans="1:4" x14ac:dyDescent="0.25">
      <c r="A2" s="6">
        <v>1</v>
      </c>
      <c r="B2" s="6">
        <v>1900</v>
      </c>
      <c r="C2" s="6">
        <v>9.5299999999999994</v>
      </c>
      <c r="D2" s="6">
        <v>1</v>
      </c>
    </row>
    <row r="3" spans="1:4" x14ac:dyDescent="0.25">
      <c r="A3" s="6">
        <v>2</v>
      </c>
      <c r="B3" s="6">
        <v>1900</v>
      </c>
      <c r="C3" s="6">
        <v>11.7</v>
      </c>
      <c r="D3" s="6">
        <v>1</v>
      </c>
    </row>
    <row r="4" spans="1:4" x14ac:dyDescent="0.25">
      <c r="A4" s="6">
        <v>3</v>
      </c>
      <c r="B4" s="6">
        <v>1900</v>
      </c>
      <c r="C4" s="6">
        <v>9.27</v>
      </c>
      <c r="D4" s="6">
        <v>1</v>
      </c>
    </row>
    <row r="5" spans="1:4" x14ac:dyDescent="0.25">
      <c r="A5" s="6">
        <v>4</v>
      </c>
      <c r="B5" s="6">
        <v>1900</v>
      </c>
      <c r="C5" s="6">
        <v>5.51</v>
      </c>
      <c r="D5" s="6">
        <v>1</v>
      </c>
    </row>
    <row r="6" spans="1:4" x14ac:dyDescent="0.25">
      <c r="A6" s="6">
        <v>5</v>
      </c>
      <c r="B6" s="6">
        <v>1900</v>
      </c>
      <c r="C6" s="6">
        <v>8.07</v>
      </c>
      <c r="D6" s="6">
        <v>1</v>
      </c>
    </row>
    <row r="7" spans="1:4" x14ac:dyDescent="0.25">
      <c r="A7" s="6">
        <v>6</v>
      </c>
      <c r="B7" s="6">
        <v>1900</v>
      </c>
      <c r="C7" s="6">
        <v>7.38</v>
      </c>
      <c r="D7" s="6">
        <v>1</v>
      </c>
    </row>
    <row r="8" spans="1:4" x14ac:dyDescent="0.25">
      <c r="A8" s="6">
        <v>7</v>
      </c>
      <c r="B8" s="6">
        <v>1900</v>
      </c>
      <c r="C8" s="6">
        <v>7.53</v>
      </c>
      <c r="D8" s="6">
        <v>1</v>
      </c>
    </row>
    <row r="9" spans="1:4" x14ac:dyDescent="0.25">
      <c r="A9" s="6">
        <v>8</v>
      </c>
      <c r="B9" s="6">
        <v>1900</v>
      </c>
      <c r="C9" s="6">
        <v>8.36</v>
      </c>
      <c r="D9" s="6">
        <v>1</v>
      </c>
    </row>
    <row r="10" spans="1:4" x14ac:dyDescent="0.25">
      <c r="A10" s="6">
        <v>9</v>
      </c>
      <c r="B10" s="6">
        <v>1900</v>
      </c>
      <c r="C10" s="6">
        <v>8.2899999999999991</v>
      </c>
      <c r="D10" s="6">
        <v>1</v>
      </c>
    </row>
    <row r="11" spans="1:4" x14ac:dyDescent="0.25">
      <c r="A11" s="6">
        <v>10</v>
      </c>
      <c r="B11" s="6">
        <v>1900</v>
      </c>
      <c r="C11" s="6">
        <v>7.89</v>
      </c>
      <c r="D11" s="6">
        <v>1</v>
      </c>
    </row>
    <row r="12" spans="1:4" x14ac:dyDescent="0.25">
      <c r="A12" s="6">
        <v>4</v>
      </c>
      <c r="B12" s="6">
        <v>0</v>
      </c>
      <c r="C12" s="6">
        <v>6.5</v>
      </c>
      <c r="D12" s="6">
        <v>1</v>
      </c>
    </row>
    <row r="13" spans="1:4" x14ac:dyDescent="0.25">
      <c r="A13" s="6">
        <v>4</v>
      </c>
      <c r="B13" s="6">
        <v>500</v>
      </c>
      <c r="C13" s="6">
        <v>6.34</v>
      </c>
      <c r="D13" s="6">
        <v>1</v>
      </c>
    </row>
    <row r="14" spans="1:4" x14ac:dyDescent="0.25">
      <c r="A14" s="6">
        <v>4</v>
      </c>
      <c r="B14" s="6">
        <v>800</v>
      </c>
      <c r="C14" s="6">
        <v>6.86</v>
      </c>
      <c r="D14" s="6">
        <v>1</v>
      </c>
    </row>
    <row r="15" spans="1:4" x14ac:dyDescent="0.25">
      <c r="A15" s="6">
        <v>4</v>
      </c>
      <c r="B15" s="6">
        <v>1900</v>
      </c>
      <c r="C15" s="6">
        <v>5.51</v>
      </c>
      <c r="D15" s="6">
        <v>1</v>
      </c>
    </row>
    <row r="16" spans="1:4" x14ac:dyDescent="0.25">
      <c r="A16" s="6">
        <v>4</v>
      </c>
      <c r="B16" s="6">
        <v>3200</v>
      </c>
      <c r="C16" s="6">
        <v>5.84</v>
      </c>
      <c r="D16" s="6">
        <v>1</v>
      </c>
    </row>
    <row r="17" spans="1:4" x14ac:dyDescent="0.25">
      <c r="A17" s="6">
        <v>1</v>
      </c>
      <c r="B17" s="6">
        <v>1900</v>
      </c>
      <c r="C17" s="6">
        <v>9.1999999999999993</v>
      </c>
      <c r="D17" s="6">
        <v>1</v>
      </c>
    </row>
    <row r="18" spans="1:4" x14ac:dyDescent="0.25">
      <c r="A18" s="6">
        <v>2</v>
      </c>
      <c r="B18" s="6">
        <v>1900</v>
      </c>
      <c r="C18" s="6">
        <v>9.2799999999999994</v>
      </c>
      <c r="D18" s="6">
        <v>1</v>
      </c>
    </row>
    <row r="19" spans="1:4" x14ac:dyDescent="0.25">
      <c r="A19" s="6">
        <v>3</v>
      </c>
      <c r="B19" s="6">
        <v>1900</v>
      </c>
      <c r="C19" s="6">
        <v>8.34</v>
      </c>
      <c r="D19" s="6">
        <v>1</v>
      </c>
    </row>
    <row r="20" spans="1:4" x14ac:dyDescent="0.25">
      <c r="A20" s="6">
        <v>4</v>
      </c>
      <c r="B20" s="6">
        <v>1900</v>
      </c>
      <c r="C20" s="6">
        <v>5.68</v>
      </c>
      <c r="D20" s="6">
        <v>1</v>
      </c>
    </row>
    <row r="21" spans="1:4" x14ac:dyDescent="0.25">
      <c r="A21" s="6">
        <v>5</v>
      </c>
      <c r="B21" s="6">
        <v>1900</v>
      </c>
      <c r="C21" s="6">
        <v>7.67</v>
      </c>
      <c r="D21" s="6">
        <v>1</v>
      </c>
    </row>
    <row r="22" spans="1:4" x14ac:dyDescent="0.25">
      <c r="A22" s="6">
        <v>6</v>
      </c>
      <c r="B22" s="6">
        <v>1900</v>
      </c>
      <c r="C22" s="6">
        <v>9.64</v>
      </c>
      <c r="D22" s="6">
        <v>1</v>
      </c>
    </row>
    <row r="23" spans="1:4" x14ac:dyDescent="0.25">
      <c r="A23" s="6">
        <v>7</v>
      </c>
      <c r="B23" s="6">
        <v>1900</v>
      </c>
      <c r="C23" s="6">
        <v>7.58</v>
      </c>
      <c r="D23" s="6">
        <v>1</v>
      </c>
    </row>
    <row r="24" spans="1:4" x14ac:dyDescent="0.25">
      <c r="A24" s="6">
        <v>8</v>
      </c>
      <c r="B24" s="6">
        <v>1900</v>
      </c>
      <c r="C24" s="6">
        <v>8.61</v>
      </c>
      <c r="D24" s="6">
        <v>1</v>
      </c>
    </row>
    <row r="25" spans="1:4" x14ac:dyDescent="0.25">
      <c r="A25" s="6">
        <v>9</v>
      </c>
      <c r="B25" s="6">
        <v>1900</v>
      </c>
      <c r="C25" s="6">
        <v>8.1199999999999992</v>
      </c>
      <c r="D25" s="6">
        <v>1</v>
      </c>
    </row>
    <row r="26" spans="1:4" x14ac:dyDescent="0.25">
      <c r="A26" s="6">
        <v>10</v>
      </c>
      <c r="B26" s="6">
        <v>1900</v>
      </c>
      <c r="C26" s="6">
        <v>8.4</v>
      </c>
      <c r="D26" s="6">
        <v>1</v>
      </c>
    </row>
    <row r="27" spans="1:4" x14ac:dyDescent="0.25">
      <c r="A27" s="6">
        <v>4</v>
      </c>
      <c r="B27" s="6">
        <v>0</v>
      </c>
      <c r="C27" s="6">
        <v>6.72</v>
      </c>
      <c r="D27" s="6">
        <v>1</v>
      </c>
    </row>
    <row r="28" spans="1:4" x14ac:dyDescent="0.25">
      <c r="A28" s="6">
        <v>4</v>
      </c>
      <c r="B28" s="6">
        <v>500</v>
      </c>
      <c r="C28" s="6">
        <v>6.25</v>
      </c>
      <c r="D28" s="6">
        <v>1</v>
      </c>
    </row>
    <row r="29" spans="1:4" x14ac:dyDescent="0.25">
      <c r="A29" s="6">
        <v>4</v>
      </c>
      <c r="B29" s="6">
        <v>800</v>
      </c>
      <c r="C29" s="6">
        <v>6.29</v>
      </c>
      <c r="D29" s="6">
        <v>1</v>
      </c>
    </row>
    <row r="30" spans="1:4" x14ac:dyDescent="0.25">
      <c r="A30" s="6">
        <v>4</v>
      </c>
      <c r="B30" s="6">
        <v>1900</v>
      </c>
      <c r="C30" s="6">
        <v>5.68</v>
      </c>
      <c r="D30" s="6">
        <v>1</v>
      </c>
    </row>
    <row r="31" spans="1:4" x14ac:dyDescent="0.25">
      <c r="A31" s="6">
        <v>4</v>
      </c>
      <c r="B31" s="6">
        <v>3200</v>
      </c>
      <c r="C31" s="6">
        <v>5.5</v>
      </c>
      <c r="D31" s="6">
        <v>1</v>
      </c>
    </row>
    <row r="32" spans="1:4" x14ac:dyDescent="0.25">
      <c r="A32" s="6">
        <v>1</v>
      </c>
      <c r="B32" s="6">
        <v>1900</v>
      </c>
      <c r="C32" s="6">
        <v>9.6199999999999992</v>
      </c>
      <c r="D32" s="6">
        <v>1</v>
      </c>
    </row>
    <row r="33" spans="1:4" x14ac:dyDescent="0.25">
      <c r="A33" s="6">
        <v>2</v>
      </c>
      <c r="B33" s="6">
        <v>1900</v>
      </c>
      <c r="C33" s="6">
        <v>11.7</v>
      </c>
      <c r="D33" s="6">
        <v>1</v>
      </c>
    </row>
    <row r="34" spans="1:4" x14ac:dyDescent="0.25">
      <c r="A34" s="6">
        <v>3</v>
      </c>
      <c r="B34" s="6">
        <v>1900</v>
      </c>
      <c r="C34" s="6">
        <v>8.3000000000000007</v>
      </c>
      <c r="D34" s="6">
        <v>1</v>
      </c>
    </row>
    <row r="35" spans="1:4" x14ac:dyDescent="0.25">
      <c r="A35" s="6">
        <v>4</v>
      </c>
      <c r="B35" s="6">
        <v>1900</v>
      </c>
      <c r="C35" s="6">
        <v>6.76</v>
      </c>
      <c r="D35" s="6">
        <v>1</v>
      </c>
    </row>
    <row r="36" spans="1:4" x14ac:dyDescent="0.25">
      <c r="A36" s="6">
        <v>5</v>
      </c>
      <c r="B36" s="6">
        <v>1900</v>
      </c>
      <c r="C36" s="6">
        <v>7.87</v>
      </c>
      <c r="D36" s="6">
        <v>1</v>
      </c>
    </row>
    <row r="37" spans="1:4" x14ac:dyDescent="0.25">
      <c r="A37" s="6">
        <v>6</v>
      </c>
      <c r="B37" s="6">
        <v>1900</v>
      </c>
      <c r="C37" s="6">
        <v>9.09</v>
      </c>
      <c r="D37" s="6">
        <v>1</v>
      </c>
    </row>
    <row r="38" spans="1:4" x14ac:dyDescent="0.25">
      <c r="A38" s="6">
        <v>7</v>
      </c>
      <c r="B38" s="6">
        <v>1900</v>
      </c>
      <c r="C38" s="6">
        <v>6.92</v>
      </c>
      <c r="D38" s="6">
        <v>1</v>
      </c>
    </row>
    <row r="39" spans="1:4" x14ac:dyDescent="0.25">
      <c r="A39" s="6">
        <v>8</v>
      </c>
      <c r="B39" s="6">
        <v>1900</v>
      </c>
      <c r="C39" s="6">
        <v>8.01</v>
      </c>
      <c r="D39" s="6">
        <v>1</v>
      </c>
    </row>
    <row r="40" spans="1:4" x14ac:dyDescent="0.25">
      <c r="A40" s="6">
        <v>9</v>
      </c>
      <c r="B40" s="6">
        <v>1900</v>
      </c>
      <c r="C40" s="6">
        <v>8.24</v>
      </c>
      <c r="D40" s="6">
        <v>1</v>
      </c>
    </row>
    <row r="41" spans="1:4" x14ac:dyDescent="0.25">
      <c r="A41" s="6">
        <v>10</v>
      </c>
      <c r="B41" s="6">
        <v>1900</v>
      </c>
      <c r="C41" s="6">
        <v>8.6999999999999993</v>
      </c>
      <c r="D41" s="6">
        <v>1</v>
      </c>
    </row>
    <row r="42" spans="1:4" x14ac:dyDescent="0.25">
      <c r="A42" s="6">
        <v>4</v>
      </c>
      <c r="B42" s="6">
        <v>0</v>
      </c>
      <c r="C42" s="6">
        <v>6.13</v>
      </c>
      <c r="D42" s="6">
        <v>1</v>
      </c>
    </row>
    <row r="43" spans="1:4" x14ac:dyDescent="0.25">
      <c r="A43" s="6">
        <v>4</v>
      </c>
      <c r="B43" s="6">
        <v>500</v>
      </c>
      <c r="C43" s="6">
        <v>5.17</v>
      </c>
      <c r="D43" s="6">
        <v>1</v>
      </c>
    </row>
    <row r="44" spans="1:4" x14ac:dyDescent="0.25">
      <c r="A44" s="6">
        <v>4</v>
      </c>
      <c r="B44" s="6">
        <v>800</v>
      </c>
      <c r="C44" s="6">
        <v>6.44</v>
      </c>
      <c r="D44" s="6">
        <v>1</v>
      </c>
    </row>
    <row r="45" spans="1:4" x14ac:dyDescent="0.25">
      <c r="A45" s="6">
        <v>4</v>
      </c>
      <c r="B45" s="6">
        <v>1900</v>
      </c>
      <c r="C45" s="6">
        <v>6.76</v>
      </c>
      <c r="D45" s="6">
        <v>1</v>
      </c>
    </row>
    <row r="46" spans="1:4" x14ac:dyDescent="0.25">
      <c r="A46" s="6">
        <v>4</v>
      </c>
      <c r="B46" s="6">
        <v>3200</v>
      </c>
      <c r="C46" s="6">
        <v>5.68</v>
      </c>
      <c r="D46" s="6">
        <v>1</v>
      </c>
    </row>
    <row r="47" spans="1:4" x14ac:dyDescent="0.25">
      <c r="A47" s="6">
        <v>1</v>
      </c>
      <c r="B47" s="6">
        <v>1900</v>
      </c>
      <c r="C47" s="6">
        <v>2.64</v>
      </c>
      <c r="D47" s="6">
        <v>2</v>
      </c>
    </row>
    <row r="48" spans="1:4" x14ac:dyDescent="0.25">
      <c r="A48" s="6">
        <v>2</v>
      </c>
      <c r="B48" s="6">
        <v>1900</v>
      </c>
      <c r="C48" s="6">
        <v>2.5</v>
      </c>
      <c r="D48" s="6">
        <v>2</v>
      </c>
    </row>
    <row r="49" spans="1:4" x14ac:dyDescent="0.25">
      <c r="A49" s="6">
        <v>3</v>
      </c>
      <c r="B49" s="6">
        <v>1900</v>
      </c>
      <c r="C49" s="6">
        <v>4.7300000000000004</v>
      </c>
      <c r="D49" s="6">
        <v>2</v>
      </c>
    </row>
    <row r="50" spans="1:4" x14ac:dyDescent="0.25">
      <c r="A50" s="6">
        <v>4</v>
      </c>
      <c r="B50" s="6">
        <v>1900</v>
      </c>
      <c r="C50" s="6">
        <v>2.67</v>
      </c>
      <c r="D50" s="6">
        <v>2</v>
      </c>
    </row>
    <row r="51" spans="1:4" x14ac:dyDescent="0.25">
      <c r="A51" s="6">
        <v>5</v>
      </c>
      <c r="B51" s="6">
        <v>1900</v>
      </c>
      <c r="C51" s="6">
        <v>10.1</v>
      </c>
      <c r="D51" s="6">
        <v>2</v>
      </c>
    </row>
    <row r="52" spans="1:4" x14ac:dyDescent="0.25">
      <c r="A52" s="6">
        <v>6</v>
      </c>
      <c r="B52" s="6">
        <v>1900</v>
      </c>
      <c r="C52" s="6">
        <v>3.47</v>
      </c>
      <c r="D52" s="6">
        <v>2</v>
      </c>
    </row>
    <row r="53" spans="1:4" x14ac:dyDescent="0.25">
      <c r="A53" s="6">
        <v>7</v>
      </c>
      <c r="B53" s="6">
        <v>1900</v>
      </c>
      <c r="C53" s="6">
        <v>3.78</v>
      </c>
      <c r="D53" s="6">
        <v>2</v>
      </c>
    </row>
    <row r="54" spans="1:4" x14ac:dyDescent="0.25">
      <c r="A54" s="6">
        <v>8</v>
      </c>
      <c r="B54" s="6">
        <v>1900</v>
      </c>
      <c r="C54" s="6">
        <v>3.02</v>
      </c>
      <c r="D54" s="6">
        <v>2</v>
      </c>
    </row>
    <row r="55" spans="1:4" x14ac:dyDescent="0.25">
      <c r="A55" s="6">
        <v>9</v>
      </c>
      <c r="B55" s="6">
        <v>1900</v>
      </c>
      <c r="C55" s="6">
        <v>3.92</v>
      </c>
      <c r="D55" s="6">
        <v>2</v>
      </c>
    </row>
    <row r="56" spans="1:4" x14ac:dyDescent="0.25">
      <c r="A56" s="6">
        <v>10</v>
      </c>
      <c r="B56" s="6">
        <v>1900</v>
      </c>
      <c r="C56" s="6">
        <v>4.49</v>
      </c>
      <c r="D56" s="6">
        <v>2</v>
      </c>
    </row>
    <row r="57" spans="1:4" x14ac:dyDescent="0.25">
      <c r="A57" s="6">
        <v>4</v>
      </c>
      <c r="B57" s="6">
        <v>0</v>
      </c>
      <c r="C57" s="6">
        <v>5.0199999999999996</v>
      </c>
      <c r="D57" s="6">
        <v>2</v>
      </c>
    </row>
    <row r="58" spans="1:4" x14ac:dyDescent="0.25">
      <c r="A58" s="6">
        <v>4</v>
      </c>
      <c r="B58" s="6">
        <v>500</v>
      </c>
      <c r="C58" s="6">
        <v>6.62</v>
      </c>
      <c r="D58" s="6">
        <v>2</v>
      </c>
    </row>
    <row r="59" spans="1:4" x14ac:dyDescent="0.25">
      <c r="A59" s="6">
        <v>4</v>
      </c>
      <c r="B59" s="6">
        <v>800</v>
      </c>
      <c r="C59" s="6">
        <v>5.45</v>
      </c>
      <c r="D59" s="6">
        <v>2</v>
      </c>
    </row>
    <row r="60" spans="1:4" x14ac:dyDescent="0.25">
      <c r="A60" s="6">
        <v>4</v>
      </c>
      <c r="B60" s="6">
        <v>1900</v>
      </c>
      <c r="C60" s="6">
        <v>2.67</v>
      </c>
      <c r="D60" s="6">
        <v>2</v>
      </c>
    </row>
    <row r="61" spans="1:4" x14ac:dyDescent="0.25">
      <c r="A61" s="6">
        <v>4</v>
      </c>
      <c r="B61" s="6">
        <v>3200</v>
      </c>
      <c r="C61" s="6">
        <v>4.1399999999999997</v>
      </c>
      <c r="D61" s="6">
        <v>2</v>
      </c>
    </row>
    <row r="62" spans="1:4" x14ac:dyDescent="0.25">
      <c r="A62" s="6">
        <v>1</v>
      </c>
      <c r="B62" s="6">
        <v>1900</v>
      </c>
      <c r="C62" s="6">
        <v>5.63</v>
      </c>
      <c r="D62" s="6">
        <v>2</v>
      </c>
    </row>
    <row r="63" spans="1:4" x14ac:dyDescent="0.25">
      <c r="A63" s="6">
        <v>2</v>
      </c>
      <c r="B63" s="6">
        <v>1900</v>
      </c>
      <c r="C63" s="6">
        <v>3.15</v>
      </c>
      <c r="D63" s="6">
        <v>2</v>
      </c>
    </row>
    <row r="64" spans="1:4" x14ac:dyDescent="0.25">
      <c r="A64" s="6">
        <v>3</v>
      </c>
      <c r="B64" s="6">
        <v>1900</v>
      </c>
      <c r="C64" s="6">
        <v>3.69</v>
      </c>
      <c r="D64" s="6">
        <v>2</v>
      </c>
    </row>
    <row r="65" spans="1:4" x14ac:dyDescent="0.25">
      <c r="A65" s="6">
        <v>4</v>
      </c>
      <c r="B65" s="6">
        <v>1900</v>
      </c>
      <c r="C65" s="6">
        <v>3.23</v>
      </c>
      <c r="D65" s="6">
        <v>2</v>
      </c>
    </row>
    <row r="66" spans="1:4" x14ac:dyDescent="0.25">
      <c r="A66" s="6">
        <v>5</v>
      </c>
      <c r="B66" s="6">
        <v>1900</v>
      </c>
      <c r="C66" s="6">
        <v>4.0999999999999996</v>
      </c>
      <c r="D66" s="6">
        <v>2</v>
      </c>
    </row>
    <row r="67" spans="1:4" x14ac:dyDescent="0.25">
      <c r="A67" s="6">
        <v>6</v>
      </c>
      <c r="B67" s="6">
        <v>1900</v>
      </c>
      <c r="C67" s="6">
        <v>3.07</v>
      </c>
      <c r="D67" s="6">
        <v>2</v>
      </c>
    </row>
    <row r="68" spans="1:4" x14ac:dyDescent="0.25">
      <c r="A68" s="6">
        <v>7</v>
      </c>
      <c r="B68" s="6">
        <v>1900</v>
      </c>
      <c r="C68" s="6">
        <v>3.72</v>
      </c>
      <c r="D68" s="6">
        <v>2</v>
      </c>
    </row>
    <row r="69" spans="1:4" x14ac:dyDescent="0.25">
      <c r="A69" s="6">
        <v>8</v>
      </c>
      <c r="B69" s="6">
        <v>1900</v>
      </c>
      <c r="C69" s="6">
        <v>3.67</v>
      </c>
      <c r="D69" s="6">
        <v>2</v>
      </c>
    </row>
    <row r="70" spans="1:4" x14ac:dyDescent="0.25">
      <c r="A70" s="6">
        <v>9</v>
      </c>
      <c r="B70" s="6">
        <v>1900</v>
      </c>
      <c r="C70" s="6">
        <v>3.84</v>
      </c>
      <c r="D70" s="6">
        <v>2</v>
      </c>
    </row>
    <row r="71" spans="1:4" x14ac:dyDescent="0.25">
      <c r="A71" s="6">
        <v>10</v>
      </c>
      <c r="B71" s="6">
        <v>1900</v>
      </c>
      <c r="C71" s="6">
        <v>4.08</v>
      </c>
      <c r="D71" s="6">
        <v>2</v>
      </c>
    </row>
    <row r="72" spans="1:4" x14ac:dyDescent="0.25">
      <c r="A72" s="6">
        <v>4</v>
      </c>
      <c r="B72" s="6">
        <v>0</v>
      </c>
      <c r="C72" s="6">
        <v>3.29</v>
      </c>
      <c r="D72" s="6">
        <v>2</v>
      </c>
    </row>
    <row r="73" spans="1:4" x14ac:dyDescent="0.25">
      <c r="A73" s="6">
        <v>4</v>
      </c>
      <c r="B73" s="6">
        <v>500</v>
      </c>
      <c r="C73" s="6">
        <v>6.46</v>
      </c>
      <c r="D73" s="6">
        <v>2</v>
      </c>
    </row>
    <row r="74" spans="1:4" x14ac:dyDescent="0.25">
      <c r="A74" s="6">
        <v>4</v>
      </c>
      <c r="B74" s="6">
        <v>800</v>
      </c>
      <c r="C74" s="6">
        <v>5.96</v>
      </c>
      <c r="D74" s="6">
        <v>2</v>
      </c>
    </row>
    <row r="75" spans="1:4" x14ac:dyDescent="0.25">
      <c r="A75" s="6">
        <v>4</v>
      </c>
      <c r="B75" s="6">
        <v>1900</v>
      </c>
      <c r="C75" s="6">
        <v>3.23</v>
      </c>
      <c r="D75" s="6">
        <v>2</v>
      </c>
    </row>
    <row r="76" spans="1:4" x14ac:dyDescent="0.25">
      <c r="A76" s="6">
        <v>4</v>
      </c>
      <c r="B76" s="6">
        <v>3200</v>
      </c>
      <c r="C76" s="6">
        <v>4.88</v>
      </c>
      <c r="D76" s="6">
        <v>2</v>
      </c>
    </row>
    <row r="77" spans="1:4" x14ac:dyDescent="0.25">
      <c r="A77" s="6">
        <v>1</v>
      </c>
      <c r="B77" s="6">
        <v>1900</v>
      </c>
      <c r="C77" s="6">
        <v>3.03</v>
      </c>
      <c r="D77" s="6">
        <v>2</v>
      </c>
    </row>
    <row r="78" spans="1:4" x14ac:dyDescent="0.25">
      <c r="A78" s="6">
        <v>2</v>
      </c>
      <c r="B78" s="6">
        <v>1900</v>
      </c>
      <c r="C78" s="6">
        <v>4.5999999999999996</v>
      </c>
      <c r="D78" s="6">
        <v>2</v>
      </c>
    </row>
    <row r="79" spans="1:4" x14ac:dyDescent="0.25">
      <c r="A79" s="6">
        <v>3</v>
      </c>
      <c r="B79" s="6">
        <v>1900</v>
      </c>
      <c r="C79" s="6">
        <v>4.59</v>
      </c>
      <c r="D79" s="6">
        <v>2</v>
      </c>
    </row>
    <row r="80" spans="1:4" x14ac:dyDescent="0.25">
      <c r="A80" s="6">
        <v>4</v>
      </c>
      <c r="B80" s="6">
        <v>1900</v>
      </c>
      <c r="C80" s="6">
        <v>2.56</v>
      </c>
      <c r="D80" s="6">
        <v>2</v>
      </c>
    </row>
    <row r="81" spans="1:4" x14ac:dyDescent="0.25">
      <c r="A81" s="6">
        <v>5</v>
      </c>
      <c r="B81" s="6">
        <v>1900</v>
      </c>
      <c r="C81" s="6">
        <v>3.61</v>
      </c>
      <c r="D81" s="6">
        <v>2</v>
      </c>
    </row>
    <row r="82" spans="1:4" x14ac:dyDescent="0.25">
      <c r="A82" s="6">
        <v>6</v>
      </c>
      <c r="B82" s="6">
        <v>1900</v>
      </c>
      <c r="C82" s="6">
        <v>3.17</v>
      </c>
      <c r="D82" s="6">
        <v>2</v>
      </c>
    </row>
    <row r="83" spans="1:4" x14ac:dyDescent="0.25">
      <c r="A83" s="6">
        <v>7</v>
      </c>
      <c r="B83" s="6">
        <v>1900</v>
      </c>
      <c r="C83" s="6">
        <v>8.2899999999999991</v>
      </c>
      <c r="D83" s="6">
        <v>2</v>
      </c>
    </row>
    <row r="84" spans="1:4" x14ac:dyDescent="0.25">
      <c r="A84" s="6">
        <v>8</v>
      </c>
      <c r="B84" s="6">
        <v>1900</v>
      </c>
      <c r="C84" s="6">
        <v>4.6500000000000004</v>
      </c>
      <c r="D84" s="6">
        <v>2</v>
      </c>
    </row>
    <row r="85" spans="1:4" x14ac:dyDescent="0.25">
      <c r="A85" s="6">
        <v>9</v>
      </c>
      <c r="B85" s="6">
        <v>1900</v>
      </c>
      <c r="C85" s="6">
        <v>3.53</v>
      </c>
      <c r="D85" s="6">
        <v>2</v>
      </c>
    </row>
    <row r="86" spans="1:4" x14ac:dyDescent="0.25">
      <c r="A86" s="6">
        <v>10</v>
      </c>
      <c r="B86" s="6">
        <v>1900</v>
      </c>
      <c r="C86" s="6">
        <v>3.38</v>
      </c>
      <c r="D86" s="6">
        <v>2</v>
      </c>
    </row>
    <row r="87" spans="1:4" x14ac:dyDescent="0.25">
      <c r="A87" s="6">
        <v>4</v>
      </c>
      <c r="B87" s="6">
        <v>0</v>
      </c>
      <c r="C87" s="6">
        <v>2.14</v>
      </c>
      <c r="D87" s="6">
        <v>2</v>
      </c>
    </row>
    <row r="88" spans="1:4" x14ac:dyDescent="0.25">
      <c r="A88" s="6">
        <v>4</v>
      </c>
      <c r="B88" s="6">
        <v>500</v>
      </c>
      <c r="C88" s="6">
        <v>6.27</v>
      </c>
      <c r="D88" s="6">
        <v>2</v>
      </c>
    </row>
    <row r="89" spans="1:4" x14ac:dyDescent="0.25">
      <c r="A89" s="6">
        <v>4</v>
      </c>
      <c r="B89" s="6">
        <v>800</v>
      </c>
      <c r="C89" s="6">
        <v>5.33</v>
      </c>
      <c r="D89" s="6">
        <v>2</v>
      </c>
    </row>
    <row r="90" spans="1:4" x14ac:dyDescent="0.25">
      <c r="A90" s="6">
        <v>4</v>
      </c>
      <c r="B90" s="6">
        <v>1900</v>
      </c>
      <c r="C90" s="6">
        <v>2.56</v>
      </c>
      <c r="D90" s="6">
        <v>2</v>
      </c>
    </row>
    <row r="91" spans="1:4" x14ac:dyDescent="0.25">
      <c r="A91" s="6">
        <v>4</v>
      </c>
      <c r="B91" s="6">
        <v>3200</v>
      </c>
      <c r="C91" s="6">
        <v>4.7</v>
      </c>
      <c r="D91" s="6">
        <v>2</v>
      </c>
    </row>
    <row r="92" spans="1:4" x14ac:dyDescent="0.25">
      <c r="A92" s="6">
        <v>1</v>
      </c>
      <c r="B92" s="6">
        <v>1900</v>
      </c>
      <c r="C92" s="6">
        <v>3.88</v>
      </c>
      <c r="D92" s="6">
        <v>3</v>
      </c>
    </row>
    <row r="93" spans="1:4" x14ac:dyDescent="0.25">
      <c r="A93" s="6">
        <v>2</v>
      </c>
      <c r="B93" s="6">
        <v>1900</v>
      </c>
      <c r="C93" s="6">
        <v>3.72</v>
      </c>
      <c r="D93" s="6">
        <v>3</v>
      </c>
    </row>
    <row r="94" spans="1:4" x14ac:dyDescent="0.25">
      <c r="A94" s="6">
        <v>3</v>
      </c>
      <c r="B94" s="6">
        <v>1900</v>
      </c>
      <c r="C94" s="6">
        <v>4.5599999999999996</v>
      </c>
      <c r="D94" s="6">
        <v>3</v>
      </c>
    </row>
    <row r="95" spans="1:4" x14ac:dyDescent="0.25">
      <c r="A95" s="6">
        <v>4</v>
      </c>
      <c r="B95" s="6">
        <v>1900</v>
      </c>
      <c r="C95" s="6">
        <v>5.34</v>
      </c>
      <c r="D95" s="6">
        <v>3</v>
      </c>
    </row>
    <row r="96" spans="1:4" x14ac:dyDescent="0.25">
      <c r="A96" s="6">
        <v>5</v>
      </c>
      <c r="B96" s="6">
        <v>1900</v>
      </c>
      <c r="C96" s="6">
        <v>12.95</v>
      </c>
      <c r="D96" s="6">
        <v>3</v>
      </c>
    </row>
    <row r="97" spans="1:4" x14ac:dyDescent="0.25">
      <c r="A97" s="6">
        <v>6</v>
      </c>
      <c r="B97" s="6">
        <v>1900</v>
      </c>
      <c r="C97" s="6">
        <v>3.27</v>
      </c>
      <c r="D97" s="6">
        <v>3</v>
      </c>
    </row>
    <row r="98" spans="1:4" x14ac:dyDescent="0.25">
      <c r="A98" s="6">
        <v>7</v>
      </c>
      <c r="B98" s="6">
        <v>1900</v>
      </c>
      <c r="C98" s="6">
        <v>4.1500000000000004</v>
      </c>
      <c r="D98" s="6">
        <v>3</v>
      </c>
    </row>
    <row r="99" spans="1:4" x14ac:dyDescent="0.25">
      <c r="A99" s="6">
        <v>8</v>
      </c>
      <c r="B99" s="6">
        <v>1900</v>
      </c>
      <c r="C99" s="6">
        <v>3.58</v>
      </c>
      <c r="D99" s="6">
        <v>3</v>
      </c>
    </row>
    <row r="100" spans="1:4" x14ac:dyDescent="0.25">
      <c r="A100" s="6">
        <v>9</v>
      </c>
      <c r="B100" s="6">
        <v>1900</v>
      </c>
      <c r="C100" s="6">
        <v>4.92</v>
      </c>
      <c r="D100" s="6">
        <v>3</v>
      </c>
    </row>
    <row r="101" spans="1:4" x14ac:dyDescent="0.25">
      <c r="A101" s="6">
        <v>10</v>
      </c>
      <c r="B101" s="6">
        <v>1900</v>
      </c>
      <c r="C101" s="6">
        <v>4.21</v>
      </c>
      <c r="D101" s="6">
        <v>3</v>
      </c>
    </row>
    <row r="102" spans="1:4" x14ac:dyDescent="0.25">
      <c r="A102" s="6">
        <v>4</v>
      </c>
      <c r="B102" s="6">
        <v>0</v>
      </c>
      <c r="C102" s="6">
        <v>4.2699999999999996</v>
      </c>
      <c r="D102" s="6">
        <v>3</v>
      </c>
    </row>
    <row r="103" spans="1:4" x14ac:dyDescent="0.25">
      <c r="A103" s="6">
        <v>4</v>
      </c>
      <c r="B103" s="6">
        <v>500</v>
      </c>
      <c r="C103" s="6">
        <v>11.7</v>
      </c>
      <c r="D103" s="6">
        <v>3</v>
      </c>
    </row>
    <row r="104" spans="1:4" x14ac:dyDescent="0.25">
      <c r="A104" s="6">
        <v>4</v>
      </c>
      <c r="B104" s="6">
        <v>800</v>
      </c>
      <c r="C104" s="6">
        <v>8.51</v>
      </c>
      <c r="D104" s="6">
        <v>3</v>
      </c>
    </row>
    <row r="105" spans="1:4" x14ac:dyDescent="0.25">
      <c r="A105" s="6">
        <v>4</v>
      </c>
      <c r="B105" s="6">
        <v>1900</v>
      </c>
      <c r="C105" s="6">
        <v>5.34</v>
      </c>
      <c r="D105" s="6">
        <v>3</v>
      </c>
    </row>
    <row r="106" spans="1:4" x14ac:dyDescent="0.25">
      <c r="A106" s="6">
        <v>4</v>
      </c>
      <c r="B106" s="6">
        <v>3200</v>
      </c>
      <c r="C106" s="6">
        <v>5.51</v>
      </c>
      <c r="D106" s="6">
        <v>3</v>
      </c>
    </row>
    <row r="107" spans="1:4" x14ac:dyDescent="0.25">
      <c r="A107" s="6">
        <v>1</v>
      </c>
      <c r="B107" s="6">
        <v>1900</v>
      </c>
      <c r="C107" s="6">
        <v>4.01</v>
      </c>
      <c r="D107" s="6">
        <v>3</v>
      </c>
    </row>
    <row r="108" spans="1:4" x14ac:dyDescent="0.25">
      <c r="A108" s="6">
        <v>2</v>
      </c>
      <c r="B108" s="6">
        <v>1900</v>
      </c>
      <c r="C108" s="6">
        <v>4.08</v>
      </c>
      <c r="D108" s="6">
        <v>3</v>
      </c>
    </row>
    <row r="109" spans="1:4" x14ac:dyDescent="0.25">
      <c r="A109" s="6">
        <v>3</v>
      </c>
      <c r="B109" s="6">
        <v>1900</v>
      </c>
      <c r="C109" s="6">
        <v>5.34</v>
      </c>
      <c r="D109" s="6">
        <v>3</v>
      </c>
    </row>
    <row r="110" spans="1:4" x14ac:dyDescent="0.25">
      <c r="A110" s="6">
        <v>4</v>
      </c>
      <c r="B110" s="6">
        <v>1900</v>
      </c>
      <c r="C110" s="6">
        <v>6.02</v>
      </c>
      <c r="D110" s="6">
        <v>3</v>
      </c>
    </row>
    <row r="111" spans="1:4" x14ac:dyDescent="0.25">
      <c r="A111" s="6">
        <v>5</v>
      </c>
      <c r="B111" s="6">
        <v>1900</v>
      </c>
      <c r="C111" s="6">
        <v>5</v>
      </c>
      <c r="D111" s="6">
        <v>3</v>
      </c>
    </row>
    <row r="112" spans="1:4" x14ac:dyDescent="0.25">
      <c r="A112" s="6">
        <v>6</v>
      </c>
      <c r="B112" s="6">
        <v>1900</v>
      </c>
      <c r="C112" s="6">
        <v>3.34</v>
      </c>
      <c r="D112" s="6">
        <v>3</v>
      </c>
    </row>
    <row r="113" spans="1:4" x14ac:dyDescent="0.25">
      <c r="A113" s="6">
        <v>7</v>
      </c>
      <c r="B113" s="6">
        <v>1900</v>
      </c>
      <c r="C113" s="6">
        <v>4.07</v>
      </c>
      <c r="D113" s="6">
        <v>3</v>
      </c>
    </row>
    <row r="114" spans="1:4" x14ac:dyDescent="0.25">
      <c r="A114" s="6">
        <v>8</v>
      </c>
      <c r="B114" s="6">
        <v>1900</v>
      </c>
      <c r="C114" s="6">
        <v>4.29</v>
      </c>
      <c r="D114" s="6">
        <v>3</v>
      </c>
    </row>
    <row r="115" spans="1:4" x14ac:dyDescent="0.25">
      <c r="A115" s="6">
        <v>9</v>
      </c>
      <c r="B115" s="6">
        <v>1900</v>
      </c>
      <c r="C115" s="6">
        <v>5.13</v>
      </c>
      <c r="D115" s="6">
        <v>3</v>
      </c>
    </row>
    <row r="116" spans="1:4" x14ac:dyDescent="0.25">
      <c r="A116" s="6">
        <v>10</v>
      </c>
      <c r="B116" s="6">
        <v>1900</v>
      </c>
      <c r="C116" s="6">
        <v>4.5999999999999996</v>
      </c>
      <c r="D116" s="6">
        <v>3</v>
      </c>
    </row>
    <row r="117" spans="1:4" x14ac:dyDescent="0.25">
      <c r="A117" s="6">
        <v>4</v>
      </c>
      <c r="B117" s="6">
        <v>0</v>
      </c>
      <c r="C117" s="6">
        <v>2.1800000000000002</v>
      </c>
      <c r="D117" s="6">
        <v>3</v>
      </c>
    </row>
    <row r="118" spans="1:4" x14ac:dyDescent="0.25">
      <c r="A118" s="6">
        <v>4</v>
      </c>
      <c r="B118" s="6">
        <v>500</v>
      </c>
      <c r="C118" s="6">
        <v>10.9</v>
      </c>
      <c r="D118" s="6">
        <v>3</v>
      </c>
    </row>
    <row r="119" spans="1:4" x14ac:dyDescent="0.25">
      <c r="A119" s="6">
        <v>4</v>
      </c>
      <c r="B119" s="6">
        <v>800</v>
      </c>
      <c r="C119" s="6">
        <v>8.33</v>
      </c>
      <c r="D119" s="6">
        <v>3</v>
      </c>
    </row>
    <row r="120" spans="1:4" x14ac:dyDescent="0.25">
      <c r="A120" s="6">
        <v>4</v>
      </c>
      <c r="B120" s="6">
        <v>1900</v>
      </c>
      <c r="C120" s="6">
        <v>6.02</v>
      </c>
      <c r="D120" s="6">
        <v>3</v>
      </c>
    </row>
    <row r="121" spans="1:4" x14ac:dyDescent="0.25">
      <c r="A121" s="6">
        <v>4</v>
      </c>
      <c r="B121" s="6">
        <v>3200</v>
      </c>
      <c r="C121" s="6">
        <v>5.41</v>
      </c>
      <c r="D121" s="6">
        <v>3</v>
      </c>
    </row>
    <row r="122" spans="1:4" x14ac:dyDescent="0.25">
      <c r="A122" s="6">
        <v>1</v>
      </c>
      <c r="B122" s="6">
        <v>1900</v>
      </c>
      <c r="C122" s="6">
        <v>4.5</v>
      </c>
      <c r="D122" s="6">
        <v>3</v>
      </c>
    </row>
    <row r="123" spans="1:4" x14ac:dyDescent="0.25">
      <c r="A123" s="6">
        <v>2</v>
      </c>
      <c r="B123" s="6">
        <v>1900</v>
      </c>
      <c r="C123" s="6">
        <v>5.2</v>
      </c>
      <c r="D123" s="6">
        <v>3</v>
      </c>
    </row>
    <row r="124" spans="1:4" x14ac:dyDescent="0.25">
      <c r="A124" s="6">
        <v>3</v>
      </c>
      <c r="B124" s="6">
        <v>1900</v>
      </c>
      <c r="C124" s="6">
        <v>4.93</v>
      </c>
      <c r="D124" s="6">
        <v>3</v>
      </c>
    </row>
    <row r="125" spans="1:4" x14ac:dyDescent="0.25">
      <c r="A125" s="6">
        <v>4</v>
      </c>
      <c r="B125" s="6">
        <v>1900</v>
      </c>
      <c r="C125" s="6">
        <v>5.32</v>
      </c>
      <c r="D125" s="6">
        <v>3</v>
      </c>
    </row>
    <row r="126" spans="1:4" x14ac:dyDescent="0.25">
      <c r="A126" s="6">
        <v>5</v>
      </c>
      <c r="B126" s="6">
        <v>1900</v>
      </c>
      <c r="C126" s="6">
        <v>4.01</v>
      </c>
      <c r="D126" s="6">
        <v>3</v>
      </c>
    </row>
    <row r="127" spans="1:4" x14ac:dyDescent="0.25">
      <c r="A127" s="6">
        <v>6</v>
      </c>
      <c r="B127" s="6">
        <v>1900</v>
      </c>
      <c r="C127" s="6">
        <v>4.17</v>
      </c>
      <c r="D127" s="6">
        <v>3</v>
      </c>
    </row>
    <row r="128" spans="1:4" x14ac:dyDescent="0.25">
      <c r="A128" s="6">
        <v>7</v>
      </c>
      <c r="B128" s="6">
        <v>1900</v>
      </c>
      <c r="C128" s="6">
        <v>11.3</v>
      </c>
      <c r="D128" s="6">
        <v>3</v>
      </c>
    </row>
    <row r="129" spans="1:4" x14ac:dyDescent="0.25">
      <c r="A129" s="6">
        <v>8</v>
      </c>
      <c r="B129" s="6">
        <v>1900</v>
      </c>
      <c r="C129" s="6">
        <v>5.83</v>
      </c>
      <c r="D129" s="6">
        <v>3</v>
      </c>
    </row>
    <row r="130" spans="1:4" x14ac:dyDescent="0.25">
      <c r="A130" s="6">
        <v>9</v>
      </c>
      <c r="B130" s="6">
        <v>1900</v>
      </c>
      <c r="C130" s="6">
        <v>4.3499999999999996</v>
      </c>
      <c r="D130" s="6">
        <v>3</v>
      </c>
    </row>
    <row r="131" spans="1:4" x14ac:dyDescent="0.25">
      <c r="A131" s="6">
        <v>10</v>
      </c>
      <c r="B131" s="6">
        <v>1900</v>
      </c>
      <c r="C131" s="6">
        <v>4.4000000000000004</v>
      </c>
      <c r="D131" s="6">
        <v>3</v>
      </c>
    </row>
    <row r="132" spans="1:4" x14ac:dyDescent="0.25">
      <c r="A132" s="6">
        <v>4</v>
      </c>
      <c r="B132" s="6">
        <v>0</v>
      </c>
      <c r="C132" s="6">
        <v>5.55</v>
      </c>
      <c r="D132" s="6">
        <v>3</v>
      </c>
    </row>
    <row r="133" spans="1:4" x14ac:dyDescent="0.25">
      <c r="A133" s="6">
        <v>4</v>
      </c>
      <c r="B133" s="6">
        <v>500</v>
      </c>
      <c r="C133" s="6">
        <v>10</v>
      </c>
      <c r="D133" s="6">
        <v>3</v>
      </c>
    </row>
    <row r="134" spans="1:4" x14ac:dyDescent="0.25">
      <c r="A134" s="6">
        <v>4</v>
      </c>
      <c r="B134" s="6">
        <v>800</v>
      </c>
      <c r="C134" s="6">
        <v>8.1999999999999993</v>
      </c>
      <c r="D134" s="6">
        <v>3</v>
      </c>
    </row>
    <row r="135" spans="1:4" x14ac:dyDescent="0.25">
      <c r="A135" s="6">
        <v>4</v>
      </c>
      <c r="B135" s="6">
        <v>1900</v>
      </c>
      <c r="C135" s="6">
        <v>5.32</v>
      </c>
      <c r="D135" s="6">
        <v>3</v>
      </c>
    </row>
    <row r="136" spans="1:4" x14ac:dyDescent="0.25">
      <c r="A136" s="6">
        <v>4</v>
      </c>
      <c r="B136" s="6">
        <v>3200</v>
      </c>
      <c r="C136" s="6">
        <v>6.25</v>
      </c>
      <c r="D136" s="6">
        <v>3</v>
      </c>
    </row>
    <row r="137" spans="1:4" x14ac:dyDescent="0.25">
      <c r="A137" s="6">
        <v>1</v>
      </c>
      <c r="B137" s="6">
        <v>1900</v>
      </c>
      <c r="C137" s="6">
        <v>37.6</v>
      </c>
      <c r="D137" s="6">
        <v>4</v>
      </c>
    </row>
    <row r="138" spans="1:4" x14ac:dyDescent="0.25">
      <c r="A138" s="6">
        <v>2</v>
      </c>
      <c r="B138" s="6">
        <v>1900</v>
      </c>
      <c r="C138" s="6">
        <v>21.5</v>
      </c>
      <c r="D138" s="6">
        <v>4</v>
      </c>
    </row>
    <row r="139" spans="1:4" x14ac:dyDescent="0.25">
      <c r="A139" s="6">
        <v>3</v>
      </c>
      <c r="B139" s="6">
        <v>1900</v>
      </c>
      <c r="C139" s="6">
        <v>12.7</v>
      </c>
      <c r="D139" s="6">
        <v>4</v>
      </c>
    </row>
    <row r="140" spans="1:4" x14ac:dyDescent="0.25">
      <c r="A140" s="6">
        <v>4</v>
      </c>
      <c r="B140" s="6">
        <v>1900</v>
      </c>
      <c r="C140" s="6">
        <v>18.5</v>
      </c>
      <c r="D140" s="6">
        <v>4</v>
      </c>
    </row>
    <row r="141" spans="1:4" x14ac:dyDescent="0.25">
      <c r="A141" s="6">
        <v>5</v>
      </c>
      <c r="B141" s="6">
        <v>1900</v>
      </c>
      <c r="C141" s="6">
        <v>26.3</v>
      </c>
      <c r="D141" s="6">
        <v>4</v>
      </c>
    </row>
    <row r="142" spans="1:4" x14ac:dyDescent="0.25">
      <c r="A142" s="6">
        <v>6</v>
      </c>
      <c r="B142" s="6">
        <v>1900</v>
      </c>
      <c r="C142" s="6">
        <v>36.1</v>
      </c>
      <c r="D142" s="6">
        <v>4</v>
      </c>
    </row>
    <row r="143" spans="1:4" x14ac:dyDescent="0.25">
      <c r="A143" s="6">
        <v>7</v>
      </c>
      <c r="B143" s="6">
        <v>1900</v>
      </c>
      <c r="C143" s="6">
        <v>22.8</v>
      </c>
      <c r="D143" s="6">
        <v>4</v>
      </c>
    </row>
    <row r="144" spans="1:4" x14ac:dyDescent="0.25">
      <c r="A144" s="6">
        <v>8</v>
      </c>
      <c r="B144" s="6">
        <v>1900</v>
      </c>
      <c r="C144" s="6">
        <v>45.8</v>
      </c>
      <c r="D144" s="6">
        <v>4</v>
      </c>
    </row>
    <row r="145" spans="1:4" x14ac:dyDescent="0.25">
      <c r="A145" s="6">
        <v>9</v>
      </c>
      <c r="B145" s="6">
        <v>1900</v>
      </c>
      <c r="C145" s="6">
        <v>31.2</v>
      </c>
      <c r="D145" s="6">
        <v>4</v>
      </c>
    </row>
    <row r="146" spans="1:4" x14ac:dyDescent="0.25">
      <c r="A146" s="6">
        <v>10</v>
      </c>
      <c r="B146" s="6">
        <v>1900</v>
      </c>
      <c r="C146" s="6">
        <v>37.299999999999997</v>
      </c>
      <c r="D146" s="6">
        <v>4</v>
      </c>
    </row>
    <row r="147" spans="1:4" x14ac:dyDescent="0.25">
      <c r="A147" s="6">
        <v>4</v>
      </c>
      <c r="B147" s="6">
        <v>0</v>
      </c>
      <c r="C147" s="6">
        <v>4.57</v>
      </c>
      <c r="D147" s="6">
        <v>4</v>
      </c>
    </row>
    <row r="148" spans="1:4" x14ac:dyDescent="0.25">
      <c r="A148" s="6">
        <v>4</v>
      </c>
      <c r="B148" s="6">
        <v>500</v>
      </c>
      <c r="C148" s="6">
        <v>31.5</v>
      </c>
      <c r="D148" s="6">
        <v>4</v>
      </c>
    </row>
    <row r="149" spans="1:4" x14ac:dyDescent="0.25">
      <c r="A149" s="6">
        <v>4</v>
      </c>
      <c r="B149" s="6">
        <v>800</v>
      </c>
      <c r="C149" s="6">
        <v>28.6</v>
      </c>
      <c r="D149" s="6">
        <v>4</v>
      </c>
    </row>
    <row r="150" spans="1:4" x14ac:dyDescent="0.25">
      <c r="A150" s="6">
        <v>4</v>
      </c>
      <c r="B150" s="6">
        <v>1900</v>
      </c>
      <c r="C150" s="6">
        <v>18.5</v>
      </c>
      <c r="D150" s="6">
        <v>4</v>
      </c>
    </row>
    <row r="151" spans="1:4" x14ac:dyDescent="0.25">
      <c r="A151" s="6">
        <v>4</v>
      </c>
      <c r="B151" s="6">
        <v>3200</v>
      </c>
      <c r="C151" s="6">
        <v>27.3</v>
      </c>
      <c r="D151" s="6">
        <v>4</v>
      </c>
    </row>
    <row r="152" spans="1:4" x14ac:dyDescent="0.25">
      <c r="A152" s="6">
        <v>1</v>
      </c>
      <c r="B152" s="6">
        <v>1900</v>
      </c>
      <c r="C152" s="6">
        <v>33.5</v>
      </c>
      <c r="D152" s="6">
        <v>4</v>
      </c>
    </row>
    <row r="153" spans="1:4" x14ac:dyDescent="0.25">
      <c r="A153" s="6">
        <v>2</v>
      </c>
      <c r="B153" s="6">
        <v>1900</v>
      </c>
      <c r="C153" s="6">
        <v>22.6</v>
      </c>
      <c r="D153" s="6">
        <v>4</v>
      </c>
    </row>
    <row r="154" spans="1:4" x14ac:dyDescent="0.25">
      <c r="A154" s="6">
        <v>3</v>
      </c>
      <c r="B154" s="6">
        <v>1900</v>
      </c>
      <c r="C154" s="6">
        <v>16.399999999999999</v>
      </c>
      <c r="D154" s="6">
        <v>4</v>
      </c>
    </row>
    <row r="155" spans="1:4" x14ac:dyDescent="0.25">
      <c r="A155" s="6">
        <v>4</v>
      </c>
      <c r="B155" s="6">
        <v>1900</v>
      </c>
      <c r="C155" s="6">
        <v>17.8</v>
      </c>
      <c r="D155" s="6">
        <v>4</v>
      </c>
    </row>
    <row r="156" spans="1:4" x14ac:dyDescent="0.25">
      <c r="A156" s="6">
        <v>5</v>
      </c>
      <c r="B156" s="6">
        <v>1900</v>
      </c>
      <c r="C156" s="6">
        <v>24.5</v>
      </c>
      <c r="D156" s="6">
        <v>4</v>
      </c>
    </row>
    <row r="157" spans="1:4" x14ac:dyDescent="0.25">
      <c r="A157" s="6">
        <v>6</v>
      </c>
      <c r="B157" s="6">
        <v>1900</v>
      </c>
      <c r="C157" s="6">
        <v>37.299999999999997</v>
      </c>
      <c r="D157" s="6">
        <v>4</v>
      </c>
    </row>
    <row r="158" spans="1:4" x14ac:dyDescent="0.25">
      <c r="A158" s="6">
        <v>7</v>
      </c>
      <c r="B158" s="6">
        <v>1900</v>
      </c>
      <c r="C158" s="6">
        <v>22</v>
      </c>
      <c r="D158" s="6">
        <v>4</v>
      </c>
    </row>
    <row r="159" spans="1:4" x14ac:dyDescent="0.25">
      <c r="A159" s="6">
        <v>8</v>
      </c>
      <c r="B159" s="6">
        <v>1900</v>
      </c>
      <c r="C159" s="6">
        <v>43.2</v>
      </c>
      <c r="D159" s="6">
        <v>4</v>
      </c>
    </row>
    <row r="160" spans="1:4" x14ac:dyDescent="0.25">
      <c r="A160" s="6">
        <v>9</v>
      </c>
      <c r="B160" s="6">
        <v>1900</v>
      </c>
      <c r="C160" s="6">
        <v>30.5</v>
      </c>
      <c r="D160" s="6">
        <v>4</v>
      </c>
    </row>
    <row r="161" spans="1:4" x14ac:dyDescent="0.25">
      <c r="A161" s="6">
        <v>10</v>
      </c>
      <c r="B161" s="6">
        <v>1900</v>
      </c>
      <c r="C161" s="6">
        <v>37.9</v>
      </c>
      <c r="D161" s="6">
        <v>4</v>
      </c>
    </row>
    <row r="162" spans="1:4" x14ac:dyDescent="0.25">
      <c r="A162" s="6">
        <v>4</v>
      </c>
      <c r="B162" s="6">
        <v>0</v>
      </c>
      <c r="C162" s="6">
        <v>5.0199999999999996</v>
      </c>
      <c r="D162" s="6">
        <v>4</v>
      </c>
    </row>
    <row r="163" spans="1:4" x14ac:dyDescent="0.25">
      <c r="A163" s="6">
        <v>4</v>
      </c>
      <c r="B163" s="6">
        <v>500</v>
      </c>
      <c r="C163" s="6">
        <v>30.5</v>
      </c>
      <c r="D163" s="6">
        <v>4</v>
      </c>
    </row>
    <row r="164" spans="1:4" x14ac:dyDescent="0.25">
      <c r="A164" s="6">
        <v>4</v>
      </c>
      <c r="B164" s="6">
        <v>800</v>
      </c>
      <c r="C164" s="6">
        <v>22.8</v>
      </c>
      <c r="D164" s="6">
        <v>4</v>
      </c>
    </row>
    <row r="165" spans="1:4" x14ac:dyDescent="0.25">
      <c r="A165" s="6">
        <v>4</v>
      </c>
      <c r="B165" s="6">
        <v>1900</v>
      </c>
      <c r="C165" s="6">
        <v>17.8</v>
      </c>
      <c r="D165" s="6">
        <v>4</v>
      </c>
    </row>
    <row r="166" spans="1:4" x14ac:dyDescent="0.25">
      <c r="A166" s="6">
        <v>4</v>
      </c>
      <c r="B166" s="6">
        <v>3200</v>
      </c>
      <c r="C166" s="6">
        <v>25.3</v>
      </c>
      <c r="D166" s="6">
        <v>4</v>
      </c>
    </row>
    <row r="167" spans="1:4" x14ac:dyDescent="0.25">
      <c r="A167" s="6">
        <v>1</v>
      </c>
      <c r="B167" s="6">
        <v>1900</v>
      </c>
      <c r="C167" s="6">
        <v>43.9</v>
      </c>
      <c r="D167" s="6">
        <v>4</v>
      </c>
    </row>
    <row r="168" spans="1:4" x14ac:dyDescent="0.25">
      <c r="A168" s="6">
        <v>2</v>
      </c>
      <c r="B168" s="6">
        <v>1900</v>
      </c>
      <c r="C168" s="6">
        <v>20</v>
      </c>
      <c r="D168" s="6">
        <v>4</v>
      </c>
    </row>
    <row r="169" spans="1:4" x14ac:dyDescent="0.25">
      <c r="A169" s="6">
        <v>3</v>
      </c>
      <c r="B169" s="6">
        <v>1900</v>
      </c>
      <c r="C169" s="6">
        <v>14.1</v>
      </c>
      <c r="D169" s="6">
        <v>4</v>
      </c>
    </row>
    <row r="170" spans="1:4" x14ac:dyDescent="0.25">
      <c r="A170" s="6">
        <v>4</v>
      </c>
      <c r="B170" s="6">
        <v>1900</v>
      </c>
      <c r="C170" s="6">
        <v>15.7</v>
      </c>
      <c r="D170" s="6">
        <v>4</v>
      </c>
    </row>
    <row r="171" spans="1:4" x14ac:dyDescent="0.25">
      <c r="A171" s="6">
        <v>5</v>
      </c>
      <c r="B171" s="6">
        <v>1900</v>
      </c>
      <c r="C171" s="6">
        <v>21.6</v>
      </c>
      <c r="D171" s="6">
        <v>4</v>
      </c>
    </row>
    <row r="172" spans="1:4" x14ac:dyDescent="0.25">
      <c r="A172" s="6">
        <v>6</v>
      </c>
      <c r="B172" s="6">
        <v>1900</v>
      </c>
      <c r="C172" s="6">
        <v>37</v>
      </c>
      <c r="D172" s="6">
        <v>4</v>
      </c>
    </row>
    <row r="173" spans="1:4" x14ac:dyDescent="0.25">
      <c r="A173" s="6">
        <v>7</v>
      </c>
      <c r="B173" s="6">
        <v>1900</v>
      </c>
      <c r="C173" s="6">
        <v>26.4</v>
      </c>
      <c r="D173" s="6">
        <v>4</v>
      </c>
    </row>
    <row r="174" spans="1:4" x14ac:dyDescent="0.25">
      <c r="A174" s="6">
        <v>8</v>
      </c>
      <c r="B174" s="6">
        <v>1900</v>
      </c>
      <c r="C174" s="6">
        <v>42.2</v>
      </c>
      <c r="D174" s="6">
        <v>4</v>
      </c>
    </row>
    <row r="175" spans="1:4" x14ac:dyDescent="0.25">
      <c r="A175" s="6">
        <v>9</v>
      </c>
      <c r="B175" s="6">
        <v>1900</v>
      </c>
      <c r="C175" s="6">
        <v>28.2</v>
      </c>
      <c r="D175" s="6">
        <v>4</v>
      </c>
    </row>
    <row r="176" spans="1:4" x14ac:dyDescent="0.25">
      <c r="A176" s="6">
        <v>10</v>
      </c>
      <c r="B176" s="6">
        <v>1900</v>
      </c>
      <c r="C176" s="6">
        <v>31.1</v>
      </c>
      <c r="D176" s="6">
        <v>4</v>
      </c>
    </row>
    <row r="177" spans="1:4" x14ac:dyDescent="0.25">
      <c r="A177" s="6">
        <v>4</v>
      </c>
      <c r="B177" s="6">
        <v>0</v>
      </c>
      <c r="C177" s="6">
        <v>3.35</v>
      </c>
      <c r="D177" s="6">
        <v>4</v>
      </c>
    </row>
    <row r="178" spans="1:4" x14ac:dyDescent="0.25">
      <c r="A178" s="6">
        <v>4</v>
      </c>
      <c r="B178" s="6">
        <v>500</v>
      </c>
      <c r="C178" s="6">
        <v>26.9</v>
      </c>
      <c r="D178" s="6">
        <v>4</v>
      </c>
    </row>
    <row r="179" spans="1:4" x14ac:dyDescent="0.25">
      <c r="A179" s="6">
        <v>4</v>
      </c>
      <c r="B179" s="6">
        <v>800</v>
      </c>
      <c r="C179" s="6">
        <v>22.5</v>
      </c>
      <c r="D179" s="6">
        <v>4</v>
      </c>
    </row>
    <row r="180" spans="1:4" x14ac:dyDescent="0.25">
      <c r="A180" s="6">
        <v>4</v>
      </c>
      <c r="B180" s="6">
        <v>1900</v>
      </c>
      <c r="C180" s="6">
        <v>15.7</v>
      </c>
      <c r="D180" s="6">
        <v>4</v>
      </c>
    </row>
    <row r="181" spans="1:4" x14ac:dyDescent="0.25">
      <c r="A181" s="6">
        <v>4</v>
      </c>
      <c r="B181" s="6">
        <v>3200</v>
      </c>
      <c r="C181" s="6">
        <v>25.5</v>
      </c>
      <c r="D181" s="6">
        <v>4</v>
      </c>
    </row>
    <row r="182" spans="1:4" x14ac:dyDescent="0.25">
      <c r="A182" s="6">
        <v>1</v>
      </c>
      <c r="B182" s="6">
        <v>1900</v>
      </c>
      <c r="C182" s="6">
        <v>42.9</v>
      </c>
      <c r="D182" s="6">
        <v>5</v>
      </c>
    </row>
    <row r="183" spans="1:4" x14ac:dyDescent="0.25">
      <c r="A183" s="6">
        <v>2</v>
      </c>
      <c r="B183" s="6">
        <v>1900</v>
      </c>
      <c r="C183" s="6">
        <v>78.599999999999994</v>
      </c>
      <c r="D183" s="6">
        <v>5</v>
      </c>
    </row>
    <row r="184" spans="1:4" x14ac:dyDescent="0.25">
      <c r="A184" s="6">
        <v>3</v>
      </c>
      <c r="B184" s="6">
        <v>1900</v>
      </c>
      <c r="C184" s="6">
        <v>86.1</v>
      </c>
      <c r="D184" s="6">
        <v>5</v>
      </c>
    </row>
    <row r="185" spans="1:4" x14ac:dyDescent="0.25">
      <c r="A185" s="6">
        <v>4</v>
      </c>
      <c r="B185" s="6">
        <v>1900</v>
      </c>
      <c r="C185" s="6">
        <v>71</v>
      </c>
      <c r="D185" s="6">
        <v>5</v>
      </c>
    </row>
    <row r="186" spans="1:4" x14ac:dyDescent="0.25">
      <c r="A186" s="6">
        <v>5</v>
      </c>
      <c r="B186" s="6">
        <v>1900</v>
      </c>
      <c r="C186" s="6">
        <v>82.9</v>
      </c>
      <c r="D186" s="6">
        <v>5</v>
      </c>
    </row>
    <row r="187" spans="1:4" x14ac:dyDescent="0.25">
      <c r="A187" s="6">
        <v>6</v>
      </c>
      <c r="B187" s="6">
        <v>1900</v>
      </c>
      <c r="C187" s="6">
        <v>84.5</v>
      </c>
      <c r="D187" s="6">
        <v>5</v>
      </c>
    </row>
    <row r="188" spans="1:4" x14ac:dyDescent="0.25">
      <c r="A188" s="6">
        <v>7</v>
      </c>
      <c r="B188" s="6">
        <v>1900</v>
      </c>
      <c r="C188" s="6">
        <v>68.8</v>
      </c>
      <c r="D188" s="6">
        <v>5</v>
      </c>
    </row>
    <row r="189" spans="1:4" x14ac:dyDescent="0.25">
      <c r="A189" s="6">
        <v>8</v>
      </c>
      <c r="B189" s="6">
        <v>1900</v>
      </c>
      <c r="C189" s="6">
        <v>30.6</v>
      </c>
      <c r="D189" s="6">
        <v>5</v>
      </c>
    </row>
    <row r="190" spans="1:4" x14ac:dyDescent="0.25">
      <c r="A190" s="6">
        <v>9</v>
      </c>
      <c r="B190" s="6">
        <v>1900</v>
      </c>
      <c r="C190" s="6">
        <v>83.7</v>
      </c>
      <c r="D190" s="6">
        <v>5</v>
      </c>
    </row>
    <row r="191" spans="1:4" x14ac:dyDescent="0.25">
      <c r="A191" s="6">
        <v>10</v>
      </c>
      <c r="B191" s="6">
        <v>1900</v>
      </c>
      <c r="C191" s="6">
        <v>70.099999999999994</v>
      </c>
      <c r="D191" s="6">
        <v>5</v>
      </c>
    </row>
    <row r="192" spans="1:4" x14ac:dyDescent="0.25">
      <c r="A192" s="6">
        <v>4</v>
      </c>
      <c r="B192" s="6">
        <v>0</v>
      </c>
      <c r="C192" s="6">
        <v>2.17</v>
      </c>
      <c r="D192" s="6">
        <v>5</v>
      </c>
    </row>
    <row r="193" spans="1:4" x14ac:dyDescent="0.25">
      <c r="A193" s="6">
        <v>4</v>
      </c>
      <c r="B193" s="6">
        <v>500</v>
      </c>
      <c r="C193" s="6">
        <v>45.3</v>
      </c>
      <c r="D193" s="6">
        <v>5</v>
      </c>
    </row>
    <row r="194" spans="1:4" x14ac:dyDescent="0.25">
      <c r="A194" s="6">
        <v>4</v>
      </c>
      <c r="B194" s="6">
        <v>800</v>
      </c>
      <c r="C194" s="6">
        <v>57.8</v>
      </c>
      <c r="D194" s="6">
        <v>5</v>
      </c>
    </row>
    <row r="195" spans="1:4" x14ac:dyDescent="0.25">
      <c r="A195" s="6">
        <v>4</v>
      </c>
      <c r="B195" s="6">
        <v>1900</v>
      </c>
      <c r="C195" s="6">
        <v>71</v>
      </c>
      <c r="D195" s="6">
        <v>5</v>
      </c>
    </row>
    <row r="196" spans="1:4" x14ac:dyDescent="0.25">
      <c r="A196" s="6">
        <v>4</v>
      </c>
      <c r="B196" s="6">
        <v>3200</v>
      </c>
      <c r="C196" s="6">
        <v>70.5</v>
      </c>
      <c r="D196" s="6">
        <v>5</v>
      </c>
    </row>
    <row r="197" spans="1:4" x14ac:dyDescent="0.25">
      <c r="A197" s="6">
        <v>1</v>
      </c>
      <c r="B197" s="6">
        <v>1900</v>
      </c>
      <c r="C197" s="6">
        <v>43.7</v>
      </c>
      <c r="D197" s="6">
        <v>5</v>
      </c>
    </row>
    <row r="198" spans="1:4" x14ac:dyDescent="0.25">
      <c r="A198" s="6">
        <v>2</v>
      </c>
      <c r="B198" s="6">
        <v>1900</v>
      </c>
      <c r="C198" s="6">
        <v>82.2</v>
      </c>
      <c r="D198" s="6">
        <v>5</v>
      </c>
    </row>
    <row r="199" spans="1:4" x14ac:dyDescent="0.25">
      <c r="A199" s="6">
        <v>3</v>
      </c>
      <c r="B199" s="6">
        <v>1900</v>
      </c>
      <c r="C199" s="6">
        <v>88.1</v>
      </c>
      <c r="D199" s="6">
        <v>5</v>
      </c>
    </row>
    <row r="200" spans="1:4" x14ac:dyDescent="0.25">
      <c r="A200" s="6">
        <v>4</v>
      </c>
      <c r="B200" s="6">
        <v>1900</v>
      </c>
      <c r="C200" s="6">
        <v>65.2</v>
      </c>
      <c r="D200" s="6">
        <v>5</v>
      </c>
    </row>
    <row r="201" spans="1:4" x14ac:dyDescent="0.25">
      <c r="A201" s="6">
        <v>5</v>
      </c>
      <c r="B201" s="6">
        <v>1900</v>
      </c>
      <c r="C201" s="6">
        <v>84.4</v>
      </c>
      <c r="D201" s="6">
        <v>5</v>
      </c>
    </row>
    <row r="202" spans="1:4" x14ac:dyDescent="0.25">
      <c r="A202" s="6">
        <v>6</v>
      </c>
      <c r="B202" s="6">
        <v>1900</v>
      </c>
      <c r="C202" s="6">
        <v>86.6</v>
      </c>
      <c r="D202" s="6">
        <v>5</v>
      </c>
    </row>
    <row r="203" spans="1:4" x14ac:dyDescent="0.25">
      <c r="A203" s="6">
        <v>7</v>
      </c>
      <c r="B203" s="6">
        <v>1900</v>
      </c>
      <c r="C203" s="6">
        <v>76.099999999999994</v>
      </c>
      <c r="D203" s="6">
        <v>5</v>
      </c>
    </row>
    <row r="204" spans="1:4" x14ac:dyDescent="0.25">
      <c r="A204" s="6">
        <v>8</v>
      </c>
      <c r="B204" s="6">
        <v>1900</v>
      </c>
      <c r="C204" s="6">
        <v>34.200000000000003</v>
      </c>
      <c r="D204" s="6">
        <v>5</v>
      </c>
    </row>
    <row r="205" spans="1:4" x14ac:dyDescent="0.25">
      <c r="A205" s="6">
        <v>9</v>
      </c>
      <c r="B205" s="6">
        <v>1900</v>
      </c>
      <c r="C205" s="6">
        <v>84.7</v>
      </c>
      <c r="D205" s="6">
        <v>5</v>
      </c>
    </row>
    <row r="206" spans="1:4" x14ac:dyDescent="0.25">
      <c r="A206" s="6">
        <v>10</v>
      </c>
      <c r="B206" s="6">
        <v>1900</v>
      </c>
      <c r="C206" s="6">
        <v>75.400000000000006</v>
      </c>
      <c r="D206" s="6">
        <v>5</v>
      </c>
    </row>
    <row r="207" spans="1:4" x14ac:dyDescent="0.25">
      <c r="A207" s="6">
        <v>4</v>
      </c>
      <c r="B207" s="6">
        <v>0</v>
      </c>
      <c r="C207" s="6">
        <v>2.4300000000000002</v>
      </c>
      <c r="D207" s="6">
        <v>5</v>
      </c>
    </row>
    <row r="208" spans="1:4" x14ac:dyDescent="0.25">
      <c r="A208" s="6">
        <v>4</v>
      </c>
      <c r="B208" s="6">
        <v>500</v>
      </c>
      <c r="C208" s="6">
        <v>45.3</v>
      </c>
      <c r="D208" s="6">
        <v>5</v>
      </c>
    </row>
    <row r="209" spans="1:4" x14ac:dyDescent="0.25">
      <c r="A209" s="6">
        <v>4</v>
      </c>
      <c r="B209" s="6">
        <v>800</v>
      </c>
      <c r="C209" s="6">
        <v>58.8</v>
      </c>
      <c r="D209" s="6">
        <v>5</v>
      </c>
    </row>
    <row r="210" spans="1:4" x14ac:dyDescent="0.25">
      <c r="A210" s="6">
        <v>4</v>
      </c>
      <c r="B210" s="6">
        <v>1900</v>
      </c>
      <c r="C210" s="6">
        <v>65.2</v>
      </c>
      <c r="D210" s="6">
        <v>5</v>
      </c>
    </row>
    <row r="211" spans="1:4" x14ac:dyDescent="0.25">
      <c r="A211" s="6">
        <v>4</v>
      </c>
      <c r="B211" s="6">
        <v>3200</v>
      </c>
      <c r="C211" s="6">
        <v>68.099999999999994</v>
      </c>
      <c r="D211" s="6">
        <v>5</v>
      </c>
    </row>
    <row r="212" spans="1:4" x14ac:dyDescent="0.25">
      <c r="A212" s="6">
        <v>1</v>
      </c>
      <c r="B212" s="6">
        <v>1900</v>
      </c>
      <c r="C212" s="6">
        <v>47.2</v>
      </c>
      <c r="D212" s="6">
        <v>5</v>
      </c>
    </row>
    <row r="213" spans="1:4" x14ac:dyDescent="0.25">
      <c r="A213" s="6">
        <v>2</v>
      </c>
      <c r="B213" s="6">
        <v>1900</v>
      </c>
      <c r="C213" s="6">
        <v>83.3</v>
      </c>
      <c r="D213" s="6">
        <v>5</v>
      </c>
    </row>
    <row r="214" spans="1:4" x14ac:dyDescent="0.25">
      <c r="A214" s="6">
        <v>3</v>
      </c>
      <c r="B214" s="6">
        <v>1900</v>
      </c>
      <c r="C214" s="6">
        <v>95</v>
      </c>
      <c r="D214" s="6">
        <v>5</v>
      </c>
    </row>
    <row r="215" spans="1:4" x14ac:dyDescent="0.25">
      <c r="A215" s="6">
        <v>4</v>
      </c>
      <c r="B215" s="6">
        <v>1900</v>
      </c>
      <c r="C215" s="6">
        <v>76</v>
      </c>
      <c r="D215" s="6">
        <v>5</v>
      </c>
    </row>
    <row r="216" spans="1:4" x14ac:dyDescent="0.25">
      <c r="A216" s="6">
        <v>5</v>
      </c>
      <c r="B216" s="6">
        <v>1900</v>
      </c>
      <c r="C216" s="6">
        <v>82.5</v>
      </c>
      <c r="D216" s="6">
        <v>5</v>
      </c>
    </row>
    <row r="217" spans="1:4" x14ac:dyDescent="0.25">
      <c r="A217" s="6">
        <v>6</v>
      </c>
      <c r="B217" s="6">
        <v>1900</v>
      </c>
      <c r="C217" s="6">
        <v>90.2</v>
      </c>
      <c r="D217" s="6">
        <v>5</v>
      </c>
    </row>
    <row r="218" spans="1:4" x14ac:dyDescent="0.25">
      <c r="A218" s="6">
        <v>7</v>
      </c>
      <c r="B218" s="6">
        <v>1900</v>
      </c>
      <c r="C218" s="6">
        <v>80.7</v>
      </c>
      <c r="D218" s="6">
        <v>5</v>
      </c>
    </row>
    <row r="219" spans="1:4" x14ac:dyDescent="0.25">
      <c r="A219" s="6">
        <v>8</v>
      </c>
      <c r="B219" s="6">
        <v>1900</v>
      </c>
      <c r="C219" s="6">
        <v>30.8</v>
      </c>
      <c r="D219" s="6">
        <v>5</v>
      </c>
    </row>
    <row r="220" spans="1:4" x14ac:dyDescent="0.25">
      <c r="A220" s="6">
        <v>9</v>
      </c>
      <c r="B220" s="6">
        <v>1900</v>
      </c>
      <c r="C220" s="6">
        <v>86.8</v>
      </c>
      <c r="D220" s="6">
        <v>5</v>
      </c>
    </row>
    <row r="221" spans="1:4" x14ac:dyDescent="0.25">
      <c r="A221" s="6">
        <v>10</v>
      </c>
      <c r="B221" s="6">
        <v>1900</v>
      </c>
      <c r="C221" s="6">
        <v>70.599999999999994</v>
      </c>
      <c r="D221" s="6">
        <v>5</v>
      </c>
    </row>
    <row r="222" spans="1:4" x14ac:dyDescent="0.25">
      <c r="A222" s="6">
        <v>4</v>
      </c>
      <c r="B222" s="6">
        <v>0</v>
      </c>
      <c r="C222" s="6">
        <v>1.41</v>
      </c>
      <c r="D222" s="6">
        <v>5</v>
      </c>
    </row>
    <row r="223" spans="1:4" x14ac:dyDescent="0.25">
      <c r="A223" s="6">
        <v>4</v>
      </c>
      <c r="B223" s="6">
        <v>500</v>
      </c>
      <c r="C223" s="6">
        <v>34.700000000000003</v>
      </c>
      <c r="D223" s="6">
        <v>5</v>
      </c>
    </row>
    <row r="224" spans="1:4" x14ac:dyDescent="0.25">
      <c r="A224" s="6">
        <v>4</v>
      </c>
      <c r="B224" s="6">
        <v>800</v>
      </c>
      <c r="C224" s="6">
        <v>68.3</v>
      </c>
      <c r="D224" s="6">
        <v>5</v>
      </c>
    </row>
    <row r="225" spans="1:4" x14ac:dyDescent="0.25">
      <c r="A225" s="6">
        <v>4</v>
      </c>
      <c r="B225" s="6">
        <v>1900</v>
      </c>
      <c r="C225" s="6">
        <v>76</v>
      </c>
      <c r="D225" s="6">
        <v>5</v>
      </c>
    </row>
    <row r="226" spans="1:4" x14ac:dyDescent="0.25">
      <c r="A226" s="6">
        <v>4</v>
      </c>
      <c r="B226" s="6">
        <v>3200</v>
      </c>
      <c r="C226" s="6">
        <v>71.900000000000006</v>
      </c>
      <c r="D226" s="6">
        <v>5</v>
      </c>
    </row>
    <row r="227" spans="1:4" x14ac:dyDescent="0.25">
      <c r="A227" s="6">
        <v>1</v>
      </c>
      <c r="B227" s="6">
        <v>1900</v>
      </c>
      <c r="C227" s="6">
        <v>20.9</v>
      </c>
      <c r="D227" s="6">
        <v>6</v>
      </c>
    </row>
    <row r="228" spans="1:4" x14ac:dyDescent="0.25">
      <c r="A228" s="6">
        <v>2</v>
      </c>
      <c r="B228" s="6">
        <v>1900</v>
      </c>
      <c r="C228" s="6">
        <v>57</v>
      </c>
      <c r="D228" s="6">
        <v>6</v>
      </c>
    </row>
    <row r="229" spans="1:4" x14ac:dyDescent="0.25">
      <c r="A229" s="6">
        <v>3</v>
      </c>
      <c r="B229" s="6">
        <v>1900</v>
      </c>
      <c r="C229" s="6">
        <v>193</v>
      </c>
      <c r="D229" s="6">
        <v>6</v>
      </c>
    </row>
    <row r="230" spans="1:4" x14ac:dyDescent="0.25">
      <c r="A230" s="6">
        <v>4</v>
      </c>
      <c r="B230" s="6">
        <v>1900</v>
      </c>
      <c r="C230" s="6">
        <v>126</v>
      </c>
      <c r="D230" s="6">
        <v>6</v>
      </c>
    </row>
    <row r="231" spans="1:4" x14ac:dyDescent="0.25">
      <c r="A231" s="6">
        <v>5</v>
      </c>
      <c r="B231" s="6">
        <v>1900</v>
      </c>
      <c r="C231" s="6">
        <v>162</v>
      </c>
      <c r="D231" s="6">
        <v>6</v>
      </c>
    </row>
    <row r="232" spans="1:4" x14ac:dyDescent="0.25">
      <c r="A232" s="6">
        <v>6</v>
      </c>
      <c r="B232" s="6">
        <v>1900</v>
      </c>
      <c r="C232" s="6">
        <v>112</v>
      </c>
      <c r="D232" s="6">
        <v>6</v>
      </c>
    </row>
    <row r="233" spans="1:4" x14ac:dyDescent="0.25">
      <c r="A233" s="6">
        <v>7</v>
      </c>
      <c r="B233" s="6">
        <v>1900</v>
      </c>
      <c r="C233" s="6">
        <v>75.400000000000006</v>
      </c>
      <c r="D233" s="6">
        <v>6</v>
      </c>
    </row>
    <row r="234" spans="1:4" x14ac:dyDescent="0.25">
      <c r="A234" s="6">
        <v>8</v>
      </c>
      <c r="B234" s="6">
        <v>1900</v>
      </c>
      <c r="C234" s="6">
        <v>24.2</v>
      </c>
      <c r="D234" s="6">
        <v>6</v>
      </c>
    </row>
    <row r="235" spans="1:4" x14ac:dyDescent="0.25">
      <c r="A235" s="6">
        <v>9</v>
      </c>
      <c r="B235" s="6">
        <v>1900</v>
      </c>
      <c r="C235" s="6">
        <v>135</v>
      </c>
      <c r="D235" s="6">
        <v>6</v>
      </c>
    </row>
    <row r="236" spans="1:4" x14ac:dyDescent="0.25">
      <c r="A236" s="6">
        <v>10</v>
      </c>
      <c r="B236" s="6">
        <v>1900</v>
      </c>
      <c r="C236" s="6">
        <v>85.1</v>
      </c>
      <c r="D236" s="6">
        <v>6</v>
      </c>
    </row>
    <row r="237" spans="1:4" x14ac:dyDescent="0.25">
      <c r="A237" s="6">
        <v>4</v>
      </c>
      <c r="B237" s="6">
        <v>0</v>
      </c>
      <c r="C237" s="6">
        <v>1.1000000000000001</v>
      </c>
      <c r="D237" s="6">
        <v>6</v>
      </c>
    </row>
    <row r="238" spans="1:4" x14ac:dyDescent="0.25">
      <c r="A238" s="6">
        <v>4</v>
      </c>
      <c r="B238" s="6">
        <v>500</v>
      </c>
      <c r="C238" s="6">
        <v>90.3</v>
      </c>
      <c r="D238" s="6">
        <v>6</v>
      </c>
    </row>
    <row r="239" spans="1:4" x14ac:dyDescent="0.25">
      <c r="A239" s="6">
        <v>4</v>
      </c>
      <c r="B239" s="6">
        <v>800</v>
      </c>
      <c r="C239" s="6">
        <v>136</v>
      </c>
      <c r="D239" s="6">
        <v>6</v>
      </c>
    </row>
    <row r="240" spans="1:4" x14ac:dyDescent="0.25">
      <c r="A240" s="6">
        <v>4</v>
      </c>
      <c r="B240" s="6">
        <v>1900</v>
      </c>
      <c r="C240" s="6">
        <v>126</v>
      </c>
      <c r="D240" s="6">
        <v>6</v>
      </c>
    </row>
    <row r="241" spans="1:4" x14ac:dyDescent="0.25">
      <c r="A241" s="6">
        <v>4</v>
      </c>
      <c r="B241" s="6">
        <v>3200</v>
      </c>
      <c r="C241" s="6">
        <v>140</v>
      </c>
      <c r="D241" s="6">
        <v>6</v>
      </c>
    </row>
    <row r="242" spans="1:4" x14ac:dyDescent="0.25">
      <c r="A242" s="6">
        <v>1</v>
      </c>
      <c r="B242" s="6">
        <v>1900</v>
      </c>
      <c r="C242" s="6">
        <v>24.3</v>
      </c>
      <c r="D242" s="6">
        <v>6</v>
      </c>
    </row>
    <row r="243" spans="1:4" x14ac:dyDescent="0.25">
      <c r="A243" s="6">
        <v>2</v>
      </c>
      <c r="B243" s="6">
        <v>1900</v>
      </c>
      <c r="C243" s="6">
        <v>55.6</v>
      </c>
      <c r="D243" s="6">
        <v>6</v>
      </c>
    </row>
    <row r="244" spans="1:4" x14ac:dyDescent="0.25">
      <c r="A244" s="6">
        <v>3</v>
      </c>
      <c r="B244" s="6">
        <v>1900</v>
      </c>
      <c r="C244" s="6">
        <v>208</v>
      </c>
      <c r="D244" s="6">
        <v>6</v>
      </c>
    </row>
    <row r="245" spans="1:4" x14ac:dyDescent="0.25">
      <c r="A245" s="6">
        <v>4</v>
      </c>
      <c r="B245" s="6">
        <v>1900</v>
      </c>
      <c r="C245" s="6">
        <v>114</v>
      </c>
      <c r="D245" s="6">
        <v>6</v>
      </c>
    </row>
    <row r="246" spans="1:4" x14ac:dyDescent="0.25">
      <c r="A246" s="6">
        <v>5</v>
      </c>
      <c r="B246" s="6">
        <v>1900</v>
      </c>
      <c r="C246" s="6">
        <v>142</v>
      </c>
      <c r="D246" s="6">
        <v>6</v>
      </c>
    </row>
    <row r="247" spans="1:4" x14ac:dyDescent="0.25">
      <c r="A247" s="6">
        <v>6</v>
      </c>
      <c r="B247" s="6">
        <v>1900</v>
      </c>
      <c r="C247" s="6">
        <v>108</v>
      </c>
      <c r="D247" s="6">
        <v>6</v>
      </c>
    </row>
    <row r="248" spans="1:4" x14ac:dyDescent="0.25">
      <c r="A248" s="6">
        <v>7</v>
      </c>
      <c r="B248" s="6">
        <v>1900</v>
      </c>
      <c r="C248" s="6">
        <v>74.5</v>
      </c>
      <c r="D248" s="6">
        <v>6</v>
      </c>
    </row>
    <row r="249" spans="1:4" x14ac:dyDescent="0.25">
      <c r="A249" s="6">
        <v>8</v>
      </c>
      <c r="B249" s="6">
        <v>1900</v>
      </c>
      <c r="C249" s="6">
        <v>20.399999999999999</v>
      </c>
      <c r="D249" s="6">
        <v>6</v>
      </c>
    </row>
    <row r="250" spans="1:4" x14ac:dyDescent="0.25">
      <c r="A250" s="6">
        <v>9</v>
      </c>
      <c r="B250" s="6">
        <v>1900</v>
      </c>
      <c r="C250" s="6">
        <v>149</v>
      </c>
      <c r="D250" s="6">
        <v>6</v>
      </c>
    </row>
    <row r="251" spans="1:4" x14ac:dyDescent="0.25">
      <c r="A251" s="6">
        <v>10</v>
      </c>
      <c r="B251" s="6">
        <v>1900</v>
      </c>
      <c r="C251" s="6">
        <v>85.1</v>
      </c>
      <c r="D251" s="6">
        <v>6</v>
      </c>
    </row>
    <row r="252" spans="1:4" x14ac:dyDescent="0.25">
      <c r="A252" s="6">
        <v>4</v>
      </c>
      <c r="B252" s="6">
        <v>0</v>
      </c>
      <c r="C252" s="6">
        <v>1.05</v>
      </c>
      <c r="D252" s="6">
        <v>6</v>
      </c>
    </row>
    <row r="253" spans="1:4" x14ac:dyDescent="0.25">
      <c r="A253" s="6">
        <v>4</v>
      </c>
      <c r="B253" s="6">
        <v>500</v>
      </c>
      <c r="C253" s="6">
        <v>93.7</v>
      </c>
      <c r="D253" s="6">
        <v>6</v>
      </c>
    </row>
    <row r="254" spans="1:4" x14ac:dyDescent="0.25">
      <c r="A254" s="6">
        <v>4</v>
      </c>
      <c r="B254" s="6">
        <v>800</v>
      </c>
      <c r="C254" s="6">
        <v>125</v>
      </c>
      <c r="D254" s="6">
        <v>6</v>
      </c>
    </row>
    <row r="255" spans="1:4" x14ac:dyDescent="0.25">
      <c r="A255" s="6">
        <v>4</v>
      </c>
      <c r="B255" s="6">
        <v>1900</v>
      </c>
      <c r="C255" s="6">
        <v>114</v>
      </c>
      <c r="D255" s="6">
        <v>6</v>
      </c>
    </row>
    <row r="256" spans="1:4" x14ac:dyDescent="0.25">
      <c r="A256" s="6">
        <v>4</v>
      </c>
      <c r="B256" s="6">
        <v>3200</v>
      </c>
      <c r="C256" s="6">
        <v>141</v>
      </c>
      <c r="D256" s="6">
        <v>6</v>
      </c>
    </row>
    <row r="257" spans="1:4" x14ac:dyDescent="0.25">
      <c r="A257" s="6">
        <v>1</v>
      </c>
      <c r="B257" s="6">
        <v>1900</v>
      </c>
      <c r="C257" s="6">
        <v>26.3</v>
      </c>
      <c r="D257" s="6">
        <v>6</v>
      </c>
    </row>
    <row r="258" spans="1:4" x14ac:dyDescent="0.25">
      <c r="A258" s="6">
        <v>2</v>
      </c>
      <c r="B258" s="6">
        <v>1900</v>
      </c>
      <c r="C258" s="6">
        <v>60.6</v>
      </c>
      <c r="D258" s="6">
        <v>6</v>
      </c>
    </row>
    <row r="259" spans="1:4" x14ac:dyDescent="0.25">
      <c r="A259" s="6">
        <v>3</v>
      </c>
      <c r="B259" s="6">
        <v>1900</v>
      </c>
      <c r="C259" s="6">
        <v>201</v>
      </c>
      <c r="D259" s="6">
        <v>6</v>
      </c>
    </row>
    <row r="260" spans="1:4" x14ac:dyDescent="0.25">
      <c r="A260" s="6">
        <v>4</v>
      </c>
      <c r="B260" s="6">
        <v>1900</v>
      </c>
      <c r="C260" s="6">
        <v>134</v>
      </c>
      <c r="D260" s="6">
        <v>6</v>
      </c>
    </row>
    <row r="261" spans="1:4" x14ac:dyDescent="0.25">
      <c r="A261" s="6">
        <v>5</v>
      </c>
      <c r="B261" s="6">
        <v>1900</v>
      </c>
      <c r="C261" s="6">
        <v>165</v>
      </c>
      <c r="D261" s="6">
        <v>6</v>
      </c>
    </row>
    <row r="262" spans="1:4" x14ac:dyDescent="0.25">
      <c r="A262" s="6">
        <v>6</v>
      </c>
      <c r="B262" s="6">
        <v>1900</v>
      </c>
      <c r="C262" s="6">
        <v>100</v>
      </c>
      <c r="D262" s="6">
        <v>6</v>
      </c>
    </row>
    <row r="263" spans="1:4" x14ac:dyDescent="0.25">
      <c r="A263" s="6">
        <v>7</v>
      </c>
      <c r="B263" s="6">
        <v>1900</v>
      </c>
      <c r="C263" s="6">
        <v>69.5</v>
      </c>
      <c r="D263" s="6">
        <v>6</v>
      </c>
    </row>
    <row r="264" spans="1:4" x14ac:dyDescent="0.25">
      <c r="A264" s="6">
        <v>8</v>
      </c>
      <c r="B264" s="6">
        <v>1900</v>
      </c>
      <c r="C264" s="6">
        <v>19.2</v>
      </c>
      <c r="D264" s="6">
        <v>6</v>
      </c>
    </row>
    <row r="265" spans="1:4" x14ac:dyDescent="0.25">
      <c r="A265" s="6">
        <v>9</v>
      </c>
      <c r="B265" s="6">
        <v>1900</v>
      </c>
      <c r="C265" s="6">
        <v>145</v>
      </c>
      <c r="D265" s="6">
        <v>6</v>
      </c>
    </row>
    <row r="266" spans="1:4" x14ac:dyDescent="0.25">
      <c r="A266" s="6">
        <v>10</v>
      </c>
      <c r="B266" s="6">
        <v>1900</v>
      </c>
      <c r="C266" s="6">
        <v>88.2</v>
      </c>
      <c r="D266" s="6">
        <v>6</v>
      </c>
    </row>
    <row r="267" spans="1:4" x14ac:dyDescent="0.25">
      <c r="A267" s="6">
        <v>4</v>
      </c>
      <c r="B267" s="6">
        <v>0</v>
      </c>
      <c r="C267" s="6">
        <v>1.25</v>
      </c>
      <c r="D267" s="6">
        <v>6</v>
      </c>
    </row>
    <row r="268" spans="1:4" x14ac:dyDescent="0.25">
      <c r="A268" s="6">
        <v>4</v>
      </c>
      <c r="B268" s="6">
        <v>500</v>
      </c>
      <c r="C268" s="6">
        <v>87.2</v>
      </c>
      <c r="D268" s="6">
        <v>6</v>
      </c>
    </row>
    <row r="269" spans="1:4" x14ac:dyDescent="0.25">
      <c r="A269" s="6">
        <v>4</v>
      </c>
      <c r="B269" s="6">
        <v>800</v>
      </c>
      <c r="C269" s="6">
        <v>142</v>
      </c>
      <c r="D269" s="6">
        <v>6</v>
      </c>
    </row>
    <row r="270" spans="1:4" x14ac:dyDescent="0.25">
      <c r="A270" s="6">
        <v>4</v>
      </c>
      <c r="B270" s="6">
        <v>1900</v>
      </c>
      <c r="C270" s="6">
        <v>134</v>
      </c>
      <c r="D270" s="6">
        <v>6</v>
      </c>
    </row>
    <row r="271" spans="1:4" x14ac:dyDescent="0.25">
      <c r="A271" s="6">
        <v>4</v>
      </c>
      <c r="B271" s="6">
        <v>3200</v>
      </c>
      <c r="C271" s="6">
        <v>140</v>
      </c>
      <c r="D271" s="6">
        <v>6</v>
      </c>
    </row>
    <row r="272" spans="1:4" x14ac:dyDescent="0.25">
      <c r="A272" s="6">
        <v>1</v>
      </c>
      <c r="B272" s="6">
        <v>1900</v>
      </c>
      <c r="C272" s="6">
        <v>14</v>
      </c>
      <c r="D272" s="6">
        <v>7</v>
      </c>
    </row>
    <row r="273" spans="1:4" x14ac:dyDescent="0.25">
      <c r="A273" s="6">
        <v>2</v>
      </c>
      <c r="B273" s="6">
        <v>1900</v>
      </c>
      <c r="C273" s="6">
        <v>38.4</v>
      </c>
      <c r="D273" s="6">
        <v>7</v>
      </c>
    </row>
    <row r="274" spans="1:4" x14ac:dyDescent="0.25">
      <c r="A274" s="6">
        <v>3</v>
      </c>
      <c r="B274" s="6">
        <v>1900</v>
      </c>
      <c r="C274" s="6">
        <v>189</v>
      </c>
      <c r="D274" s="6">
        <v>7</v>
      </c>
    </row>
    <row r="275" spans="1:4" x14ac:dyDescent="0.25">
      <c r="A275" s="6">
        <v>4</v>
      </c>
      <c r="B275" s="6">
        <v>1900</v>
      </c>
      <c r="C275" s="6">
        <v>175</v>
      </c>
      <c r="D275" s="6">
        <v>7</v>
      </c>
    </row>
    <row r="276" spans="1:4" x14ac:dyDescent="0.25">
      <c r="A276" s="6">
        <v>5</v>
      </c>
      <c r="B276" s="6">
        <v>1900</v>
      </c>
      <c r="C276" s="6">
        <v>187</v>
      </c>
      <c r="D276" s="6">
        <v>7</v>
      </c>
    </row>
    <row r="277" spans="1:4" x14ac:dyDescent="0.25">
      <c r="A277" s="6">
        <v>6</v>
      </c>
      <c r="B277" s="6">
        <v>1900</v>
      </c>
      <c r="C277" s="6">
        <v>44.5</v>
      </c>
      <c r="D277" s="6">
        <v>7</v>
      </c>
    </row>
    <row r="278" spans="1:4" x14ac:dyDescent="0.25">
      <c r="A278" s="6">
        <v>7</v>
      </c>
      <c r="B278" s="6">
        <v>1900</v>
      </c>
      <c r="C278" s="6">
        <v>61.6</v>
      </c>
      <c r="D278" s="6">
        <v>7</v>
      </c>
    </row>
    <row r="279" spans="1:4" x14ac:dyDescent="0.25">
      <c r="A279" s="6">
        <v>8</v>
      </c>
      <c r="B279" s="6">
        <v>1900</v>
      </c>
      <c r="C279" s="6">
        <v>11.4</v>
      </c>
      <c r="D279" s="6">
        <v>7</v>
      </c>
    </row>
    <row r="280" spans="1:4" x14ac:dyDescent="0.25">
      <c r="A280" s="6">
        <v>9</v>
      </c>
      <c r="B280" s="6">
        <v>1900</v>
      </c>
      <c r="C280" s="6">
        <v>136</v>
      </c>
      <c r="D280" s="6">
        <v>7</v>
      </c>
    </row>
    <row r="281" spans="1:4" x14ac:dyDescent="0.25">
      <c r="A281" s="6">
        <v>10</v>
      </c>
      <c r="B281" s="6">
        <v>1900</v>
      </c>
      <c r="C281" s="6">
        <v>107</v>
      </c>
      <c r="D281" s="6">
        <v>7</v>
      </c>
    </row>
    <row r="282" spans="1:4" x14ac:dyDescent="0.25">
      <c r="A282" s="6">
        <v>4</v>
      </c>
      <c r="B282" s="6">
        <v>0</v>
      </c>
      <c r="C282" s="6">
        <v>5.4</v>
      </c>
      <c r="D282" s="6">
        <v>7</v>
      </c>
    </row>
    <row r="283" spans="1:4" x14ac:dyDescent="0.25">
      <c r="A283" s="6">
        <v>4</v>
      </c>
      <c r="B283" s="6">
        <v>500</v>
      </c>
      <c r="C283" s="6">
        <v>212</v>
      </c>
      <c r="D283" s="6">
        <v>7</v>
      </c>
    </row>
    <row r="284" spans="1:4" x14ac:dyDescent="0.25">
      <c r="A284" s="6">
        <v>4</v>
      </c>
      <c r="B284" s="6">
        <v>800</v>
      </c>
      <c r="C284" s="6">
        <v>237</v>
      </c>
      <c r="D284" s="6">
        <v>7</v>
      </c>
    </row>
    <row r="285" spans="1:4" x14ac:dyDescent="0.25">
      <c r="A285" s="6">
        <v>4</v>
      </c>
      <c r="B285" s="6">
        <v>1900</v>
      </c>
      <c r="C285" s="6">
        <v>175</v>
      </c>
      <c r="D285" s="6">
        <v>7</v>
      </c>
    </row>
    <row r="286" spans="1:4" x14ac:dyDescent="0.25">
      <c r="A286" s="6">
        <v>4</v>
      </c>
      <c r="B286" s="6">
        <v>3200</v>
      </c>
      <c r="C286" s="6">
        <v>176</v>
      </c>
      <c r="D286" s="6">
        <v>7</v>
      </c>
    </row>
    <row r="287" spans="1:4" x14ac:dyDescent="0.25">
      <c r="A287" s="6">
        <v>1</v>
      </c>
      <c r="B287" s="6">
        <v>1900</v>
      </c>
      <c r="C287" s="6">
        <v>14.3</v>
      </c>
      <c r="D287" s="6">
        <v>7</v>
      </c>
    </row>
    <row r="288" spans="1:4" x14ac:dyDescent="0.25">
      <c r="A288" s="6">
        <v>2</v>
      </c>
      <c r="B288" s="6">
        <v>1900</v>
      </c>
      <c r="C288" s="6">
        <v>30.6</v>
      </c>
      <c r="D288" s="6">
        <v>7</v>
      </c>
    </row>
    <row r="289" spans="1:4" x14ac:dyDescent="0.25">
      <c r="A289" s="6">
        <v>3</v>
      </c>
      <c r="B289" s="6">
        <v>1900</v>
      </c>
      <c r="C289" s="6">
        <v>206</v>
      </c>
      <c r="D289" s="6">
        <v>7</v>
      </c>
    </row>
    <row r="290" spans="1:4" x14ac:dyDescent="0.25">
      <c r="A290" s="6">
        <v>4</v>
      </c>
      <c r="B290" s="6">
        <v>1900</v>
      </c>
      <c r="C290" s="6">
        <v>158</v>
      </c>
      <c r="D290" s="6">
        <v>7</v>
      </c>
    </row>
    <row r="291" spans="1:4" x14ac:dyDescent="0.25">
      <c r="A291" s="6">
        <v>5</v>
      </c>
      <c r="B291" s="6">
        <v>1900</v>
      </c>
      <c r="C291" s="6">
        <v>159</v>
      </c>
      <c r="D291" s="6">
        <v>7</v>
      </c>
    </row>
    <row r="292" spans="1:4" x14ac:dyDescent="0.25">
      <c r="A292" s="6">
        <v>6</v>
      </c>
      <c r="B292" s="6">
        <v>1900</v>
      </c>
      <c r="C292" s="6">
        <v>47.7</v>
      </c>
      <c r="D292" s="6">
        <v>7</v>
      </c>
    </row>
    <row r="293" spans="1:4" x14ac:dyDescent="0.25">
      <c r="A293" s="6">
        <v>7</v>
      </c>
      <c r="B293" s="6">
        <v>1900</v>
      </c>
      <c r="C293" s="6">
        <v>58.2</v>
      </c>
      <c r="D293" s="6">
        <v>7</v>
      </c>
    </row>
    <row r="294" spans="1:4" x14ac:dyDescent="0.25">
      <c r="A294" s="6">
        <v>8</v>
      </c>
      <c r="B294" s="6">
        <v>1900</v>
      </c>
      <c r="C294" s="6">
        <v>11.6</v>
      </c>
      <c r="D294" s="6">
        <v>7</v>
      </c>
    </row>
    <row r="295" spans="1:4" x14ac:dyDescent="0.25">
      <c r="A295" s="6">
        <v>9</v>
      </c>
      <c r="B295" s="6">
        <v>1900</v>
      </c>
      <c r="C295" s="6">
        <v>146</v>
      </c>
      <c r="D295" s="6">
        <v>7</v>
      </c>
    </row>
    <row r="296" spans="1:4" x14ac:dyDescent="0.25">
      <c r="A296" s="6">
        <v>10</v>
      </c>
      <c r="B296" s="6">
        <v>1900</v>
      </c>
      <c r="C296" s="6">
        <v>111</v>
      </c>
      <c r="D296" s="6">
        <v>7</v>
      </c>
    </row>
    <row r="297" spans="1:4" x14ac:dyDescent="0.25">
      <c r="A297" s="6">
        <v>4</v>
      </c>
      <c r="B297" s="6">
        <v>0</v>
      </c>
      <c r="C297" s="6">
        <v>4.5199999999999996</v>
      </c>
      <c r="D297" s="6">
        <v>7</v>
      </c>
    </row>
    <row r="298" spans="1:4" x14ac:dyDescent="0.25">
      <c r="A298" s="6">
        <v>4</v>
      </c>
      <c r="B298" s="6">
        <v>500</v>
      </c>
      <c r="C298" s="6">
        <v>188</v>
      </c>
      <c r="D298" s="6">
        <v>7</v>
      </c>
    </row>
    <row r="299" spans="1:4" x14ac:dyDescent="0.25">
      <c r="A299" s="6">
        <v>4</v>
      </c>
      <c r="B299" s="6">
        <v>800</v>
      </c>
      <c r="C299" s="6">
        <v>272</v>
      </c>
      <c r="D299" s="6">
        <v>7</v>
      </c>
    </row>
    <row r="300" spans="1:4" x14ac:dyDescent="0.25">
      <c r="A300" s="6">
        <v>4</v>
      </c>
      <c r="B300" s="6">
        <v>1900</v>
      </c>
      <c r="C300" s="6">
        <v>158</v>
      </c>
      <c r="D300" s="6">
        <v>7</v>
      </c>
    </row>
    <row r="301" spans="1:4" x14ac:dyDescent="0.25">
      <c r="A301" s="6">
        <v>4</v>
      </c>
      <c r="B301" s="6">
        <v>3200</v>
      </c>
      <c r="C301" s="6">
        <v>138</v>
      </c>
      <c r="D301" s="6">
        <v>7</v>
      </c>
    </row>
    <row r="302" spans="1:4" x14ac:dyDescent="0.25">
      <c r="A302" s="6">
        <v>1</v>
      </c>
      <c r="B302" s="6">
        <v>1900</v>
      </c>
      <c r="C302" s="6">
        <v>10.4</v>
      </c>
      <c r="D302" s="6">
        <v>7</v>
      </c>
    </row>
    <row r="303" spans="1:4" x14ac:dyDescent="0.25">
      <c r="A303" s="6">
        <v>2</v>
      </c>
      <c r="B303" s="6">
        <v>1900</v>
      </c>
      <c r="C303" s="6">
        <v>28.9</v>
      </c>
      <c r="D303" s="6">
        <v>7</v>
      </c>
    </row>
    <row r="304" spans="1:4" x14ac:dyDescent="0.25">
      <c r="A304" s="6">
        <v>3</v>
      </c>
      <c r="B304" s="6">
        <v>1900</v>
      </c>
      <c r="C304" s="6">
        <v>172</v>
      </c>
      <c r="D304" s="6">
        <v>7</v>
      </c>
    </row>
    <row r="305" spans="1:4" x14ac:dyDescent="0.25">
      <c r="A305" s="6">
        <v>4</v>
      </c>
      <c r="B305" s="6">
        <v>1900</v>
      </c>
      <c r="C305" s="6">
        <v>181</v>
      </c>
      <c r="D305" s="6">
        <v>7</v>
      </c>
    </row>
    <row r="306" spans="1:4" x14ac:dyDescent="0.25">
      <c r="A306" s="6">
        <v>5</v>
      </c>
      <c r="B306" s="6">
        <v>1900</v>
      </c>
      <c r="C306" s="6">
        <v>210</v>
      </c>
      <c r="D306" s="6">
        <v>7</v>
      </c>
    </row>
    <row r="307" spans="1:4" x14ac:dyDescent="0.25">
      <c r="A307" s="6">
        <v>6</v>
      </c>
      <c r="B307" s="6">
        <v>1900</v>
      </c>
      <c r="C307" s="6">
        <v>64.099999999999994</v>
      </c>
      <c r="D307" s="6">
        <v>7</v>
      </c>
    </row>
    <row r="308" spans="1:4" x14ac:dyDescent="0.25">
      <c r="A308" s="6">
        <v>7</v>
      </c>
      <c r="B308" s="6">
        <v>1900</v>
      </c>
      <c r="C308" s="6">
        <v>76.5</v>
      </c>
      <c r="D308" s="6">
        <v>7</v>
      </c>
    </row>
    <row r="309" spans="1:4" x14ac:dyDescent="0.25">
      <c r="A309" s="6">
        <v>8</v>
      </c>
      <c r="B309" s="6">
        <v>1900</v>
      </c>
      <c r="C309" s="6">
        <v>22.6</v>
      </c>
      <c r="D309" s="6">
        <v>7</v>
      </c>
    </row>
    <row r="310" spans="1:4" x14ac:dyDescent="0.25">
      <c r="A310" s="6">
        <v>9</v>
      </c>
      <c r="B310" s="6">
        <v>1900</v>
      </c>
      <c r="C310" s="6">
        <v>135</v>
      </c>
      <c r="D310" s="6">
        <v>7</v>
      </c>
    </row>
    <row r="311" spans="1:4" x14ac:dyDescent="0.25">
      <c r="A311" s="6">
        <v>10</v>
      </c>
      <c r="B311" s="6">
        <v>1900</v>
      </c>
      <c r="C311" s="6">
        <v>129</v>
      </c>
      <c r="D311" s="6">
        <v>7</v>
      </c>
    </row>
    <row r="312" spans="1:4" x14ac:dyDescent="0.25">
      <c r="A312" s="6">
        <v>4</v>
      </c>
      <c r="B312" s="6">
        <v>0</v>
      </c>
      <c r="C312" s="6">
        <v>5.7</v>
      </c>
      <c r="D312" s="6">
        <v>7</v>
      </c>
    </row>
    <row r="313" spans="1:4" x14ac:dyDescent="0.25">
      <c r="A313" s="6">
        <v>4</v>
      </c>
      <c r="B313" s="6">
        <v>500</v>
      </c>
      <c r="C313" s="6">
        <v>201</v>
      </c>
      <c r="D313" s="6">
        <v>7</v>
      </c>
    </row>
    <row r="314" spans="1:4" x14ac:dyDescent="0.25">
      <c r="A314" s="6">
        <v>4</v>
      </c>
      <c r="B314" s="6">
        <v>800</v>
      </c>
      <c r="C314" s="6">
        <v>264</v>
      </c>
      <c r="D314" s="6">
        <v>7</v>
      </c>
    </row>
    <row r="315" spans="1:4" x14ac:dyDescent="0.25">
      <c r="A315" s="6">
        <v>4</v>
      </c>
      <c r="B315" s="6">
        <v>1900</v>
      </c>
      <c r="C315" s="6">
        <v>181</v>
      </c>
      <c r="D315" s="6">
        <v>7</v>
      </c>
    </row>
    <row r="316" spans="1:4" x14ac:dyDescent="0.25">
      <c r="A316" s="6">
        <v>4</v>
      </c>
      <c r="B316" s="6">
        <v>3200</v>
      </c>
      <c r="C316" s="6">
        <v>187</v>
      </c>
      <c r="D316" s="6">
        <v>7</v>
      </c>
    </row>
    <row r="317" spans="1:4" x14ac:dyDescent="0.25">
      <c r="A317" s="6">
        <v>4</v>
      </c>
      <c r="B317" s="6">
        <v>0</v>
      </c>
      <c r="C317" s="6">
        <v>2.5299999999999998</v>
      </c>
      <c r="D317" s="6">
        <v>8</v>
      </c>
    </row>
    <row r="318" spans="1:4" x14ac:dyDescent="0.25">
      <c r="A318" s="6">
        <v>4</v>
      </c>
      <c r="B318" s="6">
        <v>500</v>
      </c>
      <c r="C318" s="6">
        <v>140</v>
      </c>
      <c r="D318" s="6">
        <v>8</v>
      </c>
    </row>
    <row r="319" spans="1:4" x14ac:dyDescent="0.25">
      <c r="A319" s="6">
        <v>4</v>
      </c>
      <c r="B319" s="6">
        <v>800</v>
      </c>
      <c r="C319" s="6">
        <v>112</v>
      </c>
      <c r="D319" s="6">
        <v>8</v>
      </c>
    </row>
    <row r="320" spans="1:4" x14ac:dyDescent="0.25">
      <c r="A320" s="6">
        <v>4</v>
      </c>
      <c r="B320" s="6">
        <v>1900</v>
      </c>
      <c r="C320" s="6">
        <v>191</v>
      </c>
      <c r="D320" s="6">
        <v>8</v>
      </c>
    </row>
    <row r="321" spans="1:4" x14ac:dyDescent="0.25">
      <c r="A321" s="6">
        <v>4</v>
      </c>
      <c r="B321" s="6">
        <v>3200</v>
      </c>
      <c r="C321" s="6">
        <v>56.8</v>
      </c>
      <c r="D321" s="6">
        <v>8</v>
      </c>
    </row>
    <row r="322" spans="1:4" x14ac:dyDescent="0.25">
      <c r="A322" s="6">
        <v>4</v>
      </c>
      <c r="B322" s="6">
        <v>0</v>
      </c>
      <c r="C322" s="6">
        <v>2.5499999999999998</v>
      </c>
      <c r="D322" s="6">
        <v>8</v>
      </c>
    </row>
    <row r="323" spans="1:4" x14ac:dyDescent="0.25">
      <c r="A323" s="6">
        <v>4</v>
      </c>
      <c r="B323" s="6">
        <v>500</v>
      </c>
      <c r="C323" s="6">
        <v>174</v>
      </c>
      <c r="D323" s="6">
        <v>8</v>
      </c>
    </row>
    <row r="324" spans="1:4" x14ac:dyDescent="0.25">
      <c r="A324" s="6">
        <v>4</v>
      </c>
      <c r="B324" s="6">
        <v>800</v>
      </c>
      <c r="C324" s="6">
        <v>128</v>
      </c>
      <c r="D324" s="6">
        <v>8</v>
      </c>
    </row>
    <row r="325" spans="1:4" x14ac:dyDescent="0.25">
      <c r="A325" s="6">
        <v>4</v>
      </c>
      <c r="B325" s="6">
        <v>1900</v>
      </c>
      <c r="C325" s="6">
        <v>130</v>
      </c>
      <c r="D325" s="6">
        <v>8</v>
      </c>
    </row>
    <row r="326" spans="1:4" x14ac:dyDescent="0.25">
      <c r="A326" s="6">
        <v>4</v>
      </c>
      <c r="B326" s="6">
        <v>3200</v>
      </c>
      <c r="C326" s="6">
        <v>75.2</v>
      </c>
      <c r="D326" s="6">
        <v>8</v>
      </c>
    </row>
    <row r="327" spans="1:4" x14ac:dyDescent="0.25">
      <c r="A327" s="6">
        <v>4</v>
      </c>
      <c r="B327" s="6">
        <v>0</v>
      </c>
      <c r="C327" s="6">
        <v>2.97</v>
      </c>
      <c r="D327" s="6">
        <v>8</v>
      </c>
    </row>
    <row r="328" spans="1:4" x14ac:dyDescent="0.25">
      <c r="A328" s="6">
        <v>4</v>
      </c>
      <c r="B328" s="6">
        <v>500</v>
      </c>
      <c r="C328" s="6">
        <v>192</v>
      </c>
      <c r="D328" s="6">
        <v>8</v>
      </c>
    </row>
    <row r="329" spans="1:4" x14ac:dyDescent="0.25">
      <c r="A329" s="6">
        <v>4</v>
      </c>
      <c r="B329" s="6">
        <v>800</v>
      </c>
      <c r="C329" s="6">
        <v>133</v>
      </c>
      <c r="D329" s="6">
        <v>8</v>
      </c>
    </row>
    <row r="330" spans="1:4" x14ac:dyDescent="0.25">
      <c r="A330" s="6">
        <v>4</v>
      </c>
      <c r="B330" s="6">
        <v>1900</v>
      </c>
      <c r="C330" s="6">
        <v>181</v>
      </c>
      <c r="D330" s="6">
        <v>8</v>
      </c>
    </row>
    <row r="331" spans="1:4" x14ac:dyDescent="0.25">
      <c r="A331" s="6">
        <v>4</v>
      </c>
      <c r="B331" s="6">
        <v>3200</v>
      </c>
      <c r="C331" s="6">
        <v>89.7</v>
      </c>
      <c r="D331" s="6"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data</vt:lpstr>
      <vt:lpstr>work_sheet_irritante</vt:lpstr>
      <vt:lpstr>work_sheet_nutrients</vt:lpstr>
      <vt:lpstr>Sheet1</vt:lpstr>
      <vt:lpstr>df_long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2024-06-03T21:29:03Z</dcterms:modified>
</cp:coreProperties>
</file>