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ne.Pozzobon\Documents\"/>
    </mc:Choice>
  </mc:AlternateContent>
  <xr:revisionPtr revIDLastSave="0" documentId="8_{A71AE300-6778-478C-B652-E2FD7576DE66}" xr6:coauthVersionLast="47" xr6:coauthVersionMax="47" xr10:uidLastSave="{00000000-0000-0000-0000-000000000000}"/>
  <bookViews>
    <workbookView xWindow="28680" yWindow="-120" windowWidth="29040" windowHeight="15840" firstSheet="1" activeTab="1" xr2:uid="{DAA0FB14-059E-45F6-8318-6F1FA68A180E}"/>
  </bookViews>
  <sheets>
    <sheet name="GLELAN-TOLARM" sheetId="2" r:id="rId1"/>
    <sheet name="GLELAN-COMCOM" sheetId="4" r:id="rId2"/>
    <sheet name="GORBRO-TOLARM" sheetId="5" r:id="rId3"/>
    <sheet name="GORBRO-COMCOM" sheetId="3" r:id="rId4"/>
    <sheet name="TOLARM-COMOM (Hog)" sheetId="7" r:id="rId5"/>
    <sheet name="TOLARM-COMOM (Ash)" sheetId="6" r:id="rId6"/>
  </sheets>
  <definedNames>
    <definedName name="_xlnm._FilterDatabase" localSheetId="1" hidden="1">'GLELAN-COMCOM'!$A$1:$W$45</definedName>
    <definedName name="_xlnm._FilterDatabase" localSheetId="0" hidden="1">'GLELAN-TOLARM'!$A$1:$W$43</definedName>
    <definedName name="_xlnm._FilterDatabase" localSheetId="3" hidden="1">'GORBRO-COMCOM'!$A$1:$T$50</definedName>
    <definedName name="_xlnm._FilterDatabase" localSheetId="2" hidden="1">'GORBRO-TOLARM'!$A$1:$Q$55</definedName>
    <definedName name="_xlnm._FilterDatabase" localSheetId="4" hidden="1">'TOLARM-COMOM (Hog)'!$A$1:$Q$23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7" l="1"/>
  <c r="P23" i="7" s="1"/>
  <c r="O22" i="7"/>
  <c r="P22" i="7" s="1"/>
  <c r="O21" i="7"/>
  <c r="P21" i="7" s="1"/>
  <c r="O20" i="7"/>
  <c r="P20" i="7" s="1"/>
  <c r="O19" i="7"/>
  <c r="P19" i="7" s="1"/>
  <c r="O18" i="7"/>
  <c r="P18" i="7" s="1"/>
  <c r="O17" i="7"/>
  <c r="P17" i="7" s="1"/>
  <c r="O16" i="7"/>
  <c r="P16" i="7" s="1"/>
  <c r="O15" i="7"/>
  <c r="P15" i="7" s="1"/>
  <c r="O14" i="7"/>
  <c r="P14" i="7" s="1"/>
  <c r="O13" i="7"/>
  <c r="P13" i="7" s="1"/>
  <c r="O12" i="7"/>
  <c r="P12" i="7" s="1"/>
  <c r="O11" i="7"/>
  <c r="P11" i="7" s="1"/>
  <c r="O10" i="7"/>
  <c r="P10" i="7" s="1"/>
  <c r="O9" i="7"/>
  <c r="P9" i="7" s="1"/>
  <c r="O8" i="7"/>
  <c r="P8" i="7" s="1"/>
  <c r="O5" i="7"/>
  <c r="P5" i="7" s="1"/>
  <c r="O4" i="7"/>
  <c r="P4" i="7" s="1"/>
  <c r="O3" i="7"/>
  <c r="P3" i="7" s="1"/>
  <c r="O2" i="7"/>
  <c r="P2" i="7" s="1"/>
  <c r="O7" i="7"/>
  <c r="P7" i="7" s="1"/>
  <c r="O6" i="7"/>
  <c r="P6" i="7" s="1"/>
  <c r="J47" i="2"/>
  <c r="P47" i="2"/>
  <c r="Q47" i="2"/>
  <c r="R47" i="2"/>
  <c r="S47" i="2"/>
  <c r="J42" i="2"/>
  <c r="P42" i="2"/>
  <c r="Q42" i="2"/>
  <c r="R42" i="2"/>
  <c r="S42" i="2"/>
  <c r="J43" i="2"/>
  <c r="P43" i="2"/>
  <c r="Q43" i="2"/>
  <c r="R43" i="2"/>
  <c r="S43" i="2"/>
  <c r="J44" i="2"/>
  <c r="P44" i="2"/>
  <c r="Q44" i="2"/>
  <c r="R44" i="2"/>
  <c r="S44" i="2"/>
  <c r="J51" i="2"/>
  <c r="P51" i="2"/>
  <c r="Q51" i="2"/>
  <c r="R51" i="2"/>
  <c r="S51" i="2"/>
  <c r="J52" i="2"/>
  <c r="P52" i="2"/>
  <c r="Q52" i="2"/>
  <c r="R52" i="2"/>
  <c r="S52" i="2"/>
  <c r="J48" i="2"/>
  <c r="P48" i="2"/>
  <c r="Q48" i="2"/>
  <c r="R48" i="2"/>
  <c r="S48" i="2"/>
  <c r="J49" i="2"/>
  <c r="P49" i="2"/>
  <c r="Q49" i="2"/>
  <c r="R49" i="2"/>
  <c r="S49" i="2"/>
  <c r="J50" i="2"/>
  <c r="P50" i="2"/>
  <c r="Q50" i="2"/>
  <c r="R50" i="2"/>
  <c r="S50" i="2"/>
  <c r="J53" i="2"/>
  <c r="P53" i="2"/>
  <c r="Q53" i="2"/>
  <c r="R53" i="2"/>
  <c r="S53" i="2"/>
  <c r="J54" i="2"/>
  <c r="P54" i="2"/>
  <c r="Q54" i="2"/>
  <c r="R54" i="2"/>
  <c r="S54" i="2"/>
  <c r="J55" i="2"/>
  <c r="P55" i="2"/>
  <c r="Q55" i="2"/>
  <c r="R55" i="2"/>
  <c r="S55" i="2"/>
  <c r="J56" i="2"/>
  <c r="P56" i="2"/>
  <c r="Q56" i="2"/>
  <c r="R56" i="2"/>
  <c r="S56" i="2"/>
  <c r="J57" i="2"/>
  <c r="P57" i="2"/>
  <c r="Q57" i="2"/>
  <c r="R57" i="2"/>
  <c r="S57" i="2"/>
  <c r="J58" i="2"/>
  <c r="P58" i="2"/>
  <c r="Q58" i="2"/>
  <c r="R58" i="2"/>
  <c r="S58" i="2"/>
  <c r="J59" i="2"/>
  <c r="P59" i="2"/>
  <c r="Q59" i="2"/>
  <c r="R59" i="2"/>
  <c r="S59" i="2"/>
  <c r="J60" i="2"/>
  <c r="P60" i="2"/>
  <c r="Q60" i="2"/>
  <c r="R60" i="2"/>
  <c r="S60" i="2"/>
  <c r="J61" i="2"/>
  <c r="P61" i="2"/>
  <c r="Q61" i="2"/>
  <c r="R61" i="2"/>
  <c r="S61" i="2"/>
  <c r="J62" i="2"/>
  <c r="P62" i="2"/>
  <c r="Q62" i="2"/>
  <c r="R62" i="2"/>
  <c r="S62" i="2"/>
  <c r="J63" i="2"/>
  <c r="P63" i="2"/>
  <c r="Q63" i="2"/>
  <c r="R63" i="2"/>
  <c r="S63" i="2"/>
  <c r="J64" i="2"/>
  <c r="P64" i="2"/>
  <c r="Q64" i="2"/>
  <c r="R64" i="2"/>
  <c r="S64" i="2"/>
  <c r="J65" i="2"/>
  <c r="P65" i="2"/>
  <c r="Q65" i="2"/>
  <c r="R65" i="2"/>
  <c r="S65" i="2"/>
  <c r="J66" i="2"/>
  <c r="P66" i="2"/>
  <c r="Q66" i="2"/>
  <c r="R66" i="2"/>
  <c r="S66" i="2"/>
  <c r="J67" i="2"/>
  <c r="P67" i="2"/>
  <c r="Q67" i="2"/>
  <c r="R67" i="2"/>
  <c r="S67" i="2"/>
  <c r="J68" i="2"/>
  <c r="P68" i="2"/>
  <c r="Q68" i="2"/>
  <c r="R68" i="2"/>
  <c r="S68" i="2"/>
  <c r="J69" i="2"/>
  <c r="P69" i="2"/>
  <c r="Q69" i="2"/>
  <c r="R69" i="2"/>
  <c r="S69" i="2"/>
  <c r="J70" i="2"/>
  <c r="P70" i="2"/>
  <c r="Q70" i="2"/>
  <c r="R70" i="2"/>
  <c r="S70" i="2"/>
  <c r="J71" i="2"/>
  <c r="P71" i="2"/>
  <c r="Q71" i="2"/>
  <c r="R71" i="2"/>
  <c r="S71" i="2"/>
  <c r="J72" i="2"/>
  <c r="P72" i="2"/>
  <c r="Q72" i="2"/>
  <c r="R72" i="2"/>
  <c r="S72" i="2"/>
  <c r="J73" i="2"/>
  <c r="P73" i="2"/>
  <c r="Q73" i="2"/>
  <c r="R73" i="2"/>
  <c r="S73" i="2"/>
  <c r="J74" i="2"/>
  <c r="P74" i="2"/>
  <c r="Q74" i="2"/>
  <c r="R74" i="2"/>
  <c r="S74" i="2"/>
  <c r="J75" i="2"/>
  <c r="P75" i="2"/>
  <c r="Q75" i="2"/>
  <c r="R75" i="2"/>
  <c r="S75" i="2"/>
  <c r="J76" i="2"/>
  <c r="P76" i="2"/>
  <c r="Q76" i="2"/>
  <c r="R76" i="2"/>
  <c r="S76" i="2"/>
  <c r="J77" i="2"/>
  <c r="P77" i="2"/>
  <c r="Q77" i="2"/>
  <c r="R77" i="2"/>
  <c r="S77" i="2"/>
  <c r="J78" i="2"/>
  <c r="P78" i="2"/>
  <c r="Q78" i="2"/>
  <c r="R78" i="2"/>
  <c r="S78" i="2"/>
  <c r="J79" i="2"/>
  <c r="P79" i="2"/>
  <c r="Q79" i="2"/>
  <c r="R79" i="2"/>
  <c r="S79" i="2"/>
  <c r="J21" i="4"/>
  <c r="J22" i="4"/>
  <c r="J23" i="4"/>
  <c r="J20" i="4"/>
  <c r="J19" i="4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J35" i="2"/>
  <c r="L35" i="2" s="1"/>
  <c r="J34" i="2"/>
  <c r="L34" i="2" s="1"/>
  <c r="J17" i="4"/>
  <c r="S17" i="4"/>
  <c r="S18" i="4"/>
  <c r="S19" i="4"/>
  <c r="S20" i="4"/>
  <c r="R18" i="4"/>
  <c r="P18" i="4"/>
  <c r="Q19" i="4"/>
  <c r="J18" i="4"/>
  <c r="J28" i="3"/>
  <c r="J29" i="3"/>
  <c r="J30" i="3"/>
  <c r="J31" i="3"/>
  <c r="J32" i="3"/>
  <c r="J33" i="3"/>
  <c r="J34" i="3"/>
  <c r="J35" i="3"/>
  <c r="J27" i="3"/>
  <c r="J29" i="2"/>
  <c r="L29" i="2" s="1"/>
  <c r="J30" i="2"/>
  <c r="L30" i="2" s="1"/>
  <c r="J31" i="2"/>
  <c r="L31" i="2" s="1"/>
  <c r="J32" i="2"/>
  <c r="L32" i="2" s="1"/>
  <c r="J33" i="2"/>
  <c r="L33" i="2" s="1"/>
  <c r="J36" i="2"/>
  <c r="J37" i="2"/>
  <c r="J39" i="2"/>
  <c r="J41" i="2"/>
  <c r="J40" i="2"/>
  <c r="J38" i="2"/>
  <c r="J45" i="2"/>
  <c r="J46" i="2"/>
  <c r="J28" i="2"/>
  <c r="L28" i="2" s="1"/>
  <c r="P27" i="2"/>
  <c r="J16" i="4"/>
  <c r="L16" i="4" s="1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" i="6"/>
  <c r="P2" i="6"/>
  <c r="O13" i="5"/>
  <c r="P13" i="5"/>
  <c r="O9" i="5"/>
  <c r="P9" i="5"/>
  <c r="O10" i="5"/>
  <c r="P10" i="5"/>
  <c r="O2" i="5"/>
  <c r="P2" i="5"/>
  <c r="O3" i="5"/>
  <c r="P3" i="5"/>
  <c r="O4" i="5"/>
  <c r="P4" i="5"/>
  <c r="O7" i="5"/>
  <c r="P7" i="5"/>
  <c r="O5" i="5"/>
  <c r="P5" i="5"/>
  <c r="O8" i="5"/>
  <c r="P8" i="5"/>
  <c r="O11" i="5"/>
  <c r="P11" i="5"/>
  <c r="O12" i="5"/>
  <c r="P12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6" i="5"/>
  <c r="P6" i="5"/>
  <c r="P10" i="4"/>
  <c r="Q10" i="4"/>
  <c r="R10" i="4"/>
  <c r="S10" i="4"/>
  <c r="P6" i="4"/>
  <c r="Q6" i="4"/>
  <c r="R6" i="4"/>
  <c r="S6" i="4"/>
  <c r="P7" i="4"/>
  <c r="Q7" i="4"/>
  <c r="R7" i="4"/>
  <c r="S7" i="4"/>
  <c r="P11" i="4"/>
  <c r="Q11" i="4"/>
  <c r="R11" i="4"/>
  <c r="S11" i="4"/>
  <c r="P12" i="4"/>
  <c r="Q12" i="4"/>
  <c r="R12" i="4"/>
  <c r="S12" i="4"/>
  <c r="P2" i="4"/>
  <c r="Q2" i="4"/>
  <c r="R2" i="4"/>
  <c r="S2" i="4"/>
  <c r="P3" i="4"/>
  <c r="Q3" i="4"/>
  <c r="R3" i="4"/>
  <c r="S3" i="4"/>
  <c r="P4" i="4"/>
  <c r="Q4" i="4"/>
  <c r="R4" i="4"/>
  <c r="S4" i="4"/>
  <c r="P5" i="4"/>
  <c r="Q5" i="4"/>
  <c r="R5" i="4"/>
  <c r="S5" i="4"/>
  <c r="P8" i="4"/>
  <c r="Q8" i="4"/>
  <c r="R8" i="4"/>
  <c r="S8" i="4"/>
  <c r="P13" i="4"/>
  <c r="Q13" i="4"/>
  <c r="R13" i="4"/>
  <c r="S13" i="4"/>
  <c r="P15" i="4"/>
  <c r="Q15" i="4"/>
  <c r="R15" i="4"/>
  <c r="S15" i="4"/>
  <c r="P16" i="4"/>
  <c r="Q16" i="4"/>
  <c r="R16" i="4"/>
  <c r="S16" i="4"/>
  <c r="P14" i="4"/>
  <c r="Q14" i="4"/>
  <c r="R14" i="4"/>
  <c r="S14" i="4" s="1"/>
  <c r="P17" i="4"/>
  <c r="Q17" i="4"/>
  <c r="R17" i="4"/>
  <c r="P19" i="4"/>
  <c r="R19" i="4"/>
  <c r="P20" i="4"/>
  <c r="Q20" i="4"/>
  <c r="R20" i="4"/>
  <c r="P21" i="4"/>
  <c r="Q21" i="4"/>
  <c r="R21" i="4"/>
  <c r="S21" i="4"/>
  <c r="P22" i="4"/>
  <c r="Q22" i="4"/>
  <c r="R22" i="4"/>
  <c r="S22" i="4"/>
  <c r="P23" i="4"/>
  <c r="Q23" i="4"/>
  <c r="R23" i="4"/>
  <c r="S23" i="4"/>
  <c r="P24" i="4"/>
  <c r="Q24" i="4"/>
  <c r="R24" i="4"/>
  <c r="S24" i="4"/>
  <c r="P25" i="4"/>
  <c r="Q25" i="4"/>
  <c r="R25" i="4"/>
  <c r="S25" i="4"/>
  <c r="P26" i="4"/>
  <c r="Q26" i="4"/>
  <c r="R26" i="4"/>
  <c r="S26" i="4"/>
  <c r="P27" i="4"/>
  <c r="Q27" i="4"/>
  <c r="R27" i="4"/>
  <c r="S27" i="4"/>
  <c r="P28" i="4"/>
  <c r="Q28" i="4"/>
  <c r="R28" i="4"/>
  <c r="S28" i="4"/>
  <c r="P29" i="4"/>
  <c r="Q29" i="4"/>
  <c r="R29" i="4"/>
  <c r="S29" i="4"/>
  <c r="P30" i="4"/>
  <c r="Q30" i="4"/>
  <c r="R30" i="4"/>
  <c r="S30" i="4"/>
  <c r="P31" i="4"/>
  <c r="Q31" i="4"/>
  <c r="R31" i="4"/>
  <c r="S31" i="4"/>
  <c r="P32" i="4"/>
  <c r="Q32" i="4"/>
  <c r="R32" i="4"/>
  <c r="S32" i="4"/>
  <c r="P33" i="4"/>
  <c r="Q33" i="4"/>
  <c r="R33" i="4"/>
  <c r="S33" i="4"/>
  <c r="P34" i="4"/>
  <c r="Q34" i="4"/>
  <c r="R34" i="4"/>
  <c r="S34" i="4"/>
  <c r="P35" i="4"/>
  <c r="Q35" i="4"/>
  <c r="R35" i="4"/>
  <c r="S35" i="4"/>
  <c r="P36" i="4"/>
  <c r="Q36" i="4"/>
  <c r="R36" i="4"/>
  <c r="S36" i="4"/>
  <c r="P37" i="4"/>
  <c r="Q37" i="4"/>
  <c r="R37" i="4"/>
  <c r="S37" i="4"/>
  <c r="P38" i="4"/>
  <c r="Q38" i="4"/>
  <c r="R38" i="4"/>
  <c r="S38" i="4"/>
  <c r="P39" i="4"/>
  <c r="Q39" i="4"/>
  <c r="R39" i="4"/>
  <c r="S39" i="4"/>
  <c r="P40" i="4"/>
  <c r="Q40" i="4"/>
  <c r="R40" i="4"/>
  <c r="S40" i="4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9" i="4"/>
  <c r="R9" i="4" s="1"/>
  <c r="O18" i="3"/>
  <c r="P18" i="3"/>
  <c r="O13" i="3"/>
  <c r="P13" i="3"/>
  <c r="O22" i="3"/>
  <c r="P22" i="3"/>
  <c r="O2" i="3"/>
  <c r="P2" i="3"/>
  <c r="O4" i="3"/>
  <c r="P4" i="3"/>
  <c r="O8" i="3"/>
  <c r="P8" i="3"/>
  <c r="O5" i="3"/>
  <c r="P5" i="3"/>
  <c r="O3" i="3"/>
  <c r="P3" i="3"/>
  <c r="O9" i="3"/>
  <c r="P9" i="3"/>
  <c r="O23" i="3"/>
  <c r="P23" i="3"/>
  <c r="O6" i="3"/>
  <c r="P6" i="3"/>
  <c r="O19" i="3"/>
  <c r="P19" i="3"/>
  <c r="O14" i="3"/>
  <c r="P14" i="3"/>
  <c r="O20" i="3"/>
  <c r="P20" i="3"/>
  <c r="O15" i="3"/>
  <c r="P15" i="3"/>
  <c r="O16" i="3"/>
  <c r="P16" i="3"/>
  <c r="O17" i="3"/>
  <c r="P17" i="3"/>
  <c r="O10" i="3"/>
  <c r="P10" i="3"/>
  <c r="O11" i="3"/>
  <c r="P11" i="3"/>
  <c r="O12" i="3"/>
  <c r="P12" i="3"/>
  <c r="O21" i="3"/>
  <c r="P21" i="3"/>
  <c r="O24" i="3"/>
  <c r="P24" i="3"/>
  <c r="O26" i="3"/>
  <c r="P26" i="3"/>
  <c r="O25" i="3"/>
  <c r="P25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7" i="3"/>
  <c r="P7" i="3" s="1"/>
  <c r="Q3" i="2"/>
  <c r="R3" i="2"/>
  <c r="S3" i="2" s="1"/>
  <c r="Q4" i="2"/>
  <c r="R4" i="2"/>
  <c r="S4" i="2" s="1"/>
  <c r="Q5" i="2"/>
  <c r="R5" i="2"/>
  <c r="S5" i="2" s="1"/>
  <c r="Q6" i="2"/>
  <c r="R6" i="2"/>
  <c r="S6" i="2" s="1"/>
  <c r="Q10" i="2"/>
  <c r="R10" i="2"/>
  <c r="S10" i="2" s="1"/>
  <c r="Q7" i="2"/>
  <c r="R7" i="2"/>
  <c r="S7" i="2" s="1"/>
  <c r="Q11" i="2"/>
  <c r="R11" i="2"/>
  <c r="S11" i="2" s="1"/>
  <c r="Q24" i="2"/>
  <c r="R24" i="2"/>
  <c r="S24" i="2" s="1"/>
  <c r="Q8" i="2"/>
  <c r="R8" i="2"/>
  <c r="S8" i="2" s="1"/>
  <c r="Q9" i="2"/>
  <c r="R9" i="2"/>
  <c r="S9" i="2" s="1"/>
  <c r="Q12" i="2"/>
  <c r="R12" i="2"/>
  <c r="S12" i="2" s="1"/>
  <c r="Q13" i="2"/>
  <c r="R13" i="2"/>
  <c r="S13" i="2" s="1"/>
  <c r="Q14" i="2"/>
  <c r="R14" i="2"/>
  <c r="S14" i="2" s="1"/>
  <c r="Q17" i="2"/>
  <c r="R17" i="2"/>
  <c r="S17" i="2" s="1"/>
  <c r="Q18" i="2"/>
  <c r="R18" i="2"/>
  <c r="S18" i="2" s="1"/>
  <c r="Q19" i="2"/>
  <c r="R19" i="2"/>
  <c r="S19" i="2" s="1"/>
  <c r="Q20" i="2"/>
  <c r="R20" i="2"/>
  <c r="S20" i="2" s="1"/>
  <c r="Q21" i="2"/>
  <c r="R21" i="2"/>
  <c r="S21" i="2"/>
  <c r="Q22" i="2"/>
  <c r="R22" i="2"/>
  <c r="S22" i="2" s="1"/>
  <c r="Q23" i="2"/>
  <c r="R23" i="2"/>
  <c r="S23" i="2" s="1"/>
  <c r="Q15" i="2"/>
  <c r="R15" i="2"/>
  <c r="S15" i="2" s="1"/>
  <c r="Q16" i="2"/>
  <c r="R16" i="2"/>
  <c r="S16" i="2" s="1"/>
  <c r="P25" i="2"/>
  <c r="Q25" i="2" s="1"/>
  <c r="P26" i="2"/>
  <c r="Q26" i="2" s="1"/>
  <c r="Q27" i="2"/>
  <c r="P28" i="2"/>
  <c r="Q28" i="2" s="1"/>
  <c r="P29" i="2"/>
  <c r="Q29" i="2" s="1"/>
  <c r="P30" i="2"/>
  <c r="Q30" i="2" s="1"/>
  <c r="P31" i="2"/>
  <c r="Q31" i="2" s="1"/>
  <c r="P34" i="2"/>
  <c r="Q34" i="2" s="1"/>
  <c r="P35" i="2"/>
  <c r="Q35" i="2" s="1"/>
  <c r="P32" i="2"/>
  <c r="Q32" i="2" s="1"/>
  <c r="P33" i="2"/>
  <c r="Q33" i="2" s="1"/>
  <c r="P36" i="2"/>
  <c r="Q36" i="2" s="1"/>
  <c r="P37" i="2"/>
  <c r="Q37" i="2" s="1"/>
  <c r="P39" i="2"/>
  <c r="Q39" i="2" s="1"/>
  <c r="P41" i="2"/>
  <c r="Q41" i="2" s="1"/>
  <c r="P40" i="2"/>
  <c r="Q40" i="2" s="1"/>
  <c r="P38" i="2"/>
  <c r="Q38" i="2" s="1"/>
  <c r="P45" i="2"/>
  <c r="Q45" i="2" s="1"/>
  <c r="P46" i="2"/>
  <c r="Q46" i="2" s="1"/>
  <c r="R2" i="2"/>
  <c r="S2" i="2" s="1"/>
  <c r="Q2" i="2"/>
  <c r="Q18" i="4" l="1"/>
  <c r="S9" i="4"/>
  <c r="Q9" i="4"/>
  <c r="R45" i="2"/>
  <c r="S45" i="2" s="1"/>
  <c r="R39" i="2"/>
  <c r="S39" i="2" s="1"/>
  <c r="R35" i="2"/>
  <c r="S35" i="2" s="1"/>
  <c r="R29" i="2"/>
  <c r="S29" i="2" s="1"/>
  <c r="R27" i="2"/>
  <c r="S27" i="2" s="1"/>
  <c r="R26" i="2"/>
  <c r="S26" i="2" s="1"/>
  <c r="R25" i="2"/>
  <c r="S25" i="2" s="1"/>
  <c r="R46" i="2"/>
  <c r="S46" i="2" s="1"/>
  <c r="R38" i="2"/>
  <c r="S38" i="2" s="1"/>
  <c r="R40" i="2"/>
  <c r="S40" i="2" s="1"/>
  <c r="R41" i="2"/>
  <c r="S41" i="2" s="1"/>
  <c r="R37" i="2"/>
  <c r="S37" i="2" s="1"/>
  <c r="R36" i="2"/>
  <c r="S36" i="2" s="1"/>
  <c r="R33" i="2"/>
  <c r="S33" i="2" s="1"/>
  <c r="R32" i="2"/>
  <c r="S32" i="2" s="1"/>
  <c r="R34" i="2"/>
  <c r="S34" i="2" s="1"/>
  <c r="R31" i="2"/>
  <c r="S31" i="2" s="1"/>
  <c r="R30" i="2"/>
  <c r="S30" i="2" s="1"/>
  <c r="R28" i="2"/>
  <c r="S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tc={46B6AB25-8AF2-4883-8523-3B9B5AA69565}</author>
    <author>tc={0838335A-8BD3-42D9-B245-929E20B43CDD}</author>
  </authors>
  <commentList>
    <comment ref="U41" authorId="0" shapeId="0" xr:uid="{46B6AB25-8AF2-4883-8523-3B9B5AA695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@Carlos Navarrete 
This is a tri-drive load this morning.  The driver was told 105 yards, he informed the loader he could take a couple of more buckets, and the loader operator said "that's nice but you're not going to get them"  and drove off
</t>
      </text>
    </comment>
    <comment ref="O52" authorId="1" shapeId="0" xr:uid="{0838335A-8BD3-42D9-B245-929E20B43C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@Ken Dunlop Please add yards  not on paperwork  thanks
</t>
      </text>
    </comment>
  </commentList>
</comments>
</file>

<file path=xl/sharedStrings.xml><?xml version="1.0" encoding="utf-8"?>
<sst xmlns="http://schemas.openxmlformats.org/spreadsheetml/2006/main" count="812" uniqueCount="76">
  <si>
    <t>Date</t>
  </si>
  <si>
    <t>Truck</t>
  </si>
  <si>
    <t>Order #</t>
  </si>
  <si>
    <t>Load Location</t>
  </si>
  <si>
    <t>Unload Location</t>
  </si>
  <si>
    <t>Start</t>
  </si>
  <si>
    <t>Load</t>
  </si>
  <si>
    <t>Unload</t>
  </si>
  <si>
    <t>Stop</t>
  </si>
  <si>
    <t>Total Hours</t>
  </si>
  <si>
    <t>Std Hours</t>
  </si>
  <si>
    <t>Hrs Variance</t>
  </si>
  <si>
    <t>/</t>
  </si>
  <si>
    <t>Weights</t>
  </si>
  <si>
    <t>Yards</t>
  </si>
  <si>
    <t>Meters</t>
  </si>
  <si>
    <t>Density</t>
  </si>
  <si>
    <t>Revenue</t>
  </si>
  <si>
    <t>Rev/Hr</t>
  </si>
  <si>
    <t>Product</t>
  </si>
  <si>
    <t>Image 1</t>
  </si>
  <si>
    <t>Image 2</t>
  </si>
  <si>
    <t>Image 3</t>
  </si>
  <si>
    <t>54/107</t>
  </si>
  <si>
    <t>Glenmore</t>
  </si>
  <si>
    <t>Tolko Armstrong</t>
  </si>
  <si>
    <t>Wood Waste</t>
  </si>
  <si>
    <t>3/126</t>
  </si>
  <si>
    <t>63/171</t>
  </si>
  <si>
    <t>54/171</t>
  </si>
  <si>
    <t>63/107</t>
  </si>
  <si>
    <t>63/102</t>
  </si>
  <si>
    <t>50/171</t>
  </si>
  <si>
    <t>53/102</t>
  </si>
  <si>
    <t>Tolko Arsmtrong</t>
  </si>
  <si>
    <t>Green Waste</t>
  </si>
  <si>
    <t>Loader Glenmore #1</t>
  </si>
  <si>
    <t>Loader Glenmore #2</t>
  </si>
  <si>
    <t>54/170</t>
  </si>
  <si>
    <t>54/172</t>
  </si>
  <si>
    <t>Load Image</t>
  </si>
  <si>
    <t>Tolko Armsrong</t>
  </si>
  <si>
    <t>60/173</t>
  </si>
  <si>
    <t>69/138</t>
  </si>
  <si>
    <t>50/170</t>
  </si>
  <si>
    <t>Load Image 15 Buckets</t>
  </si>
  <si>
    <t xml:space="preserve">This was originally Order 97834 </t>
  </si>
  <si>
    <t>Roxanne CNC it for some reason</t>
  </si>
  <si>
    <t>50/109</t>
  </si>
  <si>
    <t>Order 98238 - BOL</t>
  </si>
  <si>
    <t>52/107</t>
  </si>
  <si>
    <t>73/182/183</t>
  </si>
  <si>
    <t>53/183/184</t>
  </si>
  <si>
    <t>54/183/184</t>
  </si>
  <si>
    <t>BOL #</t>
  </si>
  <si>
    <t>Commonage</t>
  </si>
  <si>
    <t>Organics</t>
  </si>
  <si>
    <t xml:space="preserve">Settled Load </t>
  </si>
  <si>
    <t xml:space="preserve">Settled Load #2 </t>
  </si>
  <si>
    <t>Settle Load #3</t>
  </si>
  <si>
    <t>63/170</t>
  </si>
  <si>
    <t>BOL 676567 - 97126</t>
  </si>
  <si>
    <t>BOL 676556 - 97125</t>
  </si>
  <si>
    <t>50/190</t>
  </si>
  <si>
    <t>Gorman</t>
  </si>
  <si>
    <t>Hog</t>
  </si>
  <si>
    <t xml:space="preserve">Gorman </t>
  </si>
  <si>
    <t>56/172</t>
  </si>
  <si>
    <t>59/185/186</t>
  </si>
  <si>
    <t xml:space="preserve">Image 2 </t>
  </si>
  <si>
    <t xml:space="preserve">Hog </t>
  </si>
  <si>
    <t>43/172</t>
  </si>
  <si>
    <t>50/208</t>
  </si>
  <si>
    <t>45/106</t>
  </si>
  <si>
    <t>Tolko Armstrrong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</si>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</sst>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4" fontId="0" fillId="0" borderId="0" xfId="1" applyFont="1"/>
    <xf numFmtId="0" fontId="0" fillId="2" borderId="0" xfId="0" applyFill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4" fontId="6" fillId="2" borderId="0" xfId="0" applyNumberFormat="1" applyFont="1" applyFill="1" applyAlignment="1">
      <alignment wrapText="1"/>
    </xf>
    <xf numFmtId="0" fontId="6" fillId="2" borderId="0" xfId="0" applyFont="1" applyFill="1" applyAlignment="1">
      <alignment wrapText="1"/>
    </xf>
    <xf numFmtId="166" fontId="0" fillId="2" borderId="0" xfId="0" applyNumberFormat="1" applyFill="1"/>
    <xf numFmtId="14" fontId="3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44" fontId="0" fillId="3" borderId="0" xfId="1" applyFont="1" applyFill="1"/>
    <xf numFmtId="14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166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164" fontId="0" fillId="3" borderId="0" xfId="0" applyNumberFormat="1" applyFill="1"/>
    <xf numFmtId="0" fontId="4" fillId="0" borderId="0" xfId="2"/>
    <xf numFmtId="0" fontId="4" fillId="0" borderId="0" xfId="2" applyFill="1" applyBorder="1" applyAlignment="1">
      <alignment wrapText="1"/>
    </xf>
    <xf numFmtId="14" fontId="0" fillId="0" borderId="0" xfId="0" applyNumberFormat="1"/>
    <xf numFmtId="0" fontId="7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14" fontId="7" fillId="0" borderId="0" xfId="0" applyNumberFormat="1" applyFont="1" applyAlignment="1">
      <alignment wrapText="1"/>
    </xf>
    <xf numFmtId="0" fontId="0" fillId="5" borderId="0" xfId="0" applyFill="1"/>
    <xf numFmtId="1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n Dunlop" id="{83A03DAE-8EF3-45C0-A262-224BF1082478}" userId="ken.dunlop@valleycarriers.com" providerId="PeoplePicker"/>
  <person displayName="Carlos Navarrete" id="{4BBB638C-65C1-4BD8-B2FF-71FE161D3A5C}" userId="carlos.navarrete@valleycarriers.com" providerId="PeoplePicker"/>
  <person displayName="Ken Dunlop" id="{1A813F91-0F90-4AC0-BA08-FC1E766DEEE5}" userId="S::ken.dunlop@valleycarriers.com::cb90f600-0c2c-4905-a863-0e7de0343481" providerId="AD"/>
  <person displayName="Leanne Pozzobon" id="{0C09A382-F35D-4A63-BA69-2302D03093D1}" userId="S::leanne.pozzobon@valleycarriers.com::a5b1033e-2542-469f-8859-de24ccba74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1" dT="2021-05-27T18:10:07.48" personId="{1A813F91-0F90-4AC0-BA08-FC1E766DEEE5}" id="{46B6AB25-8AF2-4883-8523-3B9B5AA69565}">
    <text xml:space="preserve">@Carlos Navarrete 
This is a tri-drive load this morning.  The driver was told 105 yards, he informed the loader he could take a couple of more buckets, and the loader operator said "that's nice but you're not going to get them"  and drove off
</text>
    <mentions>
      <mention mentionpersonId="{4BBB638C-65C1-4BD8-B2FF-71FE161D3A5C}" mentionId="{34AA0A70-7AFF-42E2-80B8-6B8C30485B4D}" startIndex="0" length="17"/>
    </mentions>
  </threadedComment>
  <threadedComment ref="O52" dT="2021-06-01T21:52:51.12" personId="{0C09A382-F35D-4A63-BA69-2302D03093D1}" id="{0838335A-8BD3-42D9-B245-929E20B43CDD}">
    <text xml:space="preserve">@Ken Dunlop Please add yards  not on paperwork  thanks
</text>
    <mentions>
      <mention mentionpersonId="{83A03DAE-8EF3-45C0-A262-224BF1082478}" mentionId="{3D119A00-ADDE-4568-8FA9-65D9E5DF7165}" startIndex="0" length="1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rior-trucking.com/images/676590%20-%20120%20yads.jpg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interior-trucking.com/images/Glenmore%20Loader.jpg" TargetMode="External"/><Relationship Id="rId7" Type="http://schemas.openxmlformats.org/officeDocument/2006/relationships/hyperlink" Target="https://interior-trucking.com/images/97133%20-%2085.jpg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interior-trucking.com/images/Green%20Waste.jp" TargetMode="External"/><Relationship Id="rId1" Type="http://schemas.openxmlformats.org/officeDocument/2006/relationships/hyperlink" Target="https://interior-trucking.com/images/97132%20No%20Yard%20given.jpg" TargetMode="External"/><Relationship Id="rId6" Type="http://schemas.openxmlformats.org/officeDocument/2006/relationships/hyperlink" Target="https://interior-trucking.com/images/97296%20-%2080.jpg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interior-trucking.com/images/97280%20-%2095.jpg" TargetMode="External"/><Relationship Id="rId10" Type="http://schemas.openxmlformats.org/officeDocument/2006/relationships/hyperlink" Target="https://interior-trucking.com/images/98238%20-%20105%20yards.jpg" TargetMode="External"/><Relationship Id="rId4" Type="http://schemas.openxmlformats.org/officeDocument/2006/relationships/hyperlink" Target="https://interior-trucking.com/images/Loader.jpg" TargetMode="External"/><Relationship Id="rId9" Type="http://schemas.openxmlformats.org/officeDocument/2006/relationships/hyperlink" Target="https://interior-trucking.com/images/98238%20-%20BOL%20Glenmore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rior-trucking.com/images/676569%20-%20144%20yards.jpg" TargetMode="External"/><Relationship Id="rId3" Type="http://schemas.openxmlformats.org/officeDocument/2006/relationships/hyperlink" Target="https://interior-trucking.com/images/Order%2097125.jpg" TargetMode="External"/><Relationship Id="rId7" Type="http://schemas.openxmlformats.org/officeDocument/2006/relationships/hyperlink" Target="https://interior-trucking.com/images/Glenmore%20Wood%202.jpg" TargetMode="External"/><Relationship Id="rId2" Type="http://schemas.openxmlformats.org/officeDocument/2006/relationships/hyperlink" Target="https://interior-trucking.com/images/BOL%20676567%20-%2097126.jpg" TargetMode="External"/><Relationship Id="rId1" Type="http://schemas.openxmlformats.org/officeDocument/2006/relationships/hyperlink" Target="https://interior-trucking.com/images/Order%2097126.jpg" TargetMode="External"/><Relationship Id="rId6" Type="http://schemas.openxmlformats.org/officeDocument/2006/relationships/hyperlink" Target="https://interior-trucking.com/images/Glen%20Wood%202%20-1.jpg" TargetMode="External"/><Relationship Id="rId5" Type="http://schemas.openxmlformats.org/officeDocument/2006/relationships/hyperlink" Target="https://interior-trucking.com/images/Glen%20WOod%20-%203.jpg" TargetMode="External"/><Relationship Id="rId4" Type="http://schemas.openxmlformats.org/officeDocument/2006/relationships/hyperlink" Target="https://interior-trucking.com/images/BOL%20676556%20-%2097125.jpg" TargetMode="External"/><Relationship Id="rId9" Type="http://schemas.openxmlformats.org/officeDocument/2006/relationships/hyperlink" Target="https://interior-trucking.com/images/676585%20-%20125%20yd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1F40-383B-4625-823E-29CB33FE6E84}">
  <dimension ref="A1:X79"/>
  <sheetViews>
    <sheetView workbookViewId="0">
      <pane ySplit="1" topLeftCell="A35" activePane="bottomLeft" state="frozen"/>
      <selection pane="bottomLeft" activeCell="H44" sqref="H44"/>
    </sheetView>
  </sheetViews>
  <sheetFormatPr defaultRowHeight="15"/>
  <cols>
    <col min="1" max="1" width="14.7109375" customWidth="1"/>
    <col min="2" max="2" width="12" customWidth="1"/>
    <col min="3" max="3" width="11" customWidth="1"/>
    <col min="4" max="4" width="16" customWidth="1"/>
    <col min="5" max="5" width="26.42578125" customWidth="1"/>
    <col min="10" max="10" width="11" bestFit="1" customWidth="1"/>
    <col min="11" max="11" width="11" customWidth="1"/>
    <col min="12" max="12" width="14.42578125" customWidth="1"/>
    <col min="17" max="17" width="9.7109375" bestFit="1" customWidth="1"/>
    <col min="18" max="18" width="9.140625" customWidth="1"/>
    <col min="20" max="20" width="14" customWidth="1"/>
    <col min="21" max="21" width="21.140625" bestFit="1" customWidth="1"/>
    <col min="22" max="22" width="24" customWidth="1"/>
    <col min="23" max="23" width="23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4" t="s">
        <v>20</v>
      </c>
      <c r="V1" s="3" t="s">
        <v>21</v>
      </c>
      <c r="W1" s="3" t="s">
        <v>22</v>
      </c>
    </row>
    <row r="2" spans="1:23">
      <c r="A2" s="20">
        <v>44319</v>
      </c>
      <c r="B2" s="21" t="s">
        <v>23</v>
      </c>
      <c r="C2" s="21">
        <v>95359</v>
      </c>
      <c r="D2" s="21" t="s">
        <v>24</v>
      </c>
      <c r="E2" s="21" t="s">
        <v>25</v>
      </c>
      <c r="F2" s="21">
        <v>10.48</v>
      </c>
      <c r="G2" s="21">
        <v>0.48</v>
      </c>
      <c r="H2" s="21">
        <v>0.25</v>
      </c>
      <c r="I2" s="21">
        <v>13.11</v>
      </c>
      <c r="J2" s="21">
        <v>2.63</v>
      </c>
      <c r="K2" s="21">
        <v>2.79</v>
      </c>
      <c r="L2">
        <f>J2-K2</f>
        <v>-0.16000000000000014</v>
      </c>
      <c r="M2" s="21">
        <v>642556</v>
      </c>
      <c r="N2" s="21">
        <v>22070</v>
      </c>
      <c r="O2" s="21">
        <v>120</v>
      </c>
      <c r="P2" s="21">
        <v>91.7</v>
      </c>
      <c r="Q2" s="29">
        <f>N2/P2</f>
        <v>240.67611777535441</v>
      </c>
      <c r="R2" s="23">
        <f>P2*3.39</f>
        <v>310.863</v>
      </c>
      <c r="S2" s="23">
        <f>R2/J2</f>
        <v>118.19885931558936</v>
      </c>
      <c r="T2" s="22" t="s">
        <v>26</v>
      </c>
    </row>
    <row r="3" spans="1:23">
      <c r="A3" s="20">
        <v>44319</v>
      </c>
      <c r="B3" s="21" t="s">
        <v>23</v>
      </c>
      <c r="C3" s="21">
        <v>95357</v>
      </c>
      <c r="D3" s="21" t="s">
        <v>24</v>
      </c>
      <c r="E3" s="21" t="s">
        <v>25</v>
      </c>
      <c r="F3" s="21">
        <v>7.56</v>
      </c>
      <c r="G3" s="21">
        <v>0.85</v>
      </c>
      <c r="H3" s="21">
        <v>0.4</v>
      </c>
      <c r="I3" s="21">
        <v>10.48</v>
      </c>
      <c r="J3" s="21">
        <v>2.92</v>
      </c>
      <c r="K3" s="21">
        <v>2.79</v>
      </c>
      <c r="L3">
        <f>J3-K3</f>
        <v>0.12999999999999989</v>
      </c>
      <c r="M3" s="21">
        <v>642557</v>
      </c>
      <c r="N3" s="21">
        <v>21800</v>
      </c>
      <c r="O3" s="21">
        <v>120</v>
      </c>
      <c r="P3" s="21">
        <v>91.7</v>
      </c>
      <c r="Q3" s="29">
        <f>N3/P3</f>
        <v>237.73173391494001</v>
      </c>
      <c r="R3" s="23">
        <f>P3*3.39</f>
        <v>310.863</v>
      </c>
      <c r="S3" s="23">
        <f>R3/J3</f>
        <v>106.45993150684932</v>
      </c>
      <c r="T3" s="22" t="s">
        <v>26</v>
      </c>
    </row>
    <row r="4" spans="1:23">
      <c r="A4" s="20">
        <v>44319</v>
      </c>
      <c r="B4" s="21" t="s">
        <v>23</v>
      </c>
      <c r="C4" s="21">
        <v>95358</v>
      </c>
      <c r="D4" s="21" t="s">
        <v>24</v>
      </c>
      <c r="E4" s="21" t="s">
        <v>25</v>
      </c>
      <c r="F4" s="21">
        <v>13.11</v>
      </c>
      <c r="G4" s="21">
        <v>0.48</v>
      </c>
      <c r="H4" s="21">
        <v>0.33</v>
      </c>
      <c r="I4" s="21">
        <v>15.86</v>
      </c>
      <c r="J4" s="21">
        <v>2.75</v>
      </c>
      <c r="K4" s="21">
        <v>2.79</v>
      </c>
      <c r="L4">
        <f>J4-K4</f>
        <v>-4.0000000000000036E-2</v>
      </c>
      <c r="M4" s="21">
        <v>642558</v>
      </c>
      <c r="N4" s="21">
        <v>22580</v>
      </c>
      <c r="O4" s="21">
        <v>120</v>
      </c>
      <c r="P4" s="21">
        <v>91.7</v>
      </c>
      <c r="Q4" s="29">
        <f>N4/P4</f>
        <v>246.23773173391493</v>
      </c>
      <c r="R4" s="23">
        <f>P4*3.39</f>
        <v>310.863</v>
      </c>
      <c r="S4" s="23">
        <f>R4/J4</f>
        <v>113.04109090909091</v>
      </c>
      <c r="T4" s="22" t="s">
        <v>26</v>
      </c>
    </row>
    <row r="5" spans="1:23">
      <c r="A5" s="20">
        <v>44320</v>
      </c>
      <c r="B5" s="21" t="s">
        <v>23</v>
      </c>
      <c r="C5" s="21">
        <v>95483</v>
      </c>
      <c r="D5" s="21" t="s">
        <v>24</v>
      </c>
      <c r="E5" s="21" t="s">
        <v>25</v>
      </c>
      <c r="F5" s="21">
        <v>7.43</v>
      </c>
      <c r="G5" s="21">
        <v>1.03</v>
      </c>
      <c r="H5" s="21">
        <v>0.28000000000000003</v>
      </c>
      <c r="I5" s="21">
        <v>10.4</v>
      </c>
      <c r="J5" s="21">
        <v>2.97</v>
      </c>
      <c r="K5" s="21">
        <v>2.79</v>
      </c>
      <c r="L5">
        <f>J5-K5</f>
        <v>0.18000000000000016</v>
      </c>
      <c r="M5" s="21">
        <v>642559</v>
      </c>
      <c r="N5" s="21">
        <v>21060</v>
      </c>
      <c r="O5" s="21">
        <v>120</v>
      </c>
      <c r="P5" s="21">
        <v>91.7</v>
      </c>
      <c r="Q5" s="29">
        <f>N5/P5</f>
        <v>229.66194111232278</v>
      </c>
      <c r="R5" s="23">
        <f>P5*3.39</f>
        <v>310.863</v>
      </c>
      <c r="S5" s="23">
        <f>R5/J5</f>
        <v>104.66767676767677</v>
      </c>
      <c r="T5" s="22" t="s">
        <v>26</v>
      </c>
    </row>
    <row r="6" spans="1:23">
      <c r="A6" s="20">
        <v>44320</v>
      </c>
      <c r="B6" s="21" t="s">
        <v>23</v>
      </c>
      <c r="C6" s="21">
        <v>95484</v>
      </c>
      <c r="D6" s="21" t="s">
        <v>24</v>
      </c>
      <c r="E6" s="21" t="s">
        <v>25</v>
      </c>
      <c r="F6" s="21">
        <v>10.4</v>
      </c>
      <c r="G6" s="21">
        <v>0.3</v>
      </c>
      <c r="H6" s="21">
        <v>0.35</v>
      </c>
      <c r="I6" s="21">
        <v>12.88</v>
      </c>
      <c r="J6" s="21">
        <v>2.48</v>
      </c>
      <c r="K6" s="21">
        <v>2.79</v>
      </c>
      <c r="L6">
        <f>J6-K6</f>
        <v>-0.31000000000000005</v>
      </c>
      <c r="M6" s="21">
        <v>642560</v>
      </c>
      <c r="N6" s="21">
        <v>23170</v>
      </c>
      <c r="O6" s="21">
        <v>120</v>
      </c>
      <c r="P6" s="21">
        <v>91.7</v>
      </c>
      <c r="Q6" s="29">
        <f>N6/P6</f>
        <v>252.67175572519082</v>
      </c>
      <c r="R6" s="23">
        <f>P6*3.39</f>
        <v>310.863</v>
      </c>
      <c r="S6" s="23">
        <f>R6/J6</f>
        <v>125.34798387096774</v>
      </c>
      <c r="T6" s="22" t="s">
        <v>26</v>
      </c>
    </row>
    <row r="7" spans="1:23">
      <c r="A7" s="20">
        <v>44320</v>
      </c>
      <c r="B7" s="21" t="s">
        <v>27</v>
      </c>
      <c r="C7" s="21">
        <v>95507</v>
      </c>
      <c r="D7" s="21" t="s">
        <v>24</v>
      </c>
      <c r="E7" s="21" t="s">
        <v>25</v>
      </c>
      <c r="F7" s="21">
        <v>10.37</v>
      </c>
      <c r="G7" s="21">
        <v>1.87</v>
      </c>
      <c r="H7" s="21">
        <v>0.52</v>
      </c>
      <c r="I7" s="21">
        <v>13.05</v>
      </c>
      <c r="J7" s="21">
        <v>2.68</v>
      </c>
      <c r="K7" s="21">
        <v>2.79</v>
      </c>
      <c r="L7">
        <f>J7-K7</f>
        <v>-0.10999999999999988</v>
      </c>
      <c r="M7" s="21">
        <v>674774</v>
      </c>
      <c r="N7" s="21">
        <v>24650</v>
      </c>
      <c r="O7" s="21">
        <v>120</v>
      </c>
      <c r="P7" s="21">
        <v>91.7</v>
      </c>
      <c r="Q7" s="29">
        <f>N7/P7</f>
        <v>268.81134133042531</v>
      </c>
      <c r="R7" s="23">
        <f>P7*3.39</f>
        <v>310.863</v>
      </c>
      <c r="S7" s="23">
        <f>R7/J7</f>
        <v>115.9936567164179</v>
      </c>
      <c r="T7" s="22" t="s">
        <v>26</v>
      </c>
    </row>
    <row r="8" spans="1:23">
      <c r="A8" s="20">
        <v>44320</v>
      </c>
      <c r="B8" s="21" t="s">
        <v>28</v>
      </c>
      <c r="C8" s="21">
        <v>95468</v>
      </c>
      <c r="D8" s="21" t="s">
        <v>24</v>
      </c>
      <c r="E8" s="21" t="s">
        <v>25</v>
      </c>
      <c r="F8" s="21">
        <v>7.45</v>
      </c>
      <c r="G8" s="21">
        <v>0.2</v>
      </c>
      <c r="H8" s="21">
        <v>0.37</v>
      </c>
      <c r="I8" s="21">
        <v>11.53</v>
      </c>
      <c r="J8" s="21">
        <v>4.08</v>
      </c>
      <c r="K8" s="21">
        <v>2.79</v>
      </c>
      <c r="L8">
        <f>J8-K8</f>
        <v>1.29</v>
      </c>
      <c r="M8" s="21">
        <v>676786</v>
      </c>
      <c r="N8" s="21">
        <v>25060</v>
      </c>
      <c r="O8" s="21">
        <v>120</v>
      </c>
      <c r="P8" s="21">
        <v>91.7</v>
      </c>
      <c r="Q8" s="29">
        <f>N8/P8</f>
        <v>273.28244274809157</v>
      </c>
      <c r="R8" s="23">
        <f>P8*3.39</f>
        <v>310.863</v>
      </c>
      <c r="S8" s="23">
        <f>R8/J8</f>
        <v>76.191911764705878</v>
      </c>
      <c r="T8" s="22" t="s">
        <v>26</v>
      </c>
    </row>
    <row r="9" spans="1:23">
      <c r="A9" s="20">
        <v>44320</v>
      </c>
      <c r="B9" s="21" t="s">
        <v>28</v>
      </c>
      <c r="C9" s="21">
        <v>95469</v>
      </c>
      <c r="D9" s="21" t="s">
        <v>24</v>
      </c>
      <c r="E9" s="21" t="s">
        <v>25</v>
      </c>
      <c r="F9" s="21">
        <v>11.53</v>
      </c>
      <c r="G9" s="21">
        <v>0.68</v>
      </c>
      <c r="H9" s="21">
        <v>0.35</v>
      </c>
      <c r="I9" s="21">
        <v>15.17</v>
      </c>
      <c r="J9" s="21">
        <v>3.64</v>
      </c>
      <c r="K9" s="21">
        <v>2.79</v>
      </c>
      <c r="L9">
        <f>J9-K9</f>
        <v>0.85000000000000009</v>
      </c>
      <c r="M9" s="21">
        <v>676787</v>
      </c>
      <c r="N9" s="21">
        <v>28080</v>
      </c>
      <c r="O9" s="21">
        <v>120</v>
      </c>
      <c r="P9" s="21">
        <v>91.7</v>
      </c>
      <c r="Q9" s="29">
        <f>N9/P9</f>
        <v>306.21592148309702</v>
      </c>
      <c r="R9" s="23">
        <f>P9*3.39</f>
        <v>310.863</v>
      </c>
      <c r="S9" s="23">
        <f>R9/J9</f>
        <v>85.401923076923069</v>
      </c>
      <c r="T9" s="22" t="s">
        <v>26</v>
      </c>
    </row>
    <row r="10" spans="1:23">
      <c r="A10" s="20">
        <v>44321</v>
      </c>
      <c r="B10" s="21" t="s">
        <v>29</v>
      </c>
      <c r="C10" s="21">
        <v>95675</v>
      </c>
      <c r="D10" s="21" t="s">
        <v>24</v>
      </c>
      <c r="E10" s="21" t="s">
        <v>25</v>
      </c>
      <c r="F10" s="21">
        <v>8.25</v>
      </c>
      <c r="G10" s="21">
        <v>0.42</v>
      </c>
      <c r="H10" s="21">
        <v>0.37</v>
      </c>
      <c r="I10" s="21">
        <v>12.63</v>
      </c>
      <c r="J10" s="21">
        <v>4.38</v>
      </c>
      <c r="K10" s="21">
        <v>2.79</v>
      </c>
      <c r="L10">
        <f>J10-K10</f>
        <v>1.5899999999999999</v>
      </c>
      <c r="M10" s="21">
        <v>642563</v>
      </c>
      <c r="N10" s="21">
        <v>23110</v>
      </c>
      <c r="O10" s="21">
        <v>120</v>
      </c>
      <c r="P10" s="21">
        <v>91.7</v>
      </c>
      <c r="Q10" s="29">
        <f>N10/P10</f>
        <v>252.01744820065429</v>
      </c>
      <c r="R10" s="23">
        <f>P10*3.39</f>
        <v>310.863</v>
      </c>
      <c r="S10" s="23">
        <f>R10/J10</f>
        <v>70.973287671232882</v>
      </c>
      <c r="T10" s="22" t="s">
        <v>26</v>
      </c>
    </row>
    <row r="11" spans="1:23">
      <c r="A11" s="20">
        <v>44321</v>
      </c>
      <c r="B11" s="21" t="s">
        <v>30</v>
      </c>
      <c r="C11" s="21">
        <v>95630</v>
      </c>
      <c r="D11" s="21" t="s">
        <v>24</v>
      </c>
      <c r="E11" s="21" t="s">
        <v>25</v>
      </c>
      <c r="F11" s="21">
        <v>10.56</v>
      </c>
      <c r="G11" s="21">
        <v>0.68</v>
      </c>
      <c r="H11" s="21">
        <v>0.55000000000000004</v>
      </c>
      <c r="I11" s="21">
        <v>13.5</v>
      </c>
      <c r="J11" s="21">
        <v>2.94</v>
      </c>
      <c r="K11" s="21">
        <v>2.79</v>
      </c>
      <c r="L11">
        <f>J11-K11</f>
        <v>0.14999999999999991</v>
      </c>
      <c r="M11" s="21">
        <v>676371</v>
      </c>
      <c r="N11" s="21">
        <v>24760</v>
      </c>
      <c r="O11" s="21">
        <v>120</v>
      </c>
      <c r="P11" s="21">
        <v>91.7</v>
      </c>
      <c r="Q11" s="29">
        <f>N11/P11</f>
        <v>270.01090512540895</v>
      </c>
      <c r="R11" s="23">
        <f>P11*3.39</f>
        <v>310.863</v>
      </c>
      <c r="S11" s="23">
        <f>R11/J11</f>
        <v>105.73571428571428</v>
      </c>
      <c r="T11" s="22" t="s">
        <v>26</v>
      </c>
    </row>
    <row r="12" spans="1:23">
      <c r="A12" s="20">
        <v>44321</v>
      </c>
      <c r="B12" s="21" t="s">
        <v>30</v>
      </c>
      <c r="C12" s="21">
        <v>95628</v>
      </c>
      <c r="D12" s="21" t="s">
        <v>24</v>
      </c>
      <c r="E12" s="21" t="s">
        <v>25</v>
      </c>
      <c r="F12" s="21">
        <v>5.55</v>
      </c>
      <c r="G12" s="21">
        <v>1.43</v>
      </c>
      <c r="H12" s="21">
        <v>0.23</v>
      </c>
      <c r="I12" s="21">
        <v>9.6199999999999992</v>
      </c>
      <c r="J12" s="21">
        <v>4.07</v>
      </c>
      <c r="K12" s="21">
        <v>2.79</v>
      </c>
      <c r="L12">
        <f>J12-K12</f>
        <v>1.2800000000000002</v>
      </c>
      <c r="M12" s="21">
        <v>676788</v>
      </c>
      <c r="N12" s="21">
        <v>21150</v>
      </c>
      <c r="O12" s="21">
        <v>120</v>
      </c>
      <c r="P12" s="21">
        <v>91.7</v>
      </c>
      <c r="Q12" s="29">
        <f>N12/P12</f>
        <v>230.64340239912758</v>
      </c>
      <c r="R12" s="23">
        <f>P12*3.39</f>
        <v>310.863</v>
      </c>
      <c r="S12" s="23">
        <f>R12/J12</f>
        <v>76.37911547911547</v>
      </c>
      <c r="T12" s="22" t="s">
        <v>26</v>
      </c>
    </row>
    <row r="13" spans="1:23">
      <c r="A13" s="20">
        <v>44321</v>
      </c>
      <c r="B13" s="21" t="s">
        <v>31</v>
      </c>
      <c r="C13" s="21">
        <v>95629</v>
      </c>
      <c r="D13" s="21" t="s">
        <v>24</v>
      </c>
      <c r="E13" s="21" t="s">
        <v>25</v>
      </c>
      <c r="F13" s="21">
        <v>9.6199999999999992</v>
      </c>
      <c r="G13" s="21">
        <v>0.43</v>
      </c>
      <c r="H13" s="21">
        <v>0.47</v>
      </c>
      <c r="I13" s="21">
        <v>13.59</v>
      </c>
      <c r="J13" s="21">
        <v>3.97</v>
      </c>
      <c r="K13" s="21">
        <v>2.79</v>
      </c>
      <c r="L13">
        <f>J13-K13</f>
        <v>1.1800000000000002</v>
      </c>
      <c r="M13" s="21">
        <v>676789</v>
      </c>
      <c r="N13" s="21">
        <v>22940</v>
      </c>
      <c r="O13" s="21">
        <v>120</v>
      </c>
      <c r="P13" s="21">
        <v>91.7</v>
      </c>
      <c r="Q13" s="29">
        <f>N13/P13</f>
        <v>250.16357688113413</v>
      </c>
      <c r="R13" s="23">
        <f>P13*3.39</f>
        <v>310.863</v>
      </c>
      <c r="S13" s="23">
        <f>R13/J13</f>
        <v>78.303022670025186</v>
      </c>
      <c r="T13" s="22" t="s">
        <v>26</v>
      </c>
    </row>
    <row r="14" spans="1:23">
      <c r="A14" s="20">
        <v>44322</v>
      </c>
      <c r="B14" s="21" t="s">
        <v>32</v>
      </c>
      <c r="C14" s="21">
        <v>95796</v>
      </c>
      <c r="D14" s="21" t="s">
        <v>24</v>
      </c>
      <c r="E14" s="21" t="s">
        <v>25</v>
      </c>
      <c r="F14" s="21">
        <v>7.05</v>
      </c>
      <c r="G14" s="21">
        <v>0.52</v>
      </c>
      <c r="H14" s="21">
        <v>0.3</v>
      </c>
      <c r="I14" s="21">
        <v>10.25</v>
      </c>
      <c r="J14" s="21">
        <v>3.2</v>
      </c>
      <c r="K14" s="21">
        <v>2.79</v>
      </c>
      <c r="L14">
        <f>J14-K14</f>
        <v>0.41000000000000014</v>
      </c>
      <c r="M14" s="21">
        <v>676790</v>
      </c>
      <c r="N14" s="21">
        <v>24400</v>
      </c>
      <c r="O14" s="21">
        <v>120</v>
      </c>
      <c r="P14" s="21">
        <v>91.7</v>
      </c>
      <c r="Q14" s="29">
        <f>N14/P14</f>
        <v>266.08505997818975</v>
      </c>
      <c r="R14" s="23">
        <f>P14*3.39</f>
        <v>310.863</v>
      </c>
      <c r="S14" s="23">
        <f>R14/J14</f>
        <v>97.144687499999989</v>
      </c>
      <c r="T14" s="22" t="s">
        <v>26</v>
      </c>
    </row>
    <row r="15" spans="1:23">
      <c r="A15" s="20">
        <v>44323</v>
      </c>
      <c r="B15" s="21" t="s">
        <v>33</v>
      </c>
      <c r="C15" s="21">
        <v>93930</v>
      </c>
      <c r="D15" s="21" t="s">
        <v>24</v>
      </c>
      <c r="E15" s="21" t="s">
        <v>34</v>
      </c>
      <c r="F15" s="21">
        <v>5.8</v>
      </c>
      <c r="G15" s="21">
        <v>0.42</v>
      </c>
      <c r="H15" s="21">
        <v>0.33</v>
      </c>
      <c r="I15" s="21">
        <v>9.4600000000000009</v>
      </c>
      <c r="J15" s="21">
        <v>3.66</v>
      </c>
      <c r="K15" s="21">
        <v>2.79</v>
      </c>
      <c r="L15">
        <f>J15-K15</f>
        <v>0.87000000000000011</v>
      </c>
      <c r="M15" s="21">
        <v>676793</v>
      </c>
      <c r="N15" s="21">
        <v>21720</v>
      </c>
      <c r="O15" s="21">
        <v>80</v>
      </c>
      <c r="P15" s="21">
        <v>61.2</v>
      </c>
      <c r="Q15" s="29">
        <f>N15/P15</f>
        <v>354.9019607843137</v>
      </c>
      <c r="R15" s="23">
        <f>P15*3.39</f>
        <v>207.46800000000002</v>
      </c>
      <c r="S15" s="23">
        <f>R15/J15</f>
        <v>56.685245901639348</v>
      </c>
      <c r="T15" s="22" t="s">
        <v>26</v>
      </c>
    </row>
    <row r="16" spans="1:23">
      <c r="A16" s="20">
        <v>44323</v>
      </c>
      <c r="B16" s="21" t="s">
        <v>33</v>
      </c>
      <c r="C16" s="21">
        <v>95931</v>
      </c>
      <c r="D16" s="21" t="s">
        <v>24</v>
      </c>
      <c r="E16" s="21" t="s">
        <v>34</v>
      </c>
      <c r="F16" s="21">
        <v>11.75</v>
      </c>
      <c r="G16" s="21">
        <v>0.3</v>
      </c>
      <c r="H16" s="21">
        <v>0.33</v>
      </c>
      <c r="I16" s="21">
        <v>14.26</v>
      </c>
      <c r="J16" s="21">
        <v>2.5099999999999998</v>
      </c>
      <c r="K16" s="21">
        <v>2.79</v>
      </c>
      <c r="L16">
        <f>J16-K16</f>
        <v>-0.28000000000000025</v>
      </c>
      <c r="M16" s="21">
        <v>676795</v>
      </c>
      <c r="N16" s="21">
        <v>23400</v>
      </c>
      <c r="O16" s="21">
        <v>80</v>
      </c>
      <c r="P16" s="21">
        <v>61.2</v>
      </c>
      <c r="Q16" s="29">
        <f>N16/P16</f>
        <v>382.35294117647055</v>
      </c>
      <c r="R16" s="23">
        <f>P16*3.39</f>
        <v>207.46800000000002</v>
      </c>
      <c r="S16" s="23">
        <f>R16/J16</f>
        <v>82.656573705179298</v>
      </c>
      <c r="T16" s="22" t="s">
        <v>26</v>
      </c>
    </row>
    <row r="17" spans="1:23">
      <c r="A17" s="20">
        <v>44326</v>
      </c>
      <c r="B17" s="21" t="s">
        <v>29</v>
      </c>
      <c r="C17" s="21">
        <v>93134</v>
      </c>
      <c r="D17" s="21" t="s">
        <v>24</v>
      </c>
      <c r="E17" s="21" t="s">
        <v>34</v>
      </c>
      <c r="F17" s="21">
        <v>8.1199999999999992</v>
      </c>
      <c r="G17" s="21">
        <v>0.46</v>
      </c>
      <c r="H17" s="21">
        <v>0.2</v>
      </c>
      <c r="I17" s="21">
        <v>10.199999999999999</v>
      </c>
      <c r="J17" s="21">
        <v>2.08</v>
      </c>
      <c r="K17" s="21">
        <v>2.79</v>
      </c>
      <c r="L17">
        <f>J17-K17</f>
        <v>-0.71</v>
      </c>
      <c r="M17" s="21">
        <v>642565</v>
      </c>
      <c r="N17" s="21">
        <v>25720</v>
      </c>
      <c r="O17" s="21">
        <v>90</v>
      </c>
      <c r="P17" s="21">
        <v>68.8</v>
      </c>
      <c r="Q17" s="29">
        <f>N17/P17</f>
        <v>373.83720930232562</v>
      </c>
      <c r="R17" s="23">
        <f>P17*3.39</f>
        <v>233.232</v>
      </c>
      <c r="S17" s="23">
        <f>R17/J17</f>
        <v>112.13076923076923</v>
      </c>
      <c r="T17" s="22" t="s">
        <v>26</v>
      </c>
    </row>
    <row r="18" spans="1:23">
      <c r="A18" s="20">
        <v>44326</v>
      </c>
      <c r="B18" s="21" t="s">
        <v>29</v>
      </c>
      <c r="C18" s="21">
        <v>96135</v>
      </c>
      <c r="D18" s="21" t="s">
        <v>24</v>
      </c>
      <c r="E18" s="21" t="s">
        <v>34</v>
      </c>
      <c r="F18" s="21">
        <v>10.199999999999999</v>
      </c>
      <c r="G18" s="21">
        <v>0.5</v>
      </c>
      <c r="H18" s="21">
        <v>0.4</v>
      </c>
      <c r="I18" s="21">
        <v>12.97</v>
      </c>
      <c r="J18" s="21">
        <v>2.77</v>
      </c>
      <c r="K18" s="21">
        <v>2.79</v>
      </c>
      <c r="L18">
        <f>J18-K18</f>
        <v>-2.0000000000000018E-2</v>
      </c>
      <c r="M18" s="21">
        <v>642566</v>
      </c>
      <c r="N18" s="21">
        <v>24820</v>
      </c>
      <c r="O18" s="21">
        <v>130</v>
      </c>
      <c r="P18" s="21">
        <v>99.4</v>
      </c>
      <c r="Q18" s="29">
        <f>N18/P18</f>
        <v>249.69818913480884</v>
      </c>
      <c r="R18" s="23">
        <f>P18*3.39</f>
        <v>336.96600000000001</v>
      </c>
      <c r="S18" s="23">
        <f>R18/J18</f>
        <v>121.64837545126355</v>
      </c>
      <c r="T18" s="22" t="s">
        <v>26</v>
      </c>
      <c r="U18" s="31" t="s">
        <v>35</v>
      </c>
      <c r="V18" s="31" t="s">
        <v>36</v>
      </c>
      <c r="W18" s="31" t="s">
        <v>37</v>
      </c>
    </row>
    <row r="19" spans="1:23">
      <c r="A19" s="20">
        <v>44327</v>
      </c>
      <c r="B19" s="21" t="s">
        <v>29</v>
      </c>
      <c r="C19" s="21">
        <v>96278</v>
      </c>
      <c r="D19" s="21" t="s">
        <v>24</v>
      </c>
      <c r="E19" s="21" t="s">
        <v>34</v>
      </c>
      <c r="F19" s="21">
        <v>9</v>
      </c>
      <c r="G19" s="21">
        <v>0.66</v>
      </c>
      <c r="H19" s="21">
        <v>0.35</v>
      </c>
      <c r="I19" s="21">
        <v>11.76</v>
      </c>
      <c r="J19" s="21">
        <v>2.76</v>
      </c>
      <c r="K19" s="21">
        <v>2.79</v>
      </c>
      <c r="L19">
        <f>J19-K19</f>
        <v>-3.0000000000000249E-2</v>
      </c>
      <c r="M19" s="21">
        <v>642568</v>
      </c>
      <c r="N19" s="21">
        <v>25120</v>
      </c>
      <c r="O19" s="21">
        <v>135</v>
      </c>
      <c r="P19" s="21">
        <v>103.2</v>
      </c>
      <c r="Q19" s="29">
        <f>N19/P19</f>
        <v>243.41085271317829</v>
      </c>
      <c r="R19" s="23">
        <f>P19*3.39</f>
        <v>349.84800000000001</v>
      </c>
      <c r="S19" s="23">
        <f>R19/J19</f>
        <v>126.75652173913045</v>
      </c>
      <c r="T19" s="22" t="s">
        <v>26</v>
      </c>
    </row>
    <row r="20" spans="1:23">
      <c r="A20" s="20">
        <v>44328</v>
      </c>
      <c r="B20" s="21" t="s">
        <v>29</v>
      </c>
      <c r="C20" s="21">
        <v>96433</v>
      </c>
      <c r="D20" s="21" t="s">
        <v>24</v>
      </c>
      <c r="E20" s="21" t="s">
        <v>34</v>
      </c>
      <c r="F20" s="21">
        <v>5.46</v>
      </c>
      <c r="G20" s="21">
        <v>0.75</v>
      </c>
      <c r="H20" s="21">
        <v>0.26</v>
      </c>
      <c r="I20" s="21">
        <v>7.15</v>
      </c>
      <c r="J20" s="21">
        <v>1.69</v>
      </c>
      <c r="K20" s="21">
        <v>2.79</v>
      </c>
      <c r="L20">
        <f>J20-K20</f>
        <v>-1.1000000000000001</v>
      </c>
      <c r="M20" s="21">
        <v>642571</v>
      </c>
      <c r="N20" s="21">
        <v>26180</v>
      </c>
      <c r="O20" s="21">
        <v>100</v>
      </c>
      <c r="P20" s="21">
        <v>76.5</v>
      </c>
      <c r="Q20" s="29">
        <f>N20/P20</f>
        <v>342.22222222222223</v>
      </c>
      <c r="R20" s="23">
        <f>P20*3.39</f>
        <v>259.33500000000004</v>
      </c>
      <c r="S20" s="23">
        <f>R20/J20</f>
        <v>153.45266272189352</v>
      </c>
      <c r="T20" s="22" t="s">
        <v>26</v>
      </c>
    </row>
    <row r="21" spans="1:23">
      <c r="A21" s="20">
        <v>44329</v>
      </c>
      <c r="B21" s="21" t="s">
        <v>29</v>
      </c>
      <c r="C21" s="21">
        <v>96629</v>
      </c>
      <c r="D21" s="21" t="s">
        <v>24</v>
      </c>
      <c r="E21" s="21" t="s">
        <v>34</v>
      </c>
      <c r="F21" s="21">
        <v>9.93</v>
      </c>
      <c r="G21" s="21">
        <v>0.8</v>
      </c>
      <c r="H21" s="21">
        <v>0.33</v>
      </c>
      <c r="I21" s="21">
        <v>12.83</v>
      </c>
      <c r="J21" s="21">
        <v>2.9</v>
      </c>
      <c r="K21" s="21">
        <v>2.79</v>
      </c>
      <c r="L21">
        <f>J21-K21</f>
        <v>0.10999999999999988</v>
      </c>
      <c r="M21" s="21">
        <v>642574</v>
      </c>
      <c r="N21" s="21">
        <v>22950</v>
      </c>
      <c r="O21" s="21">
        <v>90</v>
      </c>
      <c r="P21" s="21">
        <v>68.8</v>
      </c>
      <c r="Q21" s="29">
        <f>N21/P21</f>
        <v>333.57558139534888</v>
      </c>
      <c r="R21" s="23">
        <f>P21*3.39</f>
        <v>233.232</v>
      </c>
      <c r="S21" s="23">
        <f>R21/J21</f>
        <v>80.424827586206902</v>
      </c>
      <c r="T21" s="22" t="s">
        <v>26</v>
      </c>
    </row>
    <row r="22" spans="1:23">
      <c r="A22" s="20">
        <v>44329</v>
      </c>
      <c r="B22" s="21" t="s">
        <v>29</v>
      </c>
      <c r="C22" s="21">
        <v>96630</v>
      </c>
      <c r="D22" s="21" t="s">
        <v>24</v>
      </c>
      <c r="E22" s="21" t="s">
        <v>34</v>
      </c>
      <c r="F22" s="21">
        <v>7.71</v>
      </c>
      <c r="G22" s="21">
        <v>0.57999999999999996</v>
      </c>
      <c r="H22" s="21">
        <v>0.23</v>
      </c>
      <c r="I22" s="21">
        <v>9.93</v>
      </c>
      <c r="J22" s="21">
        <v>2.2200000000000002</v>
      </c>
      <c r="K22" s="21">
        <v>2.79</v>
      </c>
      <c r="L22">
        <f>J22-K22</f>
        <v>-0.56999999999999984</v>
      </c>
      <c r="M22" s="21">
        <v>642575</v>
      </c>
      <c r="N22" s="21">
        <v>23910</v>
      </c>
      <c r="O22" s="21">
        <v>130</v>
      </c>
      <c r="P22" s="21">
        <v>99.4</v>
      </c>
      <c r="Q22" s="29">
        <f>N22/P22</f>
        <v>240.54325955734404</v>
      </c>
      <c r="R22" s="23">
        <f>P22*3.39</f>
        <v>336.96600000000001</v>
      </c>
      <c r="S22" s="23">
        <f>R22/J22</f>
        <v>151.78648648648647</v>
      </c>
      <c r="T22" s="22" t="s">
        <v>26</v>
      </c>
    </row>
    <row r="23" spans="1:23">
      <c r="A23" s="20">
        <v>44329</v>
      </c>
      <c r="B23" s="21" t="s">
        <v>33</v>
      </c>
      <c r="C23" s="21">
        <v>96661</v>
      </c>
      <c r="D23" s="21" t="s">
        <v>24</v>
      </c>
      <c r="E23" s="21" t="s">
        <v>34</v>
      </c>
      <c r="F23" s="21">
        <v>6.93</v>
      </c>
      <c r="G23" s="21">
        <v>0.53</v>
      </c>
      <c r="H23" s="21">
        <v>0.23</v>
      </c>
      <c r="I23" s="21">
        <v>9.76</v>
      </c>
      <c r="J23" s="21">
        <v>2.83</v>
      </c>
      <c r="K23" s="21">
        <v>2.79</v>
      </c>
      <c r="L23">
        <f>J23-K23</f>
        <v>4.0000000000000036E-2</v>
      </c>
      <c r="M23" s="21">
        <v>676557</v>
      </c>
      <c r="N23" s="21">
        <v>24160</v>
      </c>
      <c r="O23" s="21">
        <v>90</v>
      </c>
      <c r="P23" s="21">
        <v>68.8</v>
      </c>
      <c r="Q23" s="29">
        <f>N23/P23</f>
        <v>351.16279069767444</v>
      </c>
      <c r="R23" s="23">
        <f>P23*3.39</f>
        <v>233.232</v>
      </c>
      <c r="S23" s="23">
        <f>R23/J23</f>
        <v>82.414134275618366</v>
      </c>
      <c r="T23" s="22" t="s">
        <v>26</v>
      </c>
    </row>
    <row r="24" spans="1:23">
      <c r="A24" s="20">
        <v>44330</v>
      </c>
      <c r="B24" s="21" t="s">
        <v>33</v>
      </c>
      <c r="C24" s="21">
        <v>96810</v>
      </c>
      <c r="D24" s="21" t="s">
        <v>24</v>
      </c>
      <c r="E24" s="21" t="s">
        <v>25</v>
      </c>
      <c r="F24" s="21">
        <v>12.33</v>
      </c>
      <c r="G24" s="21">
        <v>0.56000000000000005</v>
      </c>
      <c r="H24" s="21">
        <v>0.43</v>
      </c>
      <c r="I24" s="21">
        <v>15.33</v>
      </c>
      <c r="J24" s="21">
        <v>3</v>
      </c>
      <c r="K24" s="21">
        <v>2.79</v>
      </c>
      <c r="L24">
        <f>J24-K24</f>
        <v>0.20999999999999996</v>
      </c>
      <c r="M24" s="21">
        <v>676561</v>
      </c>
      <c r="N24" s="21">
        <v>22790</v>
      </c>
      <c r="O24" s="21">
        <v>110</v>
      </c>
      <c r="P24" s="21">
        <v>84.1</v>
      </c>
      <c r="Q24" s="29">
        <f>N24/P24</f>
        <v>270.98692033293702</v>
      </c>
      <c r="R24" s="23">
        <f>P24*3.39</f>
        <v>285.09899999999999</v>
      </c>
      <c r="S24" s="23">
        <f>R24/J24</f>
        <v>95.033000000000001</v>
      </c>
      <c r="T24" s="22" t="s">
        <v>26</v>
      </c>
    </row>
    <row r="25" spans="1:23">
      <c r="A25" s="15">
        <v>44333</v>
      </c>
      <c r="B25" s="16" t="s">
        <v>38</v>
      </c>
      <c r="C25" s="16">
        <v>96997</v>
      </c>
      <c r="D25" s="16" t="s">
        <v>24</v>
      </c>
      <c r="E25" s="16" t="s">
        <v>25</v>
      </c>
      <c r="F25" s="16">
        <v>8.6</v>
      </c>
      <c r="G25" s="16">
        <v>0.71</v>
      </c>
      <c r="H25" s="16">
        <v>0.23</v>
      </c>
      <c r="I25" s="16">
        <v>11.1</v>
      </c>
      <c r="J25" s="16">
        <v>2.5</v>
      </c>
      <c r="K25" s="16">
        <v>2.79</v>
      </c>
      <c r="L25">
        <f>J25-K25</f>
        <v>-0.29000000000000004</v>
      </c>
      <c r="M25" s="16">
        <v>676578</v>
      </c>
      <c r="N25" s="16">
        <v>25570</v>
      </c>
      <c r="O25" s="16">
        <v>90</v>
      </c>
      <c r="P25" s="28">
        <f>O25/1.308</f>
        <v>68.807339449541288</v>
      </c>
      <c r="Q25" s="27">
        <f>N25/P25</f>
        <v>371.61733333333331</v>
      </c>
      <c r="R25" s="5">
        <f>P25*3.39</f>
        <v>233.25688073394497</v>
      </c>
      <c r="S25" s="5">
        <f>R25/J25</f>
        <v>93.302752293577981</v>
      </c>
      <c r="T25" t="s">
        <v>26</v>
      </c>
    </row>
    <row r="26" spans="1:23">
      <c r="A26" s="15">
        <v>44333</v>
      </c>
      <c r="B26" s="16" t="s">
        <v>38</v>
      </c>
      <c r="C26" s="16">
        <v>96998</v>
      </c>
      <c r="D26" s="16" t="s">
        <v>24</v>
      </c>
      <c r="E26" s="16" t="s">
        <v>25</v>
      </c>
      <c r="F26" s="16">
        <v>11.1</v>
      </c>
      <c r="G26" s="16">
        <v>0.41</v>
      </c>
      <c r="H26" s="16">
        <v>0.35</v>
      </c>
      <c r="I26" s="16">
        <v>14.01</v>
      </c>
      <c r="J26" s="16">
        <v>2.91</v>
      </c>
      <c r="K26" s="16">
        <v>2.79</v>
      </c>
      <c r="L26">
        <f>J26-K26</f>
        <v>0.12000000000000011</v>
      </c>
      <c r="M26" s="16">
        <v>676579</v>
      </c>
      <c r="N26" s="16">
        <v>27620</v>
      </c>
      <c r="O26" s="16">
        <v>110</v>
      </c>
      <c r="P26" s="28">
        <f>O26/1.308</f>
        <v>84.097859327217122</v>
      </c>
      <c r="Q26" s="27">
        <f>N26/P26</f>
        <v>328.42690909090908</v>
      </c>
      <c r="R26" s="5">
        <f>P26*3.39</f>
        <v>285.09174311926603</v>
      </c>
      <c r="S26" s="5">
        <f>R26/J26</f>
        <v>97.969671175005502</v>
      </c>
      <c r="T26" t="s">
        <v>26</v>
      </c>
    </row>
    <row r="27" spans="1:23">
      <c r="A27" s="15">
        <v>44334</v>
      </c>
      <c r="B27" s="16" t="s">
        <v>39</v>
      </c>
      <c r="C27" s="16">
        <v>97132</v>
      </c>
      <c r="D27" s="16" t="s">
        <v>24</v>
      </c>
      <c r="E27" s="16" t="s">
        <v>25</v>
      </c>
      <c r="F27" s="16">
        <v>7.91</v>
      </c>
      <c r="G27" s="16">
        <v>0.53</v>
      </c>
      <c r="H27" s="16">
        <v>0.31</v>
      </c>
      <c r="I27" s="16">
        <v>10.73</v>
      </c>
      <c r="J27" s="16">
        <v>2.82</v>
      </c>
      <c r="K27" s="16">
        <v>2.79</v>
      </c>
      <c r="L27">
        <f>J27-K27</f>
        <v>2.9999999999999805E-2</v>
      </c>
      <c r="M27" s="16">
        <v>676581</v>
      </c>
      <c r="N27" s="16">
        <v>27230</v>
      </c>
      <c r="O27" s="16">
        <v>120</v>
      </c>
      <c r="P27" s="28">
        <f>O27/1.308</f>
        <v>91.743119266055047</v>
      </c>
      <c r="Q27" s="27">
        <f>N27/P27</f>
        <v>296.80700000000002</v>
      </c>
      <c r="R27" s="5">
        <f>P27*3.39</f>
        <v>311.00917431192664</v>
      </c>
      <c r="S27" s="5">
        <f>R27/J27</f>
        <v>110.28694124536406</v>
      </c>
      <c r="T27" t="s">
        <v>26</v>
      </c>
      <c r="U27" s="31" t="s">
        <v>40</v>
      </c>
    </row>
    <row r="28" spans="1:23">
      <c r="A28" s="33">
        <v>44334</v>
      </c>
      <c r="B28" t="s">
        <v>39</v>
      </c>
      <c r="C28">
        <v>97133</v>
      </c>
      <c r="D28" t="s">
        <v>24</v>
      </c>
      <c r="E28" t="s">
        <v>41</v>
      </c>
      <c r="F28">
        <v>10.73</v>
      </c>
      <c r="G28">
        <v>0.65</v>
      </c>
      <c r="H28">
        <v>0.25</v>
      </c>
      <c r="I28">
        <v>13.7</v>
      </c>
      <c r="J28">
        <f>I28-F28</f>
        <v>2.9699999999999989</v>
      </c>
      <c r="K28" s="16">
        <v>2.79</v>
      </c>
      <c r="L28">
        <f>J28-K28</f>
        <v>0.17999999999999883</v>
      </c>
      <c r="M28">
        <v>676582</v>
      </c>
      <c r="N28">
        <v>26540</v>
      </c>
      <c r="O28">
        <v>85</v>
      </c>
      <c r="P28" s="28">
        <f>O28/1.308</f>
        <v>64.984709480122319</v>
      </c>
      <c r="Q28" s="27">
        <f>N28/P28</f>
        <v>408.40376470588239</v>
      </c>
      <c r="R28" s="5">
        <f>P28*3.39</f>
        <v>220.29816513761466</v>
      </c>
      <c r="S28" s="5">
        <f>R28/J28</f>
        <v>74.174466376301254</v>
      </c>
      <c r="T28" t="s">
        <v>26</v>
      </c>
      <c r="U28" s="31" t="s">
        <v>40</v>
      </c>
    </row>
    <row r="29" spans="1:23">
      <c r="A29" s="15">
        <v>44335</v>
      </c>
      <c r="B29" t="s">
        <v>42</v>
      </c>
      <c r="C29">
        <v>97280</v>
      </c>
      <c r="D29" t="s">
        <v>24</v>
      </c>
      <c r="E29" t="s">
        <v>25</v>
      </c>
      <c r="F29">
        <v>8.82</v>
      </c>
      <c r="G29">
        <v>0.5</v>
      </c>
      <c r="H29">
        <v>0.23</v>
      </c>
      <c r="I29">
        <v>12.22</v>
      </c>
      <c r="J29">
        <f>I29-F29</f>
        <v>3.4000000000000004</v>
      </c>
      <c r="K29" s="16">
        <v>2.79</v>
      </c>
      <c r="L29">
        <f>J29-K29</f>
        <v>0.61000000000000032</v>
      </c>
      <c r="M29">
        <v>667788</v>
      </c>
      <c r="N29">
        <v>29430</v>
      </c>
      <c r="O29">
        <v>95</v>
      </c>
      <c r="P29" s="28">
        <f>O29/1.308</f>
        <v>72.629969418960243</v>
      </c>
      <c r="Q29" s="27">
        <f>N29/P29</f>
        <v>405.20463157894739</v>
      </c>
      <c r="R29" s="5">
        <f>P29*3.39</f>
        <v>246.21559633027525</v>
      </c>
      <c r="S29" s="5">
        <f>R29/J29</f>
        <v>72.416351861845655</v>
      </c>
      <c r="T29" t="s">
        <v>26</v>
      </c>
      <c r="U29" s="31" t="s">
        <v>40</v>
      </c>
    </row>
    <row r="30" spans="1:23">
      <c r="A30" s="15">
        <v>44335</v>
      </c>
      <c r="B30" t="s">
        <v>39</v>
      </c>
      <c r="C30">
        <v>97296</v>
      </c>
      <c r="D30" t="s">
        <v>24</v>
      </c>
      <c r="E30" t="s">
        <v>25</v>
      </c>
      <c r="F30">
        <v>9.07</v>
      </c>
      <c r="G30">
        <v>0.64</v>
      </c>
      <c r="H30">
        <v>0.25</v>
      </c>
      <c r="I30">
        <v>11.75</v>
      </c>
      <c r="J30">
        <f>I30-F30</f>
        <v>2.6799999999999997</v>
      </c>
      <c r="K30" s="16">
        <v>2.79</v>
      </c>
      <c r="L30">
        <f>J30-K30</f>
        <v>-0.11000000000000032</v>
      </c>
      <c r="M30">
        <v>676584</v>
      </c>
      <c r="N30">
        <v>23640</v>
      </c>
      <c r="O30">
        <v>80</v>
      </c>
      <c r="P30" s="28">
        <f>O30/1.308</f>
        <v>61.162079510703364</v>
      </c>
      <c r="Q30" s="27">
        <f>N30/P30</f>
        <v>386.51400000000001</v>
      </c>
      <c r="R30" s="5">
        <f>P30*3.39</f>
        <v>207.33944954128441</v>
      </c>
      <c r="S30" s="5">
        <f>R30/J30</f>
        <v>77.365466246747928</v>
      </c>
      <c r="T30" t="s">
        <v>26</v>
      </c>
      <c r="U30" s="31" t="s">
        <v>40</v>
      </c>
    </row>
    <row r="31" spans="1:23">
      <c r="A31" s="15">
        <v>44335</v>
      </c>
      <c r="B31" t="s">
        <v>43</v>
      </c>
      <c r="C31">
        <v>97283</v>
      </c>
      <c r="D31" t="s">
        <v>24</v>
      </c>
      <c r="E31" t="s">
        <v>25</v>
      </c>
      <c r="F31">
        <v>9.77</v>
      </c>
      <c r="G31">
        <v>1.37</v>
      </c>
      <c r="H31">
        <v>0.44</v>
      </c>
      <c r="I31">
        <v>12.64</v>
      </c>
      <c r="J31">
        <f>I31-F31</f>
        <v>2.870000000000001</v>
      </c>
      <c r="K31" s="16">
        <v>2.79</v>
      </c>
      <c r="L31">
        <f>J31-K31</f>
        <v>8.0000000000000959E-2</v>
      </c>
      <c r="M31">
        <v>674996</v>
      </c>
      <c r="N31">
        <v>30990</v>
      </c>
      <c r="O31">
        <v>95</v>
      </c>
      <c r="P31" s="28">
        <f>O31/1.308</f>
        <v>72.629969418960243</v>
      </c>
      <c r="Q31" s="27">
        <f>N31/P31</f>
        <v>426.68336842105265</v>
      </c>
      <c r="R31" s="5">
        <f>P31*3.39</f>
        <v>246.21559633027525</v>
      </c>
      <c r="S31" s="5">
        <f>R31/J31</f>
        <v>85.789406386855461</v>
      </c>
      <c r="T31" t="s">
        <v>26</v>
      </c>
    </row>
    <row r="32" spans="1:23">
      <c r="A32" s="15">
        <v>44336</v>
      </c>
      <c r="B32" t="s">
        <v>44</v>
      </c>
      <c r="C32">
        <v>97488</v>
      </c>
      <c r="D32" t="s">
        <v>24</v>
      </c>
      <c r="E32" t="s">
        <v>25</v>
      </c>
      <c r="F32">
        <v>10.02</v>
      </c>
      <c r="G32">
        <v>1.37</v>
      </c>
      <c r="H32">
        <v>0.32</v>
      </c>
      <c r="I32">
        <v>12.78</v>
      </c>
      <c r="J32">
        <f>I32-F32</f>
        <v>2.76</v>
      </c>
      <c r="K32" s="16">
        <v>2.79</v>
      </c>
      <c r="L32">
        <f>J32-K32</f>
        <v>-3.0000000000000249E-2</v>
      </c>
      <c r="M32">
        <v>676570</v>
      </c>
      <c r="N32">
        <v>23880</v>
      </c>
      <c r="O32">
        <v>120</v>
      </c>
      <c r="P32" s="28">
        <f>O32/1.308</f>
        <v>91.743119266055047</v>
      </c>
      <c r="Q32" s="27">
        <f>N32/P32</f>
        <v>260.29199999999997</v>
      </c>
      <c r="R32" s="5">
        <f>P32*3.39</f>
        <v>311.00917431192664</v>
      </c>
      <c r="S32" s="5">
        <f>R32/J32</f>
        <v>112.68448344635024</v>
      </c>
      <c r="T32" t="s">
        <v>26</v>
      </c>
    </row>
    <row r="33" spans="1:24">
      <c r="A33" s="15">
        <v>44336</v>
      </c>
      <c r="B33" t="s">
        <v>39</v>
      </c>
      <c r="C33">
        <v>97434</v>
      </c>
      <c r="D33" t="s">
        <v>24</v>
      </c>
      <c r="E33" t="s">
        <v>25</v>
      </c>
      <c r="F33">
        <v>9.08</v>
      </c>
      <c r="G33">
        <v>0.8</v>
      </c>
      <c r="H33">
        <v>0.28999999999999998</v>
      </c>
      <c r="I33">
        <v>11.04</v>
      </c>
      <c r="J33">
        <f>I33-F33</f>
        <v>1.9599999999999991</v>
      </c>
      <c r="K33" s="16">
        <v>2.79</v>
      </c>
      <c r="L33">
        <f>J33-K33</f>
        <v>-0.83000000000000096</v>
      </c>
      <c r="M33">
        <v>676587</v>
      </c>
      <c r="N33">
        <v>23050</v>
      </c>
      <c r="O33">
        <v>120</v>
      </c>
      <c r="P33" s="28">
        <f>O33/1.308</f>
        <v>91.743119266055047</v>
      </c>
      <c r="Q33" s="27">
        <f>N33/P33</f>
        <v>251.245</v>
      </c>
      <c r="R33" s="5">
        <f>P33*3.39</f>
        <v>311.00917431192664</v>
      </c>
      <c r="S33" s="5">
        <f>R33/J33</f>
        <v>158.67815015914633</v>
      </c>
      <c r="T33" t="s">
        <v>26</v>
      </c>
    </row>
    <row r="34" spans="1:24">
      <c r="A34" s="15">
        <v>44337</v>
      </c>
      <c r="B34" t="s">
        <v>39</v>
      </c>
      <c r="C34">
        <v>97630</v>
      </c>
      <c r="D34" t="s">
        <v>24</v>
      </c>
      <c r="E34" t="s">
        <v>25</v>
      </c>
      <c r="F34">
        <v>11.95</v>
      </c>
      <c r="G34">
        <v>0.65</v>
      </c>
      <c r="H34">
        <v>0.3</v>
      </c>
      <c r="I34">
        <v>13.84</v>
      </c>
      <c r="J34">
        <f>I34-F34</f>
        <v>1.8900000000000006</v>
      </c>
      <c r="K34" s="16">
        <v>2.79</v>
      </c>
      <c r="L34">
        <f>J34-K34</f>
        <v>-0.89999999999999947</v>
      </c>
      <c r="M34">
        <v>676591</v>
      </c>
      <c r="N34">
        <v>24460</v>
      </c>
      <c r="O34">
        <v>120</v>
      </c>
      <c r="P34" s="28">
        <f>O34/1.308</f>
        <v>91.743119266055047</v>
      </c>
      <c r="Q34" s="27">
        <f>N34/P34</f>
        <v>266.61399999999998</v>
      </c>
      <c r="R34" s="5">
        <f>P34*3.39</f>
        <v>311.00917431192664</v>
      </c>
      <c r="S34" s="5">
        <f>R34/J34</f>
        <v>164.55511868355902</v>
      </c>
      <c r="T34" t="s">
        <v>26</v>
      </c>
    </row>
    <row r="35" spans="1:24">
      <c r="A35" s="15">
        <v>44337</v>
      </c>
      <c r="B35" t="s">
        <v>39</v>
      </c>
      <c r="C35">
        <v>97629</v>
      </c>
      <c r="D35" t="s">
        <v>24</v>
      </c>
      <c r="E35" t="s">
        <v>25</v>
      </c>
      <c r="F35">
        <v>9.34</v>
      </c>
      <c r="G35">
        <v>0.6</v>
      </c>
      <c r="H35">
        <v>0.19</v>
      </c>
      <c r="I35">
        <v>11.04</v>
      </c>
      <c r="J35">
        <f>I35-F35</f>
        <v>1.6999999999999993</v>
      </c>
      <c r="K35" s="16">
        <v>2.79</v>
      </c>
      <c r="L35">
        <f>J35-K35</f>
        <v>-1.0900000000000007</v>
      </c>
      <c r="M35">
        <v>676590</v>
      </c>
      <c r="N35">
        <v>26020</v>
      </c>
      <c r="O35">
        <v>80</v>
      </c>
      <c r="P35" s="28">
        <f>O35/1.308</f>
        <v>61.162079510703364</v>
      </c>
      <c r="Q35" s="27">
        <f>N35/P35</f>
        <v>425.42700000000002</v>
      </c>
      <c r="R35" s="5">
        <f>P35*3.39</f>
        <v>207.33944954128441</v>
      </c>
      <c r="S35" s="5">
        <f>R35/J35</f>
        <v>121.96438208310853</v>
      </c>
      <c r="T35" t="s">
        <v>26</v>
      </c>
      <c r="U35" s="31" t="s">
        <v>45</v>
      </c>
    </row>
    <row r="36" spans="1:24">
      <c r="A36" s="15">
        <v>44341</v>
      </c>
      <c r="B36" t="s">
        <v>39</v>
      </c>
      <c r="C36">
        <v>97835</v>
      </c>
      <c r="D36" t="s">
        <v>24</v>
      </c>
      <c r="E36" t="s">
        <v>25</v>
      </c>
      <c r="F36">
        <v>12.04</v>
      </c>
      <c r="G36">
        <v>1.49</v>
      </c>
      <c r="H36">
        <v>0.54</v>
      </c>
      <c r="I36">
        <v>14.54</v>
      </c>
      <c r="J36">
        <f>I36-F36</f>
        <v>2.5</v>
      </c>
      <c r="K36" s="16">
        <v>2.79</v>
      </c>
      <c r="M36">
        <v>676594</v>
      </c>
      <c r="N36">
        <v>25290</v>
      </c>
      <c r="O36">
        <v>100</v>
      </c>
      <c r="P36" s="28">
        <f>O36/1.308</f>
        <v>76.452599388379198</v>
      </c>
      <c r="Q36" s="27">
        <f>N36/P36</f>
        <v>330.79320000000001</v>
      </c>
      <c r="R36" s="5">
        <f>P36*3.39</f>
        <v>259.17431192660547</v>
      </c>
      <c r="S36" s="5">
        <f>R36/J36</f>
        <v>103.66972477064219</v>
      </c>
      <c r="T36" t="s">
        <v>26</v>
      </c>
    </row>
    <row r="37" spans="1:24">
      <c r="A37" s="15">
        <v>44341</v>
      </c>
      <c r="B37" t="s">
        <v>39</v>
      </c>
      <c r="C37">
        <v>98433</v>
      </c>
      <c r="D37" t="s">
        <v>24</v>
      </c>
      <c r="E37" t="s">
        <v>25</v>
      </c>
      <c r="F37">
        <v>9.19</v>
      </c>
      <c r="G37">
        <v>0.69</v>
      </c>
      <c r="H37">
        <v>0.28999999999999998</v>
      </c>
      <c r="I37">
        <v>11.22</v>
      </c>
      <c r="J37">
        <f>I37-F37</f>
        <v>2.0300000000000011</v>
      </c>
      <c r="K37" s="16">
        <v>2.79</v>
      </c>
      <c r="M37">
        <v>676593</v>
      </c>
      <c r="N37">
        <v>25590</v>
      </c>
      <c r="O37">
        <v>90</v>
      </c>
      <c r="P37" s="28">
        <f>O37/1.308</f>
        <v>68.807339449541288</v>
      </c>
      <c r="Q37" s="27">
        <f>N37/P37</f>
        <v>371.90799999999996</v>
      </c>
      <c r="R37" s="5">
        <f>P37*3.39</f>
        <v>233.25688073394497</v>
      </c>
      <c r="S37" s="5">
        <f>R37/J37</f>
        <v>114.90486735662307</v>
      </c>
      <c r="T37" t="s">
        <v>26</v>
      </c>
      <c r="U37" s="39" t="s">
        <v>46</v>
      </c>
      <c r="V37" s="39"/>
      <c r="W37" s="39" t="s">
        <v>47</v>
      </c>
      <c r="X37" s="39"/>
    </row>
    <row r="38" spans="1:24">
      <c r="A38" s="33">
        <v>44341</v>
      </c>
      <c r="B38" t="s">
        <v>48</v>
      </c>
      <c r="C38">
        <v>97833</v>
      </c>
      <c r="D38" t="s">
        <v>24</v>
      </c>
      <c r="E38" t="s">
        <v>25</v>
      </c>
      <c r="F38">
        <v>12.89</v>
      </c>
      <c r="G38">
        <v>0.77</v>
      </c>
      <c r="H38">
        <v>0.32</v>
      </c>
      <c r="I38">
        <v>15.05</v>
      </c>
      <c r="J38">
        <f>I38-F38</f>
        <v>2.16</v>
      </c>
      <c r="K38" s="16">
        <v>2.79</v>
      </c>
      <c r="M38">
        <v>642731</v>
      </c>
      <c r="N38">
        <v>23860</v>
      </c>
      <c r="O38">
        <v>120</v>
      </c>
      <c r="P38" s="28">
        <f>O38/1.308</f>
        <v>91.743119266055047</v>
      </c>
      <c r="Q38" s="27">
        <f>N38/P38</f>
        <v>260.07400000000001</v>
      </c>
      <c r="R38" s="5">
        <f>P38*3.39</f>
        <v>311.00917431192664</v>
      </c>
      <c r="S38" s="5">
        <f>R38/J38</f>
        <v>143.98572884811418</v>
      </c>
      <c r="T38" t="s">
        <v>26</v>
      </c>
    </row>
    <row r="39" spans="1:24">
      <c r="A39" s="15">
        <v>44342</v>
      </c>
      <c r="B39" t="s">
        <v>43</v>
      </c>
      <c r="C39">
        <v>98048</v>
      </c>
      <c r="D39" t="s">
        <v>24</v>
      </c>
      <c r="E39" t="s">
        <v>25</v>
      </c>
      <c r="F39">
        <v>9.5500000000000007</v>
      </c>
      <c r="G39">
        <v>0.55000000000000004</v>
      </c>
      <c r="H39">
        <v>0.3</v>
      </c>
      <c r="I39">
        <v>11.42</v>
      </c>
      <c r="J39">
        <f>I39-F39</f>
        <v>1.8699999999999992</v>
      </c>
      <c r="K39" s="16">
        <v>2.79</v>
      </c>
      <c r="M39">
        <v>673905</v>
      </c>
      <c r="N39">
        <v>29140</v>
      </c>
      <c r="O39">
        <v>105</v>
      </c>
      <c r="P39" s="28">
        <f>O39/1.308</f>
        <v>80.275229357798167</v>
      </c>
      <c r="Q39" s="27">
        <f>N39/P39</f>
        <v>363.00114285714284</v>
      </c>
      <c r="R39" s="5">
        <f>P39*3.39</f>
        <v>272.13302752293578</v>
      </c>
      <c r="S39" s="5">
        <f>R39/J39</f>
        <v>145.52568316734539</v>
      </c>
      <c r="T39" t="s">
        <v>26</v>
      </c>
    </row>
    <row r="40" spans="1:24">
      <c r="A40" s="33">
        <v>44342</v>
      </c>
      <c r="B40" t="s">
        <v>39</v>
      </c>
      <c r="C40">
        <v>98049</v>
      </c>
      <c r="D40" t="s">
        <v>24</v>
      </c>
      <c r="E40" t="s">
        <v>25</v>
      </c>
      <c r="F40">
        <v>8.82</v>
      </c>
      <c r="G40">
        <v>2.42</v>
      </c>
      <c r="H40">
        <v>0.53</v>
      </c>
      <c r="I40">
        <v>12.79</v>
      </c>
      <c r="J40">
        <f>I40-F40</f>
        <v>3.9699999999999989</v>
      </c>
      <c r="K40" s="16">
        <v>2.79</v>
      </c>
      <c r="M40">
        <v>676595</v>
      </c>
      <c r="N40">
        <v>26820</v>
      </c>
      <c r="O40">
        <v>88</v>
      </c>
      <c r="P40" s="28">
        <f>O40/1.308</f>
        <v>67.278287461773701</v>
      </c>
      <c r="Q40" s="27">
        <f>N40/P40</f>
        <v>398.64272727272726</v>
      </c>
      <c r="R40" s="5">
        <f>P40*3.39</f>
        <v>228.07339449541286</v>
      </c>
      <c r="S40" s="5">
        <f>R40/J40</f>
        <v>57.449217757030965</v>
      </c>
      <c r="T40" t="s">
        <v>26</v>
      </c>
    </row>
    <row r="41" spans="1:24">
      <c r="A41" s="33">
        <v>44343</v>
      </c>
      <c r="B41" t="s">
        <v>42</v>
      </c>
      <c r="C41">
        <v>98238</v>
      </c>
      <c r="D41" t="s">
        <v>24</v>
      </c>
      <c r="E41" t="s">
        <v>25</v>
      </c>
      <c r="F41">
        <v>8.93</v>
      </c>
      <c r="G41">
        <v>0.28999999999999998</v>
      </c>
      <c r="H41">
        <v>0.49</v>
      </c>
      <c r="I41">
        <v>10.8</v>
      </c>
      <c r="J41">
        <f>I41-F41</f>
        <v>1.870000000000001</v>
      </c>
      <c r="K41" s="16">
        <v>2.79</v>
      </c>
      <c r="M41">
        <v>673910</v>
      </c>
      <c r="N41">
        <v>30850</v>
      </c>
      <c r="O41">
        <v>105</v>
      </c>
      <c r="P41" s="28">
        <f>O41/1.308</f>
        <v>80.275229357798167</v>
      </c>
      <c r="Q41" s="27">
        <f>N41/P41</f>
        <v>384.30285714285714</v>
      </c>
      <c r="R41" s="5">
        <f>P41*3.39</f>
        <v>272.13302752293578</v>
      </c>
      <c r="S41" s="5">
        <f>R41/J41</f>
        <v>145.52568316734525</v>
      </c>
      <c r="T41" t="s">
        <v>26</v>
      </c>
      <c r="U41" s="31" t="s">
        <v>40</v>
      </c>
      <c r="V41" s="31" t="s">
        <v>49</v>
      </c>
    </row>
    <row r="42" spans="1:24">
      <c r="A42" s="33">
        <v>44343</v>
      </c>
      <c r="B42" t="s">
        <v>50</v>
      </c>
      <c r="C42">
        <v>98240</v>
      </c>
      <c r="D42" t="s">
        <v>24</v>
      </c>
      <c r="E42" t="s">
        <v>25</v>
      </c>
      <c r="J42">
        <f>I42-F42</f>
        <v>0</v>
      </c>
      <c r="K42" s="16">
        <v>4.79</v>
      </c>
      <c r="M42">
        <v>677226</v>
      </c>
      <c r="N42">
        <v>19870</v>
      </c>
      <c r="O42">
        <v>135</v>
      </c>
      <c r="P42" s="28">
        <f>O42/1.308</f>
        <v>103.21100917431193</v>
      </c>
      <c r="Q42" s="27">
        <f>N42/P42</f>
        <v>192.51822222222222</v>
      </c>
      <c r="R42" s="5">
        <f>P42*3.39</f>
        <v>349.88532110091745</v>
      </c>
      <c r="S42" s="5" t="e">
        <f>R42/J42</f>
        <v>#DIV/0!</v>
      </c>
      <c r="T42" t="s">
        <v>26</v>
      </c>
    </row>
    <row r="43" spans="1:24">
      <c r="A43" s="33">
        <v>44343</v>
      </c>
      <c r="B43" t="s">
        <v>39</v>
      </c>
      <c r="C43">
        <v>98290</v>
      </c>
      <c r="D43" t="s">
        <v>24</v>
      </c>
      <c r="E43" t="s">
        <v>25</v>
      </c>
      <c r="F43">
        <v>8.0500000000000007</v>
      </c>
      <c r="G43">
        <v>1.1000000000000001</v>
      </c>
      <c r="H43">
        <v>0.26</v>
      </c>
      <c r="I43">
        <v>10.199999999999999</v>
      </c>
      <c r="J43">
        <f>I43-F43</f>
        <v>2.1499999999999986</v>
      </c>
      <c r="K43" s="16">
        <v>5.79</v>
      </c>
      <c r="M43">
        <v>676597</v>
      </c>
      <c r="N43">
        <v>23140</v>
      </c>
      <c r="O43">
        <v>144</v>
      </c>
      <c r="P43" s="28">
        <f>O43/1.308</f>
        <v>110.09174311926606</v>
      </c>
      <c r="Q43" s="27">
        <f>N43/P43</f>
        <v>210.18833333333333</v>
      </c>
      <c r="R43" s="5">
        <f>P43*3.39</f>
        <v>373.21100917431193</v>
      </c>
      <c r="S43" s="5">
        <f>R43/J43</f>
        <v>173.58651589502892</v>
      </c>
      <c r="T43" t="s">
        <v>26</v>
      </c>
    </row>
    <row r="44" spans="1:24">
      <c r="A44" s="33">
        <v>44343</v>
      </c>
      <c r="B44" t="s">
        <v>48</v>
      </c>
      <c r="C44">
        <v>98239</v>
      </c>
      <c r="D44" t="s">
        <v>24</v>
      </c>
      <c r="E44" t="s">
        <v>25</v>
      </c>
      <c r="F44">
        <v>9.2100000000000009</v>
      </c>
      <c r="G44">
        <v>0.61</v>
      </c>
      <c r="H44">
        <v>0.34</v>
      </c>
      <c r="I44">
        <v>13.48</v>
      </c>
      <c r="J44">
        <f>I44-F44</f>
        <v>4.2699999999999996</v>
      </c>
      <c r="K44" s="16">
        <v>6.79</v>
      </c>
      <c r="M44">
        <v>642735</v>
      </c>
      <c r="N44">
        <v>21460</v>
      </c>
      <c r="O44">
        <v>144</v>
      </c>
      <c r="P44" s="28">
        <f>O44/1.308</f>
        <v>110.09174311926606</v>
      </c>
      <c r="Q44" s="27">
        <f>N44/P44</f>
        <v>194.92833333333334</v>
      </c>
      <c r="R44" s="5">
        <f>P44*3.39</f>
        <v>373.21100917431193</v>
      </c>
      <c r="S44" s="5">
        <f>R44/J44</f>
        <v>87.403046645037932</v>
      </c>
      <c r="T44" t="s">
        <v>26</v>
      </c>
    </row>
    <row r="45" spans="1:24">
      <c r="A45" s="33">
        <v>44344</v>
      </c>
      <c r="B45" t="s">
        <v>42</v>
      </c>
      <c r="C45">
        <v>98382</v>
      </c>
      <c r="D45" t="s">
        <v>24</v>
      </c>
      <c r="E45" t="s">
        <v>25</v>
      </c>
      <c r="F45">
        <v>8.27</v>
      </c>
      <c r="G45">
        <v>1.85</v>
      </c>
      <c r="H45">
        <v>0.34</v>
      </c>
      <c r="I45">
        <v>11.5</v>
      </c>
      <c r="J45">
        <f>I45-F45</f>
        <v>3.2300000000000004</v>
      </c>
      <c r="K45" s="16">
        <v>2.79</v>
      </c>
      <c r="M45">
        <v>667791</v>
      </c>
      <c r="N45">
        <v>29760</v>
      </c>
      <c r="O45">
        <v>110</v>
      </c>
      <c r="P45" s="28">
        <f>O45/1.308</f>
        <v>84.097859327217122</v>
      </c>
      <c r="Q45" s="27">
        <f>N45/P45</f>
        <v>353.87345454545454</v>
      </c>
      <c r="R45" s="5">
        <f>P45*3.39</f>
        <v>285.09174311926603</v>
      </c>
      <c r="S45" s="5">
        <f>R45/J45</f>
        <v>88.263697560144266</v>
      </c>
      <c r="T45" t="s">
        <v>26</v>
      </c>
    </row>
    <row r="46" spans="1:24">
      <c r="A46" s="33">
        <v>44344</v>
      </c>
      <c r="B46" t="s">
        <v>43</v>
      </c>
      <c r="C46">
        <v>98384</v>
      </c>
      <c r="D46" t="s">
        <v>24</v>
      </c>
      <c r="E46" t="s">
        <v>25</v>
      </c>
      <c r="J46">
        <f>I46-F46</f>
        <v>0</v>
      </c>
      <c r="K46" s="16">
        <v>2.79</v>
      </c>
      <c r="M46">
        <v>675369</v>
      </c>
      <c r="N46">
        <v>20790</v>
      </c>
      <c r="O46">
        <v>120</v>
      </c>
      <c r="P46" s="28">
        <f>O46/1.308</f>
        <v>91.743119266055047</v>
      </c>
      <c r="Q46" s="27">
        <f>N46/P46</f>
        <v>226.61099999999999</v>
      </c>
      <c r="R46" s="5">
        <f>P46*3.39</f>
        <v>311.00917431192664</v>
      </c>
      <c r="S46" s="5" t="e">
        <f>R46/J46</f>
        <v>#DIV/0!</v>
      </c>
      <c r="T46" t="s">
        <v>26</v>
      </c>
    </row>
    <row r="47" spans="1:24">
      <c r="A47" s="33">
        <v>44344</v>
      </c>
      <c r="B47" t="s">
        <v>51</v>
      </c>
      <c r="C47">
        <v>98414</v>
      </c>
      <c r="D47" t="s">
        <v>24</v>
      </c>
      <c r="E47" t="s">
        <v>25</v>
      </c>
      <c r="J47">
        <f>I47-F47</f>
        <v>0</v>
      </c>
      <c r="K47" s="16">
        <v>3.79</v>
      </c>
      <c r="M47">
        <v>677417</v>
      </c>
      <c r="N47">
        <v>34160</v>
      </c>
      <c r="O47">
        <v>104</v>
      </c>
      <c r="P47" s="28">
        <f>O47/1.308</f>
        <v>79.510703363914374</v>
      </c>
      <c r="Q47" s="27">
        <f>N47/P47</f>
        <v>429.62769230769231</v>
      </c>
      <c r="R47" s="5">
        <f>P47*3.39</f>
        <v>269.54128440366975</v>
      </c>
      <c r="S47" s="5" t="e">
        <f>R47/J47</f>
        <v>#DIV/0!</v>
      </c>
      <c r="T47" t="s">
        <v>26</v>
      </c>
    </row>
    <row r="48" spans="1:24">
      <c r="A48" s="33">
        <v>44344</v>
      </c>
      <c r="B48" t="s">
        <v>39</v>
      </c>
      <c r="C48">
        <v>98383</v>
      </c>
      <c r="D48" t="s">
        <v>24</v>
      </c>
      <c r="E48" t="s">
        <v>25</v>
      </c>
      <c r="J48">
        <f>I48-F48</f>
        <v>0</v>
      </c>
      <c r="K48" s="16">
        <v>9.7899999999999991</v>
      </c>
      <c r="M48">
        <v>676599</v>
      </c>
      <c r="N48">
        <v>22360</v>
      </c>
      <c r="O48">
        <v>104</v>
      </c>
      <c r="P48" s="28">
        <f>O48/1.308</f>
        <v>79.510703363914374</v>
      </c>
      <c r="Q48" s="27">
        <f>N48/P48</f>
        <v>281.21999999999997</v>
      </c>
      <c r="R48" s="5">
        <f>P48*3.39</f>
        <v>269.54128440366975</v>
      </c>
      <c r="S48" s="5" t="e">
        <f>R48/J48</f>
        <v>#DIV/0!</v>
      </c>
      <c r="T48" t="s">
        <v>26</v>
      </c>
    </row>
    <row r="49" spans="1:20">
      <c r="A49" s="33">
        <v>44344</v>
      </c>
      <c r="B49" t="s">
        <v>52</v>
      </c>
      <c r="C49">
        <v>98441</v>
      </c>
      <c r="D49" t="s">
        <v>24</v>
      </c>
      <c r="E49" t="s">
        <v>25</v>
      </c>
      <c r="J49">
        <f>I49-F49</f>
        <v>0</v>
      </c>
      <c r="K49" s="16">
        <v>10.79</v>
      </c>
      <c r="M49">
        <v>668105</v>
      </c>
      <c r="N49">
        <v>30370</v>
      </c>
      <c r="O49">
        <v>104</v>
      </c>
      <c r="P49" s="28">
        <f>O49/1.308</f>
        <v>79.510703363914374</v>
      </c>
      <c r="Q49" s="27">
        <f>N49/P49</f>
        <v>381.96115384615382</v>
      </c>
      <c r="R49" s="5">
        <f>P49*3.39</f>
        <v>269.54128440366975</v>
      </c>
      <c r="S49" s="5" t="e">
        <f>R49/J49</f>
        <v>#DIV/0!</v>
      </c>
      <c r="T49" t="s">
        <v>26</v>
      </c>
    </row>
    <row r="50" spans="1:20">
      <c r="A50" s="33">
        <v>44344</v>
      </c>
      <c r="B50" t="s">
        <v>52</v>
      </c>
      <c r="C50">
        <v>98415</v>
      </c>
      <c r="D50" t="s">
        <v>24</v>
      </c>
      <c r="E50" t="s">
        <v>25</v>
      </c>
      <c r="J50">
        <f>I50-F50</f>
        <v>0</v>
      </c>
      <c r="K50" s="16">
        <v>11.79</v>
      </c>
      <c r="M50">
        <v>668104</v>
      </c>
      <c r="N50">
        <v>30500</v>
      </c>
      <c r="O50">
        <v>88</v>
      </c>
      <c r="P50" s="28">
        <f>O50/1.308</f>
        <v>67.278287461773701</v>
      </c>
      <c r="Q50" s="27">
        <f>N50/P50</f>
        <v>453.34090909090907</v>
      </c>
      <c r="R50" s="5">
        <f>P50*3.39</f>
        <v>228.07339449541286</v>
      </c>
      <c r="S50" s="5" t="e">
        <f>R50/J50</f>
        <v>#DIV/0!</v>
      </c>
      <c r="T50" t="s">
        <v>26</v>
      </c>
    </row>
    <row r="51" spans="1:20">
      <c r="A51" s="33">
        <v>44347</v>
      </c>
      <c r="B51" t="s">
        <v>53</v>
      </c>
      <c r="C51">
        <v>98601</v>
      </c>
      <c r="D51" t="s">
        <v>24</v>
      </c>
      <c r="E51" t="s">
        <v>25</v>
      </c>
      <c r="J51">
        <f>I51-F51</f>
        <v>0</v>
      </c>
      <c r="K51" s="16">
        <v>7.79</v>
      </c>
      <c r="M51">
        <v>673702</v>
      </c>
      <c r="N51">
        <v>37990</v>
      </c>
      <c r="O51">
        <v>112</v>
      </c>
      <c r="P51" s="28">
        <f>O51/1.308</f>
        <v>85.62691131498471</v>
      </c>
      <c r="Q51" s="27">
        <f>N51/P51</f>
        <v>443.66892857142858</v>
      </c>
      <c r="R51" s="5">
        <f>P51*3.39</f>
        <v>290.2752293577982</v>
      </c>
      <c r="S51" s="5" t="e">
        <f>R51/J51</f>
        <v>#DIV/0!</v>
      </c>
      <c r="T51" t="s">
        <v>26</v>
      </c>
    </row>
    <row r="52" spans="1:20">
      <c r="A52" s="33">
        <v>44347</v>
      </c>
      <c r="B52" t="s">
        <v>53</v>
      </c>
      <c r="C52">
        <v>98600</v>
      </c>
      <c r="D52" t="s">
        <v>24</v>
      </c>
      <c r="E52" t="s">
        <v>25</v>
      </c>
      <c r="J52">
        <f>I52-F52</f>
        <v>0</v>
      </c>
      <c r="K52" s="16">
        <v>8.7899999999999991</v>
      </c>
      <c r="M52">
        <v>673703</v>
      </c>
      <c r="N52">
        <v>29400</v>
      </c>
      <c r="O52">
        <v>112</v>
      </c>
      <c r="P52" s="28">
        <f>O52/1.308</f>
        <v>85.62691131498471</v>
      </c>
      <c r="Q52" s="27">
        <f>N52/P52</f>
        <v>343.35</v>
      </c>
      <c r="R52" s="5">
        <f>P52*3.39</f>
        <v>290.2752293577982</v>
      </c>
      <c r="S52" s="5" t="e">
        <f>R52/J52</f>
        <v>#DIV/0!</v>
      </c>
      <c r="T52" t="s">
        <v>26</v>
      </c>
    </row>
    <row r="53" spans="1:20">
      <c r="A53" s="33"/>
      <c r="J53">
        <f>I53-F53</f>
        <v>0</v>
      </c>
      <c r="K53" s="16">
        <v>12.79</v>
      </c>
      <c r="P53" s="28">
        <f>O53/1.308</f>
        <v>0</v>
      </c>
      <c r="Q53" s="27" t="e">
        <f>N53/P53</f>
        <v>#DIV/0!</v>
      </c>
      <c r="R53" s="5">
        <f>P53*3.39</f>
        <v>0</v>
      </c>
      <c r="S53" s="5" t="e">
        <f>R53/J53</f>
        <v>#DIV/0!</v>
      </c>
      <c r="T53" t="s">
        <v>26</v>
      </c>
    </row>
    <row r="54" spans="1:20">
      <c r="A54" s="33"/>
      <c r="J54">
        <f>I54-F54</f>
        <v>0</v>
      </c>
      <c r="K54" s="16">
        <v>13.79</v>
      </c>
      <c r="P54" s="28">
        <f>O54/1.308</f>
        <v>0</v>
      </c>
      <c r="Q54" s="27" t="e">
        <f>N54/P54</f>
        <v>#DIV/0!</v>
      </c>
      <c r="R54" s="5">
        <f>P54*3.39</f>
        <v>0</v>
      </c>
      <c r="S54" s="5" t="e">
        <f>R54/J54</f>
        <v>#DIV/0!</v>
      </c>
      <c r="T54" t="s">
        <v>26</v>
      </c>
    </row>
    <row r="55" spans="1:20">
      <c r="A55" s="33"/>
      <c r="J55">
        <f>I55-F55</f>
        <v>0</v>
      </c>
      <c r="K55" s="16">
        <v>14.79</v>
      </c>
      <c r="P55" s="28">
        <f>O55/1.308</f>
        <v>0</v>
      </c>
      <c r="Q55" s="27" t="e">
        <f>N55/P55</f>
        <v>#DIV/0!</v>
      </c>
      <c r="R55" s="5">
        <f>P55*3.39</f>
        <v>0</v>
      </c>
      <c r="S55" s="5" t="e">
        <f>R55/J55</f>
        <v>#DIV/0!</v>
      </c>
      <c r="T55" t="s">
        <v>26</v>
      </c>
    </row>
    <row r="56" spans="1:20">
      <c r="A56" s="33"/>
      <c r="J56">
        <f>I56-F56</f>
        <v>0</v>
      </c>
      <c r="K56" s="16">
        <v>15.79</v>
      </c>
      <c r="P56" s="28">
        <f>O56/1.308</f>
        <v>0</v>
      </c>
      <c r="Q56" s="27" t="e">
        <f>N56/P56</f>
        <v>#DIV/0!</v>
      </c>
      <c r="R56" s="5">
        <f>P56*3.39</f>
        <v>0</v>
      </c>
      <c r="S56" s="5" t="e">
        <f>R56/J56</f>
        <v>#DIV/0!</v>
      </c>
      <c r="T56" t="s">
        <v>26</v>
      </c>
    </row>
    <row r="57" spans="1:20">
      <c r="A57" s="33"/>
      <c r="J57">
        <f>I57-F57</f>
        <v>0</v>
      </c>
      <c r="K57" s="16">
        <v>16.79</v>
      </c>
      <c r="P57" s="28">
        <f>O57/1.308</f>
        <v>0</v>
      </c>
      <c r="Q57" s="27" t="e">
        <f>N57/P57</f>
        <v>#DIV/0!</v>
      </c>
      <c r="R57" s="5">
        <f>P57*3.39</f>
        <v>0</v>
      </c>
      <c r="S57" s="5" t="e">
        <f>R57/J57</f>
        <v>#DIV/0!</v>
      </c>
      <c r="T57" t="s">
        <v>26</v>
      </c>
    </row>
    <row r="58" spans="1:20">
      <c r="A58" s="33"/>
      <c r="J58">
        <f>I58-F58</f>
        <v>0</v>
      </c>
      <c r="K58" s="16">
        <v>17.79</v>
      </c>
      <c r="P58" s="28">
        <f>O58/1.308</f>
        <v>0</v>
      </c>
      <c r="Q58" s="27" t="e">
        <f>N58/P58</f>
        <v>#DIV/0!</v>
      </c>
      <c r="R58" s="5">
        <f>P58*3.39</f>
        <v>0</v>
      </c>
      <c r="S58" s="5" t="e">
        <f>R58/J58</f>
        <v>#DIV/0!</v>
      </c>
      <c r="T58" t="s">
        <v>26</v>
      </c>
    </row>
    <row r="59" spans="1:20">
      <c r="A59" s="33"/>
      <c r="J59">
        <f>I59-F59</f>
        <v>0</v>
      </c>
      <c r="K59" s="16">
        <v>18.79</v>
      </c>
      <c r="P59" s="28">
        <f>O59/1.308</f>
        <v>0</v>
      </c>
      <c r="Q59" s="27" t="e">
        <f>N59/P59</f>
        <v>#DIV/0!</v>
      </c>
      <c r="R59" s="5">
        <f>P59*3.39</f>
        <v>0</v>
      </c>
      <c r="S59" s="5" t="e">
        <f>R59/J59</f>
        <v>#DIV/0!</v>
      </c>
      <c r="T59" t="s">
        <v>26</v>
      </c>
    </row>
    <row r="60" spans="1:20">
      <c r="A60" s="33"/>
      <c r="J60">
        <f>I60-F60</f>
        <v>0</v>
      </c>
      <c r="K60" s="16">
        <v>19.79</v>
      </c>
      <c r="P60" s="28">
        <f>O60/1.308</f>
        <v>0</v>
      </c>
      <c r="Q60" s="27" t="e">
        <f>N60/P60</f>
        <v>#DIV/0!</v>
      </c>
      <c r="R60" s="5">
        <f>P60*3.39</f>
        <v>0</v>
      </c>
      <c r="S60" s="5" t="e">
        <f>R60/J60</f>
        <v>#DIV/0!</v>
      </c>
      <c r="T60" t="s">
        <v>26</v>
      </c>
    </row>
    <row r="61" spans="1:20">
      <c r="A61" s="33"/>
      <c r="J61">
        <f>I61-F61</f>
        <v>0</v>
      </c>
      <c r="K61" s="16">
        <v>20.79</v>
      </c>
      <c r="P61" s="28">
        <f>O61/1.308</f>
        <v>0</v>
      </c>
      <c r="Q61" s="27" t="e">
        <f>N61/P61</f>
        <v>#DIV/0!</v>
      </c>
      <c r="R61" s="5">
        <f>P61*3.39</f>
        <v>0</v>
      </c>
      <c r="S61" s="5" t="e">
        <f>R61/J61</f>
        <v>#DIV/0!</v>
      </c>
      <c r="T61" t="s">
        <v>26</v>
      </c>
    </row>
    <row r="62" spans="1:20">
      <c r="A62" s="33"/>
      <c r="J62">
        <f>I62-F62</f>
        <v>0</v>
      </c>
      <c r="K62" s="16">
        <v>21.79</v>
      </c>
      <c r="P62" s="28">
        <f>O62/1.308</f>
        <v>0</v>
      </c>
      <c r="Q62" s="27" t="e">
        <f>N62/P62</f>
        <v>#DIV/0!</v>
      </c>
      <c r="R62" s="5">
        <f>P62*3.39</f>
        <v>0</v>
      </c>
      <c r="S62" s="5" t="e">
        <f>R62/J62</f>
        <v>#DIV/0!</v>
      </c>
      <c r="T62" t="s">
        <v>26</v>
      </c>
    </row>
    <row r="63" spans="1:20">
      <c r="A63" s="33"/>
      <c r="J63">
        <f>I63-F63</f>
        <v>0</v>
      </c>
      <c r="K63" s="16">
        <v>22.79</v>
      </c>
      <c r="P63" s="28">
        <f>O63/1.308</f>
        <v>0</v>
      </c>
      <c r="Q63" s="27" t="e">
        <f>N63/P63</f>
        <v>#DIV/0!</v>
      </c>
      <c r="R63" s="5">
        <f>P63*3.39</f>
        <v>0</v>
      </c>
      <c r="S63" s="5" t="e">
        <f>R63/J63</f>
        <v>#DIV/0!</v>
      </c>
      <c r="T63" t="s">
        <v>26</v>
      </c>
    </row>
    <row r="64" spans="1:20">
      <c r="A64" s="33"/>
      <c r="J64">
        <f>I64-F64</f>
        <v>0</v>
      </c>
      <c r="K64" s="16">
        <v>23.79</v>
      </c>
      <c r="P64" s="28">
        <f>O64/1.308</f>
        <v>0</v>
      </c>
      <c r="Q64" s="27" t="e">
        <f>N64/P64</f>
        <v>#DIV/0!</v>
      </c>
      <c r="R64" s="5">
        <f>P64*3.39</f>
        <v>0</v>
      </c>
      <c r="S64" s="5" t="e">
        <f>R64/J64</f>
        <v>#DIV/0!</v>
      </c>
      <c r="T64" t="s">
        <v>26</v>
      </c>
    </row>
    <row r="65" spans="1:20">
      <c r="A65" s="33"/>
      <c r="J65">
        <f>I65-F65</f>
        <v>0</v>
      </c>
      <c r="K65" s="16">
        <v>24.79</v>
      </c>
      <c r="P65" s="28">
        <f>O65/1.308</f>
        <v>0</v>
      </c>
      <c r="Q65" s="27" t="e">
        <f>N65/P65</f>
        <v>#DIV/0!</v>
      </c>
      <c r="R65" s="5">
        <f>P65*3.39</f>
        <v>0</v>
      </c>
      <c r="S65" s="5" t="e">
        <f>R65/J65</f>
        <v>#DIV/0!</v>
      </c>
      <c r="T65" t="s">
        <v>26</v>
      </c>
    </row>
    <row r="66" spans="1:20">
      <c r="A66" s="33"/>
      <c r="J66">
        <f>I66-F66</f>
        <v>0</v>
      </c>
      <c r="K66" s="16">
        <v>25.79</v>
      </c>
      <c r="P66" s="28">
        <f>O66/1.308</f>
        <v>0</v>
      </c>
      <c r="Q66" s="27" t="e">
        <f>N66/P66</f>
        <v>#DIV/0!</v>
      </c>
      <c r="R66" s="5">
        <f>P66*3.39</f>
        <v>0</v>
      </c>
      <c r="S66" s="5" t="e">
        <f>R66/J66</f>
        <v>#DIV/0!</v>
      </c>
      <c r="T66" t="s">
        <v>26</v>
      </c>
    </row>
    <row r="67" spans="1:20">
      <c r="A67" s="33"/>
      <c r="J67">
        <f>I67-F67</f>
        <v>0</v>
      </c>
      <c r="K67" s="16">
        <v>26.79</v>
      </c>
      <c r="P67" s="28">
        <f>O67/1.308</f>
        <v>0</v>
      </c>
      <c r="Q67" s="27" t="e">
        <f>N67/P67</f>
        <v>#DIV/0!</v>
      </c>
      <c r="R67" s="5">
        <f>P67*3.39</f>
        <v>0</v>
      </c>
      <c r="S67" s="5" t="e">
        <f>R67/J67</f>
        <v>#DIV/0!</v>
      </c>
      <c r="T67" t="s">
        <v>26</v>
      </c>
    </row>
    <row r="68" spans="1:20">
      <c r="A68" s="33"/>
      <c r="J68">
        <f>I68-F68</f>
        <v>0</v>
      </c>
      <c r="K68" s="16">
        <v>27.79</v>
      </c>
      <c r="P68" s="28">
        <f>O68/1.308</f>
        <v>0</v>
      </c>
      <c r="Q68" s="27" t="e">
        <f>N68/P68</f>
        <v>#DIV/0!</v>
      </c>
      <c r="R68" s="5">
        <f>P68*3.39</f>
        <v>0</v>
      </c>
      <c r="S68" s="5" t="e">
        <f>R68/J68</f>
        <v>#DIV/0!</v>
      </c>
      <c r="T68" t="s">
        <v>26</v>
      </c>
    </row>
    <row r="69" spans="1:20">
      <c r="A69" s="33"/>
      <c r="J69">
        <f>I69-F69</f>
        <v>0</v>
      </c>
      <c r="K69" s="16">
        <v>28.79</v>
      </c>
      <c r="P69" s="28">
        <f>O69/1.308</f>
        <v>0</v>
      </c>
      <c r="Q69" s="27" t="e">
        <f>N69/P69</f>
        <v>#DIV/0!</v>
      </c>
      <c r="R69" s="5">
        <f>P69*3.39</f>
        <v>0</v>
      </c>
      <c r="S69" s="5" t="e">
        <f>R69/J69</f>
        <v>#DIV/0!</v>
      </c>
      <c r="T69" t="s">
        <v>26</v>
      </c>
    </row>
    <row r="70" spans="1:20">
      <c r="A70" s="33"/>
      <c r="J70">
        <f>I70-F70</f>
        <v>0</v>
      </c>
      <c r="K70" s="16">
        <v>29.79</v>
      </c>
      <c r="P70" s="28">
        <f>O70/1.308</f>
        <v>0</v>
      </c>
      <c r="Q70" s="27" t="e">
        <f>N70/P70</f>
        <v>#DIV/0!</v>
      </c>
      <c r="R70" s="5">
        <f>P70*3.39</f>
        <v>0</v>
      </c>
      <c r="S70" s="5" t="e">
        <f>R70/J70</f>
        <v>#DIV/0!</v>
      </c>
      <c r="T70" t="s">
        <v>26</v>
      </c>
    </row>
    <row r="71" spans="1:20">
      <c r="A71" s="33"/>
      <c r="J71">
        <f>I71-F71</f>
        <v>0</v>
      </c>
      <c r="K71" s="16">
        <v>30.79</v>
      </c>
      <c r="P71" s="28">
        <f>O71/1.308</f>
        <v>0</v>
      </c>
      <c r="Q71" s="27" t="e">
        <f>N71/P71</f>
        <v>#DIV/0!</v>
      </c>
      <c r="R71" s="5">
        <f>P71*3.39</f>
        <v>0</v>
      </c>
      <c r="S71" s="5" t="e">
        <f>R71/J71</f>
        <v>#DIV/0!</v>
      </c>
      <c r="T71" t="s">
        <v>26</v>
      </c>
    </row>
    <row r="72" spans="1:20">
      <c r="A72" s="33"/>
      <c r="J72">
        <f>I72-F72</f>
        <v>0</v>
      </c>
      <c r="K72" s="16">
        <v>31.79</v>
      </c>
      <c r="P72" s="28">
        <f>O72/1.308</f>
        <v>0</v>
      </c>
      <c r="Q72" s="27" t="e">
        <f>N72/P72</f>
        <v>#DIV/0!</v>
      </c>
      <c r="R72" s="5">
        <f>P72*3.39</f>
        <v>0</v>
      </c>
      <c r="S72" s="5" t="e">
        <f>R72/J72</f>
        <v>#DIV/0!</v>
      </c>
      <c r="T72" t="s">
        <v>26</v>
      </c>
    </row>
    <row r="73" spans="1:20">
      <c r="A73" s="33"/>
      <c r="J73">
        <f>I73-F73</f>
        <v>0</v>
      </c>
      <c r="K73" s="16">
        <v>32.79</v>
      </c>
      <c r="P73" s="28">
        <f>O73/1.308</f>
        <v>0</v>
      </c>
      <c r="Q73" s="27" t="e">
        <f>N73/P73</f>
        <v>#DIV/0!</v>
      </c>
      <c r="R73" s="5">
        <f>P73*3.39</f>
        <v>0</v>
      </c>
      <c r="S73" s="5" t="e">
        <f>R73/J73</f>
        <v>#DIV/0!</v>
      </c>
      <c r="T73" t="s">
        <v>26</v>
      </c>
    </row>
    <row r="74" spans="1:20">
      <c r="A74" s="33"/>
      <c r="J74">
        <f>I74-F74</f>
        <v>0</v>
      </c>
      <c r="K74" s="16">
        <v>33.79</v>
      </c>
      <c r="P74" s="28">
        <f>O74/1.308</f>
        <v>0</v>
      </c>
      <c r="Q74" s="27" t="e">
        <f>N74/P74</f>
        <v>#DIV/0!</v>
      </c>
      <c r="R74" s="5">
        <f>P74*3.39</f>
        <v>0</v>
      </c>
      <c r="S74" s="5" t="e">
        <f>R74/J74</f>
        <v>#DIV/0!</v>
      </c>
      <c r="T74" t="s">
        <v>26</v>
      </c>
    </row>
    <row r="75" spans="1:20">
      <c r="A75" s="33"/>
      <c r="J75">
        <f>I75-F75</f>
        <v>0</v>
      </c>
      <c r="K75" s="16">
        <v>34.79</v>
      </c>
      <c r="P75" s="28">
        <f>O75/1.308</f>
        <v>0</v>
      </c>
      <c r="Q75" s="27" t="e">
        <f>N75/P75</f>
        <v>#DIV/0!</v>
      </c>
      <c r="R75" s="5">
        <f>P75*3.39</f>
        <v>0</v>
      </c>
      <c r="S75" s="5" t="e">
        <f>R75/J75</f>
        <v>#DIV/0!</v>
      </c>
      <c r="T75" t="s">
        <v>26</v>
      </c>
    </row>
    <row r="76" spans="1:20">
      <c r="A76" s="33"/>
      <c r="J76">
        <f>I76-F76</f>
        <v>0</v>
      </c>
      <c r="K76" s="16">
        <v>35.79</v>
      </c>
      <c r="P76" s="28">
        <f>O76/1.308</f>
        <v>0</v>
      </c>
      <c r="Q76" s="27" t="e">
        <f>N76/P76</f>
        <v>#DIV/0!</v>
      </c>
      <c r="R76" s="5">
        <f>P76*3.39</f>
        <v>0</v>
      </c>
      <c r="S76" s="5" t="e">
        <f>R76/J76</f>
        <v>#DIV/0!</v>
      </c>
      <c r="T76" t="s">
        <v>26</v>
      </c>
    </row>
    <row r="77" spans="1:20">
      <c r="A77" s="33"/>
      <c r="J77">
        <f>I77-F77</f>
        <v>0</v>
      </c>
      <c r="K77" s="16">
        <v>36.79</v>
      </c>
      <c r="P77" s="28">
        <f>O77/1.308</f>
        <v>0</v>
      </c>
      <c r="Q77" s="27" t="e">
        <f>N77/P77</f>
        <v>#DIV/0!</v>
      </c>
      <c r="R77" s="5">
        <f>P77*3.39</f>
        <v>0</v>
      </c>
      <c r="S77" s="5" t="e">
        <f>R77/J77</f>
        <v>#DIV/0!</v>
      </c>
      <c r="T77" t="s">
        <v>26</v>
      </c>
    </row>
    <row r="78" spans="1:20">
      <c r="A78" s="33"/>
      <c r="J78">
        <f>I78-F78</f>
        <v>0</v>
      </c>
      <c r="K78" s="16">
        <v>37.79</v>
      </c>
      <c r="P78" s="28">
        <f>O78/1.308</f>
        <v>0</v>
      </c>
      <c r="Q78" s="27" t="e">
        <f>N78/P78</f>
        <v>#DIV/0!</v>
      </c>
      <c r="R78" s="5">
        <f>P78*3.39</f>
        <v>0</v>
      </c>
      <c r="S78" s="5" t="e">
        <f>R78/J78</f>
        <v>#DIV/0!</v>
      </c>
      <c r="T78" t="s">
        <v>26</v>
      </c>
    </row>
    <row r="79" spans="1:20">
      <c r="A79" s="33"/>
      <c r="J79">
        <f>I79-F79</f>
        <v>0</v>
      </c>
      <c r="K79" s="16">
        <v>38.79</v>
      </c>
      <c r="P79" s="28">
        <f>O79/1.308</f>
        <v>0</v>
      </c>
      <c r="Q79" s="27" t="e">
        <f>N79/P79</f>
        <v>#DIV/0!</v>
      </c>
      <c r="R79" s="5">
        <f>P79*3.39</f>
        <v>0</v>
      </c>
      <c r="S79" s="5" t="e">
        <f>R79/J79</f>
        <v>#DIV/0!</v>
      </c>
      <c r="T79" t="s">
        <v>26</v>
      </c>
    </row>
  </sheetData>
  <autoFilter ref="A1:W43" xr:uid="{E4730D7F-ECF1-4E9A-A8FE-6CA37A6C8D86}">
    <sortState xmlns:xlrd2="http://schemas.microsoft.com/office/spreadsheetml/2017/richdata2" ref="A2:W79">
      <sortCondition ref="A2:A79"/>
    </sortState>
  </autoFilter>
  <hyperlinks>
    <hyperlink ref="U27" r:id="rId1" xr:uid="{4F0FCC57-2413-42A4-8604-E1A8DBA8E2C4}"/>
    <hyperlink ref="U18" r:id="rId2" xr:uid="{38D99FD2-8DC2-4A75-B692-3C4EA55F1C6F}"/>
    <hyperlink ref="V18" r:id="rId3" xr:uid="{29B3E638-EB50-4960-AEFB-8471D879823E}"/>
    <hyperlink ref="W18" r:id="rId4" xr:uid="{7ABFB39C-C2DE-40A4-A48F-BD068BDCF43A}"/>
    <hyperlink ref="U29" r:id="rId5" xr:uid="{474BE66C-2582-466E-8518-740D91EC1570}"/>
    <hyperlink ref="U30" r:id="rId6" xr:uid="{AD6A7A45-85F6-4056-8010-A71EB7083C6E}"/>
    <hyperlink ref="U28" r:id="rId7" xr:uid="{7FE0C05A-7749-489D-8D10-418D878F8EE5}"/>
    <hyperlink ref="U35" r:id="rId8" xr:uid="{D61F90F8-6678-4802-B3F2-D9F7BEB3F8E2}"/>
    <hyperlink ref="V41" r:id="rId9" xr:uid="{14D1C1F4-D174-4D27-B4D6-23AC347BFACE}"/>
    <hyperlink ref="U41" r:id="rId10" xr:uid="{555F5F20-7A36-4324-8C1A-34F01E2EA601}"/>
  </hyperlinks>
  <pageMargins left="0.7" right="0.7" top="0.75" bottom="0.75" header="0.3" footer="0.3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1B3F-ACA7-4498-B3D1-F90AA7D63875}">
  <dimension ref="A1:W45"/>
  <sheetViews>
    <sheetView tabSelected="1" workbookViewId="0">
      <selection activeCell="P26" sqref="P26"/>
    </sheetView>
  </sheetViews>
  <sheetFormatPr defaultRowHeight="15"/>
  <cols>
    <col min="1" max="1" width="13.42578125" customWidth="1"/>
    <col min="4" max="4" width="17.140625" customWidth="1"/>
    <col min="5" max="5" width="15.5703125" customWidth="1"/>
    <col min="10" max="10" width="12.140625" customWidth="1"/>
    <col min="20" max="20" width="12.85546875" customWidth="1"/>
    <col min="21" max="21" width="18.28515625" customWidth="1"/>
    <col min="22" max="22" width="24.42578125" customWidth="1"/>
    <col min="23" max="23" width="20.425781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54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4" t="s">
        <v>20</v>
      </c>
      <c r="V1" s="3" t="s">
        <v>21</v>
      </c>
      <c r="W1" s="3" t="s">
        <v>22</v>
      </c>
    </row>
    <row r="2" spans="1:23">
      <c r="A2" s="24">
        <v>44319</v>
      </c>
      <c r="B2" s="25" t="s">
        <v>28</v>
      </c>
      <c r="C2" s="25">
        <v>95360</v>
      </c>
      <c r="D2" s="25" t="s">
        <v>24</v>
      </c>
      <c r="E2" s="25" t="s">
        <v>55</v>
      </c>
      <c r="F2" s="25">
        <v>7.56</v>
      </c>
      <c r="G2" s="25">
        <v>0.43</v>
      </c>
      <c r="H2" s="25">
        <v>0.22</v>
      </c>
      <c r="I2" s="25">
        <v>10.42</v>
      </c>
      <c r="J2" s="25">
        <v>2.86</v>
      </c>
      <c r="K2" s="25">
        <v>2.2599999999999998</v>
      </c>
      <c r="L2" s="25">
        <v>0.6</v>
      </c>
      <c r="M2" s="25">
        <v>676783</v>
      </c>
      <c r="N2" s="25">
        <v>12700</v>
      </c>
      <c r="O2" s="25">
        <v>120</v>
      </c>
      <c r="P2" s="30">
        <f>O2/1.308</f>
        <v>91.743119266055047</v>
      </c>
      <c r="Q2" s="29">
        <f>N2/P2</f>
        <v>138.43</v>
      </c>
      <c r="R2" s="26">
        <f>P2*4.99</f>
        <v>457.79816513761472</v>
      </c>
      <c r="S2" s="26">
        <f>R2/J2</f>
        <v>160.06928850965551</v>
      </c>
      <c r="T2" s="22" t="s">
        <v>56</v>
      </c>
    </row>
    <row r="3" spans="1:23">
      <c r="A3" s="24">
        <v>44319</v>
      </c>
      <c r="B3" s="25" t="s">
        <v>28</v>
      </c>
      <c r="C3" s="25">
        <v>95362</v>
      </c>
      <c r="D3" s="25" t="s">
        <v>24</v>
      </c>
      <c r="E3" s="25" t="s">
        <v>55</v>
      </c>
      <c r="F3" s="37">
        <v>11.29</v>
      </c>
      <c r="G3" s="37">
        <v>0.78</v>
      </c>
      <c r="H3" s="37">
        <v>0.77</v>
      </c>
      <c r="I3" s="37">
        <v>13.22</v>
      </c>
      <c r="J3" s="37">
        <v>1.93</v>
      </c>
      <c r="K3" s="25">
        <v>2.2599999999999998</v>
      </c>
      <c r="L3" s="25"/>
      <c r="M3" s="25">
        <v>676784</v>
      </c>
      <c r="N3" s="25">
        <v>14600</v>
      </c>
      <c r="O3" s="25">
        <v>120</v>
      </c>
      <c r="P3" s="30">
        <f>O3/1.308</f>
        <v>91.743119266055047</v>
      </c>
      <c r="Q3" s="29">
        <f>N3/P3</f>
        <v>159.13999999999999</v>
      </c>
      <c r="R3" s="26">
        <f>P3*4.99</f>
        <v>457.79816513761472</v>
      </c>
      <c r="S3" s="26">
        <f>R3/J3</f>
        <v>237.20112183296101</v>
      </c>
      <c r="T3" s="22" t="s">
        <v>56</v>
      </c>
    </row>
    <row r="4" spans="1:23">
      <c r="A4" s="24">
        <v>44326</v>
      </c>
      <c r="B4" s="25" t="s">
        <v>33</v>
      </c>
      <c r="C4" s="25">
        <v>96116</v>
      </c>
      <c r="D4" s="25" t="s">
        <v>24</v>
      </c>
      <c r="E4" s="25" t="s">
        <v>55</v>
      </c>
      <c r="F4" s="25">
        <v>7.66</v>
      </c>
      <c r="G4" s="25">
        <v>0.5</v>
      </c>
      <c r="H4" s="25">
        <v>0.35</v>
      </c>
      <c r="I4" s="25">
        <v>10.050000000000001</v>
      </c>
      <c r="J4" s="25">
        <v>2.39</v>
      </c>
      <c r="K4" s="25">
        <v>2.2599999999999998</v>
      </c>
      <c r="L4" s="25">
        <v>2.39</v>
      </c>
      <c r="M4" s="25">
        <v>676799</v>
      </c>
      <c r="N4" s="25">
        <v>17100</v>
      </c>
      <c r="O4" s="25">
        <v>130</v>
      </c>
      <c r="P4" s="30">
        <f>O4/1.308</f>
        <v>99.388379204892956</v>
      </c>
      <c r="Q4" s="29">
        <f>N4/P4</f>
        <v>172.05230769230772</v>
      </c>
      <c r="R4" s="26">
        <f>P4*4.99</f>
        <v>495.94801223241586</v>
      </c>
      <c r="S4" s="26">
        <f>R4/J4</f>
        <v>207.50962854912797</v>
      </c>
      <c r="T4" s="22" t="s">
        <v>56</v>
      </c>
      <c r="U4" s="31" t="s">
        <v>57</v>
      </c>
      <c r="V4" s="31" t="s">
        <v>58</v>
      </c>
      <c r="W4" s="31" t="s">
        <v>59</v>
      </c>
    </row>
    <row r="5" spans="1:23">
      <c r="A5" s="24">
        <v>44326</v>
      </c>
      <c r="B5" s="25" t="s">
        <v>33</v>
      </c>
      <c r="C5" s="25">
        <v>96117</v>
      </c>
      <c r="D5" s="25" t="s">
        <v>24</v>
      </c>
      <c r="E5" s="25" t="s">
        <v>55</v>
      </c>
      <c r="F5" s="25">
        <v>10.050000000000001</v>
      </c>
      <c r="G5" s="25">
        <v>0.73</v>
      </c>
      <c r="H5" s="25">
        <v>0.46</v>
      </c>
      <c r="I5" s="25">
        <v>12.77</v>
      </c>
      <c r="J5" s="25">
        <v>2.72</v>
      </c>
      <c r="K5" s="25">
        <v>2.2599999999999998</v>
      </c>
      <c r="L5" s="25">
        <v>2.72</v>
      </c>
      <c r="M5" s="25">
        <v>676800</v>
      </c>
      <c r="N5" s="25">
        <v>16890</v>
      </c>
      <c r="O5" s="25">
        <v>140</v>
      </c>
      <c r="P5" s="30">
        <f>O5/1.308</f>
        <v>107.03363914373088</v>
      </c>
      <c r="Q5" s="29">
        <f>N5/P5</f>
        <v>157.80085714285715</v>
      </c>
      <c r="R5" s="26">
        <f>P5*4.99</f>
        <v>534.09785932721707</v>
      </c>
      <c r="S5" s="26">
        <f>R5/J5</f>
        <v>196.3595071055945</v>
      </c>
      <c r="T5" s="22" t="s">
        <v>56</v>
      </c>
    </row>
    <row r="6" spans="1:23">
      <c r="A6" s="24">
        <v>44327</v>
      </c>
      <c r="B6" s="25" t="s">
        <v>33</v>
      </c>
      <c r="C6" s="25">
        <v>96266</v>
      </c>
      <c r="D6" s="25" t="s">
        <v>24</v>
      </c>
      <c r="E6" s="25" t="s">
        <v>55</v>
      </c>
      <c r="F6" s="37">
        <v>10.26</v>
      </c>
      <c r="G6" s="37"/>
      <c r="H6" s="37"/>
      <c r="I6" s="37"/>
      <c r="J6" s="37">
        <v>2.9</v>
      </c>
      <c r="K6" s="25">
        <v>2.2599999999999998</v>
      </c>
      <c r="L6" s="25">
        <v>-10.26</v>
      </c>
      <c r="M6" s="25">
        <v>676553</v>
      </c>
      <c r="N6" s="25">
        <v>17290</v>
      </c>
      <c r="O6" s="25">
        <v>135</v>
      </c>
      <c r="P6" s="30">
        <f>O6/1.308</f>
        <v>103.21100917431193</v>
      </c>
      <c r="Q6" s="29">
        <f>N6/P6</f>
        <v>167.52088888888889</v>
      </c>
      <c r="R6" s="26">
        <f>P6*4.99</f>
        <v>515.02293577981652</v>
      </c>
      <c r="S6" s="26">
        <f>R6/J6</f>
        <v>177.59411578614365</v>
      </c>
      <c r="T6" s="22" t="s">
        <v>56</v>
      </c>
    </row>
    <row r="7" spans="1:23">
      <c r="A7" s="24">
        <v>44327</v>
      </c>
      <c r="B7" s="25" t="s">
        <v>33</v>
      </c>
      <c r="C7" s="25">
        <v>96356</v>
      </c>
      <c r="D7" s="25" t="s">
        <v>24</v>
      </c>
      <c r="E7" s="25" t="s">
        <v>55</v>
      </c>
      <c r="F7" s="25">
        <v>14.02</v>
      </c>
      <c r="G7" s="25">
        <v>0.24</v>
      </c>
      <c r="H7" s="25">
        <v>15.14</v>
      </c>
      <c r="I7" s="25">
        <v>15.3</v>
      </c>
      <c r="J7" s="25">
        <v>1.28</v>
      </c>
      <c r="K7" s="25">
        <v>2.2599999999999998</v>
      </c>
      <c r="L7" s="25">
        <v>1.28</v>
      </c>
      <c r="M7" s="25">
        <v>676554</v>
      </c>
      <c r="N7" s="25">
        <v>16680</v>
      </c>
      <c r="O7" s="25">
        <v>120</v>
      </c>
      <c r="P7" s="30">
        <f>O7/1.308</f>
        <v>91.743119266055047</v>
      </c>
      <c r="Q7" s="29">
        <f>N7/P7</f>
        <v>181.81200000000001</v>
      </c>
      <c r="R7" s="26">
        <f>P7*4.99</f>
        <v>457.79816513761472</v>
      </c>
      <c r="S7" s="26">
        <f>R7/J7</f>
        <v>357.65481651376149</v>
      </c>
      <c r="T7" s="22" t="s">
        <v>56</v>
      </c>
    </row>
    <row r="8" spans="1:23">
      <c r="A8" s="24">
        <v>44327</v>
      </c>
      <c r="B8" s="25" t="s">
        <v>33</v>
      </c>
      <c r="C8" s="25">
        <v>96265</v>
      </c>
      <c r="D8" s="25" t="s">
        <v>24</v>
      </c>
      <c r="E8" s="25" t="s">
        <v>55</v>
      </c>
      <c r="F8" s="25">
        <v>6.55</v>
      </c>
      <c r="G8" s="25">
        <v>0.6</v>
      </c>
      <c r="H8" s="25">
        <v>0.21</v>
      </c>
      <c r="I8" s="25">
        <v>10.26</v>
      </c>
      <c r="J8" s="25">
        <v>3.71</v>
      </c>
      <c r="K8" s="25">
        <v>2.2599999999999998</v>
      </c>
      <c r="L8" s="25">
        <v>3.71</v>
      </c>
      <c r="M8" s="25">
        <v>676552</v>
      </c>
      <c r="N8" s="25">
        <v>24040</v>
      </c>
      <c r="O8" s="25">
        <v>90</v>
      </c>
      <c r="P8" s="30">
        <f>O8/1.308</f>
        <v>68.807339449541288</v>
      </c>
      <c r="Q8" s="29">
        <f>N8/P8</f>
        <v>349.38133333333332</v>
      </c>
      <c r="R8" s="26">
        <f>P8*4.99</f>
        <v>343.34862385321105</v>
      </c>
      <c r="S8" s="26">
        <f>R8/J8</f>
        <v>92.546798882267126</v>
      </c>
      <c r="T8" s="22" t="s">
        <v>56</v>
      </c>
    </row>
    <row r="9" spans="1:23">
      <c r="A9" s="24">
        <v>44328</v>
      </c>
      <c r="B9" s="25" t="s">
        <v>29</v>
      </c>
      <c r="C9" s="25">
        <v>96432</v>
      </c>
      <c r="D9" s="25" t="s">
        <v>24</v>
      </c>
      <c r="E9" s="25" t="s">
        <v>55</v>
      </c>
      <c r="F9" s="25">
        <v>9.33</v>
      </c>
      <c r="G9" s="25">
        <v>0.57999999999999996</v>
      </c>
      <c r="H9" s="25">
        <v>0.23</v>
      </c>
      <c r="I9" s="25">
        <v>11.53</v>
      </c>
      <c r="J9" s="25">
        <v>2.2000000000000002</v>
      </c>
      <c r="K9" s="25">
        <v>2.2599999999999998</v>
      </c>
      <c r="L9" s="25">
        <v>2.2000000000000002</v>
      </c>
      <c r="M9" s="25">
        <v>642570</v>
      </c>
      <c r="N9" s="25">
        <v>16890</v>
      </c>
      <c r="O9" s="25">
        <v>135</v>
      </c>
      <c r="P9" s="30">
        <f>O9/1.308</f>
        <v>103.21100917431193</v>
      </c>
      <c r="Q9" s="29">
        <f>N9/P9</f>
        <v>163.64533333333333</v>
      </c>
      <c r="R9" s="26">
        <f>P9*4.99</f>
        <v>515.02293577981652</v>
      </c>
      <c r="S9" s="26">
        <f>R9/J9</f>
        <v>234.10133444537112</v>
      </c>
      <c r="T9" s="22" t="s">
        <v>56</v>
      </c>
    </row>
    <row r="10" spans="1:23">
      <c r="A10" s="24">
        <v>44328</v>
      </c>
      <c r="B10" s="25" t="s">
        <v>29</v>
      </c>
      <c r="C10" s="25">
        <v>96497</v>
      </c>
      <c r="D10" s="25" t="s">
        <v>24</v>
      </c>
      <c r="E10" s="25" t="s">
        <v>55</v>
      </c>
      <c r="F10" s="25">
        <v>7.15</v>
      </c>
      <c r="G10" s="25">
        <v>0.73</v>
      </c>
      <c r="H10" s="25">
        <v>0.18</v>
      </c>
      <c r="I10" s="25">
        <v>9.33</v>
      </c>
      <c r="J10" s="25">
        <v>2.1800000000000002</v>
      </c>
      <c r="K10" s="25">
        <v>2.2599999999999998</v>
      </c>
      <c r="L10" s="25">
        <v>2.1800000000000002</v>
      </c>
      <c r="M10" s="25">
        <v>642572</v>
      </c>
      <c r="N10" s="25">
        <v>17070</v>
      </c>
      <c r="O10" s="25">
        <v>135</v>
      </c>
      <c r="P10" s="30">
        <f>O10/1.308</f>
        <v>103.21100917431193</v>
      </c>
      <c r="Q10" s="29">
        <f>N10/P10</f>
        <v>165.38933333333333</v>
      </c>
      <c r="R10" s="26">
        <f>P10*4.99</f>
        <v>515.02293577981652</v>
      </c>
      <c r="S10" s="26">
        <f>R10/J10</f>
        <v>236.24905311000757</v>
      </c>
      <c r="T10" s="22" t="s">
        <v>56</v>
      </c>
    </row>
    <row r="11" spans="1:23">
      <c r="A11" s="24">
        <v>44329</v>
      </c>
      <c r="B11" s="25" t="s">
        <v>33</v>
      </c>
      <c r="C11" s="25">
        <v>96627</v>
      </c>
      <c r="D11" s="25" t="s">
        <v>24</v>
      </c>
      <c r="E11" s="25" t="s">
        <v>55</v>
      </c>
      <c r="F11" s="25">
        <v>9.76</v>
      </c>
      <c r="G11" s="25">
        <v>0.51</v>
      </c>
      <c r="H11" s="25">
        <v>0.45</v>
      </c>
      <c r="I11" s="25">
        <v>12.58</v>
      </c>
      <c r="J11" s="25">
        <v>2.82</v>
      </c>
      <c r="K11" s="25">
        <v>2.2599999999999998</v>
      </c>
      <c r="L11" s="25">
        <v>2.82</v>
      </c>
      <c r="M11" s="25">
        <v>676558</v>
      </c>
      <c r="N11" s="25">
        <v>16550</v>
      </c>
      <c r="O11" s="25">
        <v>135</v>
      </c>
      <c r="P11" s="30">
        <f>O11/1.308</f>
        <v>103.21100917431193</v>
      </c>
      <c r="Q11" s="29">
        <f>N11/P11</f>
        <v>160.35111111111112</v>
      </c>
      <c r="R11" s="26">
        <f>P11*4.99</f>
        <v>515.02293577981652</v>
      </c>
      <c r="S11" s="26">
        <f>R11/J11</f>
        <v>182.6322467304314</v>
      </c>
      <c r="T11" s="22" t="s">
        <v>56</v>
      </c>
    </row>
    <row r="12" spans="1:23">
      <c r="A12" s="24">
        <v>44330</v>
      </c>
      <c r="B12" s="25" t="s">
        <v>33</v>
      </c>
      <c r="C12" s="25">
        <v>96809</v>
      </c>
      <c r="D12" s="25" t="s">
        <v>24</v>
      </c>
      <c r="E12" s="25" t="s">
        <v>55</v>
      </c>
      <c r="F12" s="25">
        <v>9.3000000000000007</v>
      </c>
      <c r="G12" s="25">
        <v>1.2</v>
      </c>
      <c r="H12" s="25">
        <v>0.23</v>
      </c>
      <c r="I12" s="25">
        <v>12.33</v>
      </c>
      <c r="J12" s="25">
        <v>3.03</v>
      </c>
      <c r="K12" s="25">
        <v>2.2599999999999998</v>
      </c>
      <c r="L12" s="25">
        <v>3.03</v>
      </c>
      <c r="M12" s="25">
        <v>676560</v>
      </c>
      <c r="N12" s="25">
        <v>16840</v>
      </c>
      <c r="O12" s="25">
        <v>135</v>
      </c>
      <c r="P12" s="30">
        <f>O12/1.308</f>
        <v>103.21100917431193</v>
      </c>
      <c r="Q12" s="29">
        <f>N12/P12</f>
        <v>163.16088888888888</v>
      </c>
      <c r="R12" s="26">
        <f>P12*4.99</f>
        <v>515.02293577981652</v>
      </c>
      <c r="S12" s="26">
        <f>R12/J12</f>
        <v>169.97456626396587</v>
      </c>
      <c r="T12" s="22" t="s">
        <v>56</v>
      </c>
    </row>
    <row r="13" spans="1:23">
      <c r="A13" s="15">
        <v>44333</v>
      </c>
      <c r="B13" s="16" t="s">
        <v>33</v>
      </c>
      <c r="C13" s="16">
        <v>96968</v>
      </c>
      <c r="D13" s="16" t="s">
        <v>24</v>
      </c>
      <c r="E13" s="16" t="s">
        <v>55</v>
      </c>
      <c r="F13" s="16">
        <v>6.38</v>
      </c>
      <c r="G13" s="16">
        <v>0.86</v>
      </c>
      <c r="H13" s="16">
        <v>0.25</v>
      </c>
      <c r="I13" s="16">
        <v>9.7100000000000009</v>
      </c>
      <c r="J13" s="16">
        <v>3.33</v>
      </c>
      <c r="K13" s="16">
        <v>2.2599999999999998</v>
      </c>
      <c r="L13" s="16">
        <v>3.33</v>
      </c>
      <c r="M13" s="16">
        <v>676564</v>
      </c>
      <c r="N13" s="16">
        <v>17680</v>
      </c>
      <c r="O13" s="16">
        <v>135</v>
      </c>
      <c r="P13" s="28">
        <f>O13/1.308</f>
        <v>103.21100917431193</v>
      </c>
      <c r="Q13" s="27">
        <f>N13/P13</f>
        <v>171.29955555555557</v>
      </c>
      <c r="R13" s="14">
        <f>P13*4.99</f>
        <v>515.02293577981652</v>
      </c>
      <c r="S13" s="14">
        <f>R13/J13</f>
        <v>154.66154227622118</v>
      </c>
      <c r="T13" t="s">
        <v>56</v>
      </c>
    </row>
    <row r="14" spans="1:23">
      <c r="A14" s="15">
        <v>44333</v>
      </c>
      <c r="B14" s="16" t="s">
        <v>33</v>
      </c>
      <c r="C14" s="16">
        <v>96969</v>
      </c>
      <c r="D14" s="16" t="s">
        <v>24</v>
      </c>
      <c r="E14" s="16" t="s">
        <v>55</v>
      </c>
      <c r="F14" s="16">
        <v>9.7100000000000009</v>
      </c>
      <c r="G14" s="16">
        <v>0.66</v>
      </c>
      <c r="H14" s="16">
        <v>0.25</v>
      </c>
      <c r="I14" s="16">
        <v>12.15</v>
      </c>
      <c r="J14" s="16">
        <v>2.44</v>
      </c>
      <c r="K14" s="16">
        <v>2.79</v>
      </c>
      <c r="L14" s="16">
        <v>2.44</v>
      </c>
      <c r="M14" s="16">
        <v>676563</v>
      </c>
      <c r="N14">
        <v>16780</v>
      </c>
      <c r="O14">
        <v>135</v>
      </c>
      <c r="P14" s="28">
        <f>O14/1.308</f>
        <v>103.21100917431193</v>
      </c>
      <c r="Q14" s="27">
        <f>N14/P14</f>
        <v>162.57955555555554</v>
      </c>
      <c r="R14" s="14">
        <f>P14*4.99</f>
        <v>515.02293577981652</v>
      </c>
      <c r="S14" s="14">
        <f>R14/J14</f>
        <v>211.07497368025267</v>
      </c>
      <c r="T14" t="s">
        <v>56</v>
      </c>
    </row>
    <row r="15" spans="1:23">
      <c r="A15" s="15">
        <v>44334</v>
      </c>
      <c r="B15" s="16" t="s">
        <v>60</v>
      </c>
      <c r="C15" s="16">
        <v>97126</v>
      </c>
      <c r="D15" s="16" t="s">
        <v>24</v>
      </c>
      <c r="E15" s="16" t="s">
        <v>55</v>
      </c>
      <c r="F15" s="16">
        <v>6.55</v>
      </c>
      <c r="G15" s="16">
        <v>1.48</v>
      </c>
      <c r="H15" s="16">
        <v>0.34</v>
      </c>
      <c r="I15" s="16">
        <v>9.9499999999999993</v>
      </c>
      <c r="J15" s="16">
        <v>3.4</v>
      </c>
      <c r="K15" s="16">
        <v>2.2599999999999998</v>
      </c>
      <c r="L15" s="16">
        <v>3.4</v>
      </c>
      <c r="M15" s="16">
        <v>676567</v>
      </c>
      <c r="N15" s="16">
        <v>18810</v>
      </c>
      <c r="O15" s="16">
        <v>135</v>
      </c>
      <c r="P15" s="28">
        <f>O15/1.308</f>
        <v>103.21100917431193</v>
      </c>
      <c r="Q15" s="27">
        <f>N15/P15</f>
        <v>182.24799999999999</v>
      </c>
      <c r="R15" s="14">
        <f>P15*4.99</f>
        <v>515.02293577981652</v>
      </c>
      <c r="S15" s="14">
        <f>R15/J15</f>
        <v>151.47733405288722</v>
      </c>
      <c r="T15" t="s">
        <v>56</v>
      </c>
      <c r="U15" s="32" t="s">
        <v>40</v>
      </c>
      <c r="V15" s="32" t="s">
        <v>61</v>
      </c>
    </row>
    <row r="16" spans="1:23">
      <c r="A16" s="15">
        <v>44334</v>
      </c>
      <c r="B16" s="16" t="s">
        <v>60</v>
      </c>
      <c r="C16" s="16">
        <v>97125</v>
      </c>
      <c r="D16" s="16" t="s">
        <v>24</v>
      </c>
      <c r="E16" s="16" t="s">
        <v>55</v>
      </c>
      <c r="F16">
        <v>9.9499999999999993</v>
      </c>
      <c r="G16">
        <v>0.74</v>
      </c>
      <c r="H16">
        <v>0.36</v>
      </c>
      <c r="I16">
        <v>12.76</v>
      </c>
      <c r="J16">
        <f>I16-F16</f>
        <v>2.8100000000000005</v>
      </c>
      <c r="K16" s="16">
        <v>2.2599999999999998</v>
      </c>
      <c r="L16">
        <f>J16-K16</f>
        <v>0.55000000000000071</v>
      </c>
      <c r="M16" s="16">
        <v>676566</v>
      </c>
      <c r="N16" s="16">
        <v>16930</v>
      </c>
      <c r="O16" s="16">
        <v>135</v>
      </c>
      <c r="P16" s="28">
        <f>O16/1.308</f>
        <v>103.21100917431193</v>
      </c>
      <c r="Q16" s="27">
        <f>N16/P16</f>
        <v>164.03288888888889</v>
      </c>
      <c r="R16" s="14">
        <f>P16*4.99</f>
        <v>515.02293577981652</v>
      </c>
      <c r="S16" s="14">
        <f>R16/J16</f>
        <v>183.28218355153609</v>
      </c>
      <c r="T16" t="s">
        <v>56</v>
      </c>
      <c r="U16" s="32" t="s">
        <v>40</v>
      </c>
      <c r="V16" s="32" t="s">
        <v>62</v>
      </c>
    </row>
    <row r="17" spans="1:21">
      <c r="A17" s="15">
        <v>44335</v>
      </c>
      <c r="B17" t="s">
        <v>39</v>
      </c>
      <c r="C17">
        <v>97350</v>
      </c>
      <c r="D17" s="16" t="s">
        <v>24</v>
      </c>
      <c r="E17" s="16" t="s">
        <v>55</v>
      </c>
      <c r="F17">
        <v>10.83</v>
      </c>
      <c r="G17">
        <v>0.63</v>
      </c>
      <c r="H17">
        <v>0.68</v>
      </c>
      <c r="I17">
        <v>13.11</v>
      </c>
      <c r="J17">
        <f>I17-F17</f>
        <v>2.2799999999999994</v>
      </c>
      <c r="K17" s="16">
        <v>2.2599999999999998</v>
      </c>
      <c r="M17">
        <v>676585</v>
      </c>
      <c r="N17">
        <v>16300</v>
      </c>
      <c r="O17">
        <v>125</v>
      </c>
      <c r="P17" s="28">
        <f>O17/1.308</f>
        <v>95.565749235474001</v>
      </c>
      <c r="Q17" s="27">
        <f>N17/P17</f>
        <v>170.56319999999999</v>
      </c>
      <c r="R17" s="14">
        <f>P17*4.99</f>
        <v>476.87308868501526</v>
      </c>
      <c r="S17" s="14">
        <f t="shared" ref="S17:S20" si="0">R17/J17</f>
        <v>209.15486345834009</v>
      </c>
      <c r="T17" t="s">
        <v>56</v>
      </c>
      <c r="U17" s="31" t="s">
        <v>40</v>
      </c>
    </row>
    <row r="18" spans="1:21">
      <c r="A18" s="38">
        <v>44335</v>
      </c>
      <c r="B18" s="34" t="s">
        <v>42</v>
      </c>
      <c r="C18" s="34">
        <v>97125</v>
      </c>
      <c r="D18" s="34" t="s">
        <v>24</v>
      </c>
      <c r="E18" s="34" t="s">
        <v>55</v>
      </c>
      <c r="F18">
        <v>7.96</v>
      </c>
      <c r="G18">
        <v>1.8</v>
      </c>
      <c r="H18">
        <v>0.4</v>
      </c>
      <c r="I18">
        <v>10.46</v>
      </c>
      <c r="J18">
        <f>I18-F18</f>
        <v>2.5000000000000009</v>
      </c>
      <c r="K18" s="16">
        <v>3.3</v>
      </c>
      <c r="M18">
        <v>667785</v>
      </c>
      <c r="N18">
        <v>31120</v>
      </c>
      <c r="O18">
        <v>90</v>
      </c>
      <c r="P18" s="28">
        <f>O18/1.308</f>
        <v>68.807339449541288</v>
      </c>
      <c r="Q18" s="27">
        <f t="shared" ref="Q18:Q19" si="1">N18/P18</f>
        <v>452.27733333333333</v>
      </c>
      <c r="R18" s="14">
        <f>P18*4.99</f>
        <v>343.34862385321105</v>
      </c>
      <c r="S18" s="14">
        <f t="shared" si="0"/>
        <v>137.33944954128438</v>
      </c>
    </row>
    <row r="19" spans="1:21">
      <c r="A19" s="15">
        <v>44336</v>
      </c>
      <c r="B19" t="s">
        <v>39</v>
      </c>
      <c r="C19">
        <v>97435</v>
      </c>
      <c r="D19" s="16" t="s">
        <v>24</v>
      </c>
      <c r="E19" s="16" t="s">
        <v>55</v>
      </c>
      <c r="F19">
        <v>11.85</v>
      </c>
      <c r="G19">
        <v>0.92</v>
      </c>
      <c r="H19">
        <v>0.25</v>
      </c>
      <c r="I19">
        <v>13.62</v>
      </c>
      <c r="J19">
        <f>I19-F19</f>
        <v>1.7699999999999996</v>
      </c>
      <c r="K19" s="16">
        <v>2.2599999999999998</v>
      </c>
      <c r="M19">
        <v>676588</v>
      </c>
      <c r="N19">
        <v>17430</v>
      </c>
      <c r="O19">
        <v>144</v>
      </c>
      <c r="P19" s="28">
        <f>O19/1.308</f>
        <v>110.09174311926606</v>
      </c>
      <c r="Q19" s="27">
        <f t="shared" si="1"/>
        <v>158.32249999999999</v>
      </c>
      <c r="R19" s="14">
        <f>P19*4.99</f>
        <v>549.35779816513764</v>
      </c>
      <c r="S19" s="14">
        <f t="shared" si="0"/>
        <v>310.37163738143374</v>
      </c>
      <c r="T19" t="s">
        <v>56</v>
      </c>
      <c r="U19" s="31" t="s">
        <v>40</v>
      </c>
    </row>
    <row r="20" spans="1:21">
      <c r="A20" s="15">
        <v>44336</v>
      </c>
      <c r="B20" t="s">
        <v>44</v>
      </c>
      <c r="C20">
        <v>97436</v>
      </c>
      <c r="D20" s="16" t="s">
        <v>24</v>
      </c>
      <c r="E20" s="16" t="s">
        <v>55</v>
      </c>
      <c r="F20">
        <v>7.12</v>
      </c>
      <c r="G20">
        <v>0.9</v>
      </c>
      <c r="H20">
        <v>0.25</v>
      </c>
      <c r="I20">
        <v>9.44</v>
      </c>
      <c r="J20">
        <f>I20-F20</f>
        <v>2.3199999999999994</v>
      </c>
      <c r="K20" s="16">
        <v>2.2599999999999998</v>
      </c>
      <c r="M20">
        <v>676569</v>
      </c>
      <c r="N20">
        <v>16730</v>
      </c>
      <c r="O20">
        <v>144</v>
      </c>
      <c r="P20" s="28">
        <f>O20/1.308</f>
        <v>110.09174311926606</v>
      </c>
      <c r="Q20" s="27">
        <f>N20/P20</f>
        <v>151.96416666666667</v>
      </c>
      <c r="R20" s="14">
        <f>P20*4.99</f>
        <v>549.35779816513764</v>
      </c>
      <c r="S20" s="14">
        <f t="shared" si="0"/>
        <v>236.79215438152491</v>
      </c>
      <c r="T20" t="s">
        <v>56</v>
      </c>
    </row>
    <row r="21" spans="1:21">
      <c r="A21" s="15">
        <v>44341</v>
      </c>
      <c r="B21" t="s">
        <v>63</v>
      </c>
      <c r="C21">
        <v>97832</v>
      </c>
      <c r="D21" s="16" t="s">
        <v>24</v>
      </c>
      <c r="E21" s="16" t="s">
        <v>55</v>
      </c>
      <c r="F21">
        <v>10.49</v>
      </c>
      <c r="G21">
        <v>0.62</v>
      </c>
      <c r="H21">
        <v>0.22</v>
      </c>
      <c r="I21">
        <v>11.97</v>
      </c>
      <c r="J21">
        <f>I21-F21</f>
        <v>1.4800000000000004</v>
      </c>
      <c r="K21" s="16">
        <v>2.2599999999999998</v>
      </c>
      <c r="M21">
        <v>642730</v>
      </c>
      <c r="N21">
        <v>19700</v>
      </c>
      <c r="O21">
        <v>125</v>
      </c>
      <c r="P21" s="28">
        <f>O21/1.308</f>
        <v>95.565749235474001</v>
      </c>
      <c r="Q21" s="27">
        <f>N21/P21</f>
        <v>206.14080000000001</v>
      </c>
      <c r="R21" s="14">
        <f>P21*4.99</f>
        <v>476.87308868501526</v>
      </c>
      <c r="S21" s="14">
        <f>R21/J21</f>
        <v>322.21154640879399</v>
      </c>
      <c r="T21" t="s">
        <v>56</v>
      </c>
    </row>
    <row r="22" spans="1:21">
      <c r="A22" s="15">
        <v>44342</v>
      </c>
      <c r="B22" t="s">
        <v>48</v>
      </c>
      <c r="C22">
        <v>98051</v>
      </c>
      <c r="D22" s="16" t="s">
        <v>24</v>
      </c>
      <c r="E22" s="16" t="s">
        <v>55</v>
      </c>
      <c r="J22">
        <f>I22-F22</f>
        <v>0</v>
      </c>
      <c r="K22" s="16">
        <v>2.2599999999999998</v>
      </c>
      <c r="M22">
        <v>642732</v>
      </c>
      <c r="N22">
        <v>20130</v>
      </c>
      <c r="O22">
        <v>135</v>
      </c>
      <c r="P22" s="28">
        <f>O22/1.308</f>
        <v>103.21100917431193</v>
      </c>
      <c r="Q22" s="27">
        <f>N22/P22</f>
        <v>195.03733333333332</v>
      </c>
      <c r="R22" s="14">
        <f>P22*4.99</f>
        <v>515.02293577981652</v>
      </c>
      <c r="S22" s="14" t="e">
        <f>R22/J22</f>
        <v>#DIV/0!</v>
      </c>
      <c r="T22" t="s">
        <v>56</v>
      </c>
    </row>
    <row r="23" spans="1:21">
      <c r="A23" s="15">
        <v>44342</v>
      </c>
      <c r="B23" t="s">
        <v>48</v>
      </c>
      <c r="C23">
        <v>98138</v>
      </c>
      <c r="D23" s="16" t="s">
        <v>24</v>
      </c>
      <c r="E23" s="16" t="s">
        <v>55</v>
      </c>
      <c r="J23">
        <f>I23-F23</f>
        <v>0</v>
      </c>
      <c r="K23" s="16">
        <v>2.2599999999999998</v>
      </c>
      <c r="M23">
        <v>642733</v>
      </c>
      <c r="N23">
        <v>19700</v>
      </c>
      <c r="O23">
        <v>135</v>
      </c>
      <c r="P23" s="28">
        <f>O23/1.308</f>
        <v>103.21100917431193</v>
      </c>
      <c r="Q23" s="27">
        <f>N23/P23</f>
        <v>190.87111111111111</v>
      </c>
      <c r="R23" s="14">
        <f>P23*4.99</f>
        <v>515.02293577981652</v>
      </c>
      <c r="S23" s="14" t="e">
        <f>R23/J23</f>
        <v>#DIV/0!</v>
      </c>
      <c r="T23" t="s">
        <v>56</v>
      </c>
    </row>
    <row r="24" spans="1:21">
      <c r="A24" s="15">
        <v>44344</v>
      </c>
      <c r="B24" t="s">
        <v>48</v>
      </c>
      <c r="C24">
        <v>98391</v>
      </c>
      <c r="K24" s="16">
        <v>2.2599999999999998</v>
      </c>
      <c r="M24">
        <v>642740</v>
      </c>
      <c r="O24">
        <v>120</v>
      </c>
      <c r="P24" s="28">
        <f>O24/1.308</f>
        <v>91.743119266055047</v>
      </c>
      <c r="Q24" s="27">
        <f>N24/P24</f>
        <v>0</v>
      </c>
      <c r="R24" s="14">
        <f>P24*4.99</f>
        <v>457.79816513761472</v>
      </c>
      <c r="S24" s="14" t="e">
        <f>R24/J24</f>
        <v>#DIV/0!</v>
      </c>
      <c r="T24" t="s">
        <v>56</v>
      </c>
    </row>
    <row r="25" spans="1:21">
      <c r="A25" s="15">
        <v>44344</v>
      </c>
      <c r="B25" t="s">
        <v>48</v>
      </c>
      <c r="C25">
        <v>98390</v>
      </c>
      <c r="K25" s="16">
        <v>2.2599999999999998</v>
      </c>
      <c r="M25">
        <v>642739</v>
      </c>
      <c r="O25">
        <v>120</v>
      </c>
      <c r="P25" s="28">
        <f>O25/1.308</f>
        <v>91.743119266055047</v>
      </c>
      <c r="Q25" s="27">
        <f>N25/P25</f>
        <v>0</v>
      </c>
      <c r="R25" s="14">
        <f>P25*4.99</f>
        <v>457.79816513761472</v>
      </c>
      <c r="S25" s="14" t="e">
        <f>R25/J25</f>
        <v>#DIV/0!</v>
      </c>
      <c r="T25" t="s">
        <v>56</v>
      </c>
    </row>
    <row r="26" spans="1:21">
      <c r="A26" s="15">
        <v>44344</v>
      </c>
      <c r="B26" t="s">
        <v>48</v>
      </c>
      <c r="C26">
        <v>98246</v>
      </c>
      <c r="K26" s="16">
        <v>2.2599999999999998</v>
      </c>
      <c r="M26">
        <v>642737</v>
      </c>
      <c r="O26">
        <v>128</v>
      </c>
      <c r="P26" s="28">
        <f>O26/1.308</f>
        <v>97.859327217125383</v>
      </c>
      <c r="Q26" s="27">
        <f>N26/P26</f>
        <v>0</v>
      </c>
      <c r="R26" s="14">
        <f>P26*4.99</f>
        <v>488.31804281345569</v>
      </c>
      <c r="S26" s="14" t="e">
        <f>R26/J26</f>
        <v>#DIV/0!</v>
      </c>
      <c r="T26" t="s">
        <v>56</v>
      </c>
    </row>
    <row r="27" spans="1:21">
      <c r="A27" s="15"/>
      <c r="K27" s="16">
        <v>2.2599999999999998</v>
      </c>
      <c r="P27" s="28">
        <f>O27/1.308</f>
        <v>0</v>
      </c>
      <c r="Q27" s="27" t="e">
        <f>N27/P27</f>
        <v>#DIV/0!</v>
      </c>
      <c r="R27" s="14">
        <f>P27*4.99</f>
        <v>0</v>
      </c>
      <c r="S27" s="14" t="e">
        <f>R27/J27</f>
        <v>#DIV/0!</v>
      </c>
      <c r="T27" t="s">
        <v>56</v>
      </c>
    </row>
    <row r="28" spans="1:21">
      <c r="A28" s="15"/>
      <c r="K28" s="16">
        <v>2.2599999999999998</v>
      </c>
      <c r="P28" s="28">
        <f>O28/1.308</f>
        <v>0</v>
      </c>
      <c r="Q28" s="27" t="e">
        <f>N28/P28</f>
        <v>#DIV/0!</v>
      </c>
      <c r="R28" s="14">
        <f>P28*4.99</f>
        <v>0</v>
      </c>
      <c r="S28" s="14" t="e">
        <f>R28/J28</f>
        <v>#DIV/0!</v>
      </c>
      <c r="T28" t="s">
        <v>56</v>
      </c>
    </row>
    <row r="29" spans="1:21">
      <c r="A29" s="15"/>
      <c r="K29" s="16">
        <v>2.2599999999999998</v>
      </c>
      <c r="P29" s="28">
        <f>O29/1.308</f>
        <v>0</v>
      </c>
      <c r="Q29" s="27" t="e">
        <f>N29/P29</f>
        <v>#DIV/0!</v>
      </c>
      <c r="R29" s="14">
        <f>P29*4.99</f>
        <v>0</v>
      </c>
      <c r="S29" s="14" t="e">
        <f>R29/J29</f>
        <v>#DIV/0!</v>
      </c>
      <c r="T29" t="s">
        <v>56</v>
      </c>
    </row>
    <row r="30" spans="1:21">
      <c r="A30" s="15"/>
      <c r="K30" s="16">
        <v>2.2599999999999998</v>
      </c>
      <c r="P30" s="28">
        <f>O30/1.308</f>
        <v>0</v>
      </c>
      <c r="Q30" s="27" t="e">
        <f>N30/P30</f>
        <v>#DIV/0!</v>
      </c>
      <c r="R30" s="14">
        <f>P30*4.99</f>
        <v>0</v>
      </c>
      <c r="S30" s="14" t="e">
        <f>R30/J30</f>
        <v>#DIV/0!</v>
      </c>
      <c r="T30" t="s">
        <v>56</v>
      </c>
    </row>
    <row r="31" spans="1:21">
      <c r="A31" s="15"/>
      <c r="K31" s="16">
        <v>2.2599999999999998</v>
      </c>
      <c r="P31" s="28">
        <f>O31/1.308</f>
        <v>0</v>
      </c>
      <c r="Q31" s="27" t="e">
        <f>N31/P31</f>
        <v>#DIV/0!</v>
      </c>
      <c r="R31" s="14">
        <f>P31*4.99</f>
        <v>0</v>
      </c>
      <c r="S31" s="14" t="e">
        <f>R31/J31</f>
        <v>#DIV/0!</v>
      </c>
      <c r="T31" t="s">
        <v>56</v>
      </c>
    </row>
    <row r="32" spans="1:21">
      <c r="A32" s="15"/>
      <c r="K32" s="16">
        <v>2.2599999999999998</v>
      </c>
      <c r="P32" s="28">
        <f>O32/1.308</f>
        <v>0</v>
      </c>
      <c r="Q32" s="27" t="e">
        <f>N32/P32</f>
        <v>#DIV/0!</v>
      </c>
      <c r="R32" s="14">
        <f>P32*4.99</f>
        <v>0</v>
      </c>
      <c r="S32" s="14" t="e">
        <f>R32/J32</f>
        <v>#DIV/0!</v>
      </c>
      <c r="T32" t="s">
        <v>56</v>
      </c>
    </row>
    <row r="33" spans="1:20">
      <c r="A33" s="15"/>
      <c r="K33" s="16">
        <v>2.2599999999999998</v>
      </c>
      <c r="P33" s="28">
        <f>O33/1.308</f>
        <v>0</v>
      </c>
      <c r="Q33" s="27" t="e">
        <f>N33/P33</f>
        <v>#DIV/0!</v>
      </c>
      <c r="R33" s="14">
        <f>P33*4.99</f>
        <v>0</v>
      </c>
      <c r="S33" s="14" t="e">
        <f>R33/J33</f>
        <v>#DIV/0!</v>
      </c>
      <c r="T33" t="s">
        <v>56</v>
      </c>
    </row>
    <row r="34" spans="1:20">
      <c r="A34" s="15"/>
      <c r="K34" s="16">
        <v>2.2599999999999998</v>
      </c>
      <c r="P34" s="28">
        <f>O34/1.308</f>
        <v>0</v>
      </c>
      <c r="Q34" s="27" t="e">
        <f>N34/P34</f>
        <v>#DIV/0!</v>
      </c>
      <c r="R34" s="14">
        <f>P34*4.99</f>
        <v>0</v>
      </c>
      <c r="S34" s="14" t="e">
        <f>R34/J34</f>
        <v>#DIV/0!</v>
      </c>
      <c r="T34" t="s">
        <v>56</v>
      </c>
    </row>
    <row r="35" spans="1:20">
      <c r="A35" s="15"/>
      <c r="K35" s="16">
        <v>2.2599999999999998</v>
      </c>
      <c r="P35" s="28">
        <f>O35/1.308</f>
        <v>0</v>
      </c>
      <c r="Q35" s="27" t="e">
        <f>N35/P35</f>
        <v>#DIV/0!</v>
      </c>
      <c r="R35" s="14">
        <f>P35*4.99</f>
        <v>0</v>
      </c>
      <c r="S35" s="14" t="e">
        <f>R35/J35</f>
        <v>#DIV/0!</v>
      </c>
      <c r="T35" t="s">
        <v>56</v>
      </c>
    </row>
    <row r="36" spans="1:20">
      <c r="A36" s="15"/>
      <c r="K36" s="16">
        <v>2.2599999999999998</v>
      </c>
      <c r="P36" s="28">
        <f>O36/1.308</f>
        <v>0</v>
      </c>
      <c r="Q36" s="27" t="e">
        <f>N36/P36</f>
        <v>#DIV/0!</v>
      </c>
      <c r="R36" s="14">
        <f>P36*4.99</f>
        <v>0</v>
      </c>
      <c r="S36" s="14" t="e">
        <f>R36/J36</f>
        <v>#DIV/0!</v>
      </c>
      <c r="T36" t="s">
        <v>56</v>
      </c>
    </row>
    <row r="37" spans="1:20">
      <c r="A37" s="15"/>
      <c r="K37" s="16">
        <v>2.2599999999999998</v>
      </c>
      <c r="P37" s="28">
        <f>O37/1.308</f>
        <v>0</v>
      </c>
      <c r="Q37" s="27" t="e">
        <f>N37/P37</f>
        <v>#DIV/0!</v>
      </c>
      <c r="R37" s="14">
        <f>P37*4.99</f>
        <v>0</v>
      </c>
      <c r="S37" s="14" t="e">
        <f>R37/J37</f>
        <v>#DIV/0!</v>
      </c>
      <c r="T37" t="s">
        <v>56</v>
      </c>
    </row>
    <row r="38" spans="1:20">
      <c r="A38" s="15"/>
      <c r="K38" s="16">
        <v>2.2599999999999998</v>
      </c>
      <c r="P38" s="28">
        <f>O38/1.308</f>
        <v>0</v>
      </c>
      <c r="Q38" s="27" t="e">
        <f>N38/P38</f>
        <v>#DIV/0!</v>
      </c>
      <c r="R38" s="14">
        <f>P38*4.99</f>
        <v>0</v>
      </c>
      <c r="S38" s="14" t="e">
        <f>R38/J38</f>
        <v>#DIV/0!</v>
      </c>
      <c r="T38" t="s">
        <v>56</v>
      </c>
    </row>
    <row r="39" spans="1:20">
      <c r="A39" s="15"/>
      <c r="K39" s="16">
        <v>2.2599999999999998</v>
      </c>
      <c r="P39" s="28">
        <f>O39/1.308</f>
        <v>0</v>
      </c>
      <c r="Q39" s="27" t="e">
        <f>N39/P39</f>
        <v>#DIV/0!</v>
      </c>
      <c r="R39" s="14">
        <f>P39*4.99</f>
        <v>0</v>
      </c>
      <c r="S39" s="14" t="e">
        <f>R39/J39</f>
        <v>#DIV/0!</v>
      </c>
      <c r="T39" t="s">
        <v>56</v>
      </c>
    </row>
    <row r="40" spans="1:20">
      <c r="A40" s="15"/>
      <c r="K40" s="16">
        <v>2.2599999999999998</v>
      </c>
      <c r="P40" s="28">
        <f>O40/1.308</f>
        <v>0</v>
      </c>
      <c r="Q40" s="27" t="e">
        <f>N40/P40</f>
        <v>#DIV/0!</v>
      </c>
      <c r="R40" s="14">
        <f>P40*4.99</f>
        <v>0</v>
      </c>
      <c r="S40" s="14" t="e">
        <f>R40/J40</f>
        <v>#DIV/0!</v>
      </c>
      <c r="T40" t="s">
        <v>56</v>
      </c>
    </row>
    <row r="41" spans="1:20">
      <c r="K41" s="16">
        <v>2.2599999999999998</v>
      </c>
      <c r="P41" s="28">
        <f>O41/1.308</f>
        <v>0</v>
      </c>
      <c r="Q41" s="27" t="e">
        <f>N41/P41</f>
        <v>#DIV/0!</v>
      </c>
      <c r="R41" s="14">
        <f>P41*4.99</f>
        <v>0</v>
      </c>
      <c r="S41" s="14" t="e">
        <f>R41/J41</f>
        <v>#DIV/0!</v>
      </c>
      <c r="T41" t="s">
        <v>56</v>
      </c>
    </row>
    <row r="42" spans="1:20">
      <c r="K42" s="16">
        <v>2.2599999999999998</v>
      </c>
      <c r="P42" s="28">
        <f>O42/1.308</f>
        <v>0</v>
      </c>
      <c r="Q42" s="27" t="e">
        <f>N42/P42</f>
        <v>#DIV/0!</v>
      </c>
      <c r="R42" s="14">
        <f>P42*4.99</f>
        <v>0</v>
      </c>
      <c r="S42" s="14" t="e">
        <f>R42/J42</f>
        <v>#DIV/0!</v>
      </c>
      <c r="T42" t="s">
        <v>56</v>
      </c>
    </row>
    <row r="43" spans="1:20">
      <c r="K43" s="16">
        <v>2.2599999999999998</v>
      </c>
      <c r="P43" s="28">
        <f>O43/1.308</f>
        <v>0</v>
      </c>
      <c r="Q43" s="27" t="e">
        <f>N43/P43</f>
        <v>#DIV/0!</v>
      </c>
      <c r="R43" s="14">
        <f>P43*4.99</f>
        <v>0</v>
      </c>
      <c r="S43" s="14" t="e">
        <f>R43/J43</f>
        <v>#DIV/0!</v>
      </c>
      <c r="T43" t="s">
        <v>56</v>
      </c>
    </row>
    <row r="44" spans="1:20">
      <c r="K44">
        <v>2.2599999999999998</v>
      </c>
      <c r="P44" s="28">
        <f>O44/1.308</f>
        <v>0</v>
      </c>
      <c r="Q44" s="27" t="e">
        <f>N44/P44</f>
        <v>#DIV/0!</v>
      </c>
      <c r="R44" s="14">
        <f>P44*4.99</f>
        <v>0</v>
      </c>
      <c r="S44" s="14" t="e">
        <f>R44/J44</f>
        <v>#DIV/0!</v>
      </c>
      <c r="T44" t="s">
        <v>56</v>
      </c>
    </row>
    <row r="45" spans="1:20">
      <c r="K45">
        <v>2.2599999999999998</v>
      </c>
      <c r="P45" s="28">
        <f>O45/1.308</f>
        <v>0</v>
      </c>
      <c r="Q45" s="27" t="e">
        <f>N45/P45</f>
        <v>#DIV/0!</v>
      </c>
      <c r="R45" s="14">
        <f>P45*4.99</f>
        <v>0</v>
      </c>
      <c r="S45" s="14" t="e">
        <f>R45/J45</f>
        <v>#DIV/0!</v>
      </c>
      <c r="T45" t="s">
        <v>56</v>
      </c>
    </row>
  </sheetData>
  <autoFilter ref="A1:W45" xr:uid="{24481B3F-ACA7-4498-B3D1-F90AA7D63875}">
    <sortState xmlns:xlrd2="http://schemas.microsoft.com/office/spreadsheetml/2017/richdata2" ref="A2:W45">
      <sortCondition ref="A1:A45"/>
    </sortState>
  </autoFilter>
  <hyperlinks>
    <hyperlink ref="U15" r:id="rId1" xr:uid="{FC3EB5A1-2499-4FE0-B25A-7599232D1412}"/>
    <hyperlink ref="V15" r:id="rId2" xr:uid="{DE790915-C62A-4187-B0E1-F08D765014B0}"/>
    <hyperlink ref="U16" r:id="rId3" xr:uid="{C2EF0E68-E1F2-43FB-BF4A-CC3EA55D8E77}"/>
    <hyperlink ref="V16" r:id="rId4" xr:uid="{91CD06C7-63AB-4AE5-876D-64237069865E}"/>
    <hyperlink ref="U4" r:id="rId5" xr:uid="{BAB88E54-51F8-4990-91D9-2D50DBD87EFB}"/>
    <hyperlink ref="V4" r:id="rId6" xr:uid="{156C24A7-0FD0-4347-82FA-C00F0CF7EF05}"/>
    <hyperlink ref="W4" r:id="rId7" xr:uid="{475B8755-A778-4901-B688-13E338349187}"/>
    <hyperlink ref="U19" r:id="rId8" xr:uid="{85176ED2-D9C4-473A-B235-064E286C1707}"/>
    <hyperlink ref="U17" r:id="rId9" xr:uid="{9B14D091-F156-47FD-9707-99138DB119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4A12-6F18-43CD-99FB-D271B01D8440}">
  <dimension ref="A1:Q55"/>
  <sheetViews>
    <sheetView workbookViewId="0">
      <selection activeCell="A14" sqref="A14"/>
    </sheetView>
  </sheetViews>
  <sheetFormatPr defaultRowHeight="15"/>
  <cols>
    <col min="1" max="1" width="19.140625" customWidth="1"/>
    <col min="2" max="2" width="13.28515625" customWidth="1"/>
    <col min="4" max="4" width="14.7109375" customWidth="1"/>
    <col min="5" max="5" width="16.85546875" customWidth="1"/>
    <col min="10" max="10" width="12.42578125" customWidth="1"/>
    <col min="11" max="11" width="10.7109375" customWidth="1"/>
  </cols>
  <sheetData>
    <row r="1" spans="1:17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54</v>
      </c>
      <c r="N1" s="8" t="s">
        <v>13</v>
      </c>
      <c r="O1" s="10" t="s">
        <v>17</v>
      </c>
      <c r="P1" s="11" t="s">
        <v>18</v>
      </c>
      <c r="Q1" s="9" t="s">
        <v>19</v>
      </c>
    </row>
    <row r="2" spans="1:17">
      <c r="A2" s="24">
        <v>44323</v>
      </c>
      <c r="B2" s="25" t="s">
        <v>42</v>
      </c>
      <c r="C2" s="25">
        <v>95922</v>
      </c>
      <c r="D2" s="25" t="s">
        <v>64</v>
      </c>
      <c r="E2" s="25" t="s">
        <v>34</v>
      </c>
      <c r="F2" s="25">
        <v>15.73</v>
      </c>
      <c r="G2" s="25">
        <v>0.9</v>
      </c>
      <c r="H2" s="25">
        <v>0.25</v>
      </c>
      <c r="I2" s="25">
        <v>21.45</v>
      </c>
      <c r="J2" s="25">
        <v>5.72</v>
      </c>
      <c r="K2" s="25">
        <v>4.55</v>
      </c>
      <c r="L2" s="25">
        <v>5.72</v>
      </c>
      <c r="M2" s="25">
        <v>674339</v>
      </c>
      <c r="N2" s="25">
        <v>29630</v>
      </c>
      <c r="O2" s="26">
        <f>N2*17.5/1000</f>
        <v>518.52499999999998</v>
      </c>
      <c r="P2" s="26">
        <f>O2/J2</f>
        <v>90.651223776223773</v>
      </c>
      <c r="Q2" s="22" t="s">
        <v>65</v>
      </c>
    </row>
    <row r="3" spans="1:17">
      <c r="A3" s="24">
        <v>44326</v>
      </c>
      <c r="B3" s="25" t="s">
        <v>42</v>
      </c>
      <c r="C3" s="25">
        <v>96037</v>
      </c>
      <c r="D3" s="25" t="s">
        <v>64</v>
      </c>
      <c r="E3" s="25" t="s">
        <v>34</v>
      </c>
      <c r="F3" s="25">
        <v>17.62</v>
      </c>
      <c r="G3" s="25">
        <v>0.76</v>
      </c>
      <c r="H3" s="25">
        <v>0.32</v>
      </c>
      <c r="I3" s="25">
        <v>21.46</v>
      </c>
      <c r="J3" s="25">
        <v>3.84</v>
      </c>
      <c r="K3" s="25">
        <v>4.55</v>
      </c>
      <c r="L3" s="25">
        <v>3.84</v>
      </c>
      <c r="M3" s="25">
        <v>674341</v>
      </c>
      <c r="N3" s="25">
        <v>33860</v>
      </c>
      <c r="O3" s="26">
        <f>N3*17.5/1000</f>
        <v>592.54999999999995</v>
      </c>
      <c r="P3" s="26">
        <f>O3/J3</f>
        <v>154.30989583333331</v>
      </c>
      <c r="Q3" s="22" t="s">
        <v>65</v>
      </c>
    </row>
    <row r="4" spans="1:17">
      <c r="A4" s="24">
        <v>44326</v>
      </c>
      <c r="B4" s="25" t="s">
        <v>42</v>
      </c>
      <c r="C4" s="25">
        <v>96237</v>
      </c>
      <c r="D4" s="25" t="s">
        <v>64</v>
      </c>
      <c r="E4" s="25" t="s">
        <v>34</v>
      </c>
      <c r="F4" s="37"/>
      <c r="G4" s="37"/>
      <c r="H4" s="37"/>
      <c r="I4" s="37"/>
      <c r="J4" s="37">
        <v>0</v>
      </c>
      <c r="K4" s="25">
        <v>4.55</v>
      </c>
      <c r="L4" s="25">
        <v>0</v>
      </c>
      <c r="M4" s="25">
        <v>674344</v>
      </c>
      <c r="N4" s="25">
        <v>31410</v>
      </c>
      <c r="O4" s="26">
        <f>N4*17.5/1000</f>
        <v>549.67499999999995</v>
      </c>
      <c r="P4" s="26" t="e">
        <f>O4/J4</f>
        <v>#DIV/0!</v>
      </c>
      <c r="Q4" s="22" t="s">
        <v>65</v>
      </c>
    </row>
    <row r="5" spans="1:17">
      <c r="A5" s="24">
        <v>44326</v>
      </c>
      <c r="B5" s="25" t="s">
        <v>43</v>
      </c>
      <c r="C5" s="25">
        <v>96148</v>
      </c>
      <c r="D5" s="25" t="s">
        <v>64</v>
      </c>
      <c r="E5" s="25" t="s">
        <v>34</v>
      </c>
      <c r="F5" s="25">
        <v>6.26</v>
      </c>
      <c r="G5" s="25">
        <v>0.95</v>
      </c>
      <c r="H5" s="25">
        <v>0.5</v>
      </c>
      <c r="I5" s="25">
        <v>10.73</v>
      </c>
      <c r="J5" s="25">
        <v>4.47</v>
      </c>
      <c r="K5" s="25">
        <v>4.55</v>
      </c>
      <c r="L5" s="25">
        <v>4.47</v>
      </c>
      <c r="M5" s="25">
        <v>676487</v>
      </c>
      <c r="N5" s="25">
        <v>30790</v>
      </c>
      <c r="O5" s="26">
        <f>N5*17.5/1000</f>
        <v>538.82500000000005</v>
      </c>
      <c r="P5" s="26">
        <f>O5/J5</f>
        <v>120.54250559284118</v>
      </c>
      <c r="Q5" s="22" t="s">
        <v>65</v>
      </c>
    </row>
    <row r="6" spans="1:17">
      <c r="A6" s="24">
        <v>44327</v>
      </c>
      <c r="B6" s="25" t="s">
        <v>29</v>
      </c>
      <c r="C6" s="25">
        <v>96277</v>
      </c>
      <c r="D6" s="25" t="s">
        <v>66</v>
      </c>
      <c r="E6" s="25" t="s">
        <v>34</v>
      </c>
      <c r="F6" s="25">
        <v>6.15</v>
      </c>
      <c r="G6" s="25">
        <v>0.85</v>
      </c>
      <c r="H6" s="25">
        <v>0.23</v>
      </c>
      <c r="I6" s="25">
        <v>9</v>
      </c>
      <c r="J6" s="25">
        <v>2.85</v>
      </c>
      <c r="K6" s="25">
        <v>4.55</v>
      </c>
      <c r="L6" s="25">
        <v>2.85</v>
      </c>
      <c r="M6" s="25">
        <v>642567</v>
      </c>
      <c r="N6" s="25">
        <v>26240</v>
      </c>
      <c r="O6" s="26">
        <f>N6*17.5/1000</f>
        <v>459.2</v>
      </c>
      <c r="P6" s="26">
        <f>O6/J6</f>
        <v>161.12280701754386</v>
      </c>
      <c r="Q6" s="22" t="s">
        <v>65</v>
      </c>
    </row>
    <row r="7" spans="1:17">
      <c r="A7" s="24">
        <v>44327</v>
      </c>
      <c r="B7" s="25" t="s">
        <v>42</v>
      </c>
      <c r="C7" s="25">
        <v>96392</v>
      </c>
      <c r="D7" s="25" t="s">
        <v>64</v>
      </c>
      <c r="E7" s="25" t="s">
        <v>34</v>
      </c>
      <c r="F7" s="25">
        <v>17.52</v>
      </c>
      <c r="G7" s="25">
        <v>0.7</v>
      </c>
      <c r="H7" s="25">
        <v>0.32</v>
      </c>
      <c r="I7" s="25">
        <v>21.28</v>
      </c>
      <c r="J7" s="25">
        <v>3.76</v>
      </c>
      <c r="K7" s="25">
        <v>4.55</v>
      </c>
      <c r="L7" s="25">
        <v>3.76</v>
      </c>
      <c r="M7" s="25">
        <v>674349</v>
      </c>
      <c r="N7" s="25">
        <v>32550</v>
      </c>
      <c r="O7" s="26">
        <f>N7*17.5/1000</f>
        <v>569.625</v>
      </c>
      <c r="P7" s="26">
        <f>O7/J7</f>
        <v>151.49601063829789</v>
      </c>
      <c r="Q7" s="22" t="s">
        <v>65</v>
      </c>
    </row>
    <row r="8" spans="1:17">
      <c r="A8" s="24">
        <v>44327</v>
      </c>
      <c r="B8" s="25" t="s">
        <v>43</v>
      </c>
      <c r="C8" s="25">
        <v>96276</v>
      </c>
      <c r="D8" s="25" t="s">
        <v>64</v>
      </c>
      <c r="E8" s="25" t="s">
        <v>34</v>
      </c>
      <c r="F8" s="25">
        <v>7.77</v>
      </c>
      <c r="G8" s="25">
        <v>1.05</v>
      </c>
      <c r="H8" s="25">
        <v>0.5</v>
      </c>
      <c r="I8" s="25">
        <v>10.64</v>
      </c>
      <c r="J8" s="25">
        <v>2.87</v>
      </c>
      <c r="K8" s="25">
        <v>4.55</v>
      </c>
      <c r="L8" s="25">
        <v>2.87</v>
      </c>
      <c r="M8" s="25">
        <v>676491</v>
      </c>
      <c r="N8" s="25">
        <v>32550</v>
      </c>
      <c r="O8" s="26">
        <f>N8*17.5/1000</f>
        <v>569.625</v>
      </c>
      <c r="P8" s="26">
        <f>O8/J8</f>
        <v>198.47560975609755</v>
      </c>
      <c r="Q8" s="22" t="s">
        <v>65</v>
      </c>
    </row>
    <row r="9" spans="1:17">
      <c r="A9" s="24">
        <v>44328</v>
      </c>
      <c r="B9" s="25" t="s">
        <v>42</v>
      </c>
      <c r="C9" s="25">
        <v>96416</v>
      </c>
      <c r="D9" s="25" t="s">
        <v>64</v>
      </c>
      <c r="E9" s="25" t="s">
        <v>34</v>
      </c>
      <c r="F9" s="25">
        <v>4.0999999999999996</v>
      </c>
      <c r="G9" s="25">
        <v>1.1000000000000001</v>
      </c>
      <c r="H9" s="25">
        <v>0.35</v>
      </c>
      <c r="I9" s="25">
        <v>8.61</v>
      </c>
      <c r="J9" s="25">
        <v>4.51</v>
      </c>
      <c r="K9" s="25">
        <v>4.55</v>
      </c>
      <c r="L9" s="25">
        <v>4.51</v>
      </c>
      <c r="M9" s="25">
        <v>667776</v>
      </c>
      <c r="N9" s="25">
        <v>30790</v>
      </c>
      <c r="O9" s="26">
        <f>N9*17.5/1000</f>
        <v>538.82500000000005</v>
      </c>
      <c r="P9" s="26">
        <f>O9/J9</f>
        <v>119.47339246119735</v>
      </c>
      <c r="Q9" s="22" t="s">
        <v>65</v>
      </c>
    </row>
    <row r="10" spans="1:17">
      <c r="A10" s="24">
        <v>44328</v>
      </c>
      <c r="B10" s="25" t="s">
        <v>67</v>
      </c>
      <c r="C10" s="25">
        <v>96441</v>
      </c>
      <c r="D10" s="25" t="s">
        <v>64</v>
      </c>
      <c r="E10" s="25" t="s">
        <v>34</v>
      </c>
      <c r="F10" s="25">
        <v>4.53</v>
      </c>
      <c r="G10" s="25">
        <v>0.3</v>
      </c>
      <c r="H10" s="25">
        <v>0.3</v>
      </c>
      <c r="I10" s="25">
        <v>7.33</v>
      </c>
      <c r="J10" s="25">
        <v>2.8</v>
      </c>
      <c r="K10" s="25">
        <v>4.55</v>
      </c>
      <c r="L10" s="25">
        <v>2.8</v>
      </c>
      <c r="M10" s="25">
        <v>673681</v>
      </c>
      <c r="N10" s="25">
        <v>23930</v>
      </c>
      <c r="O10" s="26">
        <f>N10*17.5/1000</f>
        <v>418.77499999999998</v>
      </c>
      <c r="P10" s="26">
        <f>O10/J10</f>
        <v>149.5625</v>
      </c>
      <c r="Q10" s="22" t="s">
        <v>65</v>
      </c>
    </row>
    <row r="11" spans="1:17">
      <c r="A11" s="24">
        <v>44328</v>
      </c>
      <c r="B11" s="25" t="s">
        <v>33</v>
      </c>
      <c r="C11" s="25">
        <v>96442</v>
      </c>
      <c r="D11" s="25" t="s">
        <v>64</v>
      </c>
      <c r="E11" s="25" t="s">
        <v>34</v>
      </c>
      <c r="F11" s="37">
        <v>4.83</v>
      </c>
      <c r="G11" s="37"/>
      <c r="H11" s="37"/>
      <c r="I11" s="37"/>
      <c r="J11" s="37">
        <v>-4.83</v>
      </c>
      <c r="K11" s="25">
        <v>4.55</v>
      </c>
      <c r="L11" s="25">
        <v>-4.83</v>
      </c>
      <c r="M11" s="25">
        <v>677714</v>
      </c>
      <c r="N11" s="25">
        <v>26110</v>
      </c>
      <c r="O11" s="26">
        <f>N11*17.5/1000</f>
        <v>456.92500000000001</v>
      </c>
      <c r="P11" s="26">
        <f>O11/J11</f>
        <v>-94.601449275362313</v>
      </c>
      <c r="Q11" s="22" t="s">
        <v>65</v>
      </c>
    </row>
    <row r="12" spans="1:17">
      <c r="A12" s="24">
        <v>44328</v>
      </c>
      <c r="B12" s="25" t="s">
        <v>68</v>
      </c>
      <c r="C12" s="25">
        <v>96415</v>
      </c>
      <c r="D12" s="25" t="s">
        <v>64</v>
      </c>
      <c r="E12" s="25" t="s">
        <v>34</v>
      </c>
      <c r="F12" s="25">
        <v>9.75</v>
      </c>
      <c r="G12" s="25">
        <v>1.01</v>
      </c>
      <c r="H12" s="25">
        <v>0.31</v>
      </c>
      <c r="I12" s="25">
        <v>13.33</v>
      </c>
      <c r="J12" s="25">
        <v>3.58</v>
      </c>
      <c r="K12" s="25">
        <v>4.55</v>
      </c>
      <c r="L12" s="25">
        <v>3.58</v>
      </c>
      <c r="M12" s="25">
        <v>677773</v>
      </c>
      <c r="N12" s="25">
        <v>37910</v>
      </c>
      <c r="O12" s="26">
        <f>N12*17.5/1000</f>
        <v>663.42499999999995</v>
      </c>
      <c r="P12" s="26">
        <f>O12/J12</f>
        <v>185.31424581005584</v>
      </c>
      <c r="Q12" s="22" t="s">
        <v>65</v>
      </c>
    </row>
    <row r="13" spans="1:17">
      <c r="A13" s="24">
        <v>44329</v>
      </c>
      <c r="B13" s="25" t="s">
        <v>33</v>
      </c>
      <c r="C13" s="25">
        <v>96619</v>
      </c>
      <c r="D13" s="25" t="s">
        <v>66</v>
      </c>
      <c r="E13" s="25" t="s">
        <v>34</v>
      </c>
      <c r="F13" s="25">
        <v>4.5</v>
      </c>
      <c r="G13" s="25">
        <v>0.81</v>
      </c>
      <c r="H13" s="25">
        <v>0.3</v>
      </c>
      <c r="I13" s="25">
        <v>6.93</v>
      </c>
      <c r="J13" s="25">
        <v>2.4300000000000002</v>
      </c>
      <c r="K13" s="25">
        <v>4.55</v>
      </c>
      <c r="L13" s="25">
        <v>2.4300000000000002</v>
      </c>
      <c r="M13" s="25">
        <v>676556</v>
      </c>
      <c r="N13" s="25">
        <v>28240</v>
      </c>
      <c r="O13" s="26">
        <f>N13*17.5/1000</f>
        <v>494.2</v>
      </c>
      <c r="P13" s="26">
        <f>O13/J13</f>
        <v>203.37448559670781</v>
      </c>
      <c r="Q13" s="22" t="s">
        <v>65</v>
      </c>
    </row>
    <row r="14" spans="1:17">
      <c r="K14">
        <v>4.55</v>
      </c>
      <c r="O14" s="14">
        <f>N14*17.5/1000</f>
        <v>0</v>
      </c>
      <c r="P14" s="14" t="e">
        <f>O14/J14</f>
        <v>#DIV/0!</v>
      </c>
      <c r="Q14" t="s">
        <v>65</v>
      </c>
    </row>
    <row r="15" spans="1:17">
      <c r="K15">
        <v>4.55</v>
      </c>
      <c r="O15" s="14">
        <f>N15*17.5/1000</f>
        <v>0</v>
      </c>
      <c r="P15" s="14" t="e">
        <f>O15/J15</f>
        <v>#DIV/0!</v>
      </c>
      <c r="Q15" t="s">
        <v>65</v>
      </c>
    </row>
    <row r="16" spans="1:17">
      <c r="K16">
        <v>4.55</v>
      </c>
      <c r="O16" s="14">
        <f>N16*17.5/1000</f>
        <v>0</v>
      </c>
      <c r="P16" s="14" t="e">
        <f>O16/J16</f>
        <v>#DIV/0!</v>
      </c>
      <c r="Q16" t="s">
        <v>65</v>
      </c>
    </row>
    <row r="17" spans="11:17">
      <c r="K17">
        <v>4.55</v>
      </c>
      <c r="O17" s="14">
        <f>N17*17.5/1000</f>
        <v>0</v>
      </c>
      <c r="P17" s="14" t="e">
        <f>O17/J17</f>
        <v>#DIV/0!</v>
      </c>
      <c r="Q17" t="s">
        <v>65</v>
      </c>
    </row>
    <row r="18" spans="11:17">
      <c r="K18">
        <v>4.55</v>
      </c>
      <c r="O18" s="14">
        <f>N18*17.5/1000</f>
        <v>0</v>
      </c>
      <c r="P18" s="14" t="e">
        <f>O18/J18</f>
        <v>#DIV/0!</v>
      </c>
      <c r="Q18" t="s">
        <v>65</v>
      </c>
    </row>
    <row r="19" spans="11:17">
      <c r="K19">
        <v>4.55</v>
      </c>
      <c r="O19" s="14">
        <f>N19*17.5/1000</f>
        <v>0</v>
      </c>
      <c r="P19" s="14" t="e">
        <f>O19/J19</f>
        <v>#DIV/0!</v>
      </c>
      <c r="Q19" t="s">
        <v>65</v>
      </c>
    </row>
    <row r="20" spans="11:17">
      <c r="K20">
        <v>4.55</v>
      </c>
      <c r="O20" s="14">
        <f>N20*17.5/1000</f>
        <v>0</v>
      </c>
      <c r="P20" s="14" t="e">
        <f>O20/J20</f>
        <v>#DIV/0!</v>
      </c>
      <c r="Q20" t="s">
        <v>65</v>
      </c>
    </row>
    <row r="21" spans="11:17">
      <c r="K21">
        <v>4.55</v>
      </c>
      <c r="O21" s="14">
        <f>N21*17.5/1000</f>
        <v>0</v>
      </c>
      <c r="P21" s="14" t="e">
        <f>O21/J21</f>
        <v>#DIV/0!</v>
      </c>
      <c r="Q21" t="s">
        <v>65</v>
      </c>
    </row>
    <row r="22" spans="11:17">
      <c r="K22">
        <v>4.55</v>
      </c>
      <c r="O22" s="14">
        <f>N22*17.5/1000</f>
        <v>0</v>
      </c>
      <c r="P22" s="14" t="e">
        <f>O22/J22</f>
        <v>#DIV/0!</v>
      </c>
      <c r="Q22" t="s">
        <v>65</v>
      </c>
    </row>
    <row r="23" spans="11:17">
      <c r="K23">
        <v>4.55</v>
      </c>
      <c r="O23" s="14">
        <f>N23*17.5/1000</f>
        <v>0</v>
      </c>
      <c r="P23" s="14" t="e">
        <f>O23/J23</f>
        <v>#DIV/0!</v>
      </c>
      <c r="Q23" t="s">
        <v>65</v>
      </c>
    </row>
    <row r="24" spans="11:17">
      <c r="K24">
        <v>4.55</v>
      </c>
      <c r="O24" s="14">
        <f>N24*17.5/1000</f>
        <v>0</v>
      </c>
      <c r="P24" s="14" t="e">
        <f>O24/J24</f>
        <v>#DIV/0!</v>
      </c>
      <c r="Q24" t="s">
        <v>65</v>
      </c>
    </row>
    <row r="25" spans="11:17">
      <c r="K25">
        <v>4.55</v>
      </c>
      <c r="O25" s="14">
        <f>N25*17.5/1000</f>
        <v>0</v>
      </c>
      <c r="P25" s="14" t="e">
        <f>O25/J25</f>
        <v>#DIV/0!</v>
      </c>
      <c r="Q25" t="s">
        <v>65</v>
      </c>
    </row>
    <row r="26" spans="11:17">
      <c r="K26">
        <v>4.55</v>
      </c>
      <c r="O26" s="14">
        <f>N26*17.5/1000</f>
        <v>0</v>
      </c>
      <c r="P26" s="14" t="e">
        <f>O26/J26</f>
        <v>#DIV/0!</v>
      </c>
      <c r="Q26" t="s">
        <v>65</v>
      </c>
    </row>
    <row r="27" spans="11:17">
      <c r="K27">
        <v>4.55</v>
      </c>
      <c r="O27" s="14">
        <f>N27*17.5/1000</f>
        <v>0</v>
      </c>
      <c r="P27" s="14" t="e">
        <f>O27/J27</f>
        <v>#DIV/0!</v>
      </c>
      <c r="Q27" t="s">
        <v>65</v>
      </c>
    </row>
    <row r="28" spans="11:17">
      <c r="K28">
        <v>4.55</v>
      </c>
      <c r="O28" s="14">
        <f>N28*17.5/1000</f>
        <v>0</v>
      </c>
      <c r="P28" s="14" t="e">
        <f>O28/J28</f>
        <v>#DIV/0!</v>
      </c>
      <c r="Q28" t="s">
        <v>65</v>
      </c>
    </row>
    <row r="29" spans="11:17">
      <c r="K29">
        <v>4.55</v>
      </c>
      <c r="O29" s="14">
        <f>N29*17.5/1000</f>
        <v>0</v>
      </c>
      <c r="P29" s="14" t="e">
        <f>O29/J29</f>
        <v>#DIV/0!</v>
      </c>
      <c r="Q29" t="s">
        <v>65</v>
      </c>
    </row>
    <row r="30" spans="11:17">
      <c r="K30">
        <v>4.55</v>
      </c>
      <c r="O30" s="14">
        <f>N30*17.5/1000</f>
        <v>0</v>
      </c>
      <c r="P30" s="14" t="e">
        <f>O30/J30</f>
        <v>#DIV/0!</v>
      </c>
      <c r="Q30" t="s">
        <v>65</v>
      </c>
    </row>
    <row r="31" spans="11:17">
      <c r="K31">
        <v>4.55</v>
      </c>
      <c r="O31" s="14">
        <f>N31*17.5/1000</f>
        <v>0</v>
      </c>
      <c r="P31" s="14" t="e">
        <f>O31/J31</f>
        <v>#DIV/0!</v>
      </c>
      <c r="Q31" t="s">
        <v>65</v>
      </c>
    </row>
    <row r="32" spans="11:17">
      <c r="K32">
        <v>4.55</v>
      </c>
      <c r="O32" s="14">
        <f>N32*17.5/1000</f>
        <v>0</v>
      </c>
      <c r="P32" s="14" t="e">
        <f>O32/J32</f>
        <v>#DIV/0!</v>
      </c>
      <c r="Q32" t="s">
        <v>65</v>
      </c>
    </row>
    <row r="33" spans="11:17">
      <c r="K33">
        <v>4.55</v>
      </c>
      <c r="O33" s="14">
        <f>N33*17.5/1000</f>
        <v>0</v>
      </c>
      <c r="P33" s="14" t="e">
        <f>O33/J33</f>
        <v>#DIV/0!</v>
      </c>
      <c r="Q33" t="s">
        <v>65</v>
      </c>
    </row>
    <row r="34" spans="11:17">
      <c r="K34">
        <v>4.55</v>
      </c>
      <c r="O34" s="14">
        <f>N34*17.5/1000</f>
        <v>0</v>
      </c>
      <c r="P34" s="14" t="e">
        <f>O34/J34</f>
        <v>#DIV/0!</v>
      </c>
      <c r="Q34" t="s">
        <v>65</v>
      </c>
    </row>
    <row r="35" spans="11:17">
      <c r="K35">
        <v>4.55</v>
      </c>
      <c r="O35" s="14">
        <f>N35*17.5/1000</f>
        <v>0</v>
      </c>
      <c r="P35" s="14" t="e">
        <f>O35/J35</f>
        <v>#DIV/0!</v>
      </c>
      <c r="Q35" t="s">
        <v>65</v>
      </c>
    </row>
    <row r="36" spans="11:17">
      <c r="K36">
        <v>4.55</v>
      </c>
      <c r="O36" s="14">
        <f>N36*17.5/1000</f>
        <v>0</v>
      </c>
      <c r="P36" s="14" t="e">
        <f>O36/J36</f>
        <v>#DIV/0!</v>
      </c>
      <c r="Q36" t="s">
        <v>65</v>
      </c>
    </row>
    <row r="37" spans="11:17">
      <c r="K37">
        <v>4.55</v>
      </c>
      <c r="O37" s="14">
        <f>N37*17.5/1000</f>
        <v>0</v>
      </c>
      <c r="P37" s="14" t="e">
        <f>O37/J37</f>
        <v>#DIV/0!</v>
      </c>
      <c r="Q37" t="s">
        <v>65</v>
      </c>
    </row>
    <row r="38" spans="11:17">
      <c r="K38">
        <v>4.55</v>
      </c>
      <c r="O38" s="14">
        <f>N38*17.5/1000</f>
        <v>0</v>
      </c>
      <c r="P38" s="14" t="e">
        <f>O38/J38</f>
        <v>#DIV/0!</v>
      </c>
      <c r="Q38" t="s">
        <v>65</v>
      </c>
    </row>
    <row r="39" spans="11:17">
      <c r="K39">
        <v>4.55</v>
      </c>
      <c r="O39" s="14">
        <f>N39*17.5/1000</f>
        <v>0</v>
      </c>
      <c r="P39" s="14" t="e">
        <f>O39/J39</f>
        <v>#DIV/0!</v>
      </c>
      <c r="Q39" t="s">
        <v>65</v>
      </c>
    </row>
    <row r="40" spans="11:17">
      <c r="K40">
        <v>4.55</v>
      </c>
      <c r="O40" s="14">
        <f>N40*17.5/1000</f>
        <v>0</v>
      </c>
      <c r="P40" s="14" t="e">
        <f>O40/J40</f>
        <v>#DIV/0!</v>
      </c>
      <c r="Q40" t="s">
        <v>65</v>
      </c>
    </row>
    <row r="41" spans="11:17">
      <c r="K41">
        <v>4.55</v>
      </c>
      <c r="O41" s="14">
        <f>N41*17.5/1000</f>
        <v>0</v>
      </c>
      <c r="P41" s="14" t="e">
        <f>O41/J41</f>
        <v>#DIV/0!</v>
      </c>
      <c r="Q41" t="s">
        <v>65</v>
      </c>
    </row>
    <row r="42" spans="11:17">
      <c r="K42">
        <v>4.55</v>
      </c>
      <c r="O42" s="14">
        <f>N42*17.5/1000</f>
        <v>0</v>
      </c>
      <c r="P42" s="14" t="e">
        <f>O42/J42</f>
        <v>#DIV/0!</v>
      </c>
      <c r="Q42" t="s">
        <v>65</v>
      </c>
    </row>
    <row r="43" spans="11:17">
      <c r="K43">
        <v>4.55</v>
      </c>
      <c r="O43" s="14">
        <f>N43*17.5/1000</f>
        <v>0</v>
      </c>
      <c r="P43" s="14" t="e">
        <f>O43/J43</f>
        <v>#DIV/0!</v>
      </c>
      <c r="Q43" t="s">
        <v>65</v>
      </c>
    </row>
    <row r="44" spans="11:17">
      <c r="K44">
        <v>4.55</v>
      </c>
      <c r="O44" s="14">
        <f>N44*17.5/1000</f>
        <v>0</v>
      </c>
      <c r="P44" s="14" t="e">
        <f>O44/J44</f>
        <v>#DIV/0!</v>
      </c>
      <c r="Q44" t="s">
        <v>65</v>
      </c>
    </row>
    <row r="45" spans="11:17">
      <c r="K45">
        <v>4.55</v>
      </c>
      <c r="O45" s="14">
        <f>N45*17.5/1000</f>
        <v>0</v>
      </c>
      <c r="P45" s="14" t="e">
        <f>O45/J45</f>
        <v>#DIV/0!</v>
      </c>
      <c r="Q45" t="s">
        <v>65</v>
      </c>
    </row>
    <row r="46" spans="11:17">
      <c r="K46">
        <v>4.55</v>
      </c>
      <c r="O46" s="14">
        <f>N46*17.5/1000</f>
        <v>0</v>
      </c>
      <c r="P46" s="14" t="e">
        <f>O46/J46</f>
        <v>#DIV/0!</v>
      </c>
      <c r="Q46" t="s">
        <v>65</v>
      </c>
    </row>
    <row r="47" spans="11:17">
      <c r="K47">
        <v>4.55</v>
      </c>
      <c r="O47" s="14">
        <f>N47*17.5/1000</f>
        <v>0</v>
      </c>
      <c r="P47" s="14" t="e">
        <f>O47/J47</f>
        <v>#DIV/0!</v>
      </c>
      <c r="Q47" t="s">
        <v>65</v>
      </c>
    </row>
    <row r="48" spans="11:17">
      <c r="K48">
        <v>4.55</v>
      </c>
      <c r="O48" s="14">
        <f>N48*17.5/1000</f>
        <v>0</v>
      </c>
      <c r="P48" s="14" t="e">
        <f>O48/J48</f>
        <v>#DIV/0!</v>
      </c>
      <c r="Q48" t="s">
        <v>65</v>
      </c>
    </row>
    <row r="49" spans="11:17">
      <c r="K49">
        <v>4.55</v>
      </c>
      <c r="O49" s="14">
        <f>N49*17.5/1000</f>
        <v>0</v>
      </c>
      <c r="P49" s="14" t="e">
        <f>O49/J49</f>
        <v>#DIV/0!</v>
      </c>
      <c r="Q49" t="s">
        <v>65</v>
      </c>
    </row>
    <row r="50" spans="11:17">
      <c r="K50">
        <v>4.55</v>
      </c>
      <c r="O50" s="14">
        <f>N50*17.5/1000</f>
        <v>0</v>
      </c>
      <c r="P50" s="14" t="e">
        <f>O50/J50</f>
        <v>#DIV/0!</v>
      </c>
      <c r="Q50" t="s">
        <v>65</v>
      </c>
    </row>
    <row r="51" spans="11:17">
      <c r="K51">
        <v>4.55</v>
      </c>
      <c r="O51" s="14">
        <f>N51*17.5/1000</f>
        <v>0</v>
      </c>
      <c r="P51" s="14" t="e">
        <f>O51/J51</f>
        <v>#DIV/0!</v>
      </c>
      <c r="Q51" t="s">
        <v>65</v>
      </c>
    </row>
    <row r="52" spans="11:17">
      <c r="K52">
        <v>4.55</v>
      </c>
      <c r="O52" s="14">
        <f>N52*17.5/1000</f>
        <v>0</v>
      </c>
      <c r="P52" s="14" t="e">
        <f>O52/J52</f>
        <v>#DIV/0!</v>
      </c>
      <c r="Q52" t="s">
        <v>65</v>
      </c>
    </row>
    <row r="53" spans="11:17">
      <c r="K53">
        <v>4.55</v>
      </c>
      <c r="O53" s="14">
        <f>N53*17.5/1000</f>
        <v>0</v>
      </c>
      <c r="P53" s="14" t="e">
        <f>O53/J53</f>
        <v>#DIV/0!</v>
      </c>
      <c r="Q53" t="s">
        <v>65</v>
      </c>
    </row>
    <row r="54" spans="11:17">
      <c r="K54">
        <v>4.55</v>
      </c>
      <c r="O54" s="14">
        <f>N54*17.5/1000</f>
        <v>0</v>
      </c>
      <c r="P54" s="14" t="e">
        <f>O54/J54</f>
        <v>#DIV/0!</v>
      </c>
      <c r="Q54" t="s">
        <v>65</v>
      </c>
    </row>
    <row r="55" spans="11:17">
      <c r="K55">
        <v>4.55</v>
      </c>
      <c r="O55" s="14">
        <f>N55*17.5/1000</f>
        <v>0</v>
      </c>
      <c r="P55" s="14" t="e">
        <f>O55/J55</f>
        <v>#DIV/0!</v>
      </c>
      <c r="Q55" t="s">
        <v>65</v>
      </c>
    </row>
  </sheetData>
  <autoFilter ref="A1:Q55" xr:uid="{44C64A12-6F18-43CD-99FB-D271B01D8440}">
    <sortState xmlns:xlrd2="http://schemas.microsoft.com/office/spreadsheetml/2017/richdata2" ref="A2:Q55">
      <sortCondition ref="A1:A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361-DA9A-47B1-BB3C-CD661533EF69}">
  <dimension ref="A1:T157"/>
  <sheetViews>
    <sheetView topLeftCell="A21" workbookViewId="0">
      <selection activeCell="D38" sqref="D38:E41"/>
    </sheetView>
  </sheetViews>
  <sheetFormatPr defaultRowHeight="15"/>
  <cols>
    <col min="1" max="1" width="12" customWidth="1"/>
    <col min="3" max="3" width="10.85546875" customWidth="1"/>
    <col min="4" max="4" width="17.28515625" customWidth="1"/>
    <col min="5" max="5" width="18.140625" customWidth="1"/>
    <col min="10" max="10" width="11" customWidth="1"/>
    <col min="11" max="11" width="9.42578125" customWidth="1"/>
    <col min="12" max="12" width="11.42578125" customWidth="1"/>
    <col min="15" max="17" width="11" customWidth="1"/>
  </cols>
  <sheetData>
    <row r="1" spans="1:20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54</v>
      </c>
      <c r="N1" s="8" t="s">
        <v>13</v>
      </c>
      <c r="O1" s="10" t="s">
        <v>17</v>
      </c>
      <c r="P1" s="11" t="s">
        <v>18</v>
      </c>
      <c r="Q1" s="9" t="s">
        <v>19</v>
      </c>
      <c r="R1" s="12" t="s">
        <v>20</v>
      </c>
      <c r="S1" s="13" t="s">
        <v>21</v>
      </c>
      <c r="T1" s="13" t="s">
        <v>69</v>
      </c>
    </row>
    <row r="2" spans="1:20">
      <c r="A2" s="24">
        <v>44319</v>
      </c>
      <c r="B2" s="25" t="s">
        <v>42</v>
      </c>
      <c r="C2" s="25">
        <v>95302</v>
      </c>
      <c r="D2" s="25" t="s">
        <v>64</v>
      </c>
      <c r="E2" s="25" t="s">
        <v>55</v>
      </c>
      <c r="F2" s="25">
        <v>4.22</v>
      </c>
      <c r="G2" s="25">
        <v>0.95</v>
      </c>
      <c r="H2" s="25">
        <v>0.4</v>
      </c>
      <c r="I2" s="25">
        <v>8.48</v>
      </c>
      <c r="J2" s="25">
        <v>4.26</v>
      </c>
      <c r="K2" s="25">
        <v>3.3</v>
      </c>
      <c r="L2" s="25">
        <v>0.96</v>
      </c>
      <c r="M2" s="25">
        <v>674327</v>
      </c>
      <c r="N2" s="25">
        <v>31330</v>
      </c>
      <c r="O2" s="26">
        <f>N2*12/1000</f>
        <v>375.96</v>
      </c>
      <c r="P2" s="26">
        <f>O2/J2</f>
        <v>88.25352112676056</v>
      </c>
      <c r="Q2" s="22" t="s">
        <v>70</v>
      </c>
    </row>
    <row r="3" spans="1:20">
      <c r="A3" s="24">
        <v>44319</v>
      </c>
      <c r="B3" s="25" t="s">
        <v>43</v>
      </c>
      <c r="C3" s="25">
        <v>95324</v>
      </c>
      <c r="D3" s="25" t="s">
        <v>64</v>
      </c>
      <c r="E3" s="25" t="s">
        <v>55</v>
      </c>
      <c r="F3" s="25">
        <v>6.15</v>
      </c>
      <c r="G3" s="25">
        <v>1.02</v>
      </c>
      <c r="H3" s="25">
        <v>0.38</v>
      </c>
      <c r="I3" s="25">
        <v>10.38</v>
      </c>
      <c r="J3" s="25">
        <v>4.2300000000000004</v>
      </c>
      <c r="K3" s="25">
        <v>3.3</v>
      </c>
      <c r="L3" s="25">
        <v>0.93</v>
      </c>
      <c r="M3" s="25">
        <v>676471</v>
      </c>
      <c r="N3" s="25">
        <v>35100</v>
      </c>
      <c r="O3" s="26">
        <f>N3*12/1000</f>
        <v>421.2</v>
      </c>
      <c r="P3" s="26">
        <f>O3/J3</f>
        <v>99.574468085106375</v>
      </c>
      <c r="Q3" s="22" t="s">
        <v>70</v>
      </c>
    </row>
    <row r="4" spans="1:20">
      <c r="A4" s="24">
        <v>44320</v>
      </c>
      <c r="B4" s="25" t="s">
        <v>42</v>
      </c>
      <c r="C4" s="25">
        <v>95465</v>
      </c>
      <c r="D4" s="25" t="s">
        <v>64</v>
      </c>
      <c r="E4" s="25" t="s">
        <v>55</v>
      </c>
      <c r="F4" s="25">
        <v>4.08</v>
      </c>
      <c r="G4" s="25">
        <v>0.75</v>
      </c>
      <c r="H4" s="25">
        <v>0.66</v>
      </c>
      <c r="I4" s="25">
        <v>7.98</v>
      </c>
      <c r="J4" s="25">
        <v>3.9</v>
      </c>
      <c r="K4" s="25">
        <v>3.3</v>
      </c>
      <c r="L4" s="25">
        <v>0.6</v>
      </c>
      <c r="M4" s="25">
        <v>674330</v>
      </c>
      <c r="N4" s="25">
        <v>31990</v>
      </c>
      <c r="O4" s="26">
        <f>N4*12/1000</f>
        <v>383.88</v>
      </c>
      <c r="P4" s="26">
        <f>O4/J4</f>
        <v>98.430769230769229</v>
      </c>
      <c r="Q4" s="22" t="s">
        <v>70</v>
      </c>
    </row>
    <row r="5" spans="1:20">
      <c r="A5" s="24">
        <v>44320</v>
      </c>
      <c r="B5" s="25" t="s">
        <v>43</v>
      </c>
      <c r="C5" s="25">
        <v>95463</v>
      </c>
      <c r="D5" s="25" t="s">
        <v>64</v>
      </c>
      <c r="E5" s="25" t="s">
        <v>55</v>
      </c>
      <c r="F5" s="25">
        <v>6.22</v>
      </c>
      <c r="G5" s="25">
        <v>0.83</v>
      </c>
      <c r="H5" s="25">
        <v>0.5</v>
      </c>
      <c r="I5" s="25">
        <v>10.5</v>
      </c>
      <c r="J5" s="25">
        <v>4.28</v>
      </c>
      <c r="K5" s="25">
        <v>3.3</v>
      </c>
      <c r="L5" s="25">
        <v>0.98</v>
      </c>
      <c r="M5" s="25">
        <v>675362</v>
      </c>
      <c r="N5" s="25">
        <v>33070</v>
      </c>
      <c r="O5" s="26">
        <f>N5*12/1000</f>
        <v>396.84</v>
      </c>
      <c r="P5" s="26">
        <f>O5/J5</f>
        <v>92.719626168224295</v>
      </c>
      <c r="Q5" s="22" t="s">
        <v>70</v>
      </c>
    </row>
    <row r="6" spans="1:20">
      <c r="A6" s="24">
        <v>44320</v>
      </c>
      <c r="B6" s="25" t="s">
        <v>28</v>
      </c>
      <c r="C6" s="25">
        <v>95464</v>
      </c>
      <c r="D6" s="25" t="s">
        <v>64</v>
      </c>
      <c r="E6" s="25" t="s">
        <v>55</v>
      </c>
      <c r="F6" s="25">
        <v>4.0599999999999996</v>
      </c>
      <c r="G6" s="25">
        <v>1.28</v>
      </c>
      <c r="H6" s="25">
        <v>0.63</v>
      </c>
      <c r="I6" s="25">
        <v>7.45</v>
      </c>
      <c r="J6" s="25">
        <v>3.39</v>
      </c>
      <c r="K6" s="25">
        <v>3.3</v>
      </c>
      <c r="L6" s="25">
        <v>0.09</v>
      </c>
      <c r="M6" s="25">
        <v>676785</v>
      </c>
      <c r="N6" s="25">
        <v>35180</v>
      </c>
      <c r="O6" s="26">
        <f>N6*12/1000</f>
        <v>422.16</v>
      </c>
      <c r="P6" s="26">
        <f>O6/J6</f>
        <v>124.53097345132744</v>
      </c>
      <c r="Q6" s="22" t="s">
        <v>70</v>
      </c>
    </row>
    <row r="7" spans="1:20">
      <c r="A7" s="24">
        <v>44321</v>
      </c>
      <c r="B7" s="25" t="s">
        <v>29</v>
      </c>
      <c r="C7" s="25">
        <v>95657</v>
      </c>
      <c r="D7" s="25" t="s">
        <v>64</v>
      </c>
      <c r="E7" s="25" t="s">
        <v>55</v>
      </c>
      <c r="F7" s="25">
        <v>5.53</v>
      </c>
      <c r="G7" s="25">
        <v>0.96</v>
      </c>
      <c r="H7" s="25">
        <v>0.67</v>
      </c>
      <c r="I7" s="25">
        <v>8.25</v>
      </c>
      <c r="J7" s="25">
        <v>2.72</v>
      </c>
      <c r="K7" s="25">
        <v>3.3</v>
      </c>
      <c r="L7" s="25">
        <v>-0.57999999999999996</v>
      </c>
      <c r="M7" s="25">
        <v>642561</v>
      </c>
      <c r="N7" s="25">
        <v>29750</v>
      </c>
      <c r="O7" s="26">
        <f>N7*12/1000</f>
        <v>357</v>
      </c>
      <c r="P7" s="26">
        <f>O7/J7</f>
        <v>131.25</v>
      </c>
      <c r="Q7" s="22" t="s">
        <v>70</v>
      </c>
    </row>
    <row r="8" spans="1:20">
      <c r="A8" s="24">
        <v>44321</v>
      </c>
      <c r="B8" s="25" t="s">
        <v>71</v>
      </c>
      <c r="C8" s="25">
        <v>95645</v>
      </c>
      <c r="D8" s="25" t="s">
        <v>64</v>
      </c>
      <c r="E8" s="25" t="s">
        <v>55</v>
      </c>
      <c r="F8" s="25">
        <v>7.2</v>
      </c>
      <c r="G8" s="25">
        <v>0.45</v>
      </c>
      <c r="H8" s="25">
        <v>0.18</v>
      </c>
      <c r="I8" s="25">
        <v>10.75</v>
      </c>
      <c r="J8" s="25">
        <v>3.55</v>
      </c>
      <c r="K8" s="25">
        <v>3.3</v>
      </c>
      <c r="L8" s="25">
        <v>0.25</v>
      </c>
      <c r="M8" s="25">
        <v>674398</v>
      </c>
      <c r="N8" s="25">
        <v>27270</v>
      </c>
      <c r="O8" s="26">
        <f>N8*12/1000</f>
        <v>327.24</v>
      </c>
      <c r="P8" s="26">
        <f>O8/J8</f>
        <v>92.180281690140859</v>
      </c>
      <c r="Q8" s="22" t="s">
        <v>70</v>
      </c>
    </row>
    <row r="9" spans="1:20">
      <c r="A9" s="24">
        <v>44321</v>
      </c>
      <c r="B9" s="25" t="s">
        <v>43</v>
      </c>
      <c r="C9" s="25">
        <v>95644</v>
      </c>
      <c r="D9" s="25" t="s">
        <v>64</v>
      </c>
      <c r="E9" s="25" t="s">
        <v>55</v>
      </c>
      <c r="F9" s="35">
        <v>6.61</v>
      </c>
      <c r="G9" s="35">
        <v>1.55</v>
      </c>
      <c r="H9" s="35">
        <v>0.18</v>
      </c>
      <c r="I9" s="35">
        <v>11.7</v>
      </c>
      <c r="J9" s="35">
        <v>5.09</v>
      </c>
      <c r="K9" s="25">
        <v>3.3</v>
      </c>
      <c r="L9" s="25">
        <v>1.79</v>
      </c>
      <c r="M9" s="25">
        <v>676478</v>
      </c>
      <c r="N9" s="25">
        <v>30110</v>
      </c>
      <c r="O9" s="26">
        <f>N9*12/1000</f>
        <v>361.32</v>
      </c>
      <c r="P9" s="26">
        <f>O9/J9</f>
        <v>70.986247544204318</v>
      </c>
      <c r="Q9" s="22" t="s">
        <v>70</v>
      </c>
    </row>
    <row r="10" spans="1:20">
      <c r="A10" s="24">
        <v>44322</v>
      </c>
      <c r="B10" s="25" t="s">
        <v>33</v>
      </c>
      <c r="C10" s="25">
        <v>95800</v>
      </c>
      <c r="D10" s="25" t="s">
        <v>66</v>
      </c>
      <c r="E10" s="25" t="s">
        <v>55</v>
      </c>
      <c r="F10" s="36"/>
      <c r="G10" s="36"/>
      <c r="H10" s="36"/>
      <c r="I10" s="36"/>
      <c r="J10" s="36">
        <v>0</v>
      </c>
      <c r="K10" s="25">
        <v>3.3</v>
      </c>
      <c r="L10" s="25">
        <v>0</v>
      </c>
      <c r="M10" s="25">
        <v>677711</v>
      </c>
      <c r="N10" s="25">
        <v>28190</v>
      </c>
      <c r="O10" s="26">
        <f>N10*12/1000</f>
        <v>338.28</v>
      </c>
      <c r="P10" s="26" t="e">
        <f>O10/J10</f>
        <v>#DIV/0!</v>
      </c>
      <c r="Q10" s="22" t="s">
        <v>70</v>
      </c>
    </row>
    <row r="11" spans="1:20">
      <c r="A11" s="24">
        <v>44322</v>
      </c>
      <c r="B11" s="25" t="s">
        <v>33</v>
      </c>
      <c r="C11" s="25">
        <v>95801</v>
      </c>
      <c r="D11" s="25" t="s">
        <v>66</v>
      </c>
      <c r="E11" s="25" t="s">
        <v>55</v>
      </c>
      <c r="F11" s="36"/>
      <c r="G11" s="36"/>
      <c r="H11" s="36"/>
      <c r="I11" s="36"/>
      <c r="J11" s="36">
        <v>0</v>
      </c>
      <c r="K11" s="25">
        <v>3.3</v>
      </c>
      <c r="L11" s="25">
        <v>0</v>
      </c>
      <c r="M11" s="25">
        <v>677712</v>
      </c>
      <c r="N11" s="25">
        <v>28240</v>
      </c>
      <c r="O11" s="26">
        <f>N11*12/1000</f>
        <v>338.88</v>
      </c>
      <c r="P11" s="26" t="e">
        <f>O11/J11</f>
        <v>#DIV/0!</v>
      </c>
      <c r="Q11" s="22" t="s">
        <v>70</v>
      </c>
    </row>
    <row r="12" spans="1:20">
      <c r="A12" s="24">
        <v>44322</v>
      </c>
      <c r="B12" s="25" t="s">
        <v>33</v>
      </c>
      <c r="C12" s="25">
        <v>95802</v>
      </c>
      <c r="D12" s="25" t="s">
        <v>66</v>
      </c>
      <c r="E12" s="25" t="s">
        <v>55</v>
      </c>
      <c r="F12" s="36"/>
      <c r="G12" s="36"/>
      <c r="H12" s="36"/>
      <c r="I12" s="36"/>
      <c r="J12" s="36">
        <v>0</v>
      </c>
      <c r="K12" s="25">
        <v>3.3</v>
      </c>
      <c r="L12" s="25">
        <v>0</v>
      </c>
      <c r="M12" s="25">
        <v>677713</v>
      </c>
      <c r="N12" s="25">
        <v>29460</v>
      </c>
      <c r="O12" s="26">
        <f>N12*12/1000</f>
        <v>353.52</v>
      </c>
      <c r="P12" s="26" t="e">
        <f>O12/J12</f>
        <v>#DIV/0!</v>
      </c>
      <c r="Q12" s="22" t="s">
        <v>70</v>
      </c>
    </row>
    <row r="13" spans="1:20">
      <c r="A13" s="24">
        <v>44323</v>
      </c>
      <c r="B13" s="25" t="s">
        <v>60</v>
      </c>
      <c r="C13" s="25">
        <v>95929</v>
      </c>
      <c r="D13" s="25" t="s">
        <v>64</v>
      </c>
      <c r="E13" s="25" t="s">
        <v>55</v>
      </c>
      <c r="F13" s="25">
        <v>6.73</v>
      </c>
      <c r="G13" s="25">
        <v>0.93</v>
      </c>
      <c r="H13" s="25">
        <v>0.38</v>
      </c>
      <c r="I13" s="25">
        <v>11.45</v>
      </c>
      <c r="J13" s="25">
        <v>4.72</v>
      </c>
      <c r="K13" s="25">
        <v>3.3</v>
      </c>
      <c r="L13" s="25">
        <v>4.72</v>
      </c>
      <c r="M13" s="25">
        <v>668026</v>
      </c>
      <c r="N13" s="25">
        <v>28930</v>
      </c>
      <c r="O13" s="26">
        <f>N13*12/1000</f>
        <v>347.16</v>
      </c>
      <c r="P13" s="26">
        <f>O13/J13</f>
        <v>73.550847457627128</v>
      </c>
      <c r="Q13" s="22" t="s">
        <v>70</v>
      </c>
    </row>
    <row r="14" spans="1:20">
      <c r="A14" s="24">
        <v>44323</v>
      </c>
      <c r="B14" s="25" t="s">
        <v>71</v>
      </c>
      <c r="C14" s="25">
        <v>95943</v>
      </c>
      <c r="D14" s="25" t="s">
        <v>66</v>
      </c>
      <c r="E14" s="25" t="s">
        <v>55</v>
      </c>
      <c r="F14" s="37"/>
      <c r="G14" s="37"/>
      <c r="H14" s="37"/>
      <c r="I14" s="37"/>
      <c r="J14" s="37">
        <v>0</v>
      </c>
      <c r="K14" s="25">
        <v>3.3</v>
      </c>
      <c r="L14" s="25">
        <v>0</v>
      </c>
      <c r="M14" s="25">
        <v>668203</v>
      </c>
      <c r="N14" s="25">
        <v>27760</v>
      </c>
      <c r="O14" s="26">
        <f>N14*12/1000</f>
        <v>333.12</v>
      </c>
      <c r="P14" s="26" t="e">
        <f>O14/J14</f>
        <v>#DIV/0!</v>
      </c>
      <c r="Q14" s="22" t="s">
        <v>70</v>
      </c>
    </row>
    <row r="15" spans="1:20">
      <c r="A15" s="24">
        <v>44325</v>
      </c>
      <c r="B15" s="25" t="s">
        <v>33</v>
      </c>
      <c r="C15" s="25">
        <v>96088</v>
      </c>
      <c r="D15" s="25" t="s">
        <v>66</v>
      </c>
      <c r="E15" s="25" t="s">
        <v>55</v>
      </c>
      <c r="F15" s="37"/>
      <c r="G15" s="37"/>
      <c r="H15" s="37"/>
      <c r="I15" s="37"/>
      <c r="J15" s="37">
        <v>0</v>
      </c>
      <c r="K15" s="25">
        <v>3.3</v>
      </c>
      <c r="L15" s="25">
        <v>0</v>
      </c>
      <c r="M15" s="25">
        <v>676796</v>
      </c>
      <c r="N15" s="25">
        <v>30030</v>
      </c>
      <c r="O15" s="26">
        <f>N15*12/1000</f>
        <v>360.36</v>
      </c>
      <c r="P15" s="26" t="e">
        <f>O15/J15</f>
        <v>#DIV/0!</v>
      </c>
      <c r="Q15" s="22" t="s">
        <v>70</v>
      </c>
    </row>
    <row r="16" spans="1:20">
      <c r="A16" s="24">
        <v>44325</v>
      </c>
      <c r="B16" s="25" t="s">
        <v>33</v>
      </c>
      <c r="C16" s="25">
        <v>96089</v>
      </c>
      <c r="D16" s="25" t="s">
        <v>66</v>
      </c>
      <c r="E16" s="25" t="s">
        <v>55</v>
      </c>
      <c r="F16" s="37"/>
      <c r="G16" s="37"/>
      <c r="H16" s="37"/>
      <c r="I16" s="37"/>
      <c r="J16" s="37">
        <v>0</v>
      </c>
      <c r="K16" s="25">
        <v>3.3</v>
      </c>
      <c r="L16" s="25">
        <v>0</v>
      </c>
      <c r="M16" s="25">
        <v>676797</v>
      </c>
      <c r="N16" s="25">
        <v>28170</v>
      </c>
      <c r="O16" s="26">
        <f>N16*12/1000</f>
        <v>338.04</v>
      </c>
      <c r="P16" s="26" t="e">
        <f>O16/J16</f>
        <v>#DIV/0!</v>
      </c>
      <c r="Q16" s="22" t="s">
        <v>70</v>
      </c>
    </row>
    <row r="17" spans="1:17">
      <c r="A17" s="24">
        <v>44325</v>
      </c>
      <c r="B17" s="25" t="s">
        <v>33</v>
      </c>
      <c r="C17" s="25">
        <v>96090</v>
      </c>
      <c r="D17" s="25" t="s">
        <v>66</v>
      </c>
      <c r="E17" s="25" t="s">
        <v>55</v>
      </c>
      <c r="F17" s="37"/>
      <c r="G17" s="37"/>
      <c r="H17" s="37"/>
      <c r="I17" s="37"/>
      <c r="J17" s="37">
        <v>0</v>
      </c>
      <c r="K17" s="25">
        <v>3.3</v>
      </c>
      <c r="L17" s="25">
        <v>0</v>
      </c>
      <c r="M17" s="25">
        <v>676798</v>
      </c>
      <c r="N17" s="25">
        <v>30950</v>
      </c>
      <c r="O17" s="26">
        <f>N17*12/1000</f>
        <v>371.4</v>
      </c>
      <c r="P17" s="26" t="e">
        <f>O17/J17</f>
        <v>#DIV/0!</v>
      </c>
      <c r="Q17" s="22" t="s">
        <v>70</v>
      </c>
    </row>
    <row r="18" spans="1:17">
      <c r="A18" s="24">
        <v>44326</v>
      </c>
      <c r="B18" s="25" t="s">
        <v>33</v>
      </c>
      <c r="C18" s="25">
        <v>96133</v>
      </c>
      <c r="D18" s="25" t="s">
        <v>64</v>
      </c>
      <c r="E18" s="25" t="s">
        <v>55</v>
      </c>
      <c r="F18" s="25">
        <v>6</v>
      </c>
      <c r="G18" s="25">
        <v>0.42</v>
      </c>
      <c r="H18" s="25">
        <v>0.37</v>
      </c>
      <c r="I18" s="25">
        <v>7.66</v>
      </c>
      <c r="J18" s="25">
        <v>1.66</v>
      </c>
      <c r="K18" s="25">
        <v>3.3</v>
      </c>
      <c r="L18" s="25">
        <v>1.66</v>
      </c>
      <c r="M18" s="25">
        <v>642564</v>
      </c>
      <c r="N18" s="25">
        <v>26960</v>
      </c>
      <c r="O18" s="26">
        <f>N18*12/1000</f>
        <v>323.52</v>
      </c>
      <c r="P18" s="26">
        <f>O18/J18</f>
        <v>194.89156626506025</v>
      </c>
      <c r="Q18" s="22" t="s">
        <v>70</v>
      </c>
    </row>
    <row r="19" spans="1:17">
      <c r="A19" s="24">
        <v>44327</v>
      </c>
      <c r="B19" s="25" t="s">
        <v>29</v>
      </c>
      <c r="C19" s="25">
        <v>96352</v>
      </c>
      <c r="D19" s="25" t="s">
        <v>66</v>
      </c>
      <c r="E19" s="25" t="s">
        <v>55</v>
      </c>
      <c r="F19" s="37"/>
      <c r="G19" s="37"/>
      <c r="H19" s="37"/>
      <c r="I19" s="37"/>
      <c r="J19" s="37">
        <v>0</v>
      </c>
      <c r="K19" s="25">
        <v>3.3</v>
      </c>
      <c r="L19" s="25">
        <v>0</v>
      </c>
      <c r="M19" s="25">
        <v>642569</v>
      </c>
      <c r="N19" s="25">
        <v>28190</v>
      </c>
      <c r="O19" s="26">
        <f>N19*12/1000</f>
        <v>338.28</v>
      </c>
      <c r="P19" s="26" t="e">
        <f>O19/J19</f>
        <v>#DIV/0!</v>
      </c>
      <c r="Q19" s="22" t="s">
        <v>70</v>
      </c>
    </row>
    <row r="20" spans="1:17">
      <c r="A20" s="24">
        <v>44327</v>
      </c>
      <c r="B20" s="25" t="s">
        <v>33</v>
      </c>
      <c r="C20" s="25">
        <v>96264</v>
      </c>
      <c r="D20" s="25" t="s">
        <v>66</v>
      </c>
      <c r="E20" s="25" t="s">
        <v>55</v>
      </c>
      <c r="F20" s="25">
        <v>4.12</v>
      </c>
      <c r="G20" s="25">
        <v>0.73</v>
      </c>
      <c r="H20" s="25">
        <v>0.28999999999999998</v>
      </c>
      <c r="I20" s="25">
        <v>6.55</v>
      </c>
      <c r="J20" s="25">
        <v>2.4300000000000002</v>
      </c>
      <c r="K20" s="25">
        <v>3.3</v>
      </c>
      <c r="L20" s="25">
        <v>2.4300000000000002</v>
      </c>
      <c r="M20" s="25">
        <v>676551</v>
      </c>
      <c r="N20" s="25">
        <v>27280</v>
      </c>
      <c r="O20" s="26">
        <f>N20*12/1000</f>
        <v>327.36</v>
      </c>
      <c r="P20" s="26">
        <f>O20/J20</f>
        <v>134.71604938271605</v>
      </c>
      <c r="Q20" s="22" t="s">
        <v>70</v>
      </c>
    </row>
    <row r="21" spans="1:17">
      <c r="A21" s="24">
        <v>44329</v>
      </c>
      <c r="B21" s="25" t="s">
        <v>29</v>
      </c>
      <c r="C21" s="25">
        <v>96650</v>
      </c>
      <c r="D21" s="25" t="s">
        <v>64</v>
      </c>
      <c r="E21" s="25" t="s">
        <v>55</v>
      </c>
      <c r="F21" s="25">
        <v>5.66</v>
      </c>
      <c r="G21" s="25">
        <v>0.76</v>
      </c>
      <c r="H21" s="25">
        <v>0.23</v>
      </c>
      <c r="I21" s="25">
        <v>7.71</v>
      </c>
      <c r="J21" s="25">
        <v>2.0499999999999998</v>
      </c>
      <c r="K21" s="25">
        <v>3.3</v>
      </c>
      <c r="L21" s="25">
        <v>2.0499999999999998</v>
      </c>
      <c r="M21" s="25">
        <v>642573</v>
      </c>
      <c r="N21" s="25">
        <v>26480</v>
      </c>
      <c r="O21" s="26">
        <f>N21*12/1000</f>
        <v>317.76</v>
      </c>
      <c r="P21" s="26">
        <f>O21/J21</f>
        <v>155.00487804878048</v>
      </c>
      <c r="Q21" s="22" t="s">
        <v>70</v>
      </c>
    </row>
    <row r="22" spans="1:17">
      <c r="A22" s="24">
        <v>44330</v>
      </c>
      <c r="B22" s="25" t="s">
        <v>33</v>
      </c>
      <c r="C22" s="25">
        <v>96770</v>
      </c>
      <c r="D22" s="25" t="s">
        <v>64</v>
      </c>
      <c r="E22" s="25" t="s">
        <v>55</v>
      </c>
      <c r="F22" s="25">
        <v>4.3099999999999996</v>
      </c>
      <c r="G22" s="25"/>
      <c r="H22" s="25">
        <v>0.21</v>
      </c>
      <c r="I22" s="25">
        <v>5.56</v>
      </c>
      <c r="J22" s="25">
        <v>1.25</v>
      </c>
      <c r="K22" s="25">
        <v>3.3</v>
      </c>
      <c r="L22" s="25">
        <v>1.25</v>
      </c>
      <c r="M22" s="25">
        <v>673689</v>
      </c>
      <c r="N22" s="25">
        <v>27240</v>
      </c>
      <c r="O22" s="26">
        <f>N22*12/1000</f>
        <v>326.88</v>
      </c>
      <c r="P22" s="26">
        <f>O22/J22</f>
        <v>261.50400000000002</v>
      </c>
      <c r="Q22" s="22" t="s">
        <v>70</v>
      </c>
    </row>
    <row r="23" spans="1:17">
      <c r="A23" s="24">
        <v>44330</v>
      </c>
      <c r="B23" s="25" t="s">
        <v>33</v>
      </c>
      <c r="C23" s="25">
        <v>96808</v>
      </c>
      <c r="D23" s="25" t="s">
        <v>64</v>
      </c>
      <c r="E23" s="25" t="s">
        <v>55</v>
      </c>
      <c r="F23" s="25">
        <v>5.56</v>
      </c>
      <c r="G23" s="25">
        <v>0.88</v>
      </c>
      <c r="H23" s="25">
        <v>0.43</v>
      </c>
      <c r="I23" s="25">
        <v>9.3000000000000007</v>
      </c>
      <c r="J23" s="25">
        <v>3.74</v>
      </c>
      <c r="K23" s="25">
        <v>3.3</v>
      </c>
      <c r="L23" s="25">
        <v>3.74</v>
      </c>
      <c r="M23" s="25">
        <v>676559</v>
      </c>
      <c r="N23" s="25">
        <v>31140</v>
      </c>
      <c r="O23" s="26">
        <f>N23*12/1000</f>
        <v>373.68</v>
      </c>
      <c r="P23" s="26">
        <f>O23/J23</f>
        <v>99.914438502673789</v>
      </c>
      <c r="Q23" s="22" t="s">
        <v>70</v>
      </c>
    </row>
    <row r="24" spans="1:17">
      <c r="A24" s="15">
        <v>44333</v>
      </c>
      <c r="B24" s="16" t="s">
        <v>38</v>
      </c>
      <c r="C24" s="16">
        <v>96996</v>
      </c>
      <c r="D24" s="16" t="s">
        <v>64</v>
      </c>
      <c r="E24" s="16" t="s">
        <v>55</v>
      </c>
      <c r="F24" s="16">
        <v>6.45</v>
      </c>
      <c r="G24" s="16">
        <v>0.6</v>
      </c>
      <c r="H24" s="16">
        <v>0.2</v>
      </c>
      <c r="I24" s="16">
        <v>8.6</v>
      </c>
      <c r="J24" s="16">
        <v>2.15</v>
      </c>
      <c r="K24" s="16">
        <v>3.3</v>
      </c>
      <c r="L24" s="16">
        <v>2.15</v>
      </c>
      <c r="M24" s="16">
        <v>676576</v>
      </c>
      <c r="N24">
        <v>27590</v>
      </c>
      <c r="O24" s="14">
        <f>N24*12/1000</f>
        <v>331.08</v>
      </c>
      <c r="P24" s="14">
        <f>O24/J24</f>
        <v>153.99069767441861</v>
      </c>
      <c r="Q24" t="s">
        <v>70</v>
      </c>
    </row>
    <row r="25" spans="1:17">
      <c r="A25" s="15">
        <v>44333</v>
      </c>
      <c r="B25" s="16" t="s">
        <v>33</v>
      </c>
      <c r="C25" s="16">
        <v>96967</v>
      </c>
      <c r="D25" s="16" t="s">
        <v>64</v>
      </c>
      <c r="E25" s="16" t="s">
        <v>55</v>
      </c>
      <c r="F25" s="16">
        <v>3.98</v>
      </c>
      <c r="G25" s="16">
        <v>0.76</v>
      </c>
      <c r="H25" s="16">
        <v>0.23</v>
      </c>
      <c r="I25" s="16">
        <v>6.38</v>
      </c>
      <c r="J25" s="16">
        <v>2.4</v>
      </c>
      <c r="K25" s="16">
        <v>3.3</v>
      </c>
      <c r="L25" s="16">
        <v>2.4</v>
      </c>
      <c r="M25" s="16">
        <v>676562</v>
      </c>
      <c r="N25">
        <v>28130</v>
      </c>
      <c r="O25" s="14">
        <f>N25*12/1000</f>
        <v>337.56</v>
      </c>
      <c r="P25" s="14">
        <f>O25/J25</f>
        <v>140.65</v>
      </c>
      <c r="Q25" t="s">
        <v>70</v>
      </c>
    </row>
    <row r="26" spans="1:17">
      <c r="A26" s="15">
        <v>44334</v>
      </c>
      <c r="B26" s="16" t="s">
        <v>60</v>
      </c>
      <c r="C26" s="16">
        <v>97124</v>
      </c>
      <c r="D26" s="16" t="s">
        <v>64</v>
      </c>
      <c r="E26" s="16" t="s">
        <v>55</v>
      </c>
      <c r="F26" s="16">
        <v>4.21</v>
      </c>
      <c r="G26" s="16">
        <v>0.65</v>
      </c>
      <c r="H26" s="16">
        <v>0.31</v>
      </c>
      <c r="I26" s="16">
        <v>6.55</v>
      </c>
      <c r="J26" s="16">
        <v>2.34</v>
      </c>
      <c r="K26" s="16">
        <v>3.3</v>
      </c>
      <c r="L26" s="16">
        <v>2.34</v>
      </c>
      <c r="M26" s="16">
        <v>676565</v>
      </c>
      <c r="N26">
        <v>29050</v>
      </c>
      <c r="O26" s="14">
        <f>N26*12/1000</f>
        <v>348.6</v>
      </c>
      <c r="P26" s="14">
        <f>O26/J26</f>
        <v>148.97435897435901</v>
      </c>
      <c r="Q26" t="s">
        <v>70</v>
      </c>
    </row>
    <row r="27" spans="1:17">
      <c r="A27" s="15">
        <v>44334</v>
      </c>
      <c r="B27" t="s">
        <v>39</v>
      </c>
      <c r="C27">
        <v>97278</v>
      </c>
      <c r="D27" s="34" t="s">
        <v>64</v>
      </c>
      <c r="E27" s="34" t="s">
        <v>55</v>
      </c>
      <c r="F27">
        <v>5.85</v>
      </c>
      <c r="G27">
        <v>1.2</v>
      </c>
      <c r="H27">
        <v>0.25</v>
      </c>
      <c r="I27">
        <v>10.83</v>
      </c>
      <c r="J27">
        <f>I27-F27</f>
        <v>4.9800000000000004</v>
      </c>
      <c r="K27" s="16">
        <v>3.3</v>
      </c>
      <c r="M27">
        <v>676583</v>
      </c>
      <c r="N27">
        <v>25600</v>
      </c>
      <c r="O27" s="14">
        <f>N27*12/1000</f>
        <v>307.2</v>
      </c>
      <c r="P27" s="14">
        <f>O27/J27</f>
        <v>61.6867469879518</v>
      </c>
      <c r="Q27" t="s">
        <v>70</v>
      </c>
    </row>
    <row r="28" spans="1:17">
      <c r="A28" s="15">
        <v>44335</v>
      </c>
      <c r="B28" t="s">
        <v>42</v>
      </c>
      <c r="C28">
        <v>97279</v>
      </c>
      <c r="D28" s="34" t="s">
        <v>64</v>
      </c>
      <c r="E28" s="34" t="s">
        <v>55</v>
      </c>
      <c r="F28">
        <v>4.38</v>
      </c>
      <c r="G28">
        <v>0.78</v>
      </c>
      <c r="H28">
        <v>0.4</v>
      </c>
      <c r="I28">
        <v>7.96</v>
      </c>
      <c r="J28">
        <f>I28-F28</f>
        <v>3.58</v>
      </c>
      <c r="K28" s="16">
        <v>3.3</v>
      </c>
      <c r="M28">
        <v>667787</v>
      </c>
      <c r="N28">
        <v>31340</v>
      </c>
      <c r="O28" s="14">
        <f>N28*12/1000</f>
        <v>376.08</v>
      </c>
      <c r="P28" s="14">
        <f>O28/J28</f>
        <v>105.05027932960893</v>
      </c>
      <c r="Q28" t="s">
        <v>70</v>
      </c>
    </row>
    <row r="29" spans="1:17">
      <c r="A29" s="15">
        <v>44336</v>
      </c>
      <c r="B29" t="s">
        <v>42</v>
      </c>
      <c r="C29">
        <v>97432</v>
      </c>
      <c r="D29" s="34" t="s">
        <v>64</v>
      </c>
      <c r="E29" s="34" t="s">
        <v>55</v>
      </c>
      <c r="J29">
        <f>I29-F29</f>
        <v>0</v>
      </c>
      <c r="K29" s="16">
        <v>3.3</v>
      </c>
      <c r="M29">
        <v>667790</v>
      </c>
      <c r="N29">
        <v>31340</v>
      </c>
      <c r="O29" s="14">
        <f>N29*12/1000</f>
        <v>376.08</v>
      </c>
      <c r="P29" s="14" t="e">
        <f>O29/J29</f>
        <v>#DIV/0!</v>
      </c>
      <c r="Q29" t="s">
        <v>70</v>
      </c>
    </row>
    <row r="30" spans="1:17">
      <c r="A30" s="15">
        <v>44336</v>
      </c>
      <c r="B30" t="s">
        <v>39</v>
      </c>
      <c r="C30">
        <v>97430</v>
      </c>
      <c r="D30" s="34" t="s">
        <v>64</v>
      </c>
      <c r="E30" s="34" t="s">
        <v>55</v>
      </c>
      <c r="J30">
        <f>I30-F30</f>
        <v>0</v>
      </c>
      <c r="K30" s="16">
        <v>3.3</v>
      </c>
      <c r="M30">
        <v>676586</v>
      </c>
      <c r="N30">
        <v>26880</v>
      </c>
      <c r="O30" s="14">
        <f>N30*12/1000</f>
        <v>322.56</v>
      </c>
      <c r="P30" s="14" t="e">
        <f>O30/J30</f>
        <v>#DIV/0!</v>
      </c>
      <c r="Q30" t="s">
        <v>70</v>
      </c>
    </row>
    <row r="31" spans="1:17">
      <c r="A31" s="15">
        <v>44336</v>
      </c>
      <c r="B31" t="s">
        <v>48</v>
      </c>
      <c r="C31">
        <v>97670</v>
      </c>
      <c r="D31" s="34" t="s">
        <v>64</v>
      </c>
      <c r="E31" s="34" t="s">
        <v>55</v>
      </c>
      <c r="J31">
        <f>I31-F31</f>
        <v>0</v>
      </c>
      <c r="K31" s="16">
        <v>3.3</v>
      </c>
      <c r="M31">
        <v>676574</v>
      </c>
      <c r="N31">
        <v>27730</v>
      </c>
      <c r="O31" s="14">
        <f>N31*12/1000</f>
        <v>332.76</v>
      </c>
      <c r="P31" s="14" t="e">
        <f>O31/J31</f>
        <v>#DIV/0!</v>
      </c>
      <c r="Q31" t="s">
        <v>70</v>
      </c>
    </row>
    <row r="32" spans="1:17">
      <c r="A32" s="38">
        <v>44337</v>
      </c>
      <c r="B32" t="s">
        <v>48</v>
      </c>
      <c r="C32">
        <v>97598</v>
      </c>
      <c r="D32" s="34" t="s">
        <v>64</v>
      </c>
      <c r="E32" s="34" t="s">
        <v>55</v>
      </c>
      <c r="J32">
        <f>I32-F32</f>
        <v>0</v>
      </c>
      <c r="K32" s="16">
        <v>3.3</v>
      </c>
      <c r="M32">
        <v>676572</v>
      </c>
      <c r="N32">
        <v>27030</v>
      </c>
      <c r="O32" s="14">
        <f>N32*12/1000</f>
        <v>324.36</v>
      </c>
      <c r="P32" s="14" t="e">
        <f>O32/J32</f>
        <v>#DIV/0!</v>
      </c>
      <c r="Q32" t="s">
        <v>70</v>
      </c>
    </row>
    <row r="33" spans="1:17">
      <c r="A33" s="15">
        <v>44337</v>
      </c>
      <c r="B33" t="s">
        <v>48</v>
      </c>
      <c r="C33">
        <v>97617</v>
      </c>
      <c r="D33" s="34" t="s">
        <v>64</v>
      </c>
      <c r="E33" s="34" t="s">
        <v>55</v>
      </c>
      <c r="J33">
        <f>I33-F33</f>
        <v>0</v>
      </c>
      <c r="K33" s="16">
        <v>3.3</v>
      </c>
      <c r="M33">
        <v>676573</v>
      </c>
      <c r="N33">
        <v>25980</v>
      </c>
      <c r="O33" s="14">
        <f>N33*12/1000</f>
        <v>311.76</v>
      </c>
      <c r="P33" s="14" t="e">
        <f>O33/J33</f>
        <v>#DIV/0!</v>
      </c>
      <c r="Q33" t="s">
        <v>70</v>
      </c>
    </row>
    <row r="34" spans="1:17">
      <c r="A34" s="15">
        <v>44337</v>
      </c>
      <c r="B34" t="s">
        <v>39</v>
      </c>
      <c r="C34">
        <v>97596</v>
      </c>
      <c r="D34" s="34" t="s">
        <v>64</v>
      </c>
      <c r="E34" s="34" t="s">
        <v>55</v>
      </c>
      <c r="J34">
        <f>I34-F34</f>
        <v>0</v>
      </c>
      <c r="K34" s="16">
        <v>3.3</v>
      </c>
      <c r="M34">
        <v>676589</v>
      </c>
      <c r="N34">
        <v>28980</v>
      </c>
      <c r="O34" s="14">
        <f>N34*12/1000</f>
        <v>347.76</v>
      </c>
      <c r="P34" s="14" t="e">
        <f>O34/J34</f>
        <v>#DIV/0!</v>
      </c>
      <c r="Q34" t="s">
        <v>70</v>
      </c>
    </row>
    <row r="35" spans="1:17">
      <c r="A35" s="15">
        <v>44336</v>
      </c>
      <c r="B35" t="s">
        <v>44</v>
      </c>
      <c r="C35">
        <v>97431</v>
      </c>
      <c r="D35" s="34" t="s">
        <v>64</v>
      </c>
      <c r="E35" s="34" t="s">
        <v>55</v>
      </c>
      <c r="J35">
        <f>I35-F35</f>
        <v>0</v>
      </c>
      <c r="K35" s="16">
        <v>3.3</v>
      </c>
      <c r="M35">
        <v>676568</v>
      </c>
      <c r="N35">
        <v>28300</v>
      </c>
      <c r="O35" s="14">
        <f>N35*12/1000</f>
        <v>339.6</v>
      </c>
      <c r="P35" s="14" t="e">
        <f>O35/J35</f>
        <v>#DIV/0!</v>
      </c>
      <c r="Q35" t="s">
        <v>70</v>
      </c>
    </row>
    <row r="36" spans="1:17">
      <c r="A36" s="15">
        <v>44340</v>
      </c>
      <c r="B36" t="s">
        <v>48</v>
      </c>
      <c r="C36">
        <v>97790</v>
      </c>
      <c r="D36" s="34" t="s">
        <v>64</v>
      </c>
      <c r="E36" s="34" t="s">
        <v>55</v>
      </c>
      <c r="K36" s="16">
        <v>3.3</v>
      </c>
      <c r="M36">
        <v>676575</v>
      </c>
      <c r="N36">
        <v>23910</v>
      </c>
      <c r="O36" s="14">
        <f>N36*12/1000</f>
        <v>286.92</v>
      </c>
      <c r="P36" s="14" t="e">
        <f>O36/J36</f>
        <v>#DIV/0!</v>
      </c>
      <c r="Q36" t="s">
        <v>70</v>
      </c>
    </row>
    <row r="37" spans="1:17">
      <c r="A37" s="15">
        <v>44340</v>
      </c>
      <c r="B37" t="s">
        <v>48</v>
      </c>
      <c r="C37">
        <v>97791</v>
      </c>
      <c r="D37" s="34" t="s">
        <v>64</v>
      </c>
      <c r="E37" s="34" t="s">
        <v>55</v>
      </c>
      <c r="K37" s="16">
        <v>3.3</v>
      </c>
      <c r="M37">
        <v>642727</v>
      </c>
      <c r="N37">
        <v>28310</v>
      </c>
      <c r="O37" s="14">
        <f>N37*12/1000</f>
        <v>339.72</v>
      </c>
      <c r="P37" s="14" t="e">
        <f>O37/J37</f>
        <v>#DIV/0!</v>
      </c>
      <c r="Q37" t="s">
        <v>70</v>
      </c>
    </row>
    <row r="38" spans="1:17">
      <c r="A38" s="15">
        <v>44341</v>
      </c>
      <c r="B38" t="s">
        <v>48</v>
      </c>
      <c r="C38">
        <v>97873</v>
      </c>
      <c r="D38" s="34" t="s">
        <v>64</v>
      </c>
      <c r="E38" s="34" t="s">
        <v>55</v>
      </c>
      <c r="K38" s="16">
        <v>3.3</v>
      </c>
      <c r="M38">
        <v>642729</v>
      </c>
      <c r="N38">
        <v>26650</v>
      </c>
      <c r="O38" s="14">
        <f>N38*12/1000</f>
        <v>319.8</v>
      </c>
      <c r="P38" s="14" t="e">
        <f>O38/J38</f>
        <v>#DIV/0!</v>
      </c>
      <c r="Q38" t="s">
        <v>70</v>
      </c>
    </row>
    <row r="39" spans="1:17">
      <c r="A39" s="15">
        <v>44347</v>
      </c>
      <c r="B39" t="s">
        <v>72</v>
      </c>
      <c r="C39">
        <v>98574</v>
      </c>
      <c r="D39" s="34" t="s">
        <v>64</v>
      </c>
      <c r="E39" s="34" t="s">
        <v>55</v>
      </c>
      <c r="K39" s="16">
        <v>3.3</v>
      </c>
      <c r="M39">
        <v>642741</v>
      </c>
      <c r="N39">
        <v>26190</v>
      </c>
      <c r="O39" s="14">
        <f>N39*12/1000</f>
        <v>314.27999999999997</v>
      </c>
      <c r="P39" s="14" t="e">
        <f>O39/J39</f>
        <v>#DIV/0!</v>
      </c>
      <c r="Q39" t="s">
        <v>70</v>
      </c>
    </row>
    <row r="40" spans="1:17">
      <c r="A40" s="15">
        <v>44347</v>
      </c>
      <c r="B40" t="s">
        <v>72</v>
      </c>
      <c r="C40">
        <v>98575</v>
      </c>
      <c r="D40" s="34" t="s">
        <v>64</v>
      </c>
      <c r="E40" s="34" t="s">
        <v>55</v>
      </c>
      <c r="K40" s="16">
        <v>3.3</v>
      </c>
      <c r="M40">
        <v>642742</v>
      </c>
      <c r="N40">
        <v>29730</v>
      </c>
      <c r="O40" s="14">
        <f>N40*12/1000</f>
        <v>356.76</v>
      </c>
      <c r="P40" s="14" t="e">
        <f>O40/J40</f>
        <v>#DIV/0!</v>
      </c>
      <c r="Q40" t="s">
        <v>70</v>
      </c>
    </row>
    <row r="41" spans="1:17">
      <c r="A41" s="15">
        <v>44347</v>
      </c>
      <c r="B41" t="s">
        <v>73</v>
      </c>
      <c r="C41">
        <v>98620</v>
      </c>
      <c r="D41" s="34" t="s">
        <v>64</v>
      </c>
      <c r="E41" s="34" t="s">
        <v>55</v>
      </c>
      <c r="K41" s="16">
        <v>3.3</v>
      </c>
      <c r="M41">
        <v>673619</v>
      </c>
      <c r="N41">
        <v>25490</v>
      </c>
      <c r="O41" s="14">
        <f>N41*12/1000</f>
        <v>305.88</v>
      </c>
      <c r="P41" s="14" t="e">
        <f>O41/J41</f>
        <v>#DIV/0!</v>
      </c>
      <c r="Q41" t="s">
        <v>70</v>
      </c>
    </row>
    <row r="42" spans="1:17">
      <c r="A42" s="15"/>
      <c r="K42" s="16">
        <v>3.3</v>
      </c>
      <c r="O42" s="14">
        <f>N42*12/1000</f>
        <v>0</v>
      </c>
      <c r="P42" s="14" t="e">
        <f>O42/J42</f>
        <v>#DIV/0!</v>
      </c>
      <c r="Q42" t="s">
        <v>70</v>
      </c>
    </row>
    <row r="43" spans="1:17">
      <c r="A43" s="15"/>
      <c r="K43" s="16">
        <v>3.3</v>
      </c>
      <c r="O43" s="14">
        <f>N43*12/1000</f>
        <v>0</v>
      </c>
      <c r="P43" s="14" t="e">
        <f>O43/J43</f>
        <v>#DIV/0!</v>
      </c>
      <c r="Q43" t="s">
        <v>70</v>
      </c>
    </row>
    <row r="44" spans="1:17">
      <c r="A44" s="15"/>
      <c r="K44" s="16">
        <v>3.3</v>
      </c>
      <c r="O44" s="14">
        <f>N44*12/1000</f>
        <v>0</v>
      </c>
      <c r="P44" s="14" t="e">
        <f>O44/J44</f>
        <v>#DIV/0!</v>
      </c>
      <c r="Q44" t="s">
        <v>70</v>
      </c>
    </row>
    <row r="45" spans="1:17">
      <c r="A45" s="15"/>
      <c r="K45" s="16">
        <v>3.3</v>
      </c>
      <c r="O45" s="14">
        <f>N45*12/1000</f>
        <v>0</v>
      </c>
      <c r="P45" s="14" t="e">
        <f>O45/J45</f>
        <v>#DIV/0!</v>
      </c>
      <c r="Q45" t="s">
        <v>70</v>
      </c>
    </row>
    <row r="46" spans="1:17">
      <c r="A46" s="15"/>
      <c r="K46" s="16">
        <v>3.3</v>
      </c>
      <c r="O46" s="14">
        <f>N46*12/1000</f>
        <v>0</v>
      </c>
      <c r="P46" s="14" t="e">
        <f>O46/J46</f>
        <v>#DIV/0!</v>
      </c>
      <c r="Q46" t="s">
        <v>70</v>
      </c>
    </row>
    <row r="47" spans="1:17">
      <c r="A47" s="15"/>
      <c r="K47" s="16">
        <v>3.3</v>
      </c>
      <c r="O47" s="14">
        <f>N47*12/1000</f>
        <v>0</v>
      </c>
      <c r="P47" s="14" t="e">
        <f>O47/J47</f>
        <v>#DIV/0!</v>
      </c>
      <c r="Q47" t="s">
        <v>70</v>
      </c>
    </row>
    <row r="48" spans="1:17">
      <c r="A48" s="15"/>
      <c r="K48" s="16">
        <v>3.3</v>
      </c>
      <c r="O48" s="14">
        <f>N48*12/1000</f>
        <v>0</v>
      </c>
      <c r="P48" s="14" t="e">
        <f>O48/J48</f>
        <v>#DIV/0!</v>
      </c>
      <c r="Q48" t="s">
        <v>70</v>
      </c>
    </row>
    <row r="49" spans="1:17">
      <c r="A49" s="15"/>
      <c r="K49" s="16">
        <v>3.3</v>
      </c>
      <c r="O49" s="14">
        <f>N49*12/1000</f>
        <v>0</v>
      </c>
      <c r="P49" s="14" t="e">
        <f>O49/J49</f>
        <v>#DIV/0!</v>
      </c>
      <c r="Q49" t="s">
        <v>70</v>
      </c>
    </row>
    <row r="50" spans="1:17">
      <c r="A50" s="15"/>
      <c r="K50" s="16">
        <v>3.3</v>
      </c>
      <c r="O50" s="14">
        <f>N50*12/1000</f>
        <v>0</v>
      </c>
      <c r="P50" s="14" t="e">
        <f>O50/J50</f>
        <v>#DIV/0!</v>
      </c>
      <c r="Q50" t="s">
        <v>70</v>
      </c>
    </row>
    <row r="51" spans="1:17">
      <c r="A51" s="15"/>
    </row>
    <row r="52" spans="1:17">
      <c r="A52" s="15"/>
    </row>
    <row r="53" spans="1:17">
      <c r="A53" s="15"/>
    </row>
    <row r="54" spans="1:17">
      <c r="A54" s="15"/>
    </row>
    <row r="55" spans="1:17">
      <c r="A55" s="15"/>
    </row>
    <row r="56" spans="1:17">
      <c r="A56" s="15"/>
    </row>
    <row r="57" spans="1:17">
      <c r="A57" s="15"/>
    </row>
    <row r="58" spans="1:17">
      <c r="A58" s="15"/>
    </row>
    <row r="59" spans="1:17">
      <c r="A59" s="15"/>
    </row>
    <row r="60" spans="1:17">
      <c r="A60" s="15"/>
    </row>
    <row r="61" spans="1:17">
      <c r="A61" s="15"/>
    </row>
    <row r="62" spans="1:17">
      <c r="A62" s="15"/>
    </row>
    <row r="63" spans="1:17">
      <c r="A63" s="15"/>
    </row>
    <row r="64" spans="1:17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</sheetData>
  <autoFilter ref="A1:T50" xr:uid="{EA5A2361-DA9A-47B1-BB3C-CD661533EF69}">
    <sortState xmlns:xlrd2="http://schemas.microsoft.com/office/spreadsheetml/2017/richdata2" ref="A2:T50">
      <sortCondition ref="A1:A5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75EE-7A31-48F9-AD27-ADAC5B97B8C3}">
  <dimension ref="A1:Q23"/>
  <sheetViews>
    <sheetView workbookViewId="0"/>
  </sheetViews>
  <sheetFormatPr defaultRowHeight="15"/>
  <cols>
    <col min="1" max="1" width="13.140625" customWidth="1"/>
    <col min="4" max="4" width="20.7109375" customWidth="1"/>
    <col min="5" max="5" width="17.28515625" customWidth="1"/>
    <col min="10" max="10" width="11.85546875" customWidth="1"/>
    <col min="12" max="12" width="12.85546875" customWidth="1"/>
    <col min="13" max="13" width="15.140625" customWidth="1"/>
  </cols>
  <sheetData>
    <row r="1" spans="1:17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54</v>
      </c>
      <c r="N1" s="8" t="s">
        <v>13</v>
      </c>
      <c r="O1" s="10" t="s">
        <v>17</v>
      </c>
      <c r="P1" s="11" t="s">
        <v>18</v>
      </c>
      <c r="Q1" s="9" t="s">
        <v>19</v>
      </c>
    </row>
    <row r="2" spans="1:17">
      <c r="A2" s="40">
        <v>44343</v>
      </c>
      <c r="B2" t="s">
        <v>39</v>
      </c>
      <c r="C2">
        <v>98242</v>
      </c>
      <c r="D2" t="s">
        <v>25</v>
      </c>
      <c r="E2" t="s">
        <v>55</v>
      </c>
      <c r="K2">
        <v>1.97</v>
      </c>
      <c r="M2">
        <v>676596</v>
      </c>
      <c r="N2">
        <v>26940</v>
      </c>
      <c r="O2" s="14">
        <f>N2*6/1000</f>
        <v>161.63999999999999</v>
      </c>
      <c r="P2" s="14">
        <f>O2/K2</f>
        <v>82.050761421319791</v>
      </c>
      <c r="Q2" t="s">
        <v>65</v>
      </c>
    </row>
    <row r="3" spans="1:17">
      <c r="A3" s="40">
        <v>44343</v>
      </c>
      <c r="B3" t="s">
        <v>48</v>
      </c>
      <c r="C3">
        <v>98244</v>
      </c>
      <c r="D3" t="s">
        <v>25</v>
      </c>
      <c r="E3" t="s">
        <v>55</v>
      </c>
      <c r="K3">
        <v>1.97</v>
      </c>
      <c r="M3">
        <v>642734</v>
      </c>
      <c r="N3">
        <v>24600</v>
      </c>
      <c r="O3" s="14">
        <f>N3*6/1000</f>
        <v>147.6</v>
      </c>
      <c r="P3" s="14">
        <f>O3/K3</f>
        <v>74.923857868020306</v>
      </c>
      <c r="Q3" t="s">
        <v>65</v>
      </c>
    </row>
    <row r="4" spans="1:17">
      <c r="A4" s="40">
        <v>44343</v>
      </c>
      <c r="B4" t="s">
        <v>48</v>
      </c>
      <c r="C4">
        <v>98304</v>
      </c>
      <c r="D4" t="s">
        <v>25</v>
      </c>
      <c r="E4" t="s">
        <v>55</v>
      </c>
      <c r="K4">
        <v>1.97</v>
      </c>
      <c r="M4">
        <v>642736</v>
      </c>
      <c r="N4">
        <v>26180</v>
      </c>
      <c r="O4" s="14">
        <f>N4*6/1000</f>
        <v>157.08000000000001</v>
      </c>
      <c r="P4" s="14">
        <f>O4/K4</f>
        <v>79.736040609137063</v>
      </c>
      <c r="Q4" t="s">
        <v>65</v>
      </c>
    </row>
    <row r="5" spans="1:17">
      <c r="A5" s="40">
        <v>44343</v>
      </c>
      <c r="B5" t="s">
        <v>48</v>
      </c>
      <c r="C5">
        <v>98389</v>
      </c>
      <c r="D5" t="s">
        <v>25</v>
      </c>
      <c r="E5" t="s">
        <v>55</v>
      </c>
      <c r="K5">
        <v>1.97</v>
      </c>
      <c r="M5">
        <v>642738</v>
      </c>
      <c r="N5">
        <v>26420</v>
      </c>
      <c r="O5" s="14">
        <f>N5*6/1000</f>
        <v>158.52000000000001</v>
      </c>
      <c r="P5" s="14">
        <f>O5/K5</f>
        <v>80.467005076142144</v>
      </c>
      <c r="Q5" t="s">
        <v>65</v>
      </c>
    </row>
    <row r="6" spans="1:17">
      <c r="A6" s="40">
        <v>44344</v>
      </c>
      <c r="B6" t="s">
        <v>43</v>
      </c>
      <c r="C6">
        <v>98447</v>
      </c>
      <c r="D6" t="s">
        <v>25</v>
      </c>
      <c r="E6" t="s">
        <v>55</v>
      </c>
      <c r="K6">
        <v>1.97</v>
      </c>
      <c r="M6">
        <v>675370</v>
      </c>
      <c r="N6">
        <v>31000</v>
      </c>
      <c r="O6" s="14">
        <f>N6*6/1000</f>
        <v>186</v>
      </c>
      <c r="P6" s="14">
        <f>O6/K6</f>
        <v>94.416243654822338</v>
      </c>
      <c r="Q6" t="s">
        <v>65</v>
      </c>
    </row>
    <row r="7" spans="1:17">
      <c r="A7" s="40">
        <v>44344</v>
      </c>
      <c r="B7" t="s">
        <v>39</v>
      </c>
      <c r="C7">
        <v>98243</v>
      </c>
      <c r="D7" t="s">
        <v>25</v>
      </c>
      <c r="E7" t="s">
        <v>55</v>
      </c>
      <c r="K7">
        <v>1.97</v>
      </c>
      <c r="M7">
        <v>676598</v>
      </c>
      <c r="N7">
        <v>26960</v>
      </c>
      <c r="O7" s="14">
        <f>N7*6/1000</f>
        <v>161.76</v>
      </c>
      <c r="P7" s="14">
        <f>O7/K7</f>
        <v>82.111675126903549</v>
      </c>
      <c r="Q7" t="s">
        <v>65</v>
      </c>
    </row>
    <row r="8" spans="1:17">
      <c r="A8" s="40">
        <v>44344</v>
      </c>
      <c r="B8" t="s">
        <v>39</v>
      </c>
      <c r="C8">
        <v>98387</v>
      </c>
      <c r="D8" t="s">
        <v>25</v>
      </c>
      <c r="E8" t="s">
        <v>55</v>
      </c>
      <c r="K8">
        <v>1.97</v>
      </c>
      <c r="M8">
        <v>676600</v>
      </c>
      <c r="N8">
        <v>25870</v>
      </c>
      <c r="O8" s="14">
        <f>N8*6/1000</f>
        <v>155.22</v>
      </c>
      <c r="P8" s="14">
        <f>O8/K8</f>
        <v>78.791878172588838</v>
      </c>
      <c r="Q8" t="s">
        <v>65</v>
      </c>
    </row>
    <row r="9" spans="1:17">
      <c r="A9" s="40">
        <v>44344</v>
      </c>
      <c r="B9" t="s">
        <v>39</v>
      </c>
      <c r="C9">
        <v>98388</v>
      </c>
      <c r="D9" t="s">
        <v>25</v>
      </c>
      <c r="E9" t="s">
        <v>55</v>
      </c>
      <c r="K9">
        <v>1.97</v>
      </c>
      <c r="M9">
        <v>673701</v>
      </c>
      <c r="N9">
        <v>27850</v>
      </c>
      <c r="O9" s="14">
        <f>N9*6/1000</f>
        <v>167.1</v>
      </c>
      <c r="P9" s="14">
        <f>O9/K9</f>
        <v>84.82233502538071</v>
      </c>
      <c r="Q9" t="s">
        <v>65</v>
      </c>
    </row>
    <row r="10" spans="1:17">
      <c r="K10">
        <v>1.97</v>
      </c>
      <c r="O10" s="14">
        <f>N10*6/1000</f>
        <v>0</v>
      </c>
      <c r="P10" s="14">
        <f>O10/K10</f>
        <v>0</v>
      </c>
      <c r="Q10" t="s">
        <v>65</v>
      </c>
    </row>
    <row r="11" spans="1:17">
      <c r="K11">
        <v>1.97</v>
      </c>
      <c r="O11" s="14">
        <f>N11*6/1000</f>
        <v>0</v>
      </c>
      <c r="P11" s="14">
        <f>O11/K11</f>
        <v>0</v>
      </c>
      <c r="Q11" t="s">
        <v>65</v>
      </c>
    </row>
    <row r="12" spans="1:17">
      <c r="K12">
        <v>1.97</v>
      </c>
      <c r="O12" s="14">
        <f>N12*6/1000</f>
        <v>0</v>
      </c>
      <c r="P12" s="14">
        <f>O12/K12</f>
        <v>0</v>
      </c>
      <c r="Q12" t="s">
        <v>65</v>
      </c>
    </row>
    <row r="13" spans="1:17">
      <c r="K13">
        <v>1.97</v>
      </c>
      <c r="O13" s="14">
        <f>N13*6/1000</f>
        <v>0</v>
      </c>
      <c r="P13" s="14">
        <f>O13/K13</f>
        <v>0</v>
      </c>
      <c r="Q13" t="s">
        <v>65</v>
      </c>
    </row>
    <row r="14" spans="1:17">
      <c r="K14">
        <v>1.97</v>
      </c>
      <c r="O14" s="14">
        <f>N14*6/1000</f>
        <v>0</v>
      </c>
      <c r="P14" s="14">
        <f>O14/K14</f>
        <v>0</v>
      </c>
      <c r="Q14" t="s">
        <v>65</v>
      </c>
    </row>
    <row r="15" spans="1:17">
      <c r="K15">
        <v>1.97</v>
      </c>
      <c r="O15" s="14">
        <f>N15*6/1000</f>
        <v>0</v>
      </c>
      <c r="P15" s="14">
        <f>O15/K15</f>
        <v>0</v>
      </c>
      <c r="Q15" t="s">
        <v>65</v>
      </c>
    </row>
    <row r="16" spans="1:17">
      <c r="K16">
        <v>1.97</v>
      </c>
      <c r="O16" s="14">
        <f>N16*6/1000</f>
        <v>0</v>
      </c>
      <c r="P16" s="14">
        <f>O16/K16</f>
        <v>0</v>
      </c>
      <c r="Q16" t="s">
        <v>65</v>
      </c>
    </row>
    <row r="17" spans="11:17">
      <c r="K17">
        <v>1.97</v>
      </c>
      <c r="O17" s="14">
        <f>N17*6/1000</f>
        <v>0</v>
      </c>
      <c r="P17" s="14">
        <f>O17/K17</f>
        <v>0</v>
      </c>
      <c r="Q17" t="s">
        <v>65</v>
      </c>
    </row>
    <row r="18" spans="11:17">
      <c r="K18">
        <v>1.97</v>
      </c>
      <c r="O18" s="14">
        <f>N18*6/1000</f>
        <v>0</v>
      </c>
      <c r="P18" s="14">
        <f>O18/K18</f>
        <v>0</v>
      </c>
      <c r="Q18" t="s">
        <v>65</v>
      </c>
    </row>
    <row r="19" spans="11:17">
      <c r="K19">
        <v>1.97</v>
      </c>
      <c r="O19" s="14">
        <f>N19*6/1000</f>
        <v>0</v>
      </c>
      <c r="P19" s="14">
        <f>O19/K19</f>
        <v>0</v>
      </c>
      <c r="Q19" t="s">
        <v>65</v>
      </c>
    </row>
    <row r="20" spans="11:17">
      <c r="K20">
        <v>1.97</v>
      </c>
      <c r="O20" s="14">
        <f>N20*6/1000</f>
        <v>0</v>
      </c>
      <c r="P20" s="14">
        <f>O20/K20</f>
        <v>0</v>
      </c>
      <c r="Q20" t="s">
        <v>65</v>
      </c>
    </row>
    <row r="21" spans="11:17">
      <c r="K21">
        <v>1.97</v>
      </c>
      <c r="O21" s="14">
        <f>N21*6/1000</f>
        <v>0</v>
      </c>
      <c r="P21" s="14">
        <f>O21/K21</f>
        <v>0</v>
      </c>
      <c r="Q21" t="s">
        <v>65</v>
      </c>
    </row>
    <row r="22" spans="11:17">
      <c r="K22">
        <v>1.97</v>
      </c>
      <c r="O22" s="14">
        <f>N22*6/1000</f>
        <v>0</v>
      </c>
      <c r="P22" s="14">
        <f>O22/K22</f>
        <v>0</v>
      </c>
      <c r="Q22" t="s">
        <v>65</v>
      </c>
    </row>
    <row r="23" spans="11:17">
      <c r="K23">
        <v>1.97</v>
      </c>
      <c r="O23" s="14">
        <f>N23*6/1000</f>
        <v>0</v>
      </c>
      <c r="P23" s="14">
        <f>O23/K23</f>
        <v>0</v>
      </c>
      <c r="Q23" t="s">
        <v>65</v>
      </c>
    </row>
  </sheetData>
  <autoFilter ref="A1:Q23" xr:uid="{0C3975EE-7A31-48F9-AD27-ADAC5B97B8C3}">
    <sortState xmlns:xlrd2="http://schemas.microsoft.com/office/spreadsheetml/2017/richdata2" ref="A2:Q23">
      <sortCondition ref="A1:A2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D9C2-98C4-4245-B0DA-06C89ACB59CB}">
  <dimension ref="A1:Q24"/>
  <sheetViews>
    <sheetView workbookViewId="0">
      <selection activeCell="D19" sqref="D19"/>
    </sheetView>
  </sheetViews>
  <sheetFormatPr defaultRowHeight="15"/>
  <cols>
    <col min="1" max="1" width="13.140625" customWidth="1"/>
    <col min="4" max="4" width="20.7109375" customWidth="1"/>
    <col min="5" max="5" width="17.28515625" customWidth="1"/>
  </cols>
  <sheetData>
    <row r="1" spans="1:17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54</v>
      </c>
      <c r="N1" s="8" t="s">
        <v>13</v>
      </c>
      <c r="O1" s="10" t="s">
        <v>17</v>
      </c>
      <c r="P1" s="11" t="s">
        <v>18</v>
      </c>
      <c r="Q1" s="9" t="s">
        <v>19</v>
      </c>
    </row>
    <row r="2" spans="1:17">
      <c r="A2" s="17">
        <v>44323</v>
      </c>
      <c r="B2" s="18" t="s">
        <v>33</v>
      </c>
      <c r="C2" s="18">
        <v>95959</v>
      </c>
      <c r="D2" s="18" t="s">
        <v>74</v>
      </c>
      <c r="E2" s="18" t="s">
        <v>55</v>
      </c>
      <c r="F2" s="18">
        <v>9.81</v>
      </c>
      <c r="G2" s="18">
        <v>0.35</v>
      </c>
      <c r="H2" s="18">
        <v>0.4</v>
      </c>
      <c r="I2" s="18">
        <v>11.75</v>
      </c>
      <c r="J2" s="18">
        <v>1.94</v>
      </c>
      <c r="K2" s="18"/>
      <c r="L2" s="18">
        <v>1.94</v>
      </c>
      <c r="M2" s="18">
        <v>676794</v>
      </c>
      <c r="N2" s="18">
        <v>31990</v>
      </c>
      <c r="O2" s="19">
        <f>N2*6/1000</f>
        <v>191.94</v>
      </c>
      <c r="P2" s="19">
        <f>O2/J2</f>
        <v>98.938144329896915</v>
      </c>
      <c r="Q2" s="6" t="s">
        <v>75</v>
      </c>
    </row>
    <row r="3" spans="1:17">
      <c r="J3">
        <v>1.94</v>
      </c>
      <c r="O3" s="14">
        <f t="shared" ref="O3:O24" si="0">N3*6/1000</f>
        <v>0</v>
      </c>
      <c r="P3" s="14">
        <f t="shared" ref="P3:P24" si="1">O3/J3</f>
        <v>0</v>
      </c>
      <c r="Q3" t="s">
        <v>75</v>
      </c>
    </row>
    <row r="4" spans="1:17">
      <c r="J4">
        <v>1.94</v>
      </c>
      <c r="O4" s="14">
        <f t="shared" si="0"/>
        <v>0</v>
      </c>
      <c r="P4" s="14">
        <f t="shared" si="1"/>
        <v>0</v>
      </c>
      <c r="Q4" t="s">
        <v>75</v>
      </c>
    </row>
    <row r="5" spans="1:17">
      <c r="J5">
        <v>1.94</v>
      </c>
      <c r="O5" s="14">
        <f t="shared" si="0"/>
        <v>0</v>
      </c>
      <c r="P5" s="14">
        <f t="shared" si="1"/>
        <v>0</v>
      </c>
      <c r="Q5" t="s">
        <v>75</v>
      </c>
    </row>
    <row r="6" spans="1:17">
      <c r="J6">
        <v>1.94</v>
      </c>
      <c r="O6" s="14">
        <f t="shared" si="0"/>
        <v>0</v>
      </c>
      <c r="P6" s="14">
        <f t="shared" si="1"/>
        <v>0</v>
      </c>
      <c r="Q6" t="s">
        <v>75</v>
      </c>
    </row>
    <row r="7" spans="1:17">
      <c r="J7">
        <v>1.94</v>
      </c>
      <c r="O7" s="14">
        <f t="shared" si="0"/>
        <v>0</v>
      </c>
      <c r="P7" s="14">
        <f t="shared" si="1"/>
        <v>0</v>
      </c>
      <c r="Q7" t="s">
        <v>75</v>
      </c>
    </row>
    <row r="8" spans="1:17">
      <c r="J8">
        <v>1.94</v>
      </c>
      <c r="O8" s="14">
        <f t="shared" si="0"/>
        <v>0</v>
      </c>
      <c r="P8" s="14">
        <f t="shared" si="1"/>
        <v>0</v>
      </c>
      <c r="Q8" t="s">
        <v>75</v>
      </c>
    </row>
    <row r="9" spans="1:17">
      <c r="J9">
        <v>1.94</v>
      </c>
      <c r="O9" s="14">
        <f t="shared" si="0"/>
        <v>0</v>
      </c>
      <c r="P9" s="14">
        <f t="shared" si="1"/>
        <v>0</v>
      </c>
      <c r="Q9" t="s">
        <v>75</v>
      </c>
    </row>
    <row r="10" spans="1:17">
      <c r="J10">
        <v>1.94</v>
      </c>
      <c r="O10" s="14">
        <f t="shared" si="0"/>
        <v>0</v>
      </c>
      <c r="P10" s="14">
        <f t="shared" si="1"/>
        <v>0</v>
      </c>
      <c r="Q10" t="s">
        <v>75</v>
      </c>
    </row>
    <row r="11" spans="1:17">
      <c r="J11">
        <v>1.94</v>
      </c>
      <c r="O11" s="14">
        <f t="shared" si="0"/>
        <v>0</v>
      </c>
      <c r="P11" s="14">
        <f t="shared" si="1"/>
        <v>0</v>
      </c>
      <c r="Q11" t="s">
        <v>75</v>
      </c>
    </row>
    <row r="12" spans="1:17">
      <c r="J12">
        <v>1.94</v>
      </c>
      <c r="O12" s="14">
        <f t="shared" si="0"/>
        <v>0</v>
      </c>
      <c r="P12" s="14">
        <f t="shared" si="1"/>
        <v>0</v>
      </c>
      <c r="Q12" t="s">
        <v>75</v>
      </c>
    </row>
    <row r="13" spans="1:17">
      <c r="J13">
        <v>1.94</v>
      </c>
      <c r="O13" s="14">
        <f t="shared" si="0"/>
        <v>0</v>
      </c>
      <c r="P13" s="14">
        <f t="shared" si="1"/>
        <v>0</v>
      </c>
      <c r="Q13" t="s">
        <v>75</v>
      </c>
    </row>
    <row r="14" spans="1:17">
      <c r="J14">
        <v>1.94</v>
      </c>
      <c r="O14" s="14">
        <f t="shared" si="0"/>
        <v>0</v>
      </c>
      <c r="P14" s="14">
        <f t="shared" si="1"/>
        <v>0</v>
      </c>
      <c r="Q14" t="s">
        <v>75</v>
      </c>
    </row>
    <row r="15" spans="1:17">
      <c r="J15">
        <v>1.94</v>
      </c>
      <c r="O15" s="14">
        <f t="shared" si="0"/>
        <v>0</v>
      </c>
      <c r="P15" s="14">
        <f t="shared" si="1"/>
        <v>0</v>
      </c>
      <c r="Q15" t="s">
        <v>75</v>
      </c>
    </row>
    <row r="16" spans="1:17">
      <c r="J16">
        <v>1.94</v>
      </c>
      <c r="O16" s="14">
        <f t="shared" si="0"/>
        <v>0</v>
      </c>
      <c r="P16" s="14">
        <f t="shared" si="1"/>
        <v>0</v>
      </c>
      <c r="Q16" t="s">
        <v>75</v>
      </c>
    </row>
    <row r="17" spans="10:17">
      <c r="J17">
        <v>1.94</v>
      </c>
      <c r="O17" s="14">
        <f t="shared" si="0"/>
        <v>0</v>
      </c>
      <c r="P17" s="14">
        <f t="shared" si="1"/>
        <v>0</v>
      </c>
      <c r="Q17" t="s">
        <v>75</v>
      </c>
    </row>
    <row r="18" spans="10:17">
      <c r="J18">
        <v>1.94</v>
      </c>
      <c r="O18" s="14">
        <f t="shared" si="0"/>
        <v>0</v>
      </c>
      <c r="P18" s="14">
        <f t="shared" si="1"/>
        <v>0</v>
      </c>
      <c r="Q18" t="s">
        <v>75</v>
      </c>
    </row>
    <row r="19" spans="10:17">
      <c r="J19">
        <v>1.94</v>
      </c>
      <c r="O19" s="14">
        <f t="shared" si="0"/>
        <v>0</v>
      </c>
      <c r="P19" s="14">
        <f t="shared" si="1"/>
        <v>0</v>
      </c>
      <c r="Q19" t="s">
        <v>75</v>
      </c>
    </row>
    <row r="20" spans="10:17">
      <c r="J20">
        <v>1.94</v>
      </c>
      <c r="O20" s="14">
        <f t="shared" si="0"/>
        <v>0</v>
      </c>
      <c r="P20" s="14">
        <f t="shared" si="1"/>
        <v>0</v>
      </c>
      <c r="Q20" t="s">
        <v>75</v>
      </c>
    </row>
    <row r="21" spans="10:17">
      <c r="J21">
        <v>1.94</v>
      </c>
      <c r="O21" s="14">
        <f t="shared" si="0"/>
        <v>0</v>
      </c>
      <c r="P21" s="14">
        <f t="shared" si="1"/>
        <v>0</v>
      </c>
      <c r="Q21" t="s">
        <v>75</v>
      </c>
    </row>
    <row r="22" spans="10:17">
      <c r="J22">
        <v>1.94</v>
      </c>
      <c r="O22" s="14">
        <f t="shared" si="0"/>
        <v>0</v>
      </c>
      <c r="P22" s="14">
        <f t="shared" si="1"/>
        <v>0</v>
      </c>
      <c r="Q22" t="s">
        <v>75</v>
      </c>
    </row>
    <row r="23" spans="10:17">
      <c r="J23">
        <v>1.94</v>
      </c>
      <c r="O23" s="14">
        <f t="shared" si="0"/>
        <v>0</v>
      </c>
      <c r="P23" s="14">
        <f t="shared" si="1"/>
        <v>0</v>
      </c>
      <c r="Q23" t="s">
        <v>75</v>
      </c>
    </row>
    <row r="24" spans="10:17">
      <c r="J24">
        <v>1.94</v>
      </c>
      <c r="O24" s="14">
        <f t="shared" si="0"/>
        <v>0</v>
      </c>
      <c r="P24" s="14">
        <f t="shared" si="1"/>
        <v>0</v>
      </c>
      <c r="Q24" t="s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61B6DE08F0E4887127661A88BAABA" ma:contentTypeVersion="13" ma:contentTypeDescription="Create a new document." ma:contentTypeScope="" ma:versionID="d4244595e7cedfa667cfb17703134f77">
  <xsd:schema xmlns:xsd="http://www.w3.org/2001/XMLSchema" xmlns:xs="http://www.w3.org/2001/XMLSchema" xmlns:p="http://schemas.microsoft.com/office/2006/metadata/properties" xmlns:ns2="3d387742-1f1c-4aef-9c91-71ea0e5090ac" xmlns:ns3="546f7e47-2fd0-4a5c-b9db-8b3d582a501a" targetNamespace="http://schemas.microsoft.com/office/2006/metadata/properties" ma:root="true" ma:fieldsID="8cdc97d0723ff81ba69a558b55954f11" ns2:_="" ns3:_="">
    <xsd:import namespace="3d387742-1f1c-4aef-9c91-71ea0e5090ac"/>
    <xsd:import namespace="546f7e47-2fd0-4a5c-b9db-8b3d582a50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87742-1f1c-4aef-9c91-71ea0e5090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f7e47-2fd0-4a5c-b9db-8b3d582a50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46f7e47-2fd0-4a5c-b9db-8b3d582a501a">
      <UserInfo>
        <DisplayName>Steve Schmidt</DisplayName>
        <AccountId>326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B074A5C-36DB-48C8-B5AE-11604275E855}"/>
</file>

<file path=customXml/itemProps2.xml><?xml version="1.0" encoding="utf-8"?>
<ds:datastoreItem xmlns:ds="http://schemas.openxmlformats.org/officeDocument/2006/customXml" ds:itemID="{0DC15482-98CE-466F-9DC6-C2A985DBA46B}"/>
</file>

<file path=customXml/itemProps3.xml><?xml version="1.0" encoding="utf-8"?>
<ds:datastoreItem xmlns:ds="http://schemas.openxmlformats.org/officeDocument/2006/customXml" ds:itemID="{0718E518-21D0-4D03-824C-5780BE3D97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Leanne Pozzobon</dc:creator>
  <cp:keywords/>
  <dc:description/>
  <cp:lastModifiedBy/>
  <cp:revision/>
  <dcterms:created xsi:type="dcterms:W3CDTF">2021-05-18T17:42:54Z</dcterms:created>
  <dcterms:modified xsi:type="dcterms:W3CDTF">2021-06-03T02:09:59Z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0x01010075461B6DE08F0E4887127661A88BAABA</vt:lpwstr>
  </property>
</Properties>
</file>