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pril 21 - July 21" sheetId="1" r:id="rId4"/>
    <sheet name="July 21 - Sept 22" sheetId="2" r:id="rId5"/>
    <sheet name="April 21 - Sept 22" sheetId="3" r:id="rId6"/>
  </sheets>
</workbook>
</file>

<file path=xl/sharedStrings.xml><?xml version="1.0" encoding="utf-8"?>
<sst xmlns="http://schemas.openxmlformats.org/spreadsheetml/2006/main" uniqueCount="49">
  <si>
    <t>Preventable COVID-19 Deaths, with available vaccination, 4/15/21 to 7/15/21</t>
  </si>
  <si>
    <t>Deaths at start of period, actual</t>
  </si>
  <si>
    <t>Deaths at end of period, actual</t>
  </si>
  <si>
    <t>Deaths this period</t>
  </si>
  <si>
    <t>Vaccinated at start</t>
  </si>
  <si>
    <t>Vaccinated at end</t>
  </si>
  <si>
    <t>US adult population</t>
  </si>
  <si>
    <t>Missed vax this period</t>
  </si>
  <si>
    <t>Average missed vax over period</t>
  </si>
  <si>
    <t>Unvaxed mortality this period, per week, per 100k</t>
  </si>
  <si>
    <t>Vaxed mortality this period, per week, per 100k</t>
  </si>
  <si>
    <t>Predicted deaths, missed people, unvaxed</t>
  </si>
  <si>
    <t xml:space="preserve">Predicted deaths, missed people, vaxed </t>
  </si>
  <si>
    <t>Preventable deaths this period, estimated</t>
  </si>
  <si>
    <t>Notes</t>
  </si>
  <si>
    <t>Vaxed and unvaxed mortality are an average of 3 data points for start/middle/end of period</t>
  </si>
  <si>
    <t>Vaccinated = completed primary series (usually 2 shots)</t>
  </si>
  <si>
    <t>Preventable COVID-19 Deaths, with available vaccination, 7/15/21 to 9/25/22</t>
  </si>
  <si>
    <t>Date</t>
  </si>
  <si>
    <t>Unvaxed deaths, per week, per 100k</t>
  </si>
  <si>
    <t>Vaxed deaths, per week, per 100k</t>
  </si>
  <si>
    <t>Daily deaths, 7 day average</t>
  </si>
  <si>
    <t>Daily deaths weighting</t>
  </si>
  <si>
    <t>Vaxed deaths, per week, per 100k, weighted</t>
  </si>
  <si>
    <t>Totals</t>
  </si>
  <si>
    <t>US pop age 5+</t>
  </si>
  <si>
    <t>US pop total</t>
  </si>
  <si>
    <t>Vaxed deaths this period predicted by weighted rate</t>
  </si>
  <si>
    <t>Data Sources</t>
  </si>
  <si>
    <t>Deaths</t>
  </si>
  <si>
    <r>
      <rPr>
        <u val="single"/>
        <sz val="10"/>
        <color indexed="8"/>
        <rFont val="Helvetica Neue"/>
      </rPr>
      <t>https://covid.cdc.gov/covid-data-tracker/#trends_dailydeaths_select_00</t>
    </r>
  </si>
  <si>
    <t>Vaccine effectiveness</t>
  </si>
  <si>
    <r>
      <rPr>
        <u val="single"/>
        <sz val="10"/>
        <color indexed="8"/>
        <rFont val="Helvetica Neue"/>
      </rPr>
      <t>https://covid.cdc.gov/covid-data-tracker/#rates-by-vaccine-status</t>
    </r>
  </si>
  <si>
    <t>Vaccination pace</t>
  </si>
  <si>
    <r>
      <rPr>
        <u val="single"/>
        <sz val="10"/>
        <color indexed="8"/>
        <rFont val="Helvetica Neue"/>
      </rPr>
      <t>https://covid.cdc.gov/covid-data-tracker/#vaccination-trends</t>
    </r>
  </si>
  <si>
    <t>Vaccine demographics</t>
  </si>
  <si>
    <r>
      <rPr>
        <u val="single"/>
        <sz val="10"/>
        <color indexed="8"/>
        <rFont val="Helvetica Neue"/>
      </rPr>
      <t>https://covid.cdc.gov/covid-data-tracker/#vaccination-demographics-trends</t>
    </r>
  </si>
  <si>
    <t>Population</t>
  </si>
  <si>
    <t>Various Internet sources</t>
  </si>
  <si>
    <r>
      <rPr>
        <sz val="10"/>
        <color indexed="8"/>
        <rFont val="Helvetica Neue"/>
      </rPr>
      <t xml:space="preserve">Black numbers are entered. </t>
    </r>
    <r>
      <rPr>
        <sz val="10"/>
        <color indexed="15"/>
        <rFont val="Helvetica Neue"/>
      </rPr>
      <t>Blue numbers are calculated.</t>
    </r>
  </si>
  <si>
    <t>Vaccinated = primary series + 1 or more boosters as recommended.</t>
  </si>
  <si>
    <t>Unvaxed death rates are out of the total unvaccinated population.</t>
  </si>
  <si>
    <t>Vaxed death rates are out of people who are vaccinated.</t>
  </si>
  <si>
    <t>Unvaxed deaths for 11/21 to present use a population base of 5+ years old.</t>
  </si>
  <si>
    <t>Unvaxed deaths for 7/21 and 9/21 use a population base of 6+ months. This does not affect any key calculations here.</t>
  </si>
  <si>
    <t>Preventable COVID-19 Deaths, with available vaccination, 4/15/21 to 9/25/22</t>
  </si>
  <si>
    <t>Preventable deaths 4/15/21 to 7/15/21, estimated</t>
  </si>
  <si>
    <t>Preventable deaths 7/15/21 to 9/25/22, estimated</t>
  </si>
  <si>
    <t>Preventable deaths fraction of actual deaths, estimated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</si>
</sst>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/d/yyyy"/>
    <numFmt numFmtId="60" formatCode="0.000"/>
    <numFmt numFmtId="61" formatCode="0.0000"/>
  </numFmts>
  <fonts count="10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15"/>
      <name val="Helvetica Neue"/>
    </font>
    <font>
      <b val="1"/>
      <sz val="10"/>
      <color indexed="15"/>
      <name val="Helvetica Neue"/>
    </font>
    <font>
      <b val="1"/>
      <u val="single"/>
      <sz val="10"/>
      <color indexed="8"/>
      <name val="Helvetica Neue"/>
    </font>
    <font>
      <sz val="11"/>
      <color indexed="8"/>
      <name val="Helvetica Neue"/>
    </font>
    <font>
      <sz val="10"/>
      <color indexed="16"/>
      <name val="Helvetica Neue"/>
    </font>
    <font>
      <sz val="12"/>
      <color indexed="8"/>
      <name val="Times Roman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7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1"/>
      </right>
      <top style="thin">
        <color indexed="17"/>
      </top>
      <bottom style="thin">
        <color indexed="17"/>
      </bottom>
      <diagonal/>
    </border>
    <border>
      <left style="thin">
        <color indexed="11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7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7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3" fontId="3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3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3" fontId="3" borderId="12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3" fontId="4" borderId="12" applyNumberFormat="1" applyFont="1" applyFill="0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  <xf numFmtId="60" fontId="6" borderId="4" applyNumberFormat="1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6" borderId="12" applyNumberFormat="1" applyFont="1" applyFill="0" applyBorder="1" applyAlignment="1" applyProtection="0">
      <alignment vertical="top" wrapText="1"/>
    </xf>
    <xf numFmtId="0" fontId="6" borderId="7" applyNumberFormat="1" applyFont="1" applyFill="0" applyBorder="1" applyAlignment="1" applyProtection="0">
      <alignment vertical="top" wrapText="1"/>
    </xf>
    <xf numFmtId="60" fontId="6" borderId="7" applyNumberFormat="1" applyFont="1" applyFill="0" applyBorder="1" applyAlignment="1" applyProtection="0">
      <alignment vertical="top" wrapText="1"/>
    </xf>
    <xf numFmtId="0" fontId="2" borderId="12" applyNumberFormat="0" applyFont="1" applyFill="0" applyBorder="1" applyAlignment="1" applyProtection="0">
      <alignment vertical="top" wrapText="1"/>
    </xf>
    <xf numFmtId="2" fontId="2" borderId="7" applyNumberFormat="1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/>
    </xf>
    <xf numFmtId="60" fontId="3" borderId="7" applyNumberFormat="1" applyFont="1" applyFill="0" applyBorder="1" applyAlignment="1" applyProtection="0">
      <alignment vertical="top" wrapText="1"/>
    </xf>
    <xf numFmtId="60" fontId="4" borderId="7" applyNumberFormat="1" applyFont="1" applyFill="0" applyBorder="1" applyAlignment="1" applyProtection="0">
      <alignment vertical="top" wrapText="1"/>
    </xf>
    <xf numFmtId="3" fontId="7" borderId="12" applyNumberFormat="1" applyFont="1" applyFill="0" applyBorder="1" applyAlignment="1" applyProtection="0">
      <alignment horizontal="right" vertical="top" wrapText="1" readingOrder="1"/>
    </xf>
    <xf numFmtId="0" fontId="8" borderId="7" applyNumberFormat="0" applyFont="1" applyFill="0" applyBorder="1" applyAlignment="1" applyProtection="0">
      <alignment vertical="top" wrapText="1" readingOrder="1"/>
    </xf>
    <xf numFmtId="49" fontId="2" fillId="3" borderId="13" applyNumberFormat="1" applyFont="1" applyFill="1" applyBorder="1" applyAlignment="1" applyProtection="0">
      <alignment vertical="top" wrapText="1"/>
    </xf>
    <xf numFmtId="3" fontId="4" borderId="14" applyNumberFormat="1" applyFont="1" applyFill="0" applyBorder="1" applyAlignment="1" applyProtection="0">
      <alignment vertical="top" wrapText="1"/>
    </xf>
    <xf numFmtId="0" fontId="2" fillId="3" borderId="15" applyNumberFormat="0" applyFont="1" applyFill="1" applyBorder="1" applyAlignment="1" applyProtection="0">
      <alignment vertical="top" wrapText="1"/>
    </xf>
    <xf numFmtId="60" fontId="4" borderId="16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49" fontId="5" fillId="3" borderId="18" applyNumberFormat="1" applyFont="1" applyFill="1" applyBorder="1" applyAlignment="1" applyProtection="0">
      <alignment vertical="top" wrapText="1"/>
    </xf>
    <xf numFmtId="1" fontId="2" borderId="19" applyNumberFormat="1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3" fontId="3" borderId="14" applyNumberFormat="1" applyFont="1" applyFill="0" applyBorder="1" applyAlignment="1" applyProtection="0">
      <alignment vertical="top" wrapText="1"/>
    </xf>
    <xf numFmtId="3" fontId="3" borderId="16" applyNumberFormat="1" applyFont="1" applyFill="0" applyBorder="1" applyAlignment="1" applyProtection="0">
      <alignment vertical="top" wrapText="1"/>
    </xf>
    <xf numFmtId="49" fontId="2" fillId="3" borderId="15" applyNumberFormat="1" applyFont="1" applyFill="1" applyBorder="1" applyAlignment="1" applyProtection="0">
      <alignment vertical="top" wrapText="1"/>
    </xf>
    <xf numFmtId="49" fontId="2" fillId="3" borderId="18" applyNumberFormat="1" applyFont="1" applyFill="1" applyBorder="1" applyAlignment="1" applyProtection="0">
      <alignment vertical="top" wrapText="1"/>
    </xf>
    <xf numFmtId="3" fontId="4" borderId="19" applyNumberFormat="1" applyFont="1" applyFill="0" applyBorder="1" applyAlignment="1" applyProtection="0">
      <alignment vertical="top" wrapText="1"/>
    </xf>
    <xf numFmtId="61" fontId="4" borderId="12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a5cfe6"/>
      <rgbColor rgb="ff3f98cb"/>
      <rgbColor rgb="ff0075b9"/>
      <rgbColor rgb="ff202528"/>
      <rgbColor rgb="fff8b1a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ovid.cdc.gov/covid-data-tracker/#trends_dailydeaths_select_00" TargetMode="External"/><Relationship Id="rId2" Type="http://schemas.openxmlformats.org/officeDocument/2006/relationships/hyperlink" Target="https://covid.cdc.gov/covid-data-tracker/#rates-by-vaccine-status" TargetMode="External"/><Relationship Id="rId3" Type="http://schemas.openxmlformats.org/officeDocument/2006/relationships/hyperlink" Target="https://covid.cdc.gov/covid-data-tracker/#vaccination-trends" TargetMode="External"/><Relationship Id="rId4" Type="http://schemas.openxmlformats.org/officeDocument/2006/relationships/hyperlink" Target="https://covid.cdc.gov/covid-data-tracker/#vaccination-demographics-trends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42.6875" style="1" customWidth="1"/>
    <col min="2" max="4" width="16.3516" style="1" customWidth="1"/>
    <col min="5" max="5" width="31.6406" style="1" customWidth="1"/>
    <col min="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3"/>
      <c r="B2" s="3"/>
      <c r="C2" s="3"/>
      <c r="D2" s="3"/>
      <c r="E2" s="3"/>
    </row>
    <row r="3" ht="20.25" customHeight="1">
      <c r="A3" t="s" s="4">
        <v>1</v>
      </c>
      <c r="B3" s="5">
        <v>567000</v>
      </c>
      <c r="C3" s="6"/>
      <c r="D3" s="6"/>
      <c r="E3" s="6"/>
    </row>
    <row r="4" ht="20.05" customHeight="1">
      <c r="A4" t="s" s="7">
        <v>2</v>
      </c>
      <c r="B4" s="8">
        <v>607000</v>
      </c>
      <c r="C4" s="9"/>
      <c r="D4" s="9"/>
      <c r="E4" s="9"/>
    </row>
    <row r="5" ht="20.05" customHeight="1">
      <c r="A5" t="s" s="10">
        <v>3</v>
      </c>
      <c r="B5" s="11">
        <f>B4-B3</f>
        <v>40000</v>
      </c>
      <c r="C5" s="12"/>
      <c r="D5" s="9"/>
      <c r="E5" s="9"/>
    </row>
    <row r="6" ht="20.05" customHeight="1">
      <c r="A6" s="13"/>
      <c r="B6" s="14"/>
      <c r="C6" s="9"/>
      <c r="D6" s="9"/>
      <c r="E6" s="9"/>
    </row>
    <row r="7" ht="20.05" customHeight="1">
      <c r="A7" t="s" s="7">
        <v>4</v>
      </c>
      <c r="B7" s="15">
        <v>91000000</v>
      </c>
      <c r="C7" s="9"/>
      <c r="D7" s="9"/>
      <c r="E7" s="9"/>
    </row>
    <row r="8" ht="20.05" customHeight="1">
      <c r="A8" t="s" s="7">
        <v>5</v>
      </c>
      <c r="B8" s="15">
        <v>167000000</v>
      </c>
      <c r="C8" s="9"/>
      <c r="D8" s="9"/>
      <c r="E8" s="9"/>
    </row>
    <row r="9" ht="20.05" customHeight="1">
      <c r="A9" s="13"/>
      <c r="B9" s="16"/>
      <c r="C9" s="9"/>
      <c r="D9" s="9"/>
      <c r="E9" s="9"/>
    </row>
    <row r="10" ht="20.05" customHeight="1">
      <c r="A10" t="s" s="7">
        <v>6</v>
      </c>
      <c r="B10" s="15">
        <v>260000000</v>
      </c>
      <c r="C10" s="9"/>
      <c r="D10" s="9"/>
      <c r="E10" s="9"/>
    </row>
    <row r="11" ht="20.05" customHeight="1">
      <c r="A11" t="s" s="7">
        <v>7</v>
      </c>
      <c r="B11" s="17">
        <f>B10-B8</f>
        <v>93000000</v>
      </c>
      <c r="C11" s="9"/>
      <c r="D11" s="9"/>
      <c r="E11" s="9"/>
    </row>
    <row r="12" ht="20.05" customHeight="1">
      <c r="A12" t="s" s="7">
        <v>8</v>
      </c>
      <c r="B12" s="17">
        <f>B11/2</f>
        <v>46500000</v>
      </c>
      <c r="C12" s="9"/>
      <c r="D12" s="9"/>
      <c r="E12" s="9"/>
    </row>
    <row r="13" ht="20.05" customHeight="1">
      <c r="A13" s="13"/>
      <c r="B13" s="16"/>
      <c r="C13" s="9"/>
      <c r="D13" s="9"/>
      <c r="E13" s="9"/>
    </row>
    <row r="14" ht="20.05" customHeight="1">
      <c r="A14" t="s" s="7">
        <v>9</v>
      </c>
      <c r="B14" s="18">
        <v>3.86</v>
      </c>
      <c r="C14" s="9"/>
      <c r="D14" s="9"/>
      <c r="E14" s="9"/>
    </row>
    <row r="15" ht="20.05" customHeight="1">
      <c r="A15" t="s" s="7">
        <v>10</v>
      </c>
      <c r="B15" s="18">
        <v>0.24</v>
      </c>
      <c r="C15" s="9"/>
      <c r="D15" s="9"/>
      <c r="E15" s="9"/>
    </row>
    <row r="16" ht="20.05" customHeight="1">
      <c r="A16" s="13"/>
      <c r="B16" s="16"/>
      <c r="C16" s="9"/>
      <c r="D16" s="9"/>
      <c r="E16" s="9"/>
    </row>
    <row r="17" ht="20.05" customHeight="1">
      <c r="A17" t="s" s="7">
        <v>11</v>
      </c>
      <c r="B17" s="17">
        <f>B12/100000*12*B14</f>
        <v>21538.8</v>
      </c>
      <c r="C17" s="9"/>
      <c r="D17" s="9"/>
      <c r="E17" s="9"/>
    </row>
    <row r="18" ht="20.05" customHeight="1">
      <c r="A18" t="s" s="7">
        <v>12</v>
      </c>
      <c r="B18" s="17">
        <f>B12/100000*12*B15</f>
        <v>1339.2</v>
      </c>
      <c r="C18" s="9"/>
      <c r="D18" s="9"/>
      <c r="E18" s="9"/>
    </row>
    <row r="19" ht="20.05" customHeight="1">
      <c r="A19" t="s" s="7">
        <v>13</v>
      </c>
      <c r="B19" s="19">
        <f>B17-B18</f>
        <v>20199.6</v>
      </c>
      <c r="C19" s="9"/>
      <c r="D19" s="9"/>
      <c r="E19" s="9"/>
    </row>
    <row r="20" ht="20.05" customHeight="1">
      <c r="A20" s="13"/>
      <c r="B20" s="16"/>
      <c r="C20" s="9"/>
      <c r="D20" s="9"/>
      <c r="E20" s="9"/>
    </row>
    <row r="21" ht="20.05" customHeight="1">
      <c r="A21" t="s" s="20">
        <v>14</v>
      </c>
      <c r="B21" s="16"/>
      <c r="C21" s="9"/>
      <c r="D21" s="9"/>
      <c r="E21" s="9"/>
    </row>
    <row r="22" ht="20.05" customHeight="1">
      <c r="A22" s="13"/>
      <c r="B22" t="s" s="21">
        <v>15</v>
      </c>
      <c r="C22" s="9"/>
      <c r="D22" s="9"/>
      <c r="E22" s="9"/>
    </row>
    <row r="23" ht="20.05" customHeight="1">
      <c r="A23" s="13"/>
      <c r="B23" t="s" s="21">
        <v>16</v>
      </c>
      <c r="C23" s="9"/>
      <c r="D23" s="9"/>
      <c r="E23" s="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F6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7.7656" style="22" customWidth="1"/>
    <col min="2" max="2" width="22.2656" style="22" customWidth="1"/>
    <col min="3" max="3" width="19.1719" style="22" customWidth="1"/>
    <col min="4" max="4" width="18.6719" style="22" customWidth="1"/>
    <col min="5" max="6" width="16.3516" style="22" customWidth="1"/>
    <col min="7" max="16384" width="16.3516" style="22" customWidth="1"/>
  </cols>
  <sheetData>
    <row r="1" ht="27.65" customHeight="1">
      <c r="A1" t="s" s="2">
        <v>17</v>
      </c>
      <c r="B1" s="2"/>
      <c r="C1" s="2"/>
      <c r="D1" s="2"/>
      <c r="E1" s="2"/>
      <c r="F1" s="2"/>
    </row>
    <row r="2" ht="44.25" customHeight="1">
      <c r="A2" t="s" s="23">
        <v>18</v>
      </c>
      <c r="B2" t="s" s="23">
        <v>19</v>
      </c>
      <c r="C2" t="s" s="23">
        <v>20</v>
      </c>
      <c r="D2" t="s" s="23">
        <v>21</v>
      </c>
      <c r="E2" t="s" s="23">
        <v>22</v>
      </c>
      <c r="F2" t="s" s="23">
        <v>23</v>
      </c>
    </row>
    <row r="3" ht="20.25" customHeight="1">
      <c r="A3" s="24">
        <v>44395</v>
      </c>
      <c r="B3" s="25">
        <v>7.21</v>
      </c>
      <c r="C3" s="26">
        <v>0.49</v>
      </c>
      <c r="D3" s="26">
        <v>276</v>
      </c>
      <c r="E3" s="27">
        <f>D3/D10</f>
        <v>0.0400696864111498</v>
      </c>
      <c r="F3" s="27">
        <f>C3*E3</f>
        <v>0.0196341463414634</v>
      </c>
    </row>
    <row r="4" ht="20.05" customHeight="1">
      <c r="A4" s="28">
        <v>44451</v>
      </c>
      <c r="B4" s="29">
        <v>14.97</v>
      </c>
      <c r="C4" s="30">
        <v>0.99</v>
      </c>
      <c r="D4" s="30">
        <v>1716</v>
      </c>
      <c r="E4" s="31">
        <f>D4/D10</f>
        <v>0.249128919860627</v>
      </c>
      <c r="F4" s="31">
        <f>C4*E4</f>
        <v>0.246637630662021</v>
      </c>
    </row>
    <row r="5" ht="20.05" customHeight="1">
      <c r="A5" s="28">
        <v>44514</v>
      </c>
      <c r="B5" s="29">
        <v>12.73</v>
      </c>
      <c r="C5" s="30">
        <v>0.24</v>
      </c>
      <c r="D5" s="30">
        <v>1028</v>
      </c>
      <c r="E5" s="31">
        <f>D5/D10</f>
        <v>0.14924506387921</v>
      </c>
      <c r="F5" s="31">
        <f>C5*E5</f>
        <v>0.0358188153310104</v>
      </c>
    </row>
    <row r="6" ht="20.05" customHeight="1">
      <c r="A6" s="28">
        <v>44577</v>
      </c>
      <c r="B6" s="29">
        <v>18.07</v>
      </c>
      <c r="C6" s="30">
        <v>1.36</v>
      </c>
      <c r="D6" s="30">
        <v>1934</v>
      </c>
      <c r="E6" s="31">
        <f>D6/D10</f>
        <v>0.280778164924506</v>
      </c>
      <c r="F6" s="31">
        <f>C6*E6</f>
        <v>0.381858304297328</v>
      </c>
    </row>
    <row r="7" ht="20.05" customHeight="1">
      <c r="A7" s="28">
        <v>44633</v>
      </c>
      <c r="B7" s="29">
        <v>1.06</v>
      </c>
      <c r="C7" s="30">
        <v>0.11</v>
      </c>
      <c r="D7" s="30">
        <v>1234</v>
      </c>
      <c r="E7" s="31">
        <f>D7/D10</f>
        <v>0.179152148664344</v>
      </c>
      <c r="F7" s="31">
        <f>C7*E7</f>
        <v>0.0197067363530778</v>
      </c>
    </row>
    <row r="8" ht="20.05" customHeight="1">
      <c r="A8" s="28">
        <v>44696</v>
      </c>
      <c r="B8" s="29">
        <v>1.24</v>
      </c>
      <c r="C8" s="30">
        <v>0.29</v>
      </c>
      <c r="D8" s="30">
        <v>288</v>
      </c>
      <c r="E8" s="31">
        <f>D8/D10</f>
        <v>0.0418118466898955</v>
      </c>
      <c r="F8" s="31">
        <f>C8*E8</f>
        <v>0.0121254355400697</v>
      </c>
    </row>
    <row r="9" ht="20.05" customHeight="1">
      <c r="A9" s="28">
        <v>44759</v>
      </c>
      <c r="B9" s="29">
        <v>2.68</v>
      </c>
      <c r="C9" s="30">
        <v>0.4</v>
      </c>
      <c r="D9" s="30">
        <v>412</v>
      </c>
      <c r="E9" s="31">
        <f>D9/D10</f>
        <v>0.0598141695702671</v>
      </c>
      <c r="F9" s="31">
        <f>C9*E9</f>
        <v>0.0239256678281068</v>
      </c>
    </row>
    <row r="10" ht="20.05" customHeight="1">
      <c r="A10" t="s" s="7">
        <v>24</v>
      </c>
      <c r="B10" s="32"/>
      <c r="C10" s="33"/>
      <c r="D10" s="34">
        <f>SUM(D3:D9)</f>
        <v>6888</v>
      </c>
      <c r="E10" s="35">
        <f>SUM(E3:E9)</f>
        <v>0.999999999999999</v>
      </c>
      <c r="F10" s="36">
        <f>SUM(F3:F9)</f>
        <v>0.739706736353077</v>
      </c>
    </row>
    <row r="11" ht="20.05" customHeight="1">
      <c r="A11" s="13"/>
      <c r="B11" s="16"/>
      <c r="C11" s="9"/>
      <c r="D11" s="9"/>
      <c r="E11" s="9"/>
      <c r="F11" s="9"/>
    </row>
    <row r="12" ht="20.05" customHeight="1">
      <c r="A12" t="s" s="7">
        <v>25</v>
      </c>
      <c r="B12" s="15">
        <v>313000000</v>
      </c>
      <c r="C12" s="9"/>
      <c r="D12" s="9"/>
      <c r="E12" s="9"/>
      <c r="F12" s="9"/>
    </row>
    <row r="13" ht="20.05" customHeight="1">
      <c r="A13" t="s" s="7">
        <v>26</v>
      </c>
      <c r="B13" s="15">
        <v>332000000</v>
      </c>
      <c r="C13" s="9"/>
      <c r="D13" s="9"/>
      <c r="E13" s="9"/>
      <c r="F13" s="9"/>
    </row>
    <row r="14" ht="20.05" customHeight="1">
      <c r="A14" s="13"/>
      <c r="B14" s="16"/>
      <c r="C14" s="9"/>
      <c r="D14" s="9"/>
      <c r="E14" s="9"/>
      <c r="F14" s="9"/>
    </row>
    <row r="15" ht="22.35" customHeight="1">
      <c r="A15" t="s" s="7">
        <v>1</v>
      </c>
      <c r="B15" s="37">
        <v>607834</v>
      </c>
      <c r="C15" s="9"/>
      <c r="D15" s="9"/>
      <c r="E15" s="38"/>
      <c r="F15" s="9"/>
    </row>
    <row r="16" ht="22.35" customHeight="1">
      <c r="A16" t="s" s="7">
        <v>2</v>
      </c>
      <c r="B16" s="37">
        <v>1051501</v>
      </c>
      <c r="C16" s="9"/>
      <c r="D16" s="9"/>
      <c r="E16" s="38"/>
      <c r="F16" s="9"/>
    </row>
    <row r="17" ht="22.35" customHeight="1">
      <c r="A17" t="s" s="7">
        <v>3</v>
      </c>
      <c r="B17" s="17">
        <f>B16-B15</f>
        <v>443667</v>
      </c>
      <c r="C17" s="9"/>
      <c r="D17" s="9"/>
      <c r="E17" s="38"/>
      <c r="F17" s="9"/>
    </row>
    <row r="18" ht="32.05" customHeight="1">
      <c r="A18" t="s" s="7">
        <v>27</v>
      </c>
      <c r="B18" s="17">
        <f>B12/100000*(52+10)*F10</f>
        <v>143547.489256678</v>
      </c>
      <c r="C18" s="9"/>
      <c r="D18" s="9"/>
      <c r="E18" s="9"/>
      <c r="F18" s="9"/>
    </row>
    <row r="19" ht="32.05" customHeight="1">
      <c r="A19" t="s" s="39">
        <v>13</v>
      </c>
      <c r="B19" s="40">
        <f>B17-B18</f>
        <v>300119.510743322</v>
      </c>
      <c r="C19" s="9"/>
      <c r="D19" s="9"/>
      <c r="E19" s="9"/>
      <c r="F19" s="9"/>
    </row>
    <row r="20" ht="20.05" customHeight="1">
      <c r="A20" s="41"/>
      <c r="B20" s="42"/>
      <c r="C20" s="43"/>
      <c r="D20" s="9"/>
      <c r="E20" s="9"/>
      <c r="F20" s="9"/>
    </row>
    <row r="21" ht="20.05" customHeight="1">
      <c r="A21" t="s" s="44">
        <v>28</v>
      </c>
      <c r="B21" s="45"/>
      <c r="C21" s="9"/>
      <c r="D21" s="9"/>
      <c r="E21" s="9"/>
      <c r="F21" s="9"/>
    </row>
    <row r="22" ht="20.05" customHeight="1">
      <c r="A22" t="s" s="7">
        <v>29</v>
      </c>
      <c r="B22" t="s" s="21">
        <v>30</v>
      </c>
      <c r="C22" s="9"/>
      <c r="D22" s="9"/>
      <c r="E22" s="9"/>
      <c r="F22" s="9"/>
    </row>
    <row r="23" ht="20.05" customHeight="1">
      <c r="A23" t="s" s="7">
        <v>31</v>
      </c>
      <c r="B23" t="s" s="21">
        <v>32</v>
      </c>
      <c r="C23" s="9"/>
      <c r="D23" s="9"/>
      <c r="E23" s="9"/>
      <c r="F23" s="9"/>
    </row>
    <row r="24" ht="20.05" customHeight="1">
      <c r="A24" t="s" s="7">
        <v>33</v>
      </c>
      <c r="B24" t="s" s="21">
        <v>34</v>
      </c>
      <c r="C24" s="9"/>
      <c r="D24" s="9"/>
      <c r="E24" s="9"/>
      <c r="F24" s="9"/>
    </row>
    <row r="25" ht="20.05" customHeight="1">
      <c r="A25" t="s" s="7">
        <v>35</v>
      </c>
      <c r="B25" t="s" s="21">
        <v>36</v>
      </c>
      <c r="C25" s="9"/>
      <c r="D25" s="9"/>
      <c r="E25" s="9"/>
      <c r="F25" s="9"/>
    </row>
    <row r="26" ht="20.05" customHeight="1">
      <c r="A26" t="s" s="7">
        <v>37</v>
      </c>
      <c r="B26" t="s" s="46">
        <v>38</v>
      </c>
      <c r="C26" s="9"/>
      <c r="D26" s="9"/>
      <c r="E26" s="9"/>
      <c r="F26" s="9"/>
    </row>
    <row r="27" ht="20.05" customHeight="1">
      <c r="A27" s="47"/>
      <c r="B27" s="16"/>
      <c r="C27" s="9"/>
      <c r="D27" s="9"/>
      <c r="E27" s="9"/>
      <c r="F27" s="9"/>
    </row>
    <row r="28" ht="20.05" customHeight="1">
      <c r="A28" t="s" s="20">
        <v>14</v>
      </c>
      <c r="B28" s="16"/>
      <c r="C28" s="9"/>
      <c r="D28" s="9"/>
      <c r="E28" s="9"/>
      <c r="F28" s="9"/>
    </row>
    <row r="29" ht="20.05" customHeight="1">
      <c r="A29" s="13"/>
      <c r="B29" t="s" s="21">
        <v>39</v>
      </c>
      <c r="C29" s="9"/>
      <c r="D29" s="9"/>
      <c r="E29" s="9"/>
      <c r="F29" s="9"/>
    </row>
    <row r="30" ht="20.05" customHeight="1">
      <c r="A30" s="13"/>
      <c r="B30" t="s" s="21">
        <v>40</v>
      </c>
      <c r="C30" s="9"/>
      <c r="D30" s="9"/>
      <c r="E30" s="9"/>
      <c r="F30" s="9"/>
    </row>
    <row r="31" ht="20.05" customHeight="1">
      <c r="A31" s="13"/>
      <c r="B31" t="s" s="21">
        <v>41</v>
      </c>
      <c r="C31" s="9"/>
      <c r="D31" s="9"/>
      <c r="E31" s="9"/>
      <c r="F31" s="9"/>
    </row>
    <row r="32" ht="20.05" customHeight="1">
      <c r="A32" s="13"/>
      <c r="B32" t="s" s="21">
        <v>42</v>
      </c>
      <c r="C32" s="9"/>
      <c r="D32" s="9"/>
      <c r="E32" s="9"/>
      <c r="F32" s="9"/>
    </row>
    <row r="33" ht="20.05" customHeight="1">
      <c r="A33" s="13"/>
      <c r="B33" t="s" s="21">
        <v>43</v>
      </c>
      <c r="C33" s="9"/>
      <c r="D33" s="9"/>
      <c r="E33" s="9"/>
      <c r="F33" s="9"/>
    </row>
    <row r="34" ht="20.05" customHeight="1">
      <c r="A34" s="13"/>
      <c r="B34" t="s" s="21">
        <v>44</v>
      </c>
      <c r="C34" s="9"/>
      <c r="D34" s="9"/>
      <c r="E34" s="9"/>
      <c r="F34" s="9"/>
    </row>
    <row r="35" ht="20.05" customHeight="1">
      <c r="A35" s="13"/>
      <c r="B35" s="16"/>
      <c r="C35" s="9"/>
      <c r="D35" s="9"/>
      <c r="E35" s="9"/>
      <c r="F35" s="9"/>
    </row>
    <row r="36" ht="20.05" customHeight="1">
      <c r="A36" s="13"/>
      <c r="B36" s="48"/>
      <c r="C36" s="9"/>
      <c r="D36" s="9"/>
      <c r="E36" s="9"/>
      <c r="F36" s="9"/>
    </row>
    <row r="37" ht="20.05" customHeight="1">
      <c r="A37" s="13"/>
      <c r="B37" s="48"/>
      <c r="C37" s="9"/>
      <c r="D37" s="9"/>
      <c r="E37" s="9"/>
      <c r="F37" s="9"/>
    </row>
    <row r="38" ht="20.05" customHeight="1">
      <c r="A38" s="13"/>
      <c r="B38" s="48"/>
      <c r="C38" s="9"/>
      <c r="D38" s="9"/>
      <c r="E38" s="9"/>
      <c r="F38" s="9"/>
    </row>
    <row r="39" ht="20.05" customHeight="1">
      <c r="A39" s="13"/>
      <c r="B39" s="48"/>
      <c r="C39" s="9"/>
      <c r="D39" s="9"/>
      <c r="E39" s="9"/>
      <c r="F39" s="9"/>
    </row>
    <row r="40" ht="20.05" customHeight="1">
      <c r="A40" s="13"/>
      <c r="B40" s="48"/>
      <c r="C40" s="9"/>
      <c r="D40" s="9"/>
      <c r="E40" s="9"/>
      <c r="F40" s="9"/>
    </row>
    <row r="41" ht="20.05" customHeight="1">
      <c r="A41" s="13"/>
      <c r="B41" s="48"/>
      <c r="C41" s="9"/>
      <c r="D41" s="9"/>
      <c r="E41" s="9"/>
      <c r="F41" s="9"/>
    </row>
    <row r="42" ht="20.05" customHeight="1">
      <c r="A42" s="13"/>
      <c r="B42" s="48"/>
      <c r="C42" s="9"/>
      <c r="D42" s="9"/>
      <c r="E42" s="9"/>
      <c r="F42" s="9"/>
    </row>
    <row r="43" ht="20.05" customHeight="1">
      <c r="A43" s="13"/>
      <c r="B43" s="48"/>
      <c r="C43" s="9"/>
      <c r="D43" s="9"/>
      <c r="E43" s="9"/>
      <c r="F43" s="9"/>
    </row>
    <row r="44" ht="20.05" customHeight="1">
      <c r="A44" s="13"/>
      <c r="B44" s="48"/>
      <c r="C44" s="9"/>
      <c r="D44" s="9"/>
      <c r="E44" s="9"/>
      <c r="F44" s="9"/>
    </row>
    <row r="45" ht="20.05" customHeight="1">
      <c r="A45" s="13"/>
      <c r="B45" s="48"/>
      <c r="C45" s="9"/>
      <c r="D45" s="9"/>
      <c r="E45" s="9"/>
      <c r="F45" s="9"/>
    </row>
    <row r="46" ht="20.05" customHeight="1">
      <c r="A46" s="13"/>
      <c r="B46" s="48"/>
      <c r="C46" s="9"/>
      <c r="D46" s="9"/>
      <c r="E46" s="9"/>
      <c r="F46" s="9"/>
    </row>
    <row r="47" ht="20.05" customHeight="1">
      <c r="A47" s="13"/>
      <c r="B47" s="48"/>
      <c r="C47" s="9"/>
      <c r="D47" s="9"/>
      <c r="E47" s="9"/>
      <c r="F47" s="9"/>
    </row>
    <row r="48" ht="20.05" customHeight="1">
      <c r="A48" s="13"/>
      <c r="B48" s="48"/>
      <c r="C48" s="9"/>
      <c r="D48" s="9"/>
      <c r="E48" s="9"/>
      <c r="F48" s="9"/>
    </row>
    <row r="49" ht="20.05" customHeight="1">
      <c r="A49" s="13"/>
      <c r="B49" s="48"/>
      <c r="C49" s="9"/>
      <c r="D49" s="9"/>
      <c r="E49" s="9"/>
      <c r="F49" s="9"/>
    </row>
    <row r="50" ht="20.05" customHeight="1">
      <c r="A50" s="13"/>
      <c r="B50" s="48"/>
      <c r="C50" s="9"/>
      <c r="D50" s="9"/>
      <c r="E50" s="9"/>
      <c r="F50" s="9"/>
    </row>
    <row r="51" ht="20.05" customHeight="1">
      <c r="A51" s="13"/>
      <c r="B51" s="48"/>
      <c r="C51" s="9"/>
      <c r="D51" s="9"/>
      <c r="E51" s="9"/>
      <c r="F51" s="9"/>
    </row>
    <row r="52" ht="20.05" customHeight="1">
      <c r="A52" s="13"/>
      <c r="B52" s="48"/>
      <c r="C52" s="9"/>
      <c r="D52" s="9"/>
      <c r="E52" s="9"/>
      <c r="F52" s="9"/>
    </row>
    <row r="53" ht="20.05" customHeight="1">
      <c r="A53" s="13"/>
      <c r="B53" s="48"/>
      <c r="C53" s="9"/>
      <c r="D53" s="9"/>
      <c r="E53" s="9"/>
      <c r="F53" s="9"/>
    </row>
    <row r="54" ht="20.05" customHeight="1">
      <c r="A54" s="13"/>
      <c r="B54" s="48"/>
      <c r="C54" s="9"/>
      <c r="D54" s="9"/>
      <c r="E54" s="9"/>
      <c r="F54" s="9"/>
    </row>
    <row r="55" ht="20.05" customHeight="1">
      <c r="A55" s="13"/>
      <c r="B55" s="48"/>
      <c r="C55" s="9"/>
      <c r="D55" s="9"/>
      <c r="E55" s="9"/>
      <c r="F55" s="9"/>
    </row>
    <row r="56" ht="20.05" customHeight="1">
      <c r="A56" s="13"/>
      <c r="B56" s="48"/>
      <c r="C56" s="9"/>
      <c r="D56" s="9"/>
      <c r="E56" s="9"/>
      <c r="F56" s="9"/>
    </row>
    <row r="57" ht="20.05" customHeight="1">
      <c r="A57" s="13"/>
      <c r="B57" s="48"/>
      <c r="C57" s="9"/>
      <c r="D57" s="9"/>
      <c r="E57" s="9"/>
      <c r="F57" s="9"/>
    </row>
    <row r="58" ht="20.05" customHeight="1">
      <c r="A58" s="13"/>
      <c r="B58" s="48"/>
      <c r="C58" s="9"/>
      <c r="D58" s="9"/>
      <c r="E58" s="9"/>
      <c r="F58" s="9"/>
    </row>
    <row r="59" ht="20.05" customHeight="1">
      <c r="A59" s="13"/>
      <c r="B59" s="48"/>
      <c r="C59" s="9"/>
      <c r="D59" s="9"/>
      <c r="E59" s="9"/>
      <c r="F59" s="9"/>
    </row>
    <row r="60" ht="20.05" customHeight="1">
      <c r="A60" s="13"/>
      <c r="B60" s="48"/>
      <c r="C60" s="9"/>
      <c r="D60" s="9"/>
      <c r="E60" s="9"/>
      <c r="F60" s="9"/>
    </row>
    <row r="61" ht="20.05" customHeight="1">
      <c r="A61" s="13"/>
      <c r="B61" s="48"/>
      <c r="C61" s="9"/>
      <c r="D61" s="9"/>
      <c r="E61" s="9"/>
      <c r="F61" s="9"/>
    </row>
    <row r="62" ht="20.05" customHeight="1">
      <c r="A62" s="13"/>
      <c r="B62" s="48"/>
      <c r="C62" s="9"/>
      <c r="D62" s="9"/>
      <c r="E62" s="9"/>
      <c r="F62" s="9"/>
    </row>
    <row r="63" ht="20.05" customHeight="1">
      <c r="A63" s="13"/>
      <c r="B63" s="48"/>
      <c r="C63" s="9"/>
      <c r="D63" s="9"/>
      <c r="E63" s="9"/>
      <c r="F63" s="9"/>
    </row>
    <row r="64" ht="20.05" customHeight="1">
      <c r="A64" s="13"/>
      <c r="B64" s="48"/>
      <c r="C64" s="9"/>
      <c r="D64" s="9"/>
      <c r="E64" s="9"/>
      <c r="F64" s="9"/>
    </row>
    <row r="65" ht="20.05" customHeight="1">
      <c r="A65" s="13"/>
      <c r="B65" s="48"/>
      <c r="C65" s="9"/>
      <c r="D65" s="9"/>
      <c r="E65" s="9"/>
      <c r="F65" s="9"/>
    </row>
    <row r="66" ht="20.05" customHeight="1">
      <c r="A66" s="13"/>
      <c r="B66" s="48"/>
      <c r="C66" s="9"/>
      <c r="D66" s="9"/>
      <c r="E66" s="9"/>
      <c r="F66" s="9"/>
    </row>
    <row r="67" ht="20.05" customHeight="1">
      <c r="A67" s="13"/>
      <c r="B67" s="48"/>
      <c r="C67" s="9"/>
      <c r="D67" s="9"/>
      <c r="E67" s="9"/>
      <c r="F67" s="9"/>
    </row>
    <row r="68" ht="20.05" customHeight="1">
      <c r="A68" s="13"/>
      <c r="B68" s="48"/>
      <c r="C68" s="9"/>
      <c r="D68" s="9"/>
      <c r="E68" s="9"/>
      <c r="F68" s="9"/>
    </row>
    <row r="69" ht="20.05" customHeight="1">
      <c r="A69" s="13"/>
      <c r="B69" s="48"/>
      <c r="C69" s="9"/>
      <c r="D69" s="9"/>
      <c r="E69" s="9"/>
      <c r="F69" s="9"/>
    </row>
  </sheetData>
  <mergeCells count="1">
    <mergeCell ref="A1:F1"/>
  </mergeCells>
  <hyperlinks>
    <hyperlink ref="B22" r:id="rId1" location="" tooltip="" display="https://covid.cdc.gov/covid-data-tracker/#trends_dailydeaths_select_00"/>
    <hyperlink ref="B23" r:id="rId2" location="" tooltip="" display="https://covid.cdc.gov/covid-data-tracker/#rates-by-vaccine-status"/>
    <hyperlink ref="B24" r:id="rId3" location="" tooltip="" display="https://covid.cdc.gov/covid-data-tracker/#vaccination-trends"/>
    <hyperlink ref="B25" r:id="rId4" location="" tooltip="" display="https://covid.cdc.gov/covid-data-tracker/#vaccination-demographics-trends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7344" style="49" customWidth="1"/>
    <col min="2" max="5" width="16.3516" style="49" customWidth="1"/>
    <col min="6" max="16384" width="16.3516" style="49" customWidth="1"/>
  </cols>
  <sheetData>
    <row r="1" ht="27.65" customHeight="1">
      <c r="A1" t="s" s="2">
        <v>45</v>
      </c>
      <c r="B1" s="2"/>
      <c r="C1" s="2"/>
      <c r="D1" s="2"/>
      <c r="E1" s="2"/>
    </row>
    <row r="2" ht="20.25" customHeight="1">
      <c r="A2" s="3"/>
      <c r="B2" s="3"/>
      <c r="C2" s="3"/>
      <c r="D2" s="3"/>
      <c r="E2" s="3"/>
    </row>
    <row r="3" ht="20.25" customHeight="1">
      <c r="A3" t="s" s="4">
        <v>1</v>
      </c>
      <c r="B3" s="5">
        <v>567000</v>
      </c>
      <c r="C3" s="6"/>
      <c r="D3" s="6"/>
      <c r="E3" s="6"/>
    </row>
    <row r="4" ht="20.05" customHeight="1">
      <c r="A4" t="s" s="7">
        <v>2</v>
      </c>
      <c r="B4" s="37">
        <v>1051501</v>
      </c>
      <c r="C4" s="9"/>
      <c r="D4" s="9"/>
      <c r="E4" s="9"/>
    </row>
    <row r="5" ht="20.05" customHeight="1">
      <c r="A5" t="s" s="39">
        <v>3</v>
      </c>
      <c r="B5" s="50">
        <f>B4-B3</f>
        <v>484501</v>
      </c>
      <c r="C5" s="9"/>
      <c r="D5" s="9"/>
      <c r="E5" s="9"/>
    </row>
    <row r="6" ht="20.05" customHeight="1">
      <c r="A6" s="41"/>
      <c r="B6" s="51"/>
      <c r="C6" s="43"/>
      <c r="D6" s="9"/>
      <c r="E6" s="9"/>
    </row>
    <row r="7" ht="32.05" customHeight="1">
      <c r="A7" t="s" s="52">
        <v>46</v>
      </c>
      <c r="B7" s="51">
        <f>'April 21 - July 21'!B19</f>
        <v>20199.6</v>
      </c>
      <c r="C7" s="43"/>
      <c r="D7" s="9"/>
      <c r="E7" s="9"/>
    </row>
    <row r="8" ht="32.05" customHeight="1">
      <c r="A8" t="s" s="52">
        <v>47</v>
      </c>
      <c r="B8" s="51">
        <f>'July 21 - Sept 22'!B19</f>
        <v>300119.510743322</v>
      </c>
      <c r="C8" s="43"/>
      <c r="D8" s="9"/>
      <c r="E8" s="9"/>
    </row>
    <row r="9" ht="32.05" customHeight="1">
      <c r="A9" t="s" s="53">
        <v>13</v>
      </c>
      <c r="B9" s="54">
        <f>B7+B8</f>
        <v>320319.110743322</v>
      </c>
      <c r="C9" s="9"/>
      <c r="D9" s="9"/>
      <c r="E9" s="9"/>
    </row>
    <row r="10" ht="20.05" customHeight="1">
      <c r="A10" s="13"/>
      <c r="B10" s="16"/>
      <c r="C10" s="9"/>
      <c r="D10" s="9"/>
      <c r="E10" s="9"/>
    </row>
    <row r="11" ht="32.05" customHeight="1">
      <c r="A11" t="s" s="7">
        <v>48</v>
      </c>
      <c r="B11" s="55">
        <f>B9/B5</f>
        <v>0.66113199094186</v>
      </c>
      <c r="C11" s="9"/>
      <c r="D11" s="9"/>
      <c r="E11" s="9"/>
    </row>
    <row r="12" ht="20.05" customHeight="1">
      <c r="A12" s="13"/>
      <c r="B12" s="16"/>
      <c r="C12" s="9"/>
      <c r="D12" s="9"/>
      <c r="E12" s="9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