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Arduino\@esphome\esphome_components\bthome\components\bthome\"/>
    </mc:Choice>
  </mc:AlternateContent>
  <xr:revisionPtr revIDLastSave="0" documentId="13_ncr:1_{3CEB9D01-4086-4BEC-B369-627D1AA0450E}" xr6:coauthVersionLast="47" xr6:coauthVersionMax="47" xr10:uidLastSave="{00000000-0000-0000-0000-000000000000}"/>
  <bookViews>
    <workbookView xWindow="-120" yWindow="-120" windowWidth="24240" windowHeight="12825" activeTab="1" xr2:uid="{0A7624A3-1B95-4732-9BD7-3FA24DFCB5DE}"/>
  </bookViews>
  <sheets>
    <sheet name="V1" sheetId="1" r:id="rId1"/>
    <sheet name="V2" sheetId="2" r:id="rId2"/>
  </sheets>
  <definedNames>
    <definedName name="_xlnm._FilterDatabase" localSheetId="0" hidden="1">'V1'!$A$1:$O$49</definedName>
    <definedName name="_xlnm._FilterDatabase" localSheetId="1" hidden="1">'V2'!$A$1:$I$81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M6" i="2" s="1"/>
  <c r="N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M22" i="2" s="1"/>
  <c r="N22" i="2" s="1"/>
  <c r="J23" i="2"/>
  <c r="J24" i="2"/>
  <c r="J25" i="2"/>
  <c r="J26" i="2"/>
  <c r="J27" i="2"/>
  <c r="J28" i="2"/>
  <c r="J29" i="2"/>
  <c r="J30" i="2"/>
  <c r="J31" i="2"/>
  <c r="J32" i="2"/>
  <c r="J33" i="2"/>
  <c r="J34" i="2"/>
  <c r="M34" i="2" s="1"/>
  <c r="N34" i="2" s="1"/>
  <c r="J35" i="2"/>
  <c r="J36" i="2"/>
  <c r="J37" i="2"/>
  <c r="J38" i="2"/>
  <c r="M38" i="2" s="1"/>
  <c r="N38" i="2" s="1"/>
  <c r="J39" i="2"/>
  <c r="J40" i="2"/>
  <c r="J41" i="2"/>
  <c r="J42" i="2"/>
  <c r="J43" i="2"/>
  <c r="J44" i="2"/>
  <c r="J45" i="2"/>
  <c r="J46" i="2"/>
  <c r="J47" i="2"/>
  <c r="J48" i="2"/>
  <c r="J49" i="2"/>
  <c r="M49" i="2" s="1"/>
  <c r="N49" i="2" s="1"/>
  <c r="J50" i="2"/>
  <c r="M50" i="2" s="1"/>
  <c r="N50" i="2" s="1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M66" i="2" s="1"/>
  <c r="N66" i="2" s="1"/>
  <c r="J67" i="2"/>
  <c r="J68" i="2"/>
  <c r="J69" i="2"/>
  <c r="J70" i="2"/>
  <c r="M70" i="2" s="1"/>
  <c r="N70" i="2" s="1"/>
  <c r="J71" i="2"/>
  <c r="J72" i="2"/>
  <c r="J73" i="2"/>
  <c r="J74" i="2"/>
  <c r="J75" i="2"/>
  <c r="J76" i="2"/>
  <c r="J77" i="2"/>
  <c r="J78" i="2"/>
  <c r="J79" i="2"/>
  <c r="J80" i="2"/>
  <c r="J81" i="2"/>
  <c r="J2" i="2"/>
  <c r="K3" i="2"/>
  <c r="K4" i="2"/>
  <c r="K5" i="2"/>
  <c r="M5" i="2" s="1"/>
  <c r="N5" i="2" s="1"/>
  <c r="K6" i="2"/>
  <c r="K7" i="2"/>
  <c r="M7" i="2" s="1"/>
  <c r="N7" i="2" s="1"/>
  <c r="K8" i="2"/>
  <c r="K9" i="2"/>
  <c r="K10" i="2"/>
  <c r="K11" i="2"/>
  <c r="M11" i="2" s="1"/>
  <c r="N11" i="2" s="1"/>
  <c r="K12" i="2"/>
  <c r="K13" i="2"/>
  <c r="K14" i="2"/>
  <c r="K15" i="2"/>
  <c r="K16" i="2"/>
  <c r="K17" i="2"/>
  <c r="K18" i="2"/>
  <c r="K19" i="2"/>
  <c r="K20" i="2"/>
  <c r="K21" i="2"/>
  <c r="M21" i="2" s="1"/>
  <c r="N21" i="2" s="1"/>
  <c r="K22" i="2"/>
  <c r="K23" i="2"/>
  <c r="M23" i="2" s="1"/>
  <c r="N23" i="2" s="1"/>
  <c r="K24" i="2"/>
  <c r="K25" i="2"/>
  <c r="K26" i="2"/>
  <c r="K27" i="2"/>
  <c r="M27" i="2" s="1"/>
  <c r="N27" i="2" s="1"/>
  <c r="K28" i="2"/>
  <c r="K29" i="2"/>
  <c r="K30" i="2"/>
  <c r="K31" i="2"/>
  <c r="K32" i="2"/>
  <c r="K33" i="2"/>
  <c r="K34" i="2"/>
  <c r="K35" i="2"/>
  <c r="K36" i="2"/>
  <c r="K37" i="2"/>
  <c r="M37" i="2" s="1"/>
  <c r="N37" i="2" s="1"/>
  <c r="K38" i="2"/>
  <c r="K39" i="2"/>
  <c r="M39" i="2" s="1"/>
  <c r="N39" i="2" s="1"/>
  <c r="K40" i="2"/>
  <c r="K41" i="2"/>
  <c r="K42" i="2"/>
  <c r="K43" i="2"/>
  <c r="M43" i="2" s="1"/>
  <c r="N43" i="2" s="1"/>
  <c r="K44" i="2"/>
  <c r="K45" i="2"/>
  <c r="K46" i="2"/>
  <c r="K47" i="2"/>
  <c r="K48" i="2"/>
  <c r="K49" i="2"/>
  <c r="K50" i="2"/>
  <c r="K51" i="2"/>
  <c r="K52" i="2"/>
  <c r="K53" i="2"/>
  <c r="M53" i="2" s="1"/>
  <c r="N53" i="2" s="1"/>
  <c r="K54" i="2"/>
  <c r="K55" i="2"/>
  <c r="M55" i="2" s="1"/>
  <c r="N55" i="2" s="1"/>
  <c r="K56" i="2"/>
  <c r="K57" i="2"/>
  <c r="K58" i="2"/>
  <c r="K59" i="2"/>
  <c r="M59" i="2" s="1"/>
  <c r="N59" i="2" s="1"/>
  <c r="K60" i="2"/>
  <c r="K61" i="2"/>
  <c r="K62" i="2"/>
  <c r="K63" i="2"/>
  <c r="K64" i="2"/>
  <c r="K65" i="2"/>
  <c r="K66" i="2"/>
  <c r="K67" i="2"/>
  <c r="K68" i="2"/>
  <c r="K69" i="2"/>
  <c r="M69" i="2" s="1"/>
  <c r="N69" i="2" s="1"/>
  <c r="K70" i="2"/>
  <c r="K71" i="2"/>
  <c r="M71" i="2" s="1"/>
  <c r="N71" i="2" s="1"/>
  <c r="K72" i="2"/>
  <c r="K73" i="2"/>
  <c r="K74" i="2"/>
  <c r="K75" i="2"/>
  <c r="M75" i="2" s="1"/>
  <c r="N75" i="2" s="1"/>
  <c r="K76" i="2"/>
  <c r="K77" i="2"/>
  <c r="K78" i="2"/>
  <c r="K79" i="2"/>
  <c r="K80" i="2"/>
  <c r="K81" i="2"/>
  <c r="K2" i="2"/>
  <c r="M18" i="2"/>
  <c r="N18" i="2" s="1"/>
  <c r="M54" i="2"/>
  <c r="N54" i="2" s="1"/>
  <c r="M3" i="2"/>
  <c r="N3" i="2" s="1"/>
  <c r="M4" i="2"/>
  <c r="N4" i="2" s="1"/>
  <c r="M8" i="2"/>
  <c r="N8" i="2" s="1"/>
  <c r="M9" i="2"/>
  <c r="N9" i="2" s="1"/>
  <c r="M12" i="2"/>
  <c r="N12" i="2" s="1"/>
  <c r="M13" i="2"/>
  <c r="N13" i="2" s="1"/>
  <c r="M15" i="2"/>
  <c r="N15" i="2" s="1"/>
  <c r="M16" i="2"/>
  <c r="N16" i="2" s="1"/>
  <c r="M17" i="2"/>
  <c r="N17" i="2" s="1"/>
  <c r="M19" i="2"/>
  <c r="N19" i="2" s="1"/>
  <c r="M20" i="2"/>
  <c r="N20" i="2" s="1"/>
  <c r="M24" i="2"/>
  <c r="N24" i="2" s="1"/>
  <c r="M25" i="2"/>
  <c r="N25" i="2" s="1"/>
  <c r="M28" i="2"/>
  <c r="N28" i="2" s="1"/>
  <c r="M29" i="2"/>
  <c r="N29" i="2" s="1"/>
  <c r="M31" i="2"/>
  <c r="N31" i="2" s="1"/>
  <c r="M32" i="2"/>
  <c r="N32" i="2" s="1"/>
  <c r="M33" i="2"/>
  <c r="N33" i="2" s="1"/>
  <c r="M35" i="2"/>
  <c r="N35" i="2" s="1"/>
  <c r="M36" i="2"/>
  <c r="N36" i="2" s="1"/>
  <c r="M40" i="2"/>
  <c r="N40" i="2" s="1"/>
  <c r="M41" i="2"/>
  <c r="N41" i="2" s="1"/>
  <c r="M44" i="2"/>
  <c r="N44" i="2" s="1"/>
  <c r="M45" i="2"/>
  <c r="N45" i="2" s="1"/>
  <c r="M47" i="2"/>
  <c r="N47" i="2" s="1"/>
  <c r="M48" i="2"/>
  <c r="N48" i="2" s="1"/>
  <c r="M51" i="2"/>
  <c r="N51" i="2" s="1"/>
  <c r="M52" i="2"/>
  <c r="N52" i="2" s="1"/>
  <c r="M56" i="2"/>
  <c r="N56" i="2" s="1"/>
  <c r="M57" i="2"/>
  <c r="N57" i="2" s="1"/>
  <c r="M60" i="2"/>
  <c r="N60" i="2" s="1"/>
  <c r="M61" i="2"/>
  <c r="N61" i="2" s="1"/>
  <c r="M63" i="2"/>
  <c r="N63" i="2" s="1"/>
  <c r="M64" i="2"/>
  <c r="N64" i="2" s="1"/>
  <c r="M65" i="2"/>
  <c r="N65" i="2" s="1"/>
  <c r="M67" i="2"/>
  <c r="N67" i="2" s="1"/>
  <c r="M68" i="2"/>
  <c r="N68" i="2" s="1"/>
  <c r="M72" i="2"/>
  <c r="N72" i="2" s="1"/>
  <c r="M73" i="2"/>
  <c r="N73" i="2" s="1"/>
  <c r="M76" i="2"/>
  <c r="N76" i="2" s="1"/>
  <c r="M77" i="2"/>
  <c r="N77" i="2" s="1"/>
  <c r="M79" i="2"/>
  <c r="N79" i="2" s="1"/>
  <c r="M80" i="2"/>
  <c r="N80" i="2" s="1"/>
  <c r="M81" i="2"/>
  <c r="N81" i="2" s="1"/>
  <c r="M2" i="2"/>
  <c r="N2" i="2" s="1"/>
  <c r="L3" i="2"/>
  <c r="I3" i="2" s="1"/>
  <c r="L4" i="2"/>
  <c r="I4" i="2" s="1"/>
  <c r="L5" i="2"/>
  <c r="I5" i="2" s="1"/>
  <c r="L6" i="2"/>
  <c r="I6" i="2" s="1"/>
  <c r="L7" i="2"/>
  <c r="I7" i="2" s="1"/>
  <c r="L8" i="2"/>
  <c r="I8" i="2" s="1"/>
  <c r="L9" i="2"/>
  <c r="I9" i="2" s="1"/>
  <c r="L10" i="2"/>
  <c r="I10" i="2" s="1"/>
  <c r="L11" i="2"/>
  <c r="I11" i="2" s="1"/>
  <c r="L12" i="2"/>
  <c r="I12" i="2" s="1"/>
  <c r="L13" i="2"/>
  <c r="I13" i="2" s="1"/>
  <c r="L14" i="2"/>
  <c r="I14" i="2" s="1"/>
  <c r="L15" i="2"/>
  <c r="I15" i="2" s="1"/>
  <c r="L16" i="2"/>
  <c r="I16" i="2" s="1"/>
  <c r="L17" i="2"/>
  <c r="I17" i="2" s="1"/>
  <c r="L18" i="2"/>
  <c r="I18" i="2" s="1"/>
  <c r="L19" i="2"/>
  <c r="I19" i="2" s="1"/>
  <c r="L20" i="2"/>
  <c r="I20" i="2" s="1"/>
  <c r="L21" i="2"/>
  <c r="I21" i="2" s="1"/>
  <c r="L22" i="2"/>
  <c r="I22" i="2" s="1"/>
  <c r="L23" i="2"/>
  <c r="I23" i="2" s="1"/>
  <c r="L24" i="2"/>
  <c r="I24" i="2" s="1"/>
  <c r="L25" i="2"/>
  <c r="I25" i="2" s="1"/>
  <c r="L26" i="2"/>
  <c r="I26" i="2" s="1"/>
  <c r="L27" i="2"/>
  <c r="I27" i="2" s="1"/>
  <c r="L28" i="2"/>
  <c r="I28" i="2" s="1"/>
  <c r="L29" i="2"/>
  <c r="I29" i="2" s="1"/>
  <c r="L30" i="2"/>
  <c r="I30" i="2" s="1"/>
  <c r="L31" i="2"/>
  <c r="I31" i="2" s="1"/>
  <c r="L32" i="2"/>
  <c r="I32" i="2" s="1"/>
  <c r="L33" i="2"/>
  <c r="I33" i="2" s="1"/>
  <c r="L34" i="2"/>
  <c r="I34" i="2" s="1"/>
  <c r="L35" i="2"/>
  <c r="I35" i="2" s="1"/>
  <c r="L36" i="2"/>
  <c r="I36" i="2" s="1"/>
  <c r="L37" i="2"/>
  <c r="I37" i="2" s="1"/>
  <c r="L38" i="2"/>
  <c r="I38" i="2" s="1"/>
  <c r="L39" i="2"/>
  <c r="I39" i="2" s="1"/>
  <c r="L40" i="2"/>
  <c r="I40" i="2" s="1"/>
  <c r="L41" i="2"/>
  <c r="I41" i="2" s="1"/>
  <c r="L42" i="2"/>
  <c r="I42" i="2" s="1"/>
  <c r="L43" i="2"/>
  <c r="I43" i="2" s="1"/>
  <c r="L44" i="2"/>
  <c r="I44" i="2" s="1"/>
  <c r="L45" i="2"/>
  <c r="I45" i="2" s="1"/>
  <c r="L46" i="2"/>
  <c r="I46" i="2" s="1"/>
  <c r="L47" i="2"/>
  <c r="I47" i="2" s="1"/>
  <c r="L48" i="2"/>
  <c r="I48" i="2" s="1"/>
  <c r="L49" i="2"/>
  <c r="I49" i="2" s="1"/>
  <c r="L50" i="2"/>
  <c r="I50" i="2" s="1"/>
  <c r="L51" i="2"/>
  <c r="I51" i="2" s="1"/>
  <c r="L52" i="2"/>
  <c r="I52" i="2" s="1"/>
  <c r="L53" i="2"/>
  <c r="I53" i="2" s="1"/>
  <c r="L54" i="2"/>
  <c r="I54" i="2" s="1"/>
  <c r="L55" i="2"/>
  <c r="I55" i="2" s="1"/>
  <c r="L56" i="2"/>
  <c r="I56" i="2" s="1"/>
  <c r="L57" i="2"/>
  <c r="I57" i="2" s="1"/>
  <c r="L58" i="2"/>
  <c r="I58" i="2" s="1"/>
  <c r="L59" i="2"/>
  <c r="I59" i="2" s="1"/>
  <c r="L60" i="2"/>
  <c r="I60" i="2" s="1"/>
  <c r="L61" i="2"/>
  <c r="I61" i="2" s="1"/>
  <c r="L62" i="2"/>
  <c r="I62" i="2" s="1"/>
  <c r="L63" i="2"/>
  <c r="I63" i="2" s="1"/>
  <c r="L64" i="2"/>
  <c r="I64" i="2" s="1"/>
  <c r="L65" i="2"/>
  <c r="I65" i="2" s="1"/>
  <c r="L66" i="2"/>
  <c r="I66" i="2" s="1"/>
  <c r="L67" i="2"/>
  <c r="I67" i="2" s="1"/>
  <c r="L68" i="2"/>
  <c r="I68" i="2" s="1"/>
  <c r="L69" i="2"/>
  <c r="I69" i="2" s="1"/>
  <c r="L70" i="2"/>
  <c r="I70" i="2" s="1"/>
  <c r="L71" i="2"/>
  <c r="I71" i="2" s="1"/>
  <c r="L72" i="2"/>
  <c r="I72" i="2" s="1"/>
  <c r="L73" i="2"/>
  <c r="I73" i="2" s="1"/>
  <c r="L74" i="2"/>
  <c r="I74" i="2" s="1"/>
  <c r="L75" i="2"/>
  <c r="I75" i="2" s="1"/>
  <c r="L76" i="2"/>
  <c r="I76" i="2" s="1"/>
  <c r="L77" i="2"/>
  <c r="I77" i="2" s="1"/>
  <c r="L78" i="2"/>
  <c r="I78" i="2" s="1"/>
  <c r="L79" i="2"/>
  <c r="I79" i="2" s="1"/>
  <c r="L80" i="2"/>
  <c r="I80" i="2" s="1"/>
  <c r="L81" i="2"/>
  <c r="I81" i="2" s="1"/>
  <c r="L2" i="2"/>
  <c r="I2" i="2" s="1"/>
  <c r="A51" i="2"/>
  <c r="A52" i="2"/>
  <c r="A53" i="2"/>
  <c r="A54" i="2"/>
  <c r="A55" i="2"/>
  <c r="A56" i="2"/>
  <c r="A57" i="2"/>
  <c r="A58" i="2"/>
  <c r="A59" i="2"/>
  <c r="A60" i="2"/>
  <c r="A61" i="2"/>
  <c r="A62" i="2"/>
  <c r="A50" i="2"/>
  <c r="A92" i="2"/>
  <c r="A8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P49" i="1"/>
  <c r="P48" i="1"/>
  <c r="P22" i="1"/>
  <c r="P21" i="1"/>
  <c r="P20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M78" i="2" l="1"/>
  <c r="N78" i="2" s="1"/>
  <c r="M74" i="2"/>
  <c r="N74" i="2" s="1"/>
  <c r="M62" i="2"/>
  <c r="N62" i="2" s="1"/>
  <c r="M58" i="2"/>
  <c r="N58" i="2" s="1"/>
  <c r="M46" i="2"/>
  <c r="N46" i="2" s="1"/>
  <c r="M42" i="2"/>
  <c r="N42" i="2" s="1"/>
  <c r="M30" i="2"/>
  <c r="N30" i="2" s="1"/>
  <c r="M26" i="2"/>
  <c r="N26" i="2" s="1"/>
  <c r="M14" i="2"/>
  <c r="N14" i="2" s="1"/>
  <c r="M10" i="2"/>
  <c r="N10" i="2" s="1"/>
  <c r="P44" i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<sst xmlns="http://schemas.openxmlformats.org/spreadsheetml/2006/main" count="754" uniqueCount="357">
  <si>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</si>
  <si>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</si>
  <si>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</si>
  <si>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</si>
  <si>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</si>
  <si>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</si>
  <si>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</si>
  <si>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</si>
  <si>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</si>
  <si>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</si>
  <si>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</si>
  <si>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</si>
  <si>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</si>
  <si>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</si>
  <si>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</si>
  <si>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</si>
  <si>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</si>
  <si>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</si>
  <si>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</si>
  <si>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</si>
  <si>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</si>
  <si>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</si>
  <si>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</si>
  <si>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</si>
  <si>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</si>
  <si>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</si>
  <si>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</si>
  <si>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</si>
  <si>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</si>
  <si>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</si>
  <si>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</si>
  <si>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</si>
  <si>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</si>
  <si>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</si>
  <si>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</si>
  <si>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</si>
  <si>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</si>
  <si>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</si>
  <si>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</si>
  <si>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</si>
  <si>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</si>
  <si>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</si>
  <si>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</si>
  <si>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</si>
  <si>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</si>
  <si>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</si>
  <si>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</si>
  <si>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</si>
  <si>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</si>
  <si>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</si>
  <si>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</si>
  <si>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</si>
  <si>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</si>
  <si>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</si>
  <si>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</si>
  <si>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</si>
  <si>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</si>
  <si>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</si>
  <si>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</si>
  <si>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</si>
  <si>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</si>
  <si>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</si>
  <si>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</si>
  <si>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</si>
  <si>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</si>
  <si>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</si>
  <si>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</si>
  <si>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</si>
  <si>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</si>
  <si>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</si>
  <si>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</si>
  <si>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</si>
  <si>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</si>
  <si>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</si>
  <si>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</si>
  <si>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</si>
  <si>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</si>
  <si>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</si>
  <si>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</si>
  <si>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</si>
  <si>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</si>
  <si>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</si>
  <si>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</si>
  <si>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</si>
  <si>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</si>
  <si>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</si>
  <si>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</si>
  <si>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</si>
  <si>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</si>
  <si>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</si>
  <si>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</si>
  <si>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</si>
  <si>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</si>
  <si>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</si>
  <si>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</si>
  <si>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</si>
  <si>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</si>
  <si>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</si>
  <si>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</si>
  <si>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</si>
  <si>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</si>
  <si>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</si>
  <si>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</si>
  <si>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</si>
  <si>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</si>
  <si>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</si>
  <si>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</si>
  <si>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</si>
  <si>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</si>
  <si>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</si>
  <si>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</si>
  <si>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</si>
  <si>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</si>
  <si>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</si>
  <si>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</si>
  <si>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</si>
  <si>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</si>
  <si>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</si>
  <si>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</si>
  <si>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</si>
  <si>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</si>
  <si>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</si>
  <si>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</si>
  <si>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</si>
  <si>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</si>
  <si>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</si>
  <si>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</si>
  <si>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</si>
  <si>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</si>
  <si>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</si>
  <si>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</si>
  <si>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</si>
  <si>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</si>
  <si>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</si>
  <si>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</si>
  <si>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</si>
  <si>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</si>
  <si>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</si>
  <si>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</si>
  <si>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</si>
  <si>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</si>
  <si>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</si>
  <si>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</si>
  <si>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</si>
  <si>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</si>
  <si>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</si>
  <si>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</si>
  <si>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</si>
  <si>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</si>
  <si>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</si>
  <si>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</si>
  <si>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</si>
  <si>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</si>
  <si>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</si>
  <si>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</si>
  <si>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</si>
  <si>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</si>
  <si>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</si>
  <si>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</si>
  <si>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</si>
  <si>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</si>
  <si>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</si>
  <si>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</si>
  <si>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</si>
  <si>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</si>
  <si>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</si>
  <si>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</si>
  <si>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</si>
  <si>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</si>
  <si>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</si>
  <si>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</si>
  <si>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</si>
  <si>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</si>
  <si>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</si>
  <si>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</si>
  <si>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</si>
  <si>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</si>
  <si>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</si>
  <si>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</si>
  <si>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</si>
  <si>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</si>
  <si>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</si>
  <si>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</si>
  <si>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</si>
  <si>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</si>
  <si>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</si>
  <si>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</si>
  <si>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</si>
  <si>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</si>
  <si>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</si>
  <si>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</si>
  <si>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</si>
  <si>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</si>
  <si>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</si>
  <si>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</si>
  <si>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</si>
  <si>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</si>
  <si>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</si>
  <si>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</si>
  <si>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</si>
  <si>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</si>
  <si>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</si>
  <si>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</si>
  <si>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</si>
  <si>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</si>
  <si>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</si>
  <si>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</si>
  <si>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</si>
  <si>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</si>
  <si>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</si>
  <si>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</si>
  <si>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</si>
  <si>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</si>
  <si>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</si>
  <si>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</si>
  <si>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</si>
  <si>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</si>
  <si>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</si>
  <si>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</si>
  <si>
    <t>uint (1 bytes)</t>
  </si>
  <si>
    <t>0x3D</t>
  </si>
  <si>
    <t>uint (2 bytes)</t>
  </si>
  <si>
    <t>3D0960</t>
  </si>
  <si>
    <t>0x3E</t>
  </si>
  <si>
    <t>3E2A2C0960</t>
  </si>
  <si>
    <t>0x43</t>
  </si>
  <si>
    <t>current</t>
  </si>
  <si>
    <t>A</t>
  </si>
  <si>
    <t>08CA06</t>
  </si>
  <si>
    <t>0x40</t>
  </si>
  <si>
    <t>distance (mm)</t>
  </si>
  <si>
    <t>400C00</t>
  </si>
  <si>
    <t>mm</t>
  </si>
  <si>
    <t>0x41</t>
  </si>
  <si>
    <t>distance (m)</t>
  </si>
  <si>
    <t>m</t>
  </si>
  <si>
    <t>0x42</t>
  </si>
  <si>
    <t>duration</t>
  </si>
  <si>
    <t>424E3400</t>
  </si>
  <si>
    <t>s</t>
  </si>
  <si>
    <t>0x4D</t>
  </si>
  <si>
    <t>uint32 (4 bytes)</t>
  </si>
  <si>
    <t>4d12138a14</t>
  </si>
  <si>
    <t>0A138A14</t>
  </si>
  <si>
    <t>0x4B</t>
  </si>
  <si>
    <t>4B138A14</t>
  </si>
  <si>
    <t>m3</t>
  </si>
  <si>
    <t>0x4C</t>
  </si>
  <si>
    <t>4C41018A01</t>
  </si>
  <si>
    <t>03BF13</t>
  </si>
  <si>
    <t>05138A14</t>
  </si>
  <si>
    <t>065E1F</t>
  </si>
  <si>
    <t>073E1D</t>
  </si>
  <si>
    <t>14020C</t>
  </si>
  <si>
    <t>2F23</t>
  </si>
  <si>
    <t>0D120C</t>
  </si>
  <si>
    <t>0E021C</t>
  </si>
  <si>
    <t>0B021B00</t>
  </si>
  <si>
    <t>04138A01</t>
  </si>
  <si>
    <t>0x3F</t>
  </si>
  <si>
    <t>rotation</t>
  </si>
  <si>
    <t>3F020C</t>
  </si>
  <si>
    <t>°</t>
  </si>
  <si>
    <t>0x44</t>
  </si>
  <si>
    <t>speed</t>
  </si>
  <si>
    <t>m/s</t>
  </si>
  <si>
    <t>0x45</t>
  </si>
  <si>
    <t>02CA09</t>
  </si>
  <si>
    <t>0C020C</t>
  </si>
  <si>
    <t>0x4A</t>
  </si>
  <si>
    <t>4A020C</t>
  </si>
  <si>
    <t>0x4E</t>
  </si>
  <si>
    <t>volume</t>
  </si>
  <si>
    <t>4E87562A01</t>
  </si>
  <si>
    <t>L</t>
  </si>
  <si>
    <t>0x47</t>
  </si>
  <si>
    <t>0x48</t>
  </si>
  <si>
    <t>48DC87</t>
  </si>
  <si>
    <t>mL</t>
  </si>
  <si>
    <t>0x49</t>
  </si>
  <si>
    <t>volume Flow Rate</t>
  </si>
  <si>
    <t>49DC87</t>
  </si>
  <si>
    <t>m3/hr</t>
  </si>
  <si>
    <t>0x46</t>
  </si>
  <si>
    <t>UV index</t>
  </si>
  <si>
    <t>0x4F</t>
  </si>
  <si>
    <t>water</t>
  </si>
  <si>
    <t>4F87562A01</t>
  </si>
  <si>
    <t>0161</t>
  </si>
  <si>
    <t>12E204</t>
  </si>
  <si>
    <t>0960</t>
  </si>
  <si>
    <t>434E34</t>
  </si>
  <si>
    <t>414E00</t>
  </si>
  <si>
    <t>2E23</t>
  </si>
  <si>
    <t>444E34</t>
  </si>
  <si>
    <t>451101</t>
  </si>
  <si>
    <t>133301</t>
  </si>
  <si>
    <t>478756</t>
  </si>
  <si>
    <t>4632</t>
  </si>
  <si>
    <t>1A00</t>
  </si>
  <si>
    <t>1B01</t>
  </si>
  <si>
    <t>1C01</t>
  </si>
  <si>
    <t>0F01</t>
  </si>
  <si>
    <t>1D00</t>
  </si>
  <si>
    <t>1F01</t>
  </si>
  <si>
    <t>2A00</t>
  </si>
  <si>
    <t>2B00</t>
  </si>
  <si>
    <t>2C01</t>
  </si>
  <si>
    <t>2D01</t>
  </si>
  <si>
    <t>0 (False = Normal), 1 (True = Low)</t>
  </si>
  <si>
    <t>0 (False = Not Charging), 1 (True = Charging)</t>
  </si>
  <si>
    <t>0 (False = Not detected), 1 (True = Detected)</t>
  </si>
  <si>
    <t>0 (False = Normal), 1 (True = Cold)</t>
  </si>
  <si>
    <t>0 (False = Disconnected), 1 (True = Connected)</t>
  </si>
  <si>
    <t>0 (False = Closed), 1 (True = Open)</t>
  </si>
  <si>
    <t>0 (False = Clear), 1 (True = Detected)</t>
  </si>
  <si>
    <t>0 (False = Off), 1 (True = On)</t>
  </si>
  <si>
    <t>0 (False = Normal), 1 (True = Hot)</t>
  </si>
  <si>
    <t>0 (False = No light), 1 (True = Light detected)</t>
  </si>
  <si>
    <t>0 (False = Locked), 1 (True = Unlocked)</t>
  </si>
  <si>
    <t>0 (False = Dry), 1 (True = Wet)</t>
  </si>
  <si>
    <t>0 (False = Not moving), 1 (True = Moving)</t>
  </si>
  <si>
    <t>0 (False = Unplugged), 1 (True = Plugged in)</t>
  </si>
  <si>
    <t>0 (False = Away), 1 (True = Home)</t>
  </si>
  <si>
    <t>0 (False = OK), 1 (True = Problem)</t>
  </si>
  <si>
    <t>0 (False = Not Running), 1 (True = Running)</t>
  </si>
  <si>
    <t>0 (False = Unsafe), 1 (True = Safe)</t>
  </si>
  <si>
    <t>3A00</t>
  </si>
  <si>
    <t>3A01</t>
  </si>
  <si>
    <t>3A02</t>
  </si>
  <si>
    <t>3A03</t>
  </si>
  <si>
    <t>3A04</t>
  </si>
  <si>
    <t>3A05</t>
  </si>
  <si>
    <t>3A06</t>
  </si>
  <si>
    <t>3C00</t>
  </si>
  <si>
    <t>3C0103</t>
  </si>
  <si>
    <t>3C020A</t>
  </si>
  <si>
    <t>9</t>
  </si>
  <si>
    <t>objid_dec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</si>
  <si>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</si>
  <si>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</si>
  <si>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</si>
  <si>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</si>
  <si>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</si>
  <si>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</si>
  <si>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</si>
  <si>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</si>
  <si>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</si>
  <si>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</si>
  <si>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0x3B</t>
  </si>
  <si>
    <t>NA</t>
  </si>
  <si>
    <t>TODO</t>
  </si>
  <si>
    <t>DataLen
123</t>
  </si>
  <si>
    <t>DataType
45</t>
  </si>
  <si>
    <t>TypeByte</t>
  </si>
  <si>
    <t>TypeByteCommmented</t>
  </si>
  <si>
    <t>Factor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</si>
</sst>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0" borderId="0" xfId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sheetPr filterMode="1"/>
  <dimension ref="A1:P67"/>
  <sheetViews>
    <sheetView topLeftCell="H1" zoomScaleNormal="100" workbookViewId="0">
      <selection activeCell="M1" sqref="M1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46.28515625" bestFit="1" customWidth="1"/>
    <col min="10" max="10" width="7" customWidth="1"/>
    <col min="11" max="11" width="12.42578125" bestFit="1" customWidth="1"/>
    <col min="12" max="12" width="12.42578125" customWidth="1"/>
    <col min="13" max="13" width="25" bestFit="1" customWidth="1"/>
    <col min="14" max="14" width="25" customWidth="1"/>
    <col min="15" max="15" width="23.28515625" customWidth="1"/>
    <col min="16" max="16" width="62.28515625" customWidth="1"/>
  </cols>
  <sheetData>
    <row r="1" spans="1:16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t="str">
        <f t="shared" si="4"/>
        <v xml:space="preserve">    "mass_kg": {"measurement_type": 0x06, "accuracy_decimals": 2, "unit_of_measurement":"kg" , "device_class": DEVICE_CLASS_EMPTY},</v>
      </c>
    </row>
    <row r="9" spans="1:16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t="str">
        <f t="shared" si="4"/>
        <v xml:space="preserve">    "count": {"measurement_type": 0x09, "accuracy_decimals": 0, "unit_of_measurement":"" , "device_class": DEVICE_CLASS_EMPTY},</v>
      </c>
    </row>
    <row r="12" spans="1:16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t="str">
        <f t="shared" si="4"/>
        <v xml:space="preserve">    "power": {"measurement_type": 0x0B, "accuracy_decimals": 2, "unit_of_measurement":"W" , "device_class": DEVICE_CLASS_POWER},</v>
      </c>
    </row>
    <row r="14" spans="1:16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t="str">
        <f t="shared" si="4"/>
        <v xml:space="preserve">    "pm10": {"measurement_type": 0x0E, "accuracy_decimals": 0, "unit_of_measurement":"ug/m3" , "device_class": DEVICE_CLASS_PM10},</v>
      </c>
    </row>
    <row r="17" spans="1:16" hidden="1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17:P47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hidden="1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hidden="1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t="str">
        <f t="shared" si="7"/>
        <v xml:space="preserve">    "moisture": {"measurement_type": 0x14, "accuracy_decimals": 2, "unit_of_measurement":"%" , "device_class": DEVICE_CLASS_MOISTURE},</v>
      </c>
    </row>
    <row r="23" spans="1:16" hidden="1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hidden="1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hidden="1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hidden="1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hidden="1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hidden="1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hidden="1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hidden="1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hidden="1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hidden="1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hidden="1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hidden="1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hidden="1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hidden="1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hidden="1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hidden="1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hidden="1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hidden="1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hidden="1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hidden="1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hidden="1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hidden="1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hidden="1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hidden="1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hidden="1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25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25">
      <c r="A54" t="s">
        <v>195</v>
      </c>
    </row>
    <row r="55" spans="1:16" x14ac:dyDescent="0.25">
      <c r="A55" s="2" t="s">
        <v>196</v>
      </c>
    </row>
    <row r="57" spans="1:16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25">
      <c r="C59" t="s">
        <v>6</v>
      </c>
      <c r="D59" t="s">
        <v>156</v>
      </c>
      <c r="F59" t="s">
        <v>157</v>
      </c>
      <c r="G59" t="s">
        <v>156</v>
      </c>
    </row>
    <row r="60" spans="1:16" x14ac:dyDescent="0.25">
      <c r="C60" t="s">
        <v>9</v>
      </c>
      <c r="D60" t="s">
        <v>158</v>
      </c>
      <c r="F60" t="s">
        <v>159</v>
      </c>
      <c r="G60" t="s">
        <v>158</v>
      </c>
    </row>
    <row r="61" spans="1:16" x14ac:dyDescent="0.25">
      <c r="C61" t="s">
        <v>13</v>
      </c>
      <c r="D61" t="s">
        <v>160</v>
      </c>
      <c r="F61" t="s">
        <v>161</v>
      </c>
      <c r="G61" t="s">
        <v>160</v>
      </c>
    </row>
    <row r="62" spans="1:16" x14ac:dyDescent="0.25">
      <c r="C62" t="s">
        <v>17</v>
      </c>
      <c r="D62" t="s">
        <v>162</v>
      </c>
      <c r="F62" t="s">
        <v>163</v>
      </c>
      <c r="G62" t="s">
        <v>162</v>
      </c>
    </row>
    <row r="63" spans="1:16" x14ac:dyDescent="0.25">
      <c r="C63" t="s">
        <v>21</v>
      </c>
      <c r="D63" t="s">
        <v>164</v>
      </c>
      <c r="F63" t="s">
        <v>165</v>
      </c>
      <c r="G63" t="s">
        <v>164</v>
      </c>
    </row>
    <row r="64" spans="1:16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>
    <filterColumn colId="11">
      <filters>
        <filter val="nonbinary"/>
      </filters>
    </filterColumn>
  </autoFilter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196-756D-49C6-ACCE-21EFE4A952B1}">
  <dimension ref="A1:N94"/>
  <sheetViews>
    <sheetView tabSelected="1" topLeftCell="B1" workbookViewId="0">
      <pane ySplit="1" topLeftCell="A2" activePane="bottomLeft" state="frozen"/>
      <selection pane="bottomLeft" activeCell="M2" sqref="M2"/>
    </sheetView>
  </sheetViews>
  <sheetFormatPr defaultColWidth="20.42578125" defaultRowHeight="15" x14ac:dyDescent="0.25"/>
  <cols>
    <col min="2" max="2" width="9" bestFit="1" customWidth="1"/>
    <col min="3" max="3" width="17" bestFit="1" customWidth="1"/>
    <col min="4" max="4" width="16.42578125" customWidth="1"/>
    <col min="5" max="5" width="8.85546875" customWidth="1"/>
    <col min="6" max="6" width="13" style="3" customWidth="1"/>
    <col min="7" max="7" width="13.140625" customWidth="1"/>
    <col min="8" max="8" width="9.85546875" customWidth="1"/>
    <col min="9" max="9" width="8.5703125" customWidth="1"/>
    <col min="10" max="10" width="8.7109375" customWidth="1"/>
    <col min="11" max="11" width="10.7109375" customWidth="1"/>
    <col min="12" max="12" width="8" customWidth="1"/>
    <col min="13" max="13" width="9" customWidth="1"/>
    <col min="14" max="14" width="62" bestFit="1" customWidth="1"/>
  </cols>
  <sheetData>
    <row r="1" spans="1:14" s="4" customFormat="1" ht="48.75" customHeight="1" x14ac:dyDescent="0.25">
      <c r="A1" t="s">
        <v>338</v>
      </c>
      <c r="B1" s="4" t="s">
        <v>178</v>
      </c>
      <c r="C1" s="4" t="s">
        <v>1</v>
      </c>
      <c r="D1" s="4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4" t="s">
        <v>188</v>
      </c>
      <c r="J1" s="8" t="s">
        <v>352</v>
      </c>
      <c r="K1" s="8" t="s">
        <v>353</v>
      </c>
      <c r="L1" s="9" t="s">
        <v>356</v>
      </c>
      <c r="M1" s="4" t="s">
        <v>354</v>
      </c>
      <c r="N1" s="4" t="s">
        <v>355</v>
      </c>
    </row>
    <row r="2" spans="1:14" s="6" customFormat="1" x14ac:dyDescent="0.25">
      <c r="A2">
        <f t="shared" ref="A2:A78" si="0">HEX2DEC(SUBSTITUTE(B2,"0x",""))</f>
        <v>0</v>
      </c>
      <c r="B2" s="6" t="s">
        <v>150</v>
      </c>
      <c r="C2" s="6" t="s">
        <v>151</v>
      </c>
      <c r="D2" s="6" t="s">
        <v>68</v>
      </c>
      <c r="E2" s="6">
        <v>1</v>
      </c>
      <c r="F2" s="7" t="s">
        <v>337</v>
      </c>
      <c r="G2" s="6">
        <v>9</v>
      </c>
      <c r="I2" s="6" t="str">
        <f>IF(L2&gt;0," || obj_meas_type == "&amp;B2,"")</f>
        <v/>
      </c>
      <c r="J2" s="6">
        <f>_xlfn.NUMBERVALUE(IFERROR(MID(D2,FIND("(",D2)+1,1),0))</f>
        <v>1</v>
      </c>
      <c r="K2" s="6">
        <f>IF(MID(D2,1,4)="sint",1,0)</f>
        <v>0</v>
      </c>
      <c r="L2">
        <f>IFERROR(ABS(LOG10(E2)),0)</f>
        <v>0</v>
      </c>
      <c r="M2" s="6" t="str">
        <f>DEC2HEX(J2+_xlfn.BITLSHIFT(K2,3)+_xlfn.BITLSHIFT(L2,5),2)</f>
        <v>01</v>
      </c>
      <c r="N2" s="6" t="str">
        <f>"0x"&amp;M2&amp;","&amp;CHAR(9)&amp;" // "&amp;B2&amp;" | "&amp;C2&amp;" | "&amp;D2&amp;" | datatype: "&amp;K2&amp;" | factor_exp10: "&amp;E2&amp;" | example: "&amp;F2</f>
        <v>0x01,	 // 0x00 | packet id | uint8 (1 byte) | datatype: 0 | factor_exp10: 1 | example: 9</v>
      </c>
    </row>
    <row r="3" spans="1:14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 s="3" t="s">
        <v>288</v>
      </c>
      <c r="G3">
        <v>97</v>
      </c>
      <c r="H3" t="s">
        <v>8</v>
      </c>
      <c r="I3" s="6" t="str">
        <f>IF(L3&gt;0," || obj_meas_type == "&amp;B3,"")</f>
        <v/>
      </c>
      <c r="J3" s="6">
        <f t="shared" ref="J3:J66" si="1">_xlfn.NUMBERVALUE(IFERROR(MID(D3,FIND("(",D3)+1,1),0))</f>
        <v>1</v>
      </c>
      <c r="K3" s="6">
        <f t="shared" ref="K3:K66" si="2">IF(MID(D3,1,4)="sint",1,0)</f>
        <v>0</v>
      </c>
      <c r="L3">
        <f>IFERROR(ABS(LOG10(E3)),0)</f>
        <v>0</v>
      </c>
      <c r="M3" s="6" t="str">
        <f t="shared" ref="M3:M66" si="3">DEC2HEX(J3+_xlfn.BITLSHIFT(K3,3)+_xlfn.BITLSHIFT(L3,5),2)</f>
        <v>01</v>
      </c>
      <c r="N3" s="6" t="str">
        <f t="shared" ref="N3:N66" si="4">"0x"&amp;M3&amp;","&amp;CHAR(9)&amp;" // "&amp;B3&amp;" | "&amp;C3&amp;" | "&amp;D3&amp;" | datatype: "&amp;K3&amp;" | factor_exp10: "&amp;E3&amp;" | example: "&amp;F3</f>
        <v>0x01,	 // 0x01 | battery | uint8 (1 byte) | datatype: 0 | factor_exp10: 1 | example: 0161</v>
      </c>
    </row>
    <row r="4" spans="1:14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s="3" t="s">
        <v>267</v>
      </c>
      <c r="G4">
        <v>25.06</v>
      </c>
      <c r="H4" t="s">
        <v>12</v>
      </c>
      <c r="I4" s="6" t="str">
        <f>IF(L4&gt;0," || obj_meas_type == "&amp;B4,"")</f>
        <v xml:space="preserve"> || obj_meas_type == 0x02</v>
      </c>
      <c r="J4" s="6">
        <f t="shared" si="1"/>
        <v>2</v>
      </c>
      <c r="K4" s="6">
        <f t="shared" si="2"/>
        <v>1</v>
      </c>
      <c r="L4">
        <f>IFERROR(ABS(LOG10(E4)),0)</f>
        <v>2</v>
      </c>
      <c r="M4" s="6" t="str">
        <f t="shared" si="3"/>
        <v>4A</v>
      </c>
      <c r="N4" s="6" t="str">
        <f t="shared" si="4"/>
        <v>0x4A,	 // 0x02 | temperature | sint16 (2 bytes) | datatype: 1 | factor_exp10: 0.01 | example: 02CA09</v>
      </c>
    </row>
    <row r="5" spans="1:14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s="3" t="s">
        <v>249</v>
      </c>
      <c r="G5">
        <v>50.55</v>
      </c>
      <c r="H5" t="s">
        <v>8</v>
      </c>
      <c r="I5" s="6" t="str">
        <f>IF(L5&gt;0," || obj_meas_type == "&amp;B5,"")</f>
        <v xml:space="preserve"> || obj_meas_type == 0x03</v>
      </c>
      <c r="J5" s="6">
        <f t="shared" si="1"/>
        <v>2</v>
      </c>
      <c r="K5" s="6">
        <f t="shared" si="2"/>
        <v>0</v>
      </c>
      <c r="L5">
        <f>IFERROR(ABS(LOG10(E5)),0)</f>
        <v>2</v>
      </c>
      <c r="M5" s="6" t="str">
        <f t="shared" si="3"/>
        <v>42</v>
      </c>
      <c r="N5" s="6" t="str">
        <f t="shared" si="4"/>
        <v>0x42,	 // 0x03 | humidity | uint16 (2 bytes) | datatype: 0 | factor_exp10: 0.01 | example: 03BF13</v>
      </c>
    </row>
    <row r="6" spans="1:14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s="3" t="s">
        <v>258</v>
      </c>
      <c r="G6">
        <v>1008.83</v>
      </c>
      <c r="H6" t="s">
        <v>20</v>
      </c>
      <c r="I6" s="6" t="str">
        <f>IF(L6&gt;0," || obj_meas_type == "&amp;B6,"")</f>
        <v xml:space="preserve"> || obj_meas_type == 0x04</v>
      </c>
      <c r="J6" s="6">
        <f t="shared" si="1"/>
        <v>3</v>
      </c>
      <c r="K6" s="6">
        <f t="shared" si="2"/>
        <v>0</v>
      </c>
      <c r="L6">
        <f>IFERROR(ABS(LOG10(E6)),0)</f>
        <v>2</v>
      </c>
      <c r="M6" s="6" t="str">
        <f t="shared" si="3"/>
        <v>43</v>
      </c>
      <c r="N6" s="6" t="str">
        <f t="shared" si="4"/>
        <v>0x43,	 // 0x04 | pressure | uint24 (3 bytes) | datatype: 0 | factor_exp10: 0.01 | example: 04138A01</v>
      </c>
    </row>
    <row r="7" spans="1:14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s="3" t="s">
        <v>250</v>
      </c>
      <c r="G7">
        <v>13460.67</v>
      </c>
      <c r="H7" t="s">
        <v>24</v>
      </c>
      <c r="I7" s="6" t="str">
        <f>IF(L7&gt;0," || obj_meas_type == "&amp;B7,"")</f>
        <v xml:space="preserve"> || obj_meas_type == 0x05</v>
      </c>
      <c r="J7" s="6">
        <f t="shared" si="1"/>
        <v>3</v>
      </c>
      <c r="K7" s="6">
        <f t="shared" si="2"/>
        <v>0</v>
      </c>
      <c r="L7">
        <f>IFERROR(ABS(LOG10(E7)),0)</f>
        <v>2</v>
      </c>
      <c r="M7" s="6" t="str">
        <f t="shared" si="3"/>
        <v>43</v>
      </c>
      <c r="N7" s="6" t="str">
        <f t="shared" si="4"/>
        <v>0x43,	 // 0x05 | illuminance | uint24 (3 bytes) | datatype: 0 | factor_exp10: 0.01 | example: 05138A14</v>
      </c>
    </row>
    <row r="8" spans="1:14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s="3" t="s">
        <v>251</v>
      </c>
      <c r="G8">
        <v>80.3</v>
      </c>
      <c r="H8" t="s">
        <v>28</v>
      </c>
      <c r="I8" s="6" t="str">
        <f>IF(L8&gt;0," || obj_meas_type == "&amp;B8,"")</f>
        <v xml:space="preserve"> || obj_meas_type == 0x06</v>
      </c>
      <c r="J8" s="6">
        <f t="shared" si="1"/>
        <v>2</v>
      </c>
      <c r="K8" s="6">
        <f t="shared" si="2"/>
        <v>0</v>
      </c>
      <c r="L8">
        <f>IFERROR(ABS(LOG10(E8)),0)</f>
        <v>2</v>
      </c>
      <c r="M8" s="6" t="str">
        <f t="shared" si="3"/>
        <v>42</v>
      </c>
      <c r="N8" s="6" t="str">
        <f t="shared" si="4"/>
        <v>0x42,	 // 0x06 | mass (kg) | uint16 (2 byte) | datatype: 0 | factor_exp10: 0.01 | example: 065E1F</v>
      </c>
    </row>
    <row r="9" spans="1:14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s="3" t="s">
        <v>252</v>
      </c>
      <c r="G9">
        <v>74.86</v>
      </c>
      <c r="H9" t="s">
        <v>32</v>
      </c>
      <c r="I9" s="6" t="str">
        <f>IF(L9&gt;0," || obj_meas_type == "&amp;B9,"")</f>
        <v xml:space="preserve"> || obj_meas_type == 0x07</v>
      </c>
      <c r="J9" s="6">
        <f t="shared" si="1"/>
        <v>2</v>
      </c>
      <c r="K9" s="6">
        <f t="shared" si="2"/>
        <v>0</v>
      </c>
      <c r="L9">
        <f>IFERROR(ABS(LOG10(E9)),0)</f>
        <v>2</v>
      </c>
      <c r="M9" s="6" t="str">
        <f t="shared" si="3"/>
        <v>42</v>
      </c>
      <c r="N9" s="6" t="str">
        <f t="shared" si="4"/>
        <v>0x42,	 // 0x07 | mass (lb) | uint16 (2 byte) | datatype: 0 | factor_exp10: 0.01 | example: 073E1D</v>
      </c>
    </row>
    <row r="10" spans="1:14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s="3" t="s">
        <v>228</v>
      </c>
      <c r="G10">
        <v>17.38</v>
      </c>
      <c r="H10" t="s">
        <v>12</v>
      </c>
      <c r="I10" s="6" t="str">
        <f>IF(L10&gt;0," || obj_meas_type == "&amp;B10,"")</f>
        <v xml:space="preserve"> || obj_meas_type == 0x08</v>
      </c>
      <c r="J10" s="6">
        <f t="shared" si="1"/>
        <v>2</v>
      </c>
      <c r="K10" s="6">
        <f t="shared" si="2"/>
        <v>1</v>
      </c>
      <c r="L10">
        <f>IFERROR(ABS(LOG10(E10)),0)</f>
        <v>2</v>
      </c>
      <c r="M10" s="6" t="str">
        <f t="shared" si="3"/>
        <v>4A</v>
      </c>
      <c r="N10" s="6" t="str">
        <f t="shared" si="4"/>
        <v>0x4A,	 // 0x08 | dewpoint | sint16 (2 bytes) | datatype: 1 | factor_exp10: 0.01 | example: 08CA06</v>
      </c>
    </row>
    <row r="11" spans="1:14" x14ac:dyDescent="0.25">
      <c r="A11">
        <f t="shared" si="0"/>
        <v>9</v>
      </c>
      <c r="B11" t="s">
        <v>36</v>
      </c>
      <c r="C11" t="s">
        <v>37</v>
      </c>
      <c r="D11" t="s">
        <v>219</v>
      </c>
      <c r="E11">
        <v>1</v>
      </c>
      <c r="F11" s="3" t="s">
        <v>290</v>
      </c>
      <c r="G11">
        <v>96</v>
      </c>
      <c r="I11" s="6" t="str">
        <f>IF(L11&gt;0," || obj_meas_type == "&amp;B11,"")</f>
        <v/>
      </c>
      <c r="J11" s="6">
        <f t="shared" si="1"/>
        <v>1</v>
      </c>
      <c r="K11" s="6">
        <f t="shared" si="2"/>
        <v>0</v>
      </c>
      <c r="L11">
        <f>IFERROR(ABS(LOG10(E11)),0)</f>
        <v>0</v>
      </c>
      <c r="M11" s="6" t="str">
        <f t="shared" si="3"/>
        <v>01</v>
      </c>
      <c r="N11" s="6" t="str">
        <f t="shared" si="4"/>
        <v>0x01,	 // 0x09 | count | uint (1 bytes) | datatype: 0 | factor_exp10: 1 | example: 0960</v>
      </c>
    </row>
    <row r="12" spans="1:14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s="3" t="s">
        <v>243</v>
      </c>
      <c r="G12">
        <v>1346.067</v>
      </c>
      <c r="H12" t="s">
        <v>40</v>
      </c>
      <c r="I12" s="6" t="str">
        <f>IF(L12&gt;0," || obj_meas_type == "&amp;B12,"")</f>
        <v xml:space="preserve"> || obj_meas_type == 0x0A</v>
      </c>
      <c r="J12" s="6">
        <f t="shared" si="1"/>
        <v>3</v>
      </c>
      <c r="K12" s="6">
        <f t="shared" si="2"/>
        <v>0</v>
      </c>
      <c r="L12">
        <f>IFERROR(ABS(LOG10(E12)),0)</f>
        <v>3</v>
      </c>
      <c r="M12" s="6" t="str">
        <f t="shared" si="3"/>
        <v>63</v>
      </c>
      <c r="N12" s="6" t="str">
        <f t="shared" si="4"/>
        <v>0x63,	 // 0x0A | energy | uint24 (3 bytes) | datatype: 0 | factor_exp10: 0.001 | example: 0A138A14</v>
      </c>
    </row>
    <row r="13" spans="1:14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s="3" t="s">
        <v>257</v>
      </c>
      <c r="G13">
        <v>69.14</v>
      </c>
      <c r="H13" t="s">
        <v>44</v>
      </c>
      <c r="I13" s="6" t="str">
        <f>IF(L13&gt;0," || obj_meas_type == "&amp;B13,"")</f>
        <v xml:space="preserve"> || obj_meas_type == 0x0B</v>
      </c>
      <c r="J13" s="6">
        <f t="shared" si="1"/>
        <v>3</v>
      </c>
      <c r="K13" s="6">
        <f t="shared" si="2"/>
        <v>0</v>
      </c>
      <c r="L13">
        <f>IFERROR(ABS(LOG10(E13)),0)</f>
        <v>2</v>
      </c>
      <c r="M13" s="6" t="str">
        <f t="shared" si="3"/>
        <v>43</v>
      </c>
      <c r="N13" s="6" t="str">
        <f t="shared" si="4"/>
        <v>0x43,	 // 0x0B | power | uint24 (3 bytes) | datatype: 0 | factor_exp10: 0.01 | example: 0B021B00</v>
      </c>
    </row>
    <row r="14" spans="1:14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s="3" t="s">
        <v>268</v>
      </c>
      <c r="G14">
        <v>3.0739999999999998</v>
      </c>
      <c r="H14" t="s">
        <v>48</v>
      </c>
      <c r="I14" s="6" t="str">
        <f>IF(L14&gt;0," || obj_meas_type == "&amp;B14,"")</f>
        <v xml:space="preserve"> || obj_meas_type == 0x0C</v>
      </c>
      <c r="J14" s="6">
        <f t="shared" si="1"/>
        <v>2</v>
      </c>
      <c r="K14" s="6">
        <f t="shared" si="2"/>
        <v>0</v>
      </c>
      <c r="L14">
        <f>IFERROR(ABS(LOG10(E14)),0)</f>
        <v>3</v>
      </c>
      <c r="M14" s="6" t="str">
        <f t="shared" si="3"/>
        <v>62</v>
      </c>
      <c r="N14" s="6" t="str">
        <f t="shared" si="4"/>
        <v>0x62,	 // 0x0C | voltage | uint16 (2 bytes) | datatype: 0 | factor_exp10: 0.001 | example: 0C020C</v>
      </c>
    </row>
    <row r="15" spans="1:14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s="3" t="s">
        <v>255</v>
      </c>
      <c r="G15">
        <v>3090</v>
      </c>
      <c r="H15" t="s">
        <v>52</v>
      </c>
      <c r="I15" s="6" t="str">
        <f>IF(L15&gt;0," || obj_meas_type == "&amp;B15,"")</f>
        <v/>
      </c>
      <c r="J15" s="6">
        <f t="shared" si="1"/>
        <v>2</v>
      </c>
      <c r="K15" s="6">
        <f t="shared" si="2"/>
        <v>0</v>
      </c>
      <c r="L15">
        <f>IFERROR(ABS(LOG10(E15)),0)</f>
        <v>0</v>
      </c>
      <c r="M15" s="6" t="str">
        <f t="shared" si="3"/>
        <v>02</v>
      </c>
      <c r="N15" s="6" t="str">
        <f t="shared" si="4"/>
        <v>0x02,	 // 0x0D | pm2.5 | uint16 (2 bytes) | datatype: 0 | factor_exp10: 1 | example: 0D120C</v>
      </c>
    </row>
    <row r="16" spans="1:14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s="3" t="s">
        <v>256</v>
      </c>
      <c r="G16">
        <v>7170</v>
      </c>
      <c r="H16" t="s">
        <v>52</v>
      </c>
      <c r="I16" s="6" t="str">
        <f>IF(L16&gt;0," || obj_meas_type == "&amp;B16,"")</f>
        <v/>
      </c>
      <c r="J16" s="6">
        <f t="shared" si="1"/>
        <v>2</v>
      </c>
      <c r="K16" s="6">
        <f t="shared" si="2"/>
        <v>0</v>
      </c>
      <c r="L16">
        <f>IFERROR(ABS(LOG10(E16)),0)</f>
        <v>0</v>
      </c>
      <c r="M16" s="6" t="str">
        <f t="shared" si="3"/>
        <v>02</v>
      </c>
      <c r="N16" s="6" t="str">
        <f t="shared" si="4"/>
        <v>0x02,	 // 0x0E | pm10 | uint16 (2 bytes) | datatype: 0 | factor_exp10: 1 | example: 0E021C</v>
      </c>
    </row>
    <row r="17" spans="1:14" x14ac:dyDescent="0.25">
      <c r="A17">
        <f t="shared" si="0"/>
        <v>15</v>
      </c>
      <c r="B17" t="s">
        <v>66</v>
      </c>
      <c r="C17" t="s">
        <v>67</v>
      </c>
      <c r="D17" t="s">
        <v>68</v>
      </c>
      <c r="F17" t="s">
        <v>302</v>
      </c>
      <c r="G17" s="3" t="s">
        <v>316</v>
      </c>
      <c r="I17" s="6" t="str">
        <f>IF(L17&gt;0," || obj_meas_type == "&amp;B17,"")</f>
        <v/>
      </c>
      <c r="J17" s="6">
        <f t="shared" si="1"/>
        <v>1</v>
      </c>
      <c r="K17" s="6">
        <f t="shared" si="2"/>
        <v>0</v>
      </c>
      <c r="L17">
        <f>IFERROR(ABS(LOG10(E17)),0)</f>
        <v>0</v>
      </c>
      <c r="M17" s="6" t="str">
        <f t="shared" si="3"/>
        <v>01</v>
      </c>
      <c r="N17" s="6" t="str">
        <f t="shared" si="4"/>
        <v>0x01,	 // 0x0F | generic boolean | uint8 (1 byte) | datatype: 0 | factor_exp10:  | example: 0F01</v>
      </c>
    </row>
    <row r="18" spans="1:14" x14ac:dyDescent="0.25">
      <c r="A18">
        <f t="shared" si="0"/>
        <v>16</v>
      </c>
      <c r="B18" t="s">
        <v>71</v>
      </c>
      <c r="C18" t="s">
        <v>42</v>
      </c>
      <c r="D18" t="s">
        <v>68</v>
      </c>
      <c r="F18">
        <v>1001</v>
      </c>
      <c r="G18" s="3" t="s">
        <v>316</v>
      </c>
      <c r="I18" s="6" t="str">
        <f>IF(L18&gt;0," || obj_meas_type == "&amp;B18,"")</f>
        <v/>
      </c>
      <c r="J18" s="6">
        <f t="shared" si="1"/>
        <v>1</v>
      </c>
      <c r="K18" s="6">
        <f t="shared" si="2"/>
        <v>0</v>
      </c>
      <c r="L18">
        <f>IFERROR(ABS(LOG10(E18)),0)</f>
        <v>0</v>
      </c>
      <c r="M18" s="6" t="str">
        <f t="shared" si="3"/>
        <v>01</v>
      </c>
      <c r="N18" s="6" t="str">
        <f t="shared" si="4"/>
        <v>0x01,	 // 0x10 | power | uint8 (1 byte) | datatype: 0 | factor_exp10:  | example: 1001</v>
      </c>
    </row>
    <row r="19" spans="1:14" x14ac:dyDescent="0.25">
      <c r="A19">
        <f t="shared" si="0"/>
        <v>17</v>
      </c>
      <c r="B19" t="s">
        <v>72</v>
      </c>
      <c r="C19" t="s">
        <v>73</v>
      </c>
      <c r="D19" t="s">
        <v>68</v>
      </c>
      <c r="F19">
        <v>1100</v>
      </c>
      <c r="G19" s="3" t="s">
        <v>314</v>
      </c>
      <c r="I19" s="6" t="str">
        <f>IF(L19&gt;0," || obj_meas_type == "&amp;B19,"")</f>
        <v/>
      </c>
      <c r="J19" s="6">
        <f t="shared" si="1"/>
        <v>1</v>
      </c>
      <c r="K19" s="6">
        <f t="shared" si="2"/>
        <v>0</v>
      </c>
      <c r="L19">
        <f>IFERROR(ABS(LOG10(E19)),0)</f>
        <v>0</v>
      </c>
      <c r="M19" s="6" t="str">
        <f t="shared" si="3"/>
        <v>01</v>
      </c>
      <c r="N19" s="6" t="str">
        <f t="shared" si="4"/>
        <v>0x01,	 // 0x11 | opening | uint8 (1 byte) | datatype: 0 | factor_exp10:  | example: 1100</v>
      </c>
    </row>
    <row r="20" spans="1:14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3" t="s">
        <v>289</v>
      </c>
      <c r="G20">
        <v>1250</v>
      </c>
      <c r="H20" t="s">
        <v>58</v>
      </c>
      <c r="I20" s="6" t="str">
        <f>IF(L20&gt;0," || obj_meas_type == "&amp;B20,"")</f>
        <v/>
      </c>
      <c r="J20" s="6">
        <f t="shared" si="1"/>
        <v>2</v>
      </c>
      <c r="K20" s="6">
        <f t="shared" si="2"/>
        <v>0</v>
      </c>
      <c r="L20">
        <f>IFERROR(ABS(LOG10(E20)),0)</f>
        <v>0</v>
      </c>
      <c r="M20" s="6" t="str">
        <f t="shared" si="3"/>
        <v>02</v>
      </c>
      <c r="N20" s="6" t="str">
        <f t="shared" si="4"/>
        <v>0x02,	 // 0x12 | co2 | uint16 (2 bytes) | datatype: 0 | factor_exp10: 1 | example: 12E204</v>
      </c>
    </row>
    <row r="21" spans="1:14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 s="3" t="s">
        <v>296</v>
      </c>
      <c r="G21">
        <v>307</v>
      </c>
      <c r="H21" t="s">
        <v>52</v>
      </c>
      <c r="I21" s="6" t="str">
        <f>IF(L21&gt;0," || obj_meas_type == "&amp;B21,"")</f>
        <v/>
      </c>
      <c r="J21" s="6">
        <f t="shared" si="1"/>
        <v>2</v>
      </c>
      <c r="K21" s="6">
        <f t="shared" si="2"/>
        <v>0</v>
      </c>
      <c r="L21">
        <f>IFERROR(ABS(LOG10(E21)),0)</f>
        <v>0</v>
      </c>
      <c r="M21" s="6" t="str">
        <f t="shared" si="3"/>
        <v>02</v>
      </c>
      <c r="N21" s="6" t="str">
        <f t="shared" si="4"/>
        <v>0x02,	 // 0x13 | tvoc | uint16 (2 bytes) | datatype: 0 | factor_exp10: 1 | example: 133301</v>
      </c>
    </row>
    <row r="22" spans="1:14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s="3" t="s">
        <v>253</v>
      </c>
      <c r="G22">
        <v>30.74</v>
      </c>
      <c r="H22" t="s">
        <v>8</v>
      </c>
      <c r="I22" s="6" t="str">
        <f>IF(L22&gt;0," || obj_meas_type == "&amp;B22,"")</f>
        <v xml:space="preserve"> || obj_meas_type == 0x14</v>
      </c>
      <c r="J22" s="6">
        <f t="shared" si="1"/>
        <v>2</v>
      </c>
      <c r="K22" s="6">
        <f t="shared" si="2"/>
        <v>0</v>
      </c>
      <c r="L22">
        <f>IFERROR(ABS(LOG10(E22)),0)</f>
        <v>2</v>
      </c>
      <c r="M22" s="6" t="str">
        <f t="shared" si="3"/>
        <v>42</v>
      </c>
      <c r="N22" s="6" t="str">
        <f t="shared" si="4"/>
        <v>0x42,	 // 0x14 | moisture | uint16 (2 bytes) | datatype: 0 | factor_exp10: 0.01 | example: 14020C</v>
      </c>
    </row>
    <row r="23" spans="1:14" x14ac:dyDescent="0.25">
      <c r="A23">
        <f t="shared" si="0"/>
        <v>21</v>
      </c>
      <c r="B23" t="s">
        <v>75</v>
      </c>
      <c r="C23" t="s">
        <v>7</v>
      </c>
      <c r="D23" t="s">
        <v>68</v>
      </c>
      <c r="F23">
        <v>1501</v>
      </c>
      <c r="G23" s="3" t="s">
        <v>309</v>
      </c>
      <c r="I23" s="6" t="str">
        <f>IF(L23&gt;0," || obj_meas_type == "&amp;B23,"")</f>
        <v/>
      </c>
      <c r="J23" s="6">
        <f t="shared" si="1"/>
        <v>1</v>
      </c>
      <c r="K23" s="6">
        <f t="shared" si="2"/>
        <v>0</v>
      </c>
      <c r="L23">
        <f>IFERROR(ABS(LOG10(E23)),0)</f>
        <v>0</v>
      </c>
      <c r="M23" s="6" t="str">
        <f t="shared" si="3"/>
        <v>01</v>
      </c>
      <c r="N23" s="6" t="str">
        <f t="shared" si="4"/>
        <v>0x01,	 // 0x15 | battery | uint8 (1 byte) | datatype: 0 | factor_exp10:  | example: 1501</v>
      </c>
    </row>
    <row r="24" spans="1:14" x14ac:dyDescent="0.25">
      <c r="A24">
        <f t="shared" si="0"/>
        <v>22</v>
      </c>
      <c r="B24" t="s">
        <v>77</v>
      </c>
      <c r="C24" t="s">
        <v>78</v>
      </c>
      <c r="D24" t="s">
        <v>68</v>
      </c>
      <c r="F24">
        <v>1601</v>
      </c>
      <c r="G24" s="3" t="s">
        <v>310</v>
      </c>
      <c r="I24" s="6" t="str">
        <f>IF(L24&gt;0," || obj_meas_type == "&amp;B24,"")</f>
        <v/>
      </c>
      <c r="J24" s="6">
        <f t="shared" si="1"/>
        <v>1</v>
      </c>
      <c r="K24" s="6">
        <f t="shared" si="2"/>
        <v>0</v>
      </c>
      <c r="L24">
        <f>IFERROR(ABS(LOG10(E24)),0)</f>
        <v>0</v>
      </c>
      <c r="M24" s="6" t="str">
        <f t="shared" si="3"/>
        <v>01</v>
      </c>
      <c r="N24" s="6" t="str">
        <f t="shared" si="4"/>
        <v>0x01,	 // 0x16 | battery charging | uint8 (1 byte) | datatype: 0 | factor_exp10:  | example: 1601</v>
      </c>
    </row>
    <row r="25" spans="1:14" x14ac:dyDescent="0.25">
      <c r="A25">
        <f t="shared" si="0"/>
        <v>23</v>
      </c>
      <c r="B25" t="s">
        <v>80</v>
      </c>
      <c r="C25" t="s">
        <v>81</v>
      </c>
      <c r="D25" t="s">
        <v>68</v>
      </c>
      <c r="F25">
        <v>1700</v>
      </c>
      <c r="G25" s="3" t="s">
        <v>311</v>
      </c>
      <c r="I25" s="6" t="str">
        <f>IF(L25&gt;0," || obj_meas_type == "&amp;B25,"")</f>
        <v/>
      </c>
      <c r="J25" s="6">
        <f t="shared" si="1"/>
        <v>1</v>
      </c>
      <c r="K25" s="6">
        <f t="shared" si="2"/>
        <v>0</v>
      </c>
      <c r="L25">
        <f>IFERROR(ABS(LOG10(E25)),0)</f>
        <v>0</v>
      </c>
      <c r="M25" s="6" t="str">
        <f t="shared" si="3"/>
        <v>01</v>
      </c>
      <c r="N25" s="6" t="str">
        <f t="shared" si="4"/>
        <v>0x01,	 // 0x17 | carbon monoxide | uint8 (1 byte) | datatype: 0 | factor_exp10:  | example: 1700</v>
      </c>
    </row>
    <row r="26" spans="1:14" x14ac:dyDescent="0.25">
      <c r="A26">
        <f t="shared" si="0"/>
        <v>24</v>
      </c>
      <c r="B26" t="s">
        <v>83</v>
      </c>
      <c r="C26" t="s">
        <v>84</v>
      </c>
      <c r="D26" t="s">
        <v>68</v>
      </c>
      <c r="F26">
        <v>1801</v>
      </c>
      <c r="G26" s="3" t="s">
        <v>312</v>
      </c>
      <c r="I26" s="6" t="str">
        <f>IF(L26&gt;0," || obj_meas_type == "&amp;B26,"")</f>
        <v/>
      </c>
      <c r="J26" s="6">
        <f t="shared" si="1"/>
        <v>1</v>
      </c>
      <c r="K26" s="6">
        <f t="shared" si="2"/>
        <v>0</v>
      </c>
      <c r="L26">
        <f>IFERROR(ABS(LOG10(E26)),0)</f>
        <v>0</v>
      </c>
      <c r="M26" s="6" t="str">
        <f t="shared" si="3"/>
        <v>01</v>
      </c>
      <c r="N26" s="6" t="str">
        <f t="shared" si="4"/>
        <v>0x01,	 // 0x18 | cold | uint8 (1 byte) | datatype: 0 | factor_exp10:  | example: 1801</v>
      </c>
    </row>
    <row r="27" spans="1:14" x14ac:dyDescent="0.25">
      <c r="A27">
        <f t="shared" si="0"/>
        <v>25</v>
      </c>
      <c r="B27" t="s">
        <v>86</v>
      </c>
      <c r="C27" t="s">
        <v>87</v>
      </c>
      <c r="D27" t="s">
        <v>68</v>
      </c>
      <c r="F27">
        <v>1900</v>
      </c>
      <c r="G27" s="3" t="s">
        <v>313</v>
      </c>
      <c r="I27" s="6" t="str">
        <f>IF(L27&gt;0," || obj_meas_type == "&amp;B27,"")</f>
        <v/>
      </c>
      <c r="J27" s="6">
        <f t="shared" si="1"/>
        <v>1</v>
      </c>
      <c r="K27" s="6">
        <f t="shared" si="2"/>
        <v>0</v>
      </c>
      <c r="L27">
        <f>IFERROR(ABS(LOG10(E27)),0)</f>
        <v>0</v>
      </c>
      <c r="M27" s="6" t="str">
        <f t="shared" si="3"/>
        <v>01</v>
      </c>
      <c r="N27" s="6" t="str">
        <f t="shared" si="4"/>
        <v>0x01,	 // 0x19 | connectivity | uint8 (1 byte) | datatype: 0 | factor_exp10:  | example: 1900</v>
      </c>
    </row>
    <row r="28" spans="1:14" x14ac:dyDescent="0.25">
      <c r="A28">
        <f t="shared" si="0"/>
        <v>26</v>
      </c>
      <c r="B28" t="s">
        <v>89</v>
      </c>
      <c r="C28" t="s">
        <v>90</v>
      </c>
      <c r="D28" t="s">
        <v>68</v>
      </c>
      <c r="F28" t="s">
        <v>299</v>
      </c>
      <c r="G28" s="3" t="s">
        <v>314</v>
      </c>
      <c r="I28" s="6" t="str">
        <f>IF(L28&gt;0," || obj_meas_type == "&amp;B28,"")</f>
        <v/>
      </c>
      <c r="J28" s="6">
        <f t="shared" si="1"/>
        <v>1</v>
      </c>
      <c r="K28" s="6">
        <f t="shared" si="2"/>
        <v>0</v>
      </c>
      <c r="L28">
        <f>IFERROR(ABS(LOG10(E28)),0)</f>
        <v>0</v>
      </c>
      <c r="M28" s="6" t="str">
        <f t="shared" si="3"/>
        <v>01</v>
      </c>
      <c r="N28" s="6" t="str">
        <f t="shared" si="4"/>
        <v>0x01,	 // 0x1A | door | uint8 (1 byte) | datatype: 0 | factor_exp10:  | example: 1A00</v>
      </c>
    </row>
    <row r="29" spans="1:14" x14ac:dyDescent="0.25">
      <c r="A29">
        <f t="shared" si="0"/>
        <v>27</v>
      </c>
      <c r="B29" t="s">
        <v>92</v>
      </c>
      <c r="C29" t="s">
        <v>93</v>
      </c>
      <c r="D29" t="s">
        <v>68</v>
      </c>
      <c r="F29" t="s">
        <v>300</v>
      </c>
      <c r="G29" s="3" t="s">
        <v>314</v>
      </c>
      <c r="I29" s="6" t="str">
        <f>IF(L29&gt;0," || obj_meas_type == "&amp;B29,"")</f>
        <v/>
      </c>
      <c r="J29" s="6">
        <f t="shared" si="1"/>
        <v>1</v>
      </c>
      <c r="K29" s="6">
        <f t="shared" si="2"/>
        <v>0</v>
      </c>
      <c r="L29">
        <f>IFERROR(ABS(LOG10(E29)),0)</f>
        <v>0</v>
      </c>
      <c r="M29" s="6" t="str">
        <f t="shared" si="3"/>
        <v>01</v>
      </c>
      <c r="N29" s="6" t="str">
        <f t="shared" si="4"/>
        <v>0x01,	 // 0x1B | garage door | uint8 (1 byte) | datatype: 0 | factor_exp10:  | example: 1B01</v>
      </c>
    </row>
    <row r="30" spans="1:14" x14ac:dyDescent="0.25">
      <c r="A30">
        <f t="shared" si="0"/>
        <v>28</v>
      </c>
      <c r="B30" t="s">
        <v>95</v>
      </c>
      <c r="C30" t="s">
        <v>96</v>
      </c>
      <c r="D30" t="s">
        <v>68</v>
      </c>
      <c r="F30" t="s">
        <v>301</v>
      </c>
      <c r="G30" s="3" t="s">
        <v>315</v>
      </c>
      <c r="I30" s="6" t="str">
        <f>IF(L30&gt;0," || obj_meas_type == "&amp;B30,"")</f>
        <v/>
      </c>
      <c r="J30" s="6">
        <f t="shared" si="1"/>
        <v>1</v>
      </c>
      <c r="K30" s="6">
        <f t="shared" si="2"/>
        <v>0</v>
      </c>
      <c r="L30">
        <f>IFERROR(ABS(LOG10(E30)),0)</f>
        <v>0</v>
      </c>
      <c r="M30" s="6" t="str">
        <f t="shared" si="3"/>
        <v>01</v>
      </c>
      <c r="N30" s="6" t="str">
        <f t="shared" si="4"/>
        <v>0x01,	 // 0x1C | gas | uint8 (1 byte) | datatype: 0 | factor_exp10:  | example: 1C01</v>
      </c>
    </row>
    <row r="31" spans="1:14" x14ac:dyDescent="0.25">
      <c r="A31">
        <f t="shared" si="0"/>
        <v>29</v>
      </c>
      <c r="B31" t="s">
        <v>99</v>
      </c>
      <c r="C31" t="s">
        <v>100</v>
      </c>
      <c r="D31" t="s">
        <v>68</v>
      </c>
      <c r="F31" t="s">
        <v>303</v>
      </c>
      <c r="G31" s="3" t="s">
        <v>317</v>
      </c>
      <c r="I31" s="6" t="str">
        <f>IF(L31&gt;0," || obj_meas_type == "&amp;B31,"")</f>
        <v/>
      </c>
      <c r="J31" s="6">
        <f t="shared" si="1"/>
        <v>1</v>
      </c>
      <c r="K31" s="6">
        <f t="shared" si="2"/>
        <v>0</v>
      </c>
      <c r="L31">
        <f>IFERROR(ABS(LOG10(E31)),0)</f>
        <v>0</v>
      </c>
      <c r="M31" s="6" t="str">
        <f t="shared" si="3"/>
        <v>01</v>
      </c>
      <c r="N31" s="6" t="str">
        <f t="shared" si="4"/>
        <v>0x01,	 // 0x1D | heat | uint8 (1 byte) | datatype: 0 | factor_exp10:  | example: 1D00</v>
      </c>
    </row>
    <row r="32" spans="1:14" x14ac:dyDescent="0.25">
      <c r="A32">
        <f t="shared" si="0"/>
        <v>30</v>
      </c>
      <c r="B32" t="s">
        <v>103</v>
      </c>
      <c r="C32" t="s">
        <v>104</v>
      </c>
      <c r="D32" t="s">
        <v>68</v>
      </c>
      <c r="F32" s="1">
        <v>10</v>
      </c>
      <c r="G32" s="3" t="s">
        <v>318</v>
      </c>
      <c r="I32" s="6" t="str">
        <f>IF(L32&gt;0," || obj_meas_type == "&amp;B32,"")</f>
        <v/>
      </c>
      <c r="J32" s="6">
        <f t="shared" si="1"/>
        <v>1</v>
      </c>
      <c r="K32" s="6">
        <f t="shared" si="2"/>
        <v>0</v>
      </c>
      <c r="L32">
        <f>IFERROR(ABS(LOG10(E32)),0)</f>
        <v>0</v>
      </c>
      <c r="M32" s="6" t="str">
        <f t="shared" si="3"/>
        <v>01</v>
      </c>
      <c r="N32" s="6" t="str">
        <f t="shared" si="4"/>
        <v>0x01,	 // 0x1E | light | uint8 (1 byte) | datatype: 0 | factor_exp10:  | example: 10</v>
      </c>
    </row>
    <row r="33" spans="1:14" x14ac:dyDescent="0.25">
      <c r="A33">
        <f t="shared" si="0"/>
        <v>31</v>
      </c>
      <c r="B33" t="s">
        <v>106</v>
      </c>
      <c r="C33" t="s">
        <v>107</v>
      </c>
      <c r="D33" t="s">
        <v>68</v>
      </c>
      <c r="F33" t="s">
        <v>304</v>
      </c>
      <c r="G33" s="3" t="s">
        <v>319</v>
      </c>
      <c r="I33" s="6" t="str">
        <f>IF(L33&gt;0," || obj_meas_type == "&amp;B33,"")</f>
        <v/>
      </c>
      <c r="J33" s="6">
        <f t="shared" si="1"/>
        <v>1</v>
      </c>
      <c r="K33" s="6">
        <f t="shared" si="2"/>
        <v>0</v>
      </c>
      <c r="L33">
        <f>IFERROR(ABS(LOG10(E33)),0)</f>
        <v>0</v>
      </c>
      <c r="M33" s="6" t="str">
        <f t="shared" si="3"/>
        <v>01</v>
      </c>
      <c r="N33" s="6" t="str">
        <f t="shared" si="4"/>
        <v>0x01,	 // 0x1F | lock | uint8 (1 byte) | datatype: 0 | factor_exp10:  | example: 1F01</v>
      </c>
    </row>
    <row r="34" spans="1:14" x14ac:dyDescent="0.25">
      <c r="A34">
        <f t="shared" si="0"/>
        <v>32</v>
      </c>
      <c r="B34" t="s">
        <v>110</v>
      </c>
      <c r="C34" t="s">
        <v>62</v>
      </c>
      <c r="D34" t="s">
        <v>68</v>
      </c>
      <c r="F34">
        <v>2001</v>
      </c>
      <c r="G34" s="3" t="s">
        <v>320</v>
      </c>
      <c r="I34" s="6" t="str">
        <f>IF(L34&gt;0," || obj_meas_type == "&amp;B34,"")</f>
        <v/>
      </c>
      <c r="J34" s="6">
        <f t="shared" si="1"/>
        <v>1</v>
      </c>
      <c r="K34" s="6">
        <f t="shared" si="2"/>
        <v>0</v>
      </c>
      <c r="L34">
        <f>IFERROR(ABS(LOG10(E34)),0)</f>
        <v>0</v>
      </c>
      <c r="M34" s="6" t="str">
        <f t="shared" si="3"/>
        <v>01</v>
      </c>
      <c r="N34" s="6" t="str">
        <f t="shared" si="4"/>
        <v>0x01,	 // 0x20 | moisture | uint8 (1 byte) | datatype: 0 | factor_exp10:  | example: 2001</v>
      </c>
    </row>
    <row r="35" spans="1:14" x14ac:dyDescent="0.25">
      <c r="A35">
        <f t="shared" si="0"/>
        <v>33</v>
      </c>
      <c r="B35" t="s">
        <v>112</v>
      </c>
      <c r="C35" t="s">
        <v>113</v>
      </c>
      <c r="D35" t="s">
        <v>68</v>
      </c>
      <c r="F35">
        <v>2100</v>
      </c>
      <c r="G35" s="3" t="s">
        <v>315</v>
      </c>
      <c r="I35" s="6" t="str">
        <f>IF(L35&gt;0," || obj_meas_type == "&amp;B35,"")</f>
        <v/>
      </c>
      <c r="J35" s="6">
        <f t="shared" si="1"/>
        <v>1</v>
      </c>
      <c r="K35" s="6">
        <f t="shared" si="2"/>
        <v>0</v>
      </c>
      <c r="L35">
        <f>IFERROR(ABS(LOG10(E35)),0)</f>
        <v>0</v>
      </c>
      <c r="M35" s="6" t="str">
        <f t="shared" si="3"/>
        <v>01</v>
      </c>
      <c r="N35" s="6" t="str">
        <f t="shared" si="4"/>
        <v>0x01,	 // 0x21 | motion | uint8 (1 byte) | datatype: 0 | factor_exp10:  | example: 2100</v>
      </c>
    </row>
    <row r="36" spans="1:14" x14ac:dyDescent="0.25">
      <c r="A36">
        <f t="shared" si="0"/>
        <v>34</v>
      </c>
      <c r="B36" t="s">
        <v>115</v>
      </c>
      <c r="C36" t="s">
        <v>116</v>
      </c>
      <c r="D36" t="s">
        <v>68</v>
      </c>
      <c r="F36">
        <v>2201</v>
      </c>
      <c r="G36" s="3" t="s">
        <v>321</v>
      </c>
      <c r="I36" s="6" t="str">
        <f>IF(L36&gt;0," || obj_meas_type == "&amp;B36,"")</f>
        <v/>
      </c>
      <c r="J36" s="6">
        <f t="shared" si="1"/>
        <v>1</v>
      </c>
      <c r="K36" s="6">
        <f t="shared" si="2"/>
        <v>0</v>
      </c>
      <c r="L36">
        <f>IFERROR(ABS(LOG10(E36)),0)</f>
        <v>0</v>
      </c>
      <c r="M36" s="6" t="str">
        <f t="shared" si="3"/>
        <v>01</v>
      </c>
      <c r="N36" s="6" t="str">
        <f t="shared" si="4"/>
        <v>0x01,	 // 0x22 | moving | uint8 (1 byte) | datatype: 0 | factor_exp10:  | example: 2201</v>
      </c>
    </row>
    <row r="37" spans="1:14" x14ac:dyDescent="0.25">
      <c r="A37">
        <f t="shared" si="0"/>
        <v>35</v>
      </c>
      <c r="B37" t="s">
        <v>118</v>
      </c>
      <c r="C37" t="s">
        <v>119</v>
      </c>
      <c r="D37" t="s">
        <v>68</v>
      </c>
      <c r="F37">
        <v>2301</v>
      </c>
      <c r="G37" s="3" t="s">
        <v>315</v>
      </c>
      <c r="I37" s="6" t="str">
        <f>IF(L37&gt;0," || obj_meas_type == "&amp;B37,"")</f>
        <v/>
      </c>
      <c r="J37" s="6">
        <f t="shared" si="1"/>
        <v>1</v>
      </c>
      <c r="K37" s="6">
        <f t="shared" si="2"/>
        <v>0</v>
      </c>
      <c r="L37">
        <f>IFERROR(ABS(LOG10(E37)),0)</f>
        <v>0</v>
      </c>
      <c r="M37" s="6" t="str">
        <f t="shared" si="3"/>
        <v>01</v>
      </c>
      <c r="N37" s="6" t="str">
        <f t="shared" si="4"/>
        <v>0x01,	 // 0x23 | occupancy | uint8 (1 byte) | datatype: 0 | factor_exp10:  | example: 2301</v>
      </c>
    </row>
    <row r="38" spans="1:14" x14ac:dyDescent="0.25">
      <c r="A38">
        <f t="shared" si="0"/>
        <v>36</v>
      </c>
      <c r="B38" t="s">
        <v>120</v>
      </c>
      <c r="C38" t="s">
        <v>121</v>
      </c>
      <c r="D38" t="s">
        <v>68</v>
      </c>
      <c r="F38">
        <v>2400</v>
      </c>
      <c r="G38" s="3" t="s">
        <v>322</v>
      </c>
      <c r="I38" s="6" t="str">
        <f>IF(L38&gt;0," || obj_meas_type == "&amp;B38,"")</f>
        <v/>
      </c>
      <c r="J38" s="6">
        <f t="shared" si="1"/>
        <v>1</v>
      </c>
      <c r="K38" s="6">
        <f t="shared" si="2"/>
        <v>0</v>
      </c>
      <c r="L38">
        <f>IFERROR(ABS(LOG10(E38)),0)</f>
        <v>0</v>
      </c>
      <c r="M38" s="6" t="str">
        <f t="shared" si="3"/>
        <v>01</v>
      </c>
      <c r="N38" s="6" t="str">
        <f t="shared" si="4"/>
        <v>0x01,	 // 0x24 | plug | uint8 (1 byte) | datatype: 0 | factor_exp10:  | example: 2400</v>
      </c>
    </row>
    <row r="39" spans="1:14" x14ac:dyDescent="0.25">
      <c r="A39">
        <f t="shared" si="0"/>
        <v>37</v>
      </c>
      <c r="B39" t="s">
        <v>123</v>
      </c>
      <c r="C39" t="s">
        <v>124</v>
      </c>
      <c r="D39" t="s">
        <v>68</v>
      </c>
      <c r="F39">
        <v>2500</v>
      </c>
      <c r="G39" s="3" t="s">
        <v>323</v>
      </c>
      <c r="I39" s="6" t="str">
        <f>IF(L39&gt;0," || obj_meas_type == "&amp;B39,"")</f>
        <v/>
      </c>
      <c r="J39" s="6">
        <f t="shared" si="1"/>
        <v>1</v>
      </c>
      <c r="K39" s="6">
        <f t="shared" si="2"/>
        <v>0</v>
      </c>
      <c r="L39">
        <f>IFERROR(ABS(LOG10(E39)),0)</f>
        <v>0</v>
      </c>
      <c r="M39" s="6" t="str">
        <f t="shared" si="3"/>
        <v>01</v>
      </c>
      <c r="N39" s="6" t="str">
        <f t="shared" si="4"/>
        <v>0x01,	 // 0x25 | presence | uint8 (1 byte) | datatype: 0 | factor_exp10:  | example: 2500</v>
      </c>
    </row>
    <row r="40" spans="1:14" x14ac:dyDescent="0.25">
      <c r="A40">
        <f t="shared" si="0"/>
        <v>38</v>
      </c>
      <c r="B40" t="s">
        <v>126</v>
      </c>
      <c r="C40" t="s">
        <v>127</v>
      </c>
      <c r="D40" t="s">
        <v>68</v>
      </c>
      <c r="F40">
        <v>2601</v>
      </c>
      <c r="G40" s="3" t="s">
        <v>324</v>
      </c>
      <c r="I40" s="6" t="str">
        <f>IF(L40&gt;0," || obj_meas_type == "&amp;B40,"")</f>
        <v/>
      </c>
      <c r="J40" s="6">
        <f t="shared" si="1"/>
        <v>1</v>
      </c>
      <c r="K40" s="6">
        <f t="shared" si="2"/>
        <v>0</v>
      </c>
      <c r="L40">
        <f>IFERROR(ABS(LOG10(E40)),0)</f>
        <v>0</v>
      </c>
      <c r="M40" s="6" t="str">
        <f t="shared" si="3"/>
        <v>01</v>
      </c>
      <c r="N40" s="6" t="str">
        <f t="shared" si="4"/>
        <v>0x01,	 // 0x26 | problem | uint8 (1 byte) | datatype: 0 | factor_exp10:  | example: 2601</v>
      </c>
    </row>
    <row r="41" spans="1:14" x14ac:dyDescent="0.25">
      <c r="A41">
        <f t="shared" si="0"/>
        <v>39</v>
      </c>
      <c r="B41" t="s">
        <v>129</v>
      </c>
      <c r="C41" t="s">
        <v>130</v>
      </c>
      <c r="D41" t="s">
        <v>68</v>
      </c>
      <c r="F41">
        <v>2701</v>
      </c>
      <c r="G41" s="3" t="s">
        <v>325</v>
      </c>
      <c r="I41" s="6" t="str">
        <f>IF(L41&gt;0," || obj_meas_type == "&amp;B41,"")</f>
        <v/>
      </c>
      <c r="J41" s="6">
        <f t="shared" si="1"/>
        <v>1</v>
      </c>
      <c r="K41" s="6">
        <f t="shared" si="2"/>
        <v>0</v>
      </c>
      <c r="L41">
        <f>IFERROR(ABS(LOG10(E41)),0)</f>
        <v>0</v>
      </c>
      <c r="M41" s="6" t="str">
        <f t="shared" si="3"/>
        <v>01</v>
      </c>
      <c r="N41" s="6" t="str">
        <f t="shared" si="4"/>
        <v>0x01,	 // 0x27 | running | uint8 (1 byte) | datatype: 0 | factor_exp10:  | example: 2701</v>
      </c>
    </row>
    <row r="42" spans="1:14" x14ac:dyDescent="0.25">
      <c r="A42">
        <f t="shared" si="0"/>
        <v>40</v>
      </c>
      <c r="B42" t="s">
        <v>132</v>
      </c>
      <c r="C42" t="s">
        <v>133</v>
      </c>
      <c r="D42" t="s">
        <v>68</v>
      </c>
      <c r="F42">
        <v>2800</v>
      </c>
      <c r="G42" s="3" t="s">
        <v>326</v>
      </c>
      <c r="I42" s="6" t="str">
        <f>IF(L42&gt;0," || obj_meas_type == "&amp;B42,"")</f>
        <v/>
      </c>
      <c r="J42" s="6">
        <f t="shared" si="1"/>
        <v>1</v>
      </c>
      <c r="K42" s="6">
        <f t="shared" si="2"/>
        <v>0</v>
      </c>
      <c r="L42">
        <f>IFERROR(ABS(LOG10(E42)),0)</f>
        <v>0</v>
      </c>
      <c r="M42" s="6" t="str">
        <f t="shared" si="3"/>
        <v>01</v>
      </c>
      <c r="N42" s="6" t="str">
        <f t="shared" si="4"/>
        <v>0x01,	 // 0x28 | safety | uint8 (1 byte) | datatype: 0 | factor_exp10:  | example: 2800</v>
      </c>
    </row>
    <row r="43" spans="1:14" x14ac:dyDescent="0.25">
      <c r="A43">
        <f t="shared" si="0"/>
        <v>41</v>
      </c>
      <c r="B43" t="s">
        <v>135</v>
      </c>
      <c r="C43" t="s">
        <v>136</v>
      </c>
      <c r="D43" t="s">
        <v>68</v>
      </c>
      <c r="F43">
        <v>2901</v>
      </c>
      <c r="G43" s="3" t="s">
        <v>315</v>
      </c>
      <c r="I43" s="6" t="str">
        <f>IF(L43&gt;0," || obj_meas_type == "&amp;B43,"")</f>
        <v/>
      </c>
      <c r="J43" s="6">
        <f t="shared" si="1"/>
        <v>1</v>
      </c>
      <c r="K43" s="6">
        <f t="shared" si="2"/>
        <v>0</v>
      </c>
      <c r="L43">
        <f>IFERROR(ABS(LOG10(E43)),0)</f>
        <v>0</v>
      </c>
      <c r="M43" s="6" t="str">
        <f t="shared" si="3"/>
        <v>01</v>
      </c>
      <c r="N43" s="6" t="str">
        <f t="shared" si="4"/>
        <v>0x01,	 // 0x29 | smoke | uint8 (1 byte) | datatype: 0 | factor_exp10:  | example: 2901</v>
      </c>
    </row>
    <row r="44" spans="1:14" x14ac:dyDescent="0.25">
      <c r="A44">
        <f t="shared" si="0"/>
        <v>42</v>
      </c>
      <c r="B44" t="s">
        <v>137</v>
      </c>
      <c r="C44" t="s">
        <v>138</v>
      </c>
      <c r="D44" t="s">
        <v>68</v>
      </c>
      <c r="F44" t="s">
        <v>305</v>
      </c>
      <c r="G44" s="3" t="s">
        <v>315</v>
      </c>
      <c r="I44" s="6" t="str">
        <f>IF(L44&gt;0," || obj_meas_type == "&amp;B44,"")</f>
        <v/>
      </c>
      <c r="J44" s="6">
        <f t="shared" si="1"/>
        <v>1</v>
      </c>
      <c r="K44" s="6">
        <f t="shared" si="2"/>
        <v>0</v>
      </c>
      <c r="L44">
        <f>IFERROR(ABS(LOG10(E44)),0)</f>
        <v>0</v>
      </c>
      <c r="M44" s="6" t="str">
        <f t="shared" si="3"/>
        <v>01</v>
      </c>
      <c r="N44" s="6" t="str">
        <f t="shared" si="4"/>
        <v>0x01,	 // 0x2A | sound | uint8 (1 byte) | datatype: 0 | factor_exp10:  | example: 2A00</v>
      </c>
    </row>
    <row r="45" spans="1:14" x14ac:dyDescent="0.25">
      <c r="A45">
        <f t="shared" si="0"/>
        <v>43</v>
      </c>
      <c r="B45" t="s">
        <v>140</v>
      </c>
      <c r="C45" t="s">
        <v>141</v>
      </c>
      <c r="D45" t="s">
        <v>68</v>
      </c>
      <c r="F45" t="s">
        <v>306</v>
      </c>
      <c r="G45" s="3" t="s">
        <v>316</v>
      </c>
      <c r="I45" s="6" t="str">
        <f>IF(L45&gt;0," || obj_meas_type == "&amp;B45,"")</f>
        <v/>
      </c>
      <c r="J45" s="6">
        <f t="shared" si="1"/>
        <v>1</v>
      </c>
      <c r="K45" s="6">
        <f t="shared" si="2"/>
        <v>0</v>
      </c>
      <c r="L45">
        <f>IFERROR(ABS(LOG10(E45)),0)</f>
        <v>0</v>
      </c>
      <c r="M45" s="6" t="str">
        <f t="shared" si="3"/>
        <v>01</v>
      </c>
      <c r="N45" s="6" t="str">
        <f t="shared" si="4"/>
        <v>0x01,	 // 0x2B | tamper | uint8 (1 byte) | datatype: 0 | factor_exp10:  | example: 2B00</v>
      </c>
    </row>
    <row r="46" spans="1:14" x14ac:dyDescent="0.25">
      <c r="A46">
        <f t="shared" si="0"/>
        <v>44</v>
      </c>
      <c r="B46" t="s">
        <v>144</v>
      </c>
      <c r="C46" t="s">
        <v>145</v>
      </c>
      <c r="D46" t="s">
        <v>68</v>
      </c>
      <c r="F46" t="s">
        <v>307</v>
      </c>
      <c r="G46" s="3" t="s">
        <v>315</v>
      </c>
      <c r="I46" s="6" t="str">
        <f>IF(L46&gt;0," || obj_meas_type == "&amp;B46,"")</f>
        <v/>
      </c>
      <c r="J46" s="6">
        <f t="shared" si="1"/>
        <v>1</v>
      </c>
      <c r="K46" s="6">
        <f t="shared" si="2"/>
        <v>0</v>
      </c>
      <c r="L46">
        <f>IFERROR(ABS(LOG10(E46)),0)</f>
        <v>0</v>
      </c>
      <c r="M46" s="6" t="str">
        <f t="shared" si="3"/>
        <v>01</v>
      </c>
      <c r="N46" s="6" t="str">
        <f t="shared" si="4"/>
        <v>0x01,	 // 0x2C | vibration | uint8 (1 byte) | datatype: 0 | factor_exp10:  | example: 2C01</v>
      </c>
    </row>
    <row r="47" spans="1:14" x14ac:dyDescent="0.25">
      <c r="A47">
        <f t="shared" si="0"/>
        <v>45</v>
      </c>
      <c r="B47" t="s">
        <v>147</v>
      </c>
      <c r="C47" t="s">
        <v>148</v>
      </c>
      <c r="D47" t="s">
        <v>68</v>
      </c>
      <c r="F47" t="s">
        <v>308</v>
      </c>
      <c r="G47" s="3" t="s">
        <v>314</v>
      </c>
      <c r="I47" s="6" t="str">
        <f>IF(L47&gt;0," || obj_meas_type == "&amp;B47,"")</f>
        <v/>
      </c>
      <c r="J47" s="6">
        <f t="shared" si="1"/>
        <v>1</v>
      </c>
      <c r="K47" s="6">
        <f t="shared" si="2"/>
        <v>0</v>
      </c>
      <c r="L47">
        <f>IFERROR(ABS(LOG10(E47)),0)</f>
        <v>0</v>
      </c>
      <c r="M47" s="6" t="str">
        <f t="shared" si="3"/>
        <v>01</v>
      </c>
      <c r="N47" s="6" t="str">
        <f t="shared" si="4"/>
        <v>0x01,	 // 0x2D | window | uint8 (1 byte) | datatype: 0 | factor_exp10:  | example: 2D01</v>
      </c>
    </row>
    <row r="48" spans="1:14" x14ac:dyDescent="0.25">
      <c r="A48">
        <f t="shared" si="0"/>
        <v>46</v>
      </c>
      <c r="B48" t="s">
        <v>16</v>
      </c>
      <c r="C48" t="s">
        <v>14</v>
      </c>
      <c r="D48" t="s">
        <v>68</v>
      </c>
      <c r="E48">
        <v>1</v>
      </c>
      <c r="F48" s="3" t="s">
        <v>293</v>
      </c>
      <c r="G48">
        <v>35</v>
      </c>
      <c r="H48" t="s">
        <v>8</v>
      </c>
      <c r="I48" s="6" t="str">
        <f>IF(L48&gt;0," || obj_meas_type == "&amp;B48,"")</f>
        <v/>
      </c>
      <c r="J48" s="6">
        <f t="shared" si="1"/>
        <v>1</v>
      </c>
      <c r="K48" s="6">
        <f t="shared" si="2"/>
        <v>0</v>
      </c>
      <c r="L48">
        <f>IFERROR(ABS(LOG10(E48)),0)</f>
        <v>0</v>
      </c>
      <c r="M48" s="6" t="str">
        <f t="shared" si="3"/>
        <v>01</v>
      </c>
      <c r="N48" s="6" t="str">
        <f t="shared" si="4"/>
        <v>0x01,	 // 0x2E | humidity | uint8 (1 byte) | datatype: 0 | factor_exp10: 1 | example: 2E23</v>
      </c>
    </row>
    <row r="49" spans="1:14" x14ac:dyDescent="0.25">
      <c r="A49">
        <f t="shared" si="0"/>
        <v>47</v>
      </c>
      <c r="B49" t="s">
        <v>64</v>
      </c>
      <c r="C49" t="s">
        <v>62</v>
      </c>
      <c r="D49" t="s">
        <v>68</v>
      </c>
      <c r="E49">
        <v>1</v>
      </c>
      <c r="F49" s="3" t="s">
        <v>254</v>
      </c>
      <c r="G49">
        <v>35</v>
      </c>
      <c r="H49" t="s">
        <v>8</v>
      </c>
      <c r="I49" s="6" t="str">
        <f>IF(L49&gt;0," || obj_meas_type == "&amp;B49,"")</f>
        <v/>
      </c>
      <c r="J49" s="6">
        <f t="shared" si="1"/>
        <v>1</v>
      </c>
      <c r="K49" s="6">
        <f t="shared" si="2"/>
        <v>0</v>
      </c>
      <c r="L49">
        <f>IFERROR(ABS(LOG10(E49)),0)</f>
        <v>0</v>
      </c>
      <c r="M49" s="6" t="str">
        <f t="shared" si="3"/>
        <v>01</v>
      </c>
      <c r="N49" s="6" t="str">
        <f t="shared" si="4"/>
        <v>0x01,	 // 0x2F | moisture | uint8 (1 byte) | datatype: 0 | factor_exp10: 1 | example: 2F23</v>
      </c>
    </row>
    <row r="50" spans="1:14" x14ac:dyDescent="0.25">
      <c r="A50">
        <f t="shared" si="0"/>
        <v>48</v>
      </c>
      <c r="B50" t="s">
        <v>339</v>
      </c>
      <c r="C50" t="s">
        <v>350</v>
      </c>
      <c r="I50" s="6" t="str">
        <f>IF(L50&gt;0," || obj_meas_type == "&amp;B50,"")</f>
        <v/>
      </c>
      <c r="J50" s="6">
        <f t="shared" si="1"/>
        <v>0</v>
      </c>
      <c r="K50" s="6">
        <f t="shared" si="2"/>
        <v>0</v>
      </c>
      <c r="L50">
        <f>IFERROR(ABS(LOG10(E50)),0)</f>
        <v>0</v>
      </c>
      <c r="M50" s="6" t="str">
        <f t="shared" si="3"/>
        <v>00</v>
      </c>
      <c r="N50" s="6" t="str">
        <f t="shared" si="4"/>
        <v xml:space="preserve">0x00,	 // 0x30 | NA |  | datatype: 0 | factor_exp10:  | example: </v>
      </c>
    </row>
    <row r="51" spans="1:14" x14ac:dyDescent="0.25">
      <c r="A51">
        <f t="shared" si="0"/>
        <v>49</v>
      </c>
      <c r="B51" t="s">
        <v>340</v>
      </c>
      <c r="C51" t="s">
        <v>350</v>
      </c>
      <c r="I51" s="6" t="str">
        <f>IF(L51&gt;0," || obj_meas_type == "&amp;B51,"")</f>
        <v/>
      </c>
      <c r="J51" s="6">
        <f t="shared" si="1"/>
        <v>0</v>
      </c>
      <c r="K51" s="6">
        <f t="shared" si="2"/>
        <v>0</v>
      </c>
      <c r="L51">
        <f>IFERROR(ABS(LOG10(E51)),0)</f>
        <v>0</v>
      </c>
      <c r="M51" s="6" t="str">
        <f t="shared" si="3"/>
        <v>00</v>
      </c>
      <c r="N51" s="6" t="str">
        <f t="shared" si="4"/>
        <v xml:space="preserve">0x00,	 // 0x31 | NA |  | datatype: 0 | factor_exp10:  | example: </v>
      </c>
    </row>
    <row r="52" spans="1:14" x14ac:dyDescent="0.25">
      <c r="A52">
        <f t="shared" si="0"/>
        <v>50</v>
      </c>
      <c r="B52" t="s">
        <v>341</v>
      </c>
      <c r="C52" t="s">
        <v>350</v>
      </c>
      <c r="I52" s="6" t="str">
        <f>IF(L52&gt;0," || obj_meas_type == "&amp;B52,"")</f>
        <v/>
      </c>
      <c r="J52" s="6">
        <f t="shared" si="1"/>
        <v>0</v>
      </c>
      <c r="K52" s="6">
        <f t="shared" si="2"/>
        <v>0</v>
      </c>
      <c r="L52">
        <f>IFERROR(ABS(LOG10(E52)),0)</f>
        <v>0</v>
      </c>
      <c r="M52" s="6" t="str">
        <f t="shared" si="3"/>
        <v>00</v>
      </c>
      <c r="N52" s="6" t="str">
        <f t="shared" si="4"/>
        <v xml:space="preserve">0x00,	 // 0x32 | NA |  | datatype: 0 | factor_exp10:  | example: </v>
      </c>
    </row>
    <row r="53" spans="1:14" x14ac:dyDescent="0.25">
      <c r="A53">
        <f t="shared" si="0"/>
        <v>51</v>
      </c>
      <c r="B53" t="s">
        <v>342</v>
      </c>
      <c r="C53" t="s">
        <v>350</v>
      </c>
      <c r="I53" s="6" t="str">
        <f>IF(L53&gt;0," || obj_meas_type == "&amp;B53,"")</f>
        <v/>
      </c>
      <c r="J53" s="6">
        <f t="shared" si="1"/>
        <v>0</v>
      </c>
      <c r="K53" s="6">
        <f t="shared" si="2"/>
        <v>0</v>
      </c>
      <c r="L53">
        <f>IFERROR(ABS(LOG10(E53)),0)</f>
        <v>0</v>
      </c>
      <c r="M53" s="6" t="str">
        <f t="shared" si="3"/>
        <v>00</v>
      </c>
      <c r="N53" s="6" t="str">
        <f t="shared" si="4"/>
        <v xml:space="preserve">0x00,	 // 0x33 | NA |  | datatype: 0 | factor_exp10:  | example: </v>
      </c>
    </row>
    <row r="54" spans="1:14" x14ac:dyDescent="0.25">
      <c r="A54">
        <f t="shared" si="0"/>
        <v>52</v>
      </c>
      <c r="B54" t="s">
        <v>343</v>
      </c>
      <c r="C54" t="s">
        <v>350</v>
      </c>
      <c r="I54" s="6" t="str">
        <f>IF(L54&gt;0," || obj_meas_type == "&amp;B54,"")</f>
        <v/>
      </c>
      <c r="J54" s="6">
        <f t="shared" si="1"/>
        <v>0</v>
      </c>
      <c r="K54" s="6">
        <f t="shared" si="2"/>
        <v>0</v>
      </c>
      <c r="L54">
        <f>IFERROR(ABS(LOG10(E54)),0)</f>
        <v>0</v>
      </c>
      <c r="M54" s="6" t="str">
        <f t="shared" si="3"/>
        <v>00</v>
      </c>
      <c r="N54" s="6" t="str">
        <f t="shared" si="4"/>
        <v xml:space="preserve">0x00,	 // 0x34 | NA |  | datatype: 0 | factor_exp10:  | example: </v>
      </c>
    </row>
    <row r="55" spans="1:14" x14ac:dyDescent="0.25">
      <c r="A55">
        <f t="shared" si="0"/>
        <v>53</v>
      </c>
      <c r="B55" t="s">
        <v>344</v>
      </c>
      <c r="C55" t="s">
        <v>350</v>
      </c>
      <c r="I55" s="6" t="str">
        <f>IF(L55&gt;0," || obj_meas_type == "&amp;B55,"")</f>
        <v/>
      </c>
      <c r="J55" s="6">
        <f t="shared" si="1"/>
        <v>0</v>
      </c>
      <c r="K55" s="6">
        <f t="shared" si="2"/>
        <v>0</v>
      </c>
      <c r="L55">
        <f>IFERROR(ABS(LOG10(E55)),0)</f>
        <v>0</v>
      </c>
      <c r="M55" s="6" t="str">
        <f t="shared" si="3"/>
        <v>00</v>
      </c>
      <c r="N55" s="6" t="str">
        <f t="shared" si="4"/>
        <v xml:space="preserve">0x00,	 // 0x35 | NA |  | datatype: 0 | factor_exp10:  | example: </v>
      </c>
    </row>
    <row r="56" spans="1:14" x14ac:dyDescent="0.25">
      <c r="A56">
        <f t="shared" si="0"/>
        <v>54</v>
      </c>
      <c r="B56" t="s">
        <v>345</v>
      </c>
      <c r="C56" t="s">
        <v>350</v>
      </c>
      <c r="I56" s="6" t="str">
        <f>IF(L56&gt;0," || obj_meas_type == "&amp;B56,"")</f>
        <v/>
      </c>
      <c r="J56" s="6">
        <f t="shared" si="1"/>
        <v>0</v>
      </c>
      <c r="K56" s="6">
        <f t="shared" si="2"/>
        <v>0</v>
      </c>
      <c r="L56">
        <f>IFERROR(ABS(LOG10(E56)),0)</f>
        <v>0</v>
      </c>
      <c r="M56" s="6" t="str">
        <f t="shared" si="3"/>
        <v>00</v>
      </c>
      <c r="N56" s="6" t="str">
        <f t="shared" si="4"/>
        <v xml:space="preserve">0x00,	 // 0x36 | NA |  | datatype: 0 | factor_exp10:  | example: </v>
      </c>
    </row>
    <row r="57" spans="1:14" x14ac:dyDescent="0.25">
      <c r="A57">
        <f t="shared" si="0"/>
        <v>55</v>
      </c>
      <c r="B57" t="s">
        <v>346</v>
      </c>
      <c r="C57" t="s">
        <v>350</v>
      </c>
      <c r="I57" s="6" t="str">
        <f>IF(L57&gt;0," || obj_meas_type == "&amp;B57,"")</f>
        <v/>
      </c>
      <c r="J57" s="6">
        <f t="shared" si="1"/>
        <v>0</v>
      </c>
      <c r="K57" s="6">
        <f t="shared" si="2"/>
        <v>0</v>
      </c>
      <c r="L57">
        <f>IFERROR(ABS(LOG10(E57)),0)</f>
        <v>0</v>
      </c>
      <c r="M57" s="6" t="str">
        <f t="shared" si="3"/>
        <v>00</v>
      </c>
      <c r="N57" s="6" t="str">
        <f t="shared" si="4"/>
        <v xml:space="preserve">0x00,	 // 0x37 | NA |  | datatype: 0 | factor_exp10:  | example: </v>
      </c>
    </row>
    <row r="58" spans="1:14" x14ac:dyDescent="0.25">
      <c r="A58">
        <f t="shared" si="0"/>
        <v>56</v>
      </c>
      <c r="B58" t="s">
        <v>347</v>
      </c>
      <c r="C58" t="s">
        <v>350</v>
      </c>
      <c r="I58" s="6" t="str">
        <f>IF(L58&gt;0," || obj_meas_type == "&amp;B58,"")</f>
        <v/>
      </c>
      <c r="J58" s="6">
        <f t="shared" si="1"/>
        <v>0</v>
      </c>
      <c r="K58" s="6">
        <f t="shared" si="2"/>
        <v>0</v>
      </c>
      <c r="L58">
        <f>IFERROR(ABS(LOG10(E58)),0)</f>
        <v>0</v>
      </c>
      <c r="M58" s="6" t="str">
        <f t="shared" si="3"/>
        <v>00</v>
      </c>
      <c r="N58" s="6" t="str">
        <f t="shared" si="4"/>
        <v xml:space="preserve">0x00,	 // 0x38 | NA |  | datatype: 0 | factor_exp10:  | example: </v>
      </c>
    </row>
    <row r="59" spans="1:14" x14ac:dyDescent="0.25">
      <c r="A59">
        <f t="shared" si="0"/>
        <v>57</v>
      </c>
      <c r="B59" t="s">
        <v>348</v>
      </c>
      <c r="C59" t="s">
        <v>350</v>
      </c>
      <c r="I59" s="6" t="str">
        <f>IF(L59&gt;0," || obj_meas_type == "&amp;B59,"")</f>
        <v/>
      </c>
      <c r="J59" s="6">
        <f t="shared" si="1"/>
        <v>0</v>
      </c>
      <c r="K59" s="6">
        <f t="shared" si="2"/>
        <v>0</v>
      </c>
      <c r="L59">
        <f>IFERROR(ABS(LOG10(E59)),0)</f>
        <v>0</v>
      </c>
      <c r="M59" s="6" t="str">
        <f t="shared" si="3"/>
        <v>00</v>
      </c>
      <c r="N59" s="6" t="str">
        <f t="shared" si="4"/>
        <v xml:space="preserve">0x00,	 // 0x39 | NA |  | datatype: 0 | factor_exp10:  | example: </v>
      </c>
    </row>
    <row r="60" spans="1:14" x14ac:dyDescent="0.25">
      <c r="A60">
        <f t="shared" si="0"/>
        <v>58</v>
      </c>
      <c r="B60" t="s">
        <v>152</v>
      </c>
      <c r="C60" t="s">
        <v>351</v>
      </c>
      <c r="F60"/>
      <c r="I60" s="6" t="str">
        <f>IF(L60&gt;0," || obj_meas_type == "&amp;B60,"")</f>
        <v/>
      </c>
      <c r="J60" s="6">
        <f t="shared" si="1"/>
        <v>0</v>
      </c>
      <c r="K60" s="6">
        <f t="shared" si="2"/>
        <v>0</v>
      </c>
      <c r="L60">
        <f>IFERROR(ABS(LOG10(E60)),0)</f>
        <v>0</v>
      </c>
      <c r="M60" s="6" t="str">
        <f t="shared" si="3"/>
        <v>00</v>
      </c>
      <c r="N60" s="6" t="str">
        <f t="shared" si="4"/>
        <v xml:space="preserve">0x00,	 // 0x3A | TODO |  | datatype: 0 | factor_exp10:  | example: </v>
      </c>
    </row>
    <row r="61" spans="1:14" x14ac:dyDescent="0.25">
      <c r="A61">
        <f t="shared" si="0"/>
        <v>59</v>
      </c>
      <c r="B61" t="s">
        <v>349</v>
      </c>
      <c r="C61" t="s">
        <v>350</v>
      </c>
      <c r="I61" s="6" t="str">
        <f>IF(L61&gt;0," || obj_meas_type == "&amp;B61,"")</f>
        <v/>
      </c>
      <c r="J61" s="6">
        <f t="shared" si="1"/>
        <v>0</v>
      </c>
      <c r="K61" s="6">
        <f t="shared" si="2"/>
        <v>0</v>
      </c>
      <c r="L61">
        <f>IFERROR(ABS(LOG10(E61)),0)</f>
        <v>0</v>
      </c>
      <c r="M61" s="6" t="str">
        <f t="shared" si="3"/>
        <v>00</v>
      </c>
      <c r="N61" s="6" t="str">
        <f t="shared" si="4"/>
        <v xml:space="preserve">0x00,	 // 0x3B | NA |  | datatype: 0 | factor_exp10:  | example: </v>
      </c>
    </row>
    <row r="62" spans="1:14" x14ac:dyDescent="0.25">
      <c r="A62">
        <f t="shared" si="0"/>
        <v>60</v>
      </c>
      <c r="B62" t="s">
        <v>168</v>
      </c>
      <c r="C62" t="s">
        <v>351</v>
      </c>
      <c r="I62" s="6" t="str">
        <f>IF(L62&gt;0," || obj_meas_type == "&amp;B62,"")</f>
        <v/>
      </c>
      <c r="J62" s="6">
        <f t="shared" si="1"/>
        <v>0</v>
      </c>
      <c r="K62" s="6">
        <f t="shared" si="2"/>
        <v>0</v>
      </c>
      <c r="L62">
        <f>IFERROR(ABS(LOG10(E62)),0)</f>
        <v>0</v>
      </c>
      <c r="M62" s="6" t="str">
        <f t="shared" si="3"/>
        <v>00</v>
      </c>
      <c r="N62" s="6" t="str">
        <f t="shared" si="4"/>
        <v xml:space="preserve">0x00,	 // 0x3C | TODO |  | datatype: 0 | factor_exp10:  | example: </v>
      </c>
    </row>
    <row r="63" spans="1:14" x14ac:dyDescent="0.25">
      <c r="A63">
        <f t="shared" si="0"/>
        <v>61</v>
      </c>
      <c r="B63" t="s">
        <v>220</v>
      </c>
      <c r="C63" t="s">
        <v>37</v>
      </c>
      <c r="D63" t="s">
        <v>221</v>
      </c>
      <c r="E63">
        <v>1</v>
      </c>
      <c r="F63" s="3" t="s">
        <v>222</v>
      </c>
      <c r="G63">
        <v>24585</v>
      </c>
      <c r="I63" s="6" t="str">
        <f>IF(L63&gt;0," || obj_meas_type == "&amp;B63,"")</f>
        <v/>
      </c>
      <c r="J63" s="6">
        <f t="shared" si="1"/>
        <v>2</v>
      </c>
      <c r="K63" s="6">
        <f t="shared" si="2"/>
        <v>0</v>
      </c>
      <c r="L63">
        <f>IFERROR(ABS(LOG10(E63)),0)</f>
        <v>0</v>
      </c>
      <c r="M63" s="6" t="str">
        <f t="shared" si="3"/>
        <v>02</v>
      </c>
      <c r="N63" s="6" t="str">
        <f t="shared" si="4"/>
        <v>0x02,	 // 0x3D | count | uint (2 bytes) | datatype: 0 | factor_exp10: 1 | example: 3D0960</v>
      </c>
    </row>
    <row r="64" spans="1:14" x14ac:dyDescent="0.25">
      <c r="A64">
        <f t="shared" si="0"/>
        <v>62</v>
      </c>
      <c r="B64" t="s">
        <v>223</v>
      </c>
      <c r="C64" t="s">
        <v>37</v>
      </c>
      <c r="D64" t="s">
        <v>185</v>
      </c>
      <c r="E64">
        <v>1</v>
      </c>
      <c r="F64" s="3" t="s">
        <v>224</v>
      </c>
      <c r="G64">
        <v>1611213866</v>
      </c>
      <c r="I64" s="6" t="str">
        <f>IF(L64&gt;0," || obj_meas_type == "&amp;B64,"")</f>
        <v/>
      </c>
      <c r="J64" s="6">
        <f t="shared" si="1"/>
        <v>4</v>
      </c>
      <c r="K64" s="6">
        <f t="shared" si="2"/>
        <v>0</v>
      </c>
      <c r="L64">
        <f>IFERROR(ABS(LOG10(E64)),0)</f>
        <v>0</v>
      </c>
      <c r="M64" s="6" t="str">
        <f t="shared" si="3"/>
        <v>04</v>
      </c>
      <c r="N64" s="6" t="str">
        <f t="shared" si="4"/>
        <v>0x04,	 // 0x3E | count | uint (4 bytes) | datatype: 0 | factor_exp10: 1 | example: 3E2A2C0960</v>
      </c>
    </row>
    <row r="65" spans="1:14" x14ac:dyDescent="0.25">
      <c r="A65">
        <f t="shared" si="0"/>
        <v>63</v>
      </c>
      <c r="B65" t="s">
        <v>259</v>
      </c>
      <c r="C65" t="s">
        <v>260</v>
      </c>
      <c r="D65" t="s">
        <v>181</v>
      </c>
      <c r="E65">
        <v>0.1</v>
      </c>
      <c r="F65" s="3" t="s">
        <v>261</v>
      </c>
      <c r="G65">
        <v>307.39999999999998</v>
      </c>
      <c r="H65" t="s">
        <v>262</v>
      </c>
      <c r="I65" s="6" t="str">
        <f>IF(L65&gt;0," || obj_meas_type == "&amp;B65,"")</f>
        <v xml:space="preserve"> || obj_meas_type == 0x3F</v>
      </c>
      <c r="J65" s="6">
        <f t="shared" si="1"/>
        <v>2</v>
      </c>
      <c r="K65" s="6">
        <f t="shared" si="2"/>
        <v>1</v>
      </c>
      <c r="L65">
        <f>IFERROR(ABS(LOG10(E65)),0)</f>
        <v>1</v>
      </c>
      <c r="M65" s="6" t="str">
        <f t="shared" si="3"/>
        <v>2A</v>
      </c>
      <c r="N65" s="6" t="str">
        <f t="shared" si="4"/>
        <v>0x2A,	 // 0x3F | rotation | sint16 (2 bytes) | datatype: 1 | factor_exp10: 0.1 | example: 3F020C</v>
      </c>
    </row>
    <row r="66" spans="1:14" x14ac:dyDescent="0.25">
      <c r="A66">
        <f t="shared" si="0"/>
        <v>64</v>
      </c>
      <c r="B66" t="s">
        <v>229</v>
      </c>
      <c r="C66" t="s">
        <v>230</v>
      </c>
      <c r="D66" t="s">
        <v>182</v>
      </c>
      <c r="E66">
        <v>1</v>
      </c>
      <c r="F66" s="3" t="s">
        <v>231</v>
      </c>
      <c r="G66">
        <v>12</v>
      </c>
      <c r="H66" t="s">
        <v>232</v>
      </c>
      <c r="I66" s="6" t="str">
        <f>IF(L66&gt;0," || obj_meas_type == "&amp;B66,"")</f>
        <v/>
      </c>
      <c r="J66" s="6">
        <f t="shared" si="1"/>
        <v>2</v>
      </c>
      <c r="K66" s="6">
        <f t="shared" si="2"/>
        <v>0</v>
      </c>
      <c r="L66">
        <f>IFERROR(ABS(LOG10(E66)),0)</f>
        <v>0</v>
      </c>
      <c r="M66" s="6" t="str">
        <f t="shared" si="3"/>
        <v>02</v>
      </c>
      <c r="N66" s="6" t="str">
        <f t="shared" si="4"/>
        <v>0x02,	 // 0x40 | distance (mm) | uint16 (2 bytes) | datatype: 0 | factor_exp10: 1 | example: 400C00</v>
      </c>
    </row>
    <row r="67" spans="1:14" x14ac:dyDescent="0.25">
      <c r="A67">
        <f t="shared" si="0"/>
        <v>65</v>
      </c>
      <c r="B67" t="s">
        <v>233</v>
      </c>
      <c r="C67" t="s">
        <v>234</v>
      </c>
      <c r="D67" t="s">
        <v>182</v>
      </c>
      <c r="E67">
        <v>0.1</v>
      </c>
      <c r="F67" s="3" t="s">
        <v>292</v>
      </c>
      <c r="G67">
        <v>7.8</v>
      </c>
      <c r="H67" t="s">
        <v>235</v>
      </c>
      <c r="I67" s="6" t="str">
        <f>IF(L67&gt;0," || obj_meas_type == "&amp;B67,"")</f>
        <v xml:space="preserve"> || obj_meas_type == 0x41</v>
      </c>
      <c r="J67" s="6">
        <f t="shared" ref="J67:J81" si="5">_xlfn.NUMBERVALUE(IFERROR(MID(D67,FIND("(",D67)+1,1),0))</f>
        <v>2</v>
      </c>
      <c r="K67" s="6">
        <f t="shared" ref="K67:K81" si="6">IF(MID(D67,1,4)="sint",1,0)</f>
        <v>0</v>
      </c>
      <c r="L67">
        <f>IFERROR(ABS(LOG10(E67)),0)</f>
        <v>1</v>
      </c>
      <c r="M67" s="6" t="str">
        <f t="shared" ref="M67:M81" si="7">DEC2HEX(J67+_xlfn.BITLSHIFT(K67,3)+_xlfn.BITLSHIFT(L67,5),2)</f>
        <v>22</v>
      </c>
      <c r="N67" s="6" t="str">
        <f t="shared" ref="N67:N81" si="8">"0x"&amp;M67&amp;","&amp;CHAR(9)&amp;" // "&amp;B67&amp;" | "&amp;C67&amp;" | "&amp;D67&amp;" | datatype: "&amp;K67&amp;" | factor_exp10: "&amp;E67&amp;" | example: "&amp;F67</f>
        <v>0x22,	 // 0x41 | distance (m) | uint16 (2 bytes) | datatype: 0 | factor_exp10: 0.1 | example: 414E00</v>
      </c>
    </row>
    <row r="68" spans="1:14" x14ac:dyDescent="0.25">
      <c r="A68">
        <f t="shared" si="0"/>
        <v>66</v>
      </c>
      <c r="B68" t="s">
        <v>236</v>
      </c>
      <c r="C68" t="s">
        <v>237</v>
      </c>
      <c r="D68" t="s">
        <v>183</v>
      </c>
      <c r="E68">
        <v>1E-3</v>
      </c>
      <c r="F68" s="3" t="s">
        <v>238</v>
      </c>
      <c r="G68">
        <v>13.39</v>
      </c>
      <c r="H68" t="s">
        <v>239</v>
      </c>
      <c r="I68" s="6" t="str">
        <f>IF(L68&gt;0," || obj_meas_type == "&amp;B68,"")</f>
        <v xml:space="preserve"> || obj_meas_type == 0x42</v>
      </c>
      <c r="J68" s="6">
        <f t="shared" si="5"/>
        <v>3</v>
      </c>
      <c r="K68" s="6">
        <f t="shared" si="6"/>
        <v>0</v>
      </c>
      <c r="L68">
        <f>IFERROR(ABS(LOG10(E68)),0)</f>
        <v>3</v>
      </c>
      <c r="M68" s="6" t="str">
        <f t="shared" si="7"/>
        <v>63</v>
      </c>
      <c r="N68" s="6" t="str">
        <f t="shared" si="8"/>
        <v>0x63,	 // 0x42 | duration | uint24 (3 bytes) | datatype: 0 | factor_exp10: 0.001 | example: 424E3400</v>
      </c>
    </row>
    <row r="69" spans="1:14" x14ac:dyDescent="0.25">
      <c r="A69">
        <f t="shared" si="0"/>
        <v>67</v>
      </c>
      <c r="B69" t="s">
        <v>225</v>
      </c>
      <c r="C69" t="s">
        <v>226</v>
      </c>
      <c r="D69" t="s">
        <v>182</v>
      </c>
      <c r="E69">
        <v>1E-3</v>
      </c>
      <c r="F69" s="3" t="s">
        <v>291</v>
      </c>
      <c r="G69">
        <v>13.39</v>
      </c>
      <c r="H69" t="s">
        <v>227</v>
      </c>
      <c r="I69" s="6" t="str">
        <f>IF(L69&gt;0," || obj_meas_type == "&amp;B69,"")</f>
        <v xml:space="preserve"> || obj_meas_type == 0x43</v>
      </c>
      <c r="J69" s="6">
        <f t="shared" si="5"/>
        <v>2</v>
      </c>
      <c r="K69" s="6">
        <f t="shared" si="6"/>
        <v>0</v>
      </c>
      <c r="L69">
        <f>IFERROR(ABS(LOG10(E69)),0)</f>
        <v>3</v>
      </c>
      <c r="M69" s="6" t="str">
        <f t="shared" si="7"/>
        <v>62</v>
      </c>
      <c r="N69" s="6" t="str">
        <f t="shared" si="8"/>
        <v>0x62,	 // 0x43 | current | uint16 (2 bytes) | datatype: 0 | factor_exp10: 0.001 | example: 434E34</v>
      </c>
    </row>
    <row r="70" spans="1:14" x14ac:dyDescent="0.25">
      <c r="A70">
        <f t="shared" si="0"/>
        <v>68</v>
      </c>
      <c r="B70" t="s">
        <v>263</v>
      </c>
      <c r="C70" t="s">
        <v>264</v>
      </c>
      <c r="D70" t="s">
        <v>182</v>
      </c>
      <c r="E70">
        <v>0.01</v>
      </c>
      <c r="F70" s="3" t="s">
        <v>294</v>
      </c>
      <c r="G70">
        <v>133.9</v>
      </c>
      <c r="H70" t="s">
        <v>265</v>
      </c>
      <c r="I70" s="6" t="str">
        <f>IF(L70&gt;0," || obj_meas_type == "&amp;B70,"")</f>
        <v xml:space="preserve"> || obj_meas_type == 0x44</v>
      </c>
      <c r="J70" s="6">
        <f t="shared" si="5"/>
        <v>2</v>
      </c>
      <c r="K70" s="6">
        <f t="shared" si="6"/>
        <v>0</v>
      </c>
      <c r="L70">
        <f>IFERROR(ABS(LOG10(E70)),0)</f>
        <v>2</v>
      </c>
      <c r="M70" s="6" t="str">
        <f t="shared" si="7"/>
        <v>42</v>
      </c>
      <c r="N70" s="6" t="str">
        <f t="shared" si="8"/>
        <v>0x42,	 // 0x44 | speed | uint16 (2 bytes) | datatype: 0 | factor_exp10: 0.01 | example: 444E34</v>
      </c>
    </row>
    <row r="71" spans="1:14" x14ac:dyDescent="0.25">
      <c r="A71">
        <f t="shared" si="0"/>
        <v>69</v>
      </c>
      <c r="B71" t="s">
        <v>266</v>
      </c>
      <c r="C71" t="s">
        <v>10</v>
      </c>
      <c r="D71" t="s">
        <v>181</v>
      </c>
      <c r="E71">
        <v>0.1</v>
      </c>
      <c r="F71" s="3" t="s">
        <v>295</v>
      </c>
      <c r="G71">
        <v>27.3</v>
      </c>
      <c r="H71" t="s">
        <v>12</v>
      </c>
      <c r="I71" s="6" t="str">
        <f>IF(L71&gt;0," || obj_meas_type == "&amp;B71,"")</f>
        <v xml:space="preserve"> || obj_meas_type == 0x45</v>
      </c>
      <c r="J71" s="6">
        <f t="shared" si="5"/>
        <v>2</v>
      </c>
      <c r="K71" s="6">
        <f t="shared" si="6"/>
        <v>1</v>
      </c>
      <c r="L71">
        <f>IFERROR(ABS(LOG10(E71)),0)</f>
        <v>1</v>
      </c>
      <c r="M71" s="6" t="str">
        <f t="shared" si="7"/>
        <v>2A</v>
      </c>
      <c r="N71" s="6" t="str">
        <f t="shared" si="8"/>
        <v>0x2A,	 // 0x45 | temperature | sint16 (2 bytes) | datatype: 1 | factor_exp10: 0.1 | example: 451101</v>
      </c>
    </row>
    <row r="72" spans="1:14" x14ac:dyDescent="0.25">
      <c r="A72">
        <f t="shared" si="0"/>
        <v>70</v>
      </c>
      <c r="B72" t="s">
        <v>283</v>
      </c>
      <c r="C72" t="s">
        <v>284</v>
      </c>
      <c r="D72" t="s">
        <v>68</v>
      </c>
      <c r="E72">
        <v>0.1</v>
      </c>
      <c r="F72" s="3" t="s">
        <v>298</v>
      </c>
      <c r="G72">
        <v>5</v>
      </c>
      <c r="I72" s="6" t="str">
        <f>IF(L72&gt;0," || obj_meas_type == "&amp;B72,"")</f>
        <v xml:space="preserve"> || obj_meas_type == 0x46</v>
      </c>
      <c r="J72" s="6">
        <f t="shared" si="5"/>
        <v>1</v>
      </c>
      <c r="K72" s="6">
        <f t="shared" si="6"/>
        <v>0</v>
      </c>
      <c r="L72">
        <f>IFERROR(ABS(LOG10(E72)),0)</f>
        <v>1</v>
      </c>
      <c r="M72" s="6" t="str">
        <f t="shared" si="7"/>
        <v>21</v>
      </c>
      <c r="N72" s="6" t="str">
        <f t="shared" si="8"/>
        <v>0x21,	 // 0x46 | UV index | uint8 (1 byte) | datatype: 0 | factor_exp10: 0.1 | example: 4632</v>
      </c>
    </row>
    <row r="73" spans="1:14" x14ac:dyDescent="0.25">
      <c r="A73">
        <f t="shared" si="0"/>
        <v>71</v>
      </c>
      <c r="B73" t="s">
        <v>275</v>
      </c>
      <c r="C73" t="s">
        <v>272</v>
      </c>
      <c r="D73" t="s">
        <v>182</v>
      </c>
      <c r="E73">
        <v>0.1</v>
      </c>
      <c r="F73" s="3" t="s">
        <v>297</v>
      </c>
      <c r="G73">
        <v>2215.1</v>
      </c>
      <c r="H73" t="s">
        <v>274</v>
      </c>
      <c r="I73" s="6" t="str">
        <f>IF(L73&gt;0," || obj_meas_type == "&amp;B73,"")</f>
        <v xml:space="preserve"> || obj_meas_type == 0x47</v>
      </c>
      <c r="J73" s="6">
        <f t="shared" si="5"/>
        <v>2</v>
      </c>
      <c r="K73" s="6">
        <f t="shared" si="6"/>
        <v>0</v>
      </c>
      <c r="L73">
        <f>IFERROR(ABS(LOG10(E73)),0)</f>
        <v>1</v>
      </c>
      <c r="M73" s="6" t="str">
        <f t="shared" si="7"/>
        <v>22</v>
      </c>
      <c r="N73" s="6" t="str">
        <f t="shared" si="8"/>
        <v>0x22,	 // 0x47 | volume | uint16 (2 bytes) | datatype: 0 | factor_exp10: 0.1 | example: 478756</v>
      </c>
    </row>
    <row r="74" spans="1:14" x14ac:dyDescent="0.25">
      <c r="A74">
        <f t="shared" si="0"/>
        <v>72</v>
      </c>
      <c r="B74" t="s">
        <v>276</v>
      </c>
      <c r="C74" t="s">
        <v>272</v>
      </c>
      <c r="D74" t="s">
        <v>182</v>
      </c>
      <c r="E74">
        <v>1</v>
      </c>
      <c r="F74" s="3" t="s">
        <v>277</v>
      </c>
      <c r="G74">
        <v>34780</v>
      </c>
      <c r="H74" t="s">
        <v>278</v>
      </c>
      <c r="I74" s="6" t="str">
        <f>IF(L74&gt;0," || obj_meas_type == "&amp;B74,"")</f>
        <v/>
      </c>
      <c r="J74" s="6">
        <f t="shared" si="5"/>
        <v>2</v>
      </c>
      <c r="K74" s="6">
        <f t="shared" si="6"/>
        <v>0</v>
      </c>
      <c r="L74">
        <f>IFERROR(ABS(LOG10(E74)),0)</f>
        <v>0</v>
      </c>
      <c r="M74" s="6" t="str">
        <f t="shared" si="7"/>
        <v>02</v>
      </c>
      <c r="N74" s="6" t="str">
        <f t="shared" si="8"/>
        <v>0x02,	 // 0x48 | volume | uint16 (2 bytes) | datatype: 0 | factor_exp10: 1 | example: 48DC87</v>
      </c>
    </row>
    <row r="75" spans="1:14" x14ac:dyDescent="0.25">
      <c r="A75">
        <f t="shared" si="0"/>
        <v>73</v>
      </c>
      <c r="B75" t="s">
        <v>279</v>
      </c>
      <c r="C75" t="s">
        <v>280</v>
      </c>
      <c r="D75" t="s">
        <v>182</v>
      </c>
      <c r="E75">
        <v>1E-3</v>
      </c>
      <c r="F75" s="3" t="s">
        <v>281</v>
      </c>
      <c r="G75">
        <v>34.78</v>
      </c>
      <c r="H75" t="s">
        <v>282</v>
      </c>
      <c r="I75" s="6" t="str">
        <f>IF(L75&gt;0," || obj_meas_type == "&amp;B75,"")</f>
        <v xml:space="preserve"> || obj_meas_type == 0x49</v>
      </c>
      <c r="J75" s="6">
        <f t="shared" si="5"/>
        <v>2</v>
      </c>
      <c r="K75" s="6">
        <f t="shared" si="6"/>
        <v>0</v>
      </c>
      <c r="L75">
        <f>IFERROR(ABS(LOG10(E75)),0)</f>
        <v>3</v>
      </c>
      <c r="M75" s="6" t="str">
        <f t="shared" si="7"/>
        <v>62</v>
      </c>
      <c r="N75" s="6" t="str">
        <f t="shared" si="8"/>
        <v>0x62,	 // 0x49 | volume Flow Rate | uint16 (2 bytes) | datatype: 0 | factor_exp10: 0.001 | example: 49DC87</v>
      </c>
    </row>
    <row r="76" spans="1:14" x14ac:dyDescent="0.25">
      <c r="A76">
        <f t="shared" si="0"/>
        <v>74</v>
      </c>
      <c r="B76" t="s">
        <v>269</v>
      </c>
      <c r="C76" t="s">
        <v>46</v>
      </c>
      <c r="D76" t="s">
        <v>182</v>
      </c>
      <c r="E76">
        <v>0.1</v>
      </c>
      <c r="F76" s="3" t="s">
        <v>270</v>
      </c>
      <c r="G76">
        <v>307.39999999999998</v>
      </c>
      <c r="H76" t="s">
        <v>48</v>
      </c>
      <c r="I76" s="6" t="str">
        <f>IF(L76&gt;0," || obj_meas_type == "&amp;B76,"")</f>
        <v xml:space="preserve"> || obj_meas_type == 0x4A</v>
      </c>
      <c r="J76" s="6">
        <f t="shared" si="5"/>
        <v>2</v>
      </c>
      <c r="K76" s="6">
        <f t="shared" si="6"/>
        <v>0</v>
      </c>
      <c r="L76">
        <f>IFERROR(ABS(LOG10(E76)),0)</f>
        <v>1</v>
      </c>
      <c r="M76" s="6" t="str">
        <f t="shared" si="7"/>
        <v>22</v>
      </c>
      <c r="N76" s="6" t="str">
        <f t="shared" si="8"/>
        <v>0x22,	 // 0x4A | voltage | uint16 (2 bytes) | datatype: 0 | factor_exp10: 0.1 | example: 4A020C</v>
      </c>
    </row>
    <row r="77" spans="1:14" x14ac:dyDescent="0.25">
      <c r="A77">
        <f t="shared" si="0"/>
        <v>75</v>
      </c>
      <c r="B77" t="s">
        <v>244</v>
      </c>
      <c r="C77" t="s">
        <v>96</v>
      </c>
      <c r="D77" t="s">
        <v>183</v>
      </c>
      <c r="E77">
        <v>1E-3</v>
      </c>
      <c r="F77" s="3" t="s">
        <v>245</v>
      </c>
      <c r="G77">
        <v>1346.067</v>
      </c>
      <c r="H77" t="s">
        <v>246</v>
      </c>
      <c r="I77" s="6" t="str">
        <f>IF(L77&gt;0," || obj_meas_type == "&amp;B77,"")</f>
        <v xml:space="preserve"> || obj_meas_type == 0x4B</v>
      </c>
      <c r="J77" s="6">
        <f t="shared" si="5"/>
        <v>3</v>
      </c>
      <c r="K77" s="6">
        <f t="shared" si="6"/>
        <v>0</v>
      </c>
      <c r="L77">
        <f>IFERROR(ABS(LOG10(E77)),0)</f>
        <v>3</v>
      </c>
      <c r="M77" s="6" t="str">
        <f t="shared" si="7"/>
        <v>63</v>
      </c>
      <c r="N77" s="6" t="str">
        <f t="shared" si="8"/>
        <v>0x63,	 // 0x4B | gas | uint24 (3 bytes) | datatype: 0 | factor_exp10: 0.001 | example: 4B138A14</v>
      </c>
    </row>
    <row r="78" spans="1:14" x14ac:dyDescent="0.25">
      <c r="A78">
        <f t="shared" si="0"/>
        <v>76</v>
      </c>
      <c r="B78" t="s">
        <v>247</v>
      </c>
      <c r="C78" t="s">
        <v>96</v>
      </c>
      <c r="D78" t="s">
        <v>241</v>
      </c>
      <c r="E78">
        <v>1E-3</v>
      </c>
      <c r="F78" s="3" t="s">
        <v>248</v>
      </c>
      <c r="G78">
        <v>25821.505000000001</v>
      </c>
      <c r="H78" t="s">
        <v>246</v>
      </c>
      <c r="I78" s="6" t="str">
        <f>IF(L78&gt;0," || obj_meas_type == "&amp;B78,"")</f>
        <v xml:space="preserve"> || obj_meas_type == 0x4C</v>
      </c>
      <c r="J78" s="6">
        <f t="shared" si="5"/>
        <v>4</v>
      </c>
      <c r="K78" s="6">
        <f t="shared" si="6"/>
        <v>0</v>
      </c>
      <c r="L78">
        <f>IFERROR(ABS(LOG10(E78)),0)</f>
        <v>3</v>
      </c>
      <c r="M78" s="6" t="str">
        <f t="shared" si="7"/>
        <v>64</v>
      </c>
      <c r="N78" s="6" t="str">
        <f t="shared" si="8"/>
        <v>0x64,	 // 0x4C | gas | uint32 (4 bytes) | datatype: 0 | factor_exp10: 0.001 | example: 4C41018A01</v>
      </c>
    </row>
    <row r="79" spans="1:14" x14ac:dyDescent="0.25">
      <c r="A79">
        <f t="shared" ref="A79:A81" si="9">HEX2DEC(SUBSTITUTE(B79,"0x",""))</f>
        <v>77</v>
      </c>
      <c r="B79" t="s">
        <v>240</v>
      </c>
      <c r="C79" t="s">
        <v>38</v>
      </c>
      <c r="D79" t="s">
        <v>241</v>
      </c>
      <c r="E79">
        <v>1E-3</v>
      </c>
      <c r="F79" s="3" t="s">
        <v>242</v>
      </c>
      <c r="G79">
        <v>344593.17</v>
      </c>
      <c r="H79" t="s">
        <v>40</v>
      </c>
      <c r="I79" s="6" t="str">
        <f>IF(L79&gt;0," || obj_meas_type == "&amp;B79,"")</f>
        <v xml:space="preserve"> || obj_meas_type == 0x4D</v>
      </c>
      <c r="J79" s="6">
        <f t="shared" si="5"/>
        <v>4</v>
      </c>
      <c r="K79" s="6">
        <f t="shared" si="6"/>
        <v>0</v>
      </c>
      <c r="L79">
        <f>IFERROR(ABS(LOG10(E79)),0)</f>
        <v>3</v>
      </c>
      <c r="M79" s="6" t="str">
        <f t="shared" si="7"/>
        <v>64</v>
      </c>
      <c r="N79" s="6" t="str">
        <f t="shared" si="8"/>
        <v>0x64,	 // 0x4D | energy | uint32 (4 bytes) | datatype: 0 | factor_exp10: 0.001 | example: 4d12138a14</v>
      </c>
    </row>
    <row r="80" spans="1:14" x14ac:dyDescent="0.25">
      <c r="A80">
        <f t="shared" si="9"/>
        <v>78</v>
      </c>
      <c r="B80" t="s">
        <v>271</v>
      </c>
      <c r="C80" t="s">
        <v>272</v>
      </c>
      <c r="D80" t="s">
        <v>241</v>
      </c>
      <c r="E80">
        <v>1E-3</v>
      </c>
      <c r="F80" s="3" t="s">
        <v>273</v>
      </c>
      <c r="G80">
        <v>19551.879000000001</v>
      </c>
      <c r="H80" t="s">
        <v>274</v>
      </c>
      <c r="I80" s="6" t="str">
        <f>IF(L80&gt;0," || obj_meas_type == "&amp;B80,"")</f>
        <v xml:space="preserve"> || obj_meas_type == 0x4E</v>
      </c>
      <c r="J80" s="6">
        <f t="shared" si="5"/>
        <v>4</v>
      </c>
      <c r="K80" s="6">
        <f t="shared" si="6"/>
        <v>0</v>
      </c>
      <c r="L80">
        <f>IFERROR(ABS(LOG10(E80)),0)</f>
        <v>3</v>
      </c>
      <c r="M80" s="6" t="str">
        <f t="shared" si="7"/>
        <v>64</v>
      </c>
      <c r="N80" s="6" t="str">
        <f t="shared" si="8"/>
        <v>0x64,	 // 0x4E | volume | uint32 (4 bytes) | datatype: 0 | factor_exp10: 0.001 | example: 4E87562A01</v>
      </c>
    </row>
    <row r="81" spans="1:14" x14ac:dyDescent="0.25">
      <c r="A81">
        <f t="shared" si="9"/>
        <v>79</v>
      </c>
      <c r="B81" t="s">
        <v>285</v>
      </c>
      <c r="C81" t="s">
        <v>286</v>
      </c>
      <c r="D81" t="s">
        <v>241</v>
      </c>
      <c r="E81">
        <v>1E-3</v>
      </c>
      <c r="F81" s="3" t="s">
        <v>287</v>
      </c>
      <c r="G81">
        <v>19551.879000000001</v>
      </c>
      <c r="H81" t="s">
        <v>274</v>
      </c>
      <c r="I81" s="6" t="str">
        <f>IF(L81&gt;0," || obj_meas_type == "&amp;B81,"")</f>
        <v xml:space="preserve"> || obj_meas_type == 0x4F</v>
      </c>
      <c r="J81" s="6">
        <f t="shared" si="5"/>
        <v>4</v>
      </c>
      <c r="K81" s="6">
        <f t="shared" si="6"/>
        <v>0</v>
      </c>
      <c r="L81">
        <f>IFERROR(ABS(LOG10(E81)),0)</f>
        <v>3</v>
      </c>
      <c r="M81" s="6" t="str">
        <f t="shared" si="7"/>
        <v>64</v>
      </c>
      <c r="N81" s="6" t="str">
        <f t="shared" si="8"/>
        <v>0x64,	 // 0x4F | water | uint32 (4 bytes) | datatype: 0 | factor_exp10: 0.001 | example: 4F87562A01</v>
      </c>
    </row>
    <row r="82" spans="1:14" x14ac:dyDescent="0.25">
      <c r="F82"/>
      <c r="G82" s="3"/>
    </row>
    <row r="83" spans="1:14" x14ac:dyDescent="0.25">
      <c r="F83"/>
      <c r="G83" s="3"/>
    </row>
    <row r="84" spans="1:14" x14ac:dyDescent="0.25">
      <c r="B84" t="s">
        <v>178</v>
      </c>
      <c r="C84" t="s">
        <v>197</v>
      </c>
      <c r="D84" t="s">
        <v>198</v>
      </c>
      <c r="E84" t="s">
        <v>199</v>
      </c>
      <c r="F84" s="3" t="s">
        <v>200</v>
      </c>
      <c r="G84" t="s">
        <v>3</v>
      </c>
      <c r="H84" t="s">
        <v>4</v>
      </c>
    </row>
    <row r="85" spans="1:14" x14ac:dyDescent="0.25">
      <c r="A85">
        <f t="shared" ref="A85" si="10">HEX2DEC(SUBSTITUTE(B85,"0x",""))</f>
        <v>58</v>
      </c>
      <c r="B85" t="s">
        <v>152</v>
      </c>
      <c r="C85" t="s">
        <v>153</v>
      </c>
      <c r="D85" t="s">
        <v>150</v>
      </c>
      <c r="E85" t="s">
        <v>154</v>
      </c>
      <c r="G85" t="s">
        <v>327</v>
      </c>
    </row>
    <row r="86" spans="1:14" x14ac:dyDescent="0.25">
      <c r="D86" t="s">
        <v>6</v>
      </c>
      <c r="E86" t="s">
        <v>156</v>
      </c>
      <c r="F86"/>
      <c r="G86" t="s">
        <v>328</v>
      </c>
      <c r="H86" s="3" t="s">
        <v>156</v>
      </c>
    </row>
    <row r="87" spans="1:14" x14ac:dyDescent="0.25">
      <c r="D87" t="s">
        <v>9</v>
      </c>
      <c r="E87" t="s">
        <v>158</v>
      </c>
      <c r="F87"/>
      <c r="G87" t="s">
        <v>329</v>
      </c>
      <c r="H87" s="3" t="s">
        <v>158</v>
      </c>
    </row>
    <row r="88" spans="1:14" x14ac:dyDescent="0.25">
      <c r="D88" t="s">
        <v>13</v>
      </c>
      <c r="E88" t="s">
        <v>160</v>
      </c>
      <c r="F88"/>
      <c r="G88" t="s">
        <v>330</v>
      </c>
      <c r="H88" s="3" t="s">
        <v>160</v>
      </c>
    </row>
    <row r="89" spans="1:14" x14ac:dyDescent="0.25">
      <c r="D89" t="s">
        <v>17</v>
      </c>
      <c r="E89" t="s">
        <v>162</v>
      </c>
      <c r="F89"/>
      <c r="G89" t="s">
        <v>331</v>
      </c>
      <c r="H89" s="3" t="s">
        <v>162</v>
      </c>
    </row>
    <row r="90" spans="1:14" x14ac:dyDescent="0.25">
      <c r="D90" t="s">
        <v>21</v>
      </c>
      <c r="E90" t="s">
        <v>164</v>
      </c>
      <c r="F90"/>
      <c r="G90" t="s">
        <v>332</v>
      </c>
      <c r="H90" s="3" t="s">
        <v>164</v>
      </c>
    </row>
    <row r="91" spans="1:14" x14ac:dyDescent="0.25">
      <c r="D91" t="s">
        <v>25</v>
      </c>
      <c r="E91" t="s">
        <v>166</v>
      </c>
      <c r="F91"/>
      <c r="G91" t="s">
        <v>333</v>
      </c>
      <c r="H91" s="3" t="s">
        <v>166</v>
      </c>
    </row>
    <row r="92" spans="1:14" x14ac:dyDescent="0.25">
      <c r="A92">
        <f t="shared" ref="A92" si="11">HEX2DEC(SUBSTITUTE(B92,"0x",""))</f>
        <v>60</v>
      </c>
      <c r="B92" t="s">
        <v>168</v>
      </c>
      <c r="C92" t="s">
        <v>169</v>
      </c>
      <c r="D92" t="s">
        <v>150</v>
      </c>
      <c r="E92" t="s">
        <v>154</v>
      </c>
      <c r="G92" t="s">
        <v>334</v>
      </c>
    </row>
    <row r="93" spans="1:14" x14ac:dyDescent="0.25">
      <c r="D93" t="s">
        <v>6</v>
      </c>
      <c r="E93" t="s">
        <v>171</v>
      </c>
      <c r="F93" t="s">
        <v>172</v>
      </c>
      <c r="G93" t="s">
        <v>335</v>
      </c>
      <c r="H93" s="3" t="s">
        <v>174</v>
      </c>
    </row>
    <row r="94" spans="1:14" x14ac:dyDescent="0.25">
      <c r="D94" t="s">
        <v>9</v>
      </c>
      <c r="E94" t="s">
        <v>175</v>
      </c>
      <c r="F94" t="s">
        <v>172</v>
      </c>
      <c r="G94" t="s">
        <v>336</v>
      </c>
      <c r="H94" s="3" t="s">
        <v>177</v>
      </c>
    </row>
  </sheetData>
  <autoFilter ref="A1:I81" xr:uid="{28042196-756D-49C6-ACCE-21EFE4A952B1}"/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Attila Faragó</cp:lastModifiedBy>
  <dcterms:created xsi:type="dcterms:W3CDTF">2023-06-14T21:41:37Z</dcterms:created>
  <dcterms:modified xsi:type="dcterms:W3CDTF">2023-06-16T21:52:48Z</dcterms:modified>
</cp:coreProperties>
</file>