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\Arduino\@esphome\esphome_components\bthome\components\bthome\"/>
    </mc:Choice>
  </mc:AlternateContent>
  <xr:revisionPtr revIDLastSave="0" documentId="8_{D2A3B882-E697-4B0C-8F10-7BEE08274031}" xr6:coauthVersionLast="47" xr6:coauthVersionMax="47" xr10:uidLastSave="{00000000-0000-0000-0000-000000000000}"/>
  <bookViews>
    <workbookView xWindow="-120" yWindow="-120" windowWidth="24240" windowHeight="12825" xr2:uid="{0A7624A3-1B95-4732-9BD7-3FA24DFCB5DE}"/>
  </bookViews>
  <sheets>
    <sheet name="Sheet1" sheetId="1" r:id="rId1"/>
  </sheets>
  <definedNames>
    <definedName name="_xlnm._FilterDatabase" localSheetId="0" hidden="1">Sheet1!$A$1:$M$49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2" i="1"/>
  <c r="M2" i="1" s="1"/>
  <c r="K14" i="1"/>
  <c r="K22" i="1"/>
  <c r="K12" i="1"/>
  <c r="K13" i="1"/>
  <c r="K10" i="1"/>
  <c r="K9" i="1"/>
  <c r="K8" i="1"/>
  <c r="K7" i="1"/>
  <c r="K6" i="1"/>
  <c r="K5" i="1"/>
  <c r="K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N20" i="1" s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A3" i="1"/>
  <c r="A4" i="1"/>
  <c r="A5" i="1"/>
  <c r="A48" i="1"/>
  <c r="A6" i="1"/>
  <c r="A7" i="1"/>
  <c r="A8" i="1"/>
  <c r="A9" i="1"/>
  <c r="A10" i="1"/>
  <c r="A11" i="1"/>
  <c r="A12" i="1"/>
  <c r="A13" i="1"/>
  <c r="A14" i="1"/>
  <c r="A15" i="1"/>
  <c r="A16" i="1"/>
  <c r="A20" i="1"/>
  <c r="A21" i="1"/>
  <c r="A22" i="1"/>
  <c r="A49" i="1"/>
  <c r="A19" i="1"/>
  <c r="A34" i="1"/>
  <c r="A39" i="1"/>
  <c r="A40" i="1"/>
  <c r="A41" i="1"/>
  <c r="A42" i="1"/>
  <c r="A43" i="1"/>
  <c r="A44" i="1"/>
  <c r="A45" i="1"/>
  <c r="A46" i="1"/>
  <c r="A47" i="1"/>
  <c r="A2" i="1"/>
  <c r="A17" i="1"/>
  <c r="A18" i="1"/>
  <c r="A23" i="1"/>
  <c r="A24" i="1"/>
  <c r="A25" i="1"/>
  <c r="A26" i="1"/>
  <c r="A27" i="1"/>
  <c r="A28" i="1"/>
  <c r="A29" i="1"/>
  <c r="A30" i="1"/>
  <c r="A31" i="1"/>
  <c r="A32" i="1"/>
  <c r="A33" i="1"/>
  <c r="A35" i="1"/>
  <c r="A36" i="1"/>
  <c r="A37" i="1"/>
  <c r="A38" i="1"/>
  <c r="N9" i="1" l="1"/>
  <c r="N13" i="1"/>
  <c r="N21" i="1"/>
  <c r="N2" i="1"/>
  <c r="N6" i="1"/>
  <c r="N10" i="1"/>
  <c r="N14" i="1"/>
  <c r="N3" i="1"/>
  <c r="N7" i="1"/>
  <c r="N11" i="1"/>
  <c r="N15" i="1"/>
  <c r="N22" i="1"/>
  <c r="N4" i="1"/>
  <c r="N8" i="1"/>
  <c r="N12" i="1"/>
  <c r="N16" i="1"/>
  <c r="N48" i="1"/>
  <c r="N49" i="1"/>
</calcChain>
</file>

<file path=xl/sharedStrings.xml><?xml version="1.0" encoding="utf-8"?>
<sst xmlns="http://schemas.openxmlformats.org/spreadsheetml/2006/main" count="329" uniqueCount="202">
  <si>
    <t>bject id</t>
  </si>
  <si>
    <t>Property</t>
  </si>
  <si>
    <t>Factor</t>
  </si>
  <si>
    <t>Example</t>
  </si>
  <si>
    <t>Result</t>
  </si>
  <si>
    <t>Unit</t>
  </si>
  <si>
    <t>0x01</t>
  </si>
  <si>
    <t>battery</t>
  </si>
  <si>
    <t>%</t>
  </si>
  <si>
    <t>0x02</t>
  </si>
  <si>
    <t>temperature</t>
  </si>
  <si>
    <t>2302CA09</t>
  </si>
  <si>
    <t>°C</t>
  </si>
  <si>
    <t>0x03</t>
  </si>
  <si>
    <t>humidity</t>
  </si>
  <si>
    <t>0303BF13</t>
  </si>
  <si>
    <t>0x2E</t>
  </si>
  <si>
    <t>0x04</t>
  </si>
  <si>
    <t>pressure</t>
  </si>
  <si>
    <t>0404138A01</t>
  </si>
  <si>
    <t>hPa</t>
  </si>
  <si>
    <t>0x05</t>
  </si>
  <si>
    <t>illuminance</t>
  </si>
  <si>
    <t>0405138A14</t>
  </si>
  <si>
    <t>lux</t>
  </si>
  <si>
    <t>0x06</t>
  </si>
  <si>
    <t>mass (kg)</t>
  </si>
  <si>
    <t>03065E1F</t>
  </si>
  <si>
    <t>kg</t>
  </si>
  <si>
    <t>0x07</t>
  </si>
  <si>
    <t>mass (lb)</t>
  </si>
  <si>
    <t>03073E1D</t>
  </si>
  <si>
    <t>lb</t>
  </si>
  <si>
    <t>0x08</t>
  </si>
  <si>
    <t>dewpoint</t>
  </si>
  <si>
    <t>2308CA06</t>
  </si>
  <si>
    <t>0x09</t>
  </si>
  <si>
    <t>count</t>
  </si>
  <si>
    <t>energy</t>
  </si>
  <si>
    <t>040A138A14</t>
  </si>
  <si>
    <t>kWh</t>
  </si>
  <si>
    <t>0x0B</t>
  </si>
  <si>
    <t>power</t>
  </si>
  <si>
    <t>040B021B00</t>
  </si>
  <si>
    <t>W</t>
  </si>
  <si>
    <t>0x0C</t>
  </si>
  <si>
    <t>voltage</t>
  </si>
  <si>
    <t>030C020C</t>
  </si>
  <si>
    <t>V</t>
  </si>
  <si>
    <t>0x0D</t>
  </si>
  <si>
    <t>pm2.5</t>
  </si>
  <si>
    <t>030D120C</t>
  </si>
  <si>
    <t>ug/m3</t>
  </si>
  <si>
    <t>0x0E</t>
  </si>
  <si>
    <t>pm10</t>
  </si>
  <si>
    <t>030E021C</t>
  </si>
  <si>
    <t>0x12</t>
  </si>
  <si>
    <t>co2</t>
  </si>
  <si>
    <t>ppm</t>
  </si>
  <si>
    <t>0x13</t>
  </si>
  <si>
    <t>tvoc</t>
  </si>
  <si>
    <t>0x14</t>
  </si>
  <si>
    <t>moisture</t>
  </si>
  <si>
    <t>0314020C</t>
  </si>
  <si>
    <t>0x2F</t>
  </si>
  <si>
    <t>022F23</t>
  </si>
  <si>
    <t>0x0F</t>
  </si>
  <si>
    <t>generic boolean</t>
  </si>
  <si>
    <t>uint8 (1 byte)</t>
  </si>
  <si>
    <t>020F01</t>
  </si>
  <si>
    <t>1 (True = On)</t>
  </si>
  <si>
    <t>0x10</t>
  </si>
  <si>
    <t>0x11</t>
  </si>
  <si>
    <t>opening</t>
  </si>
  <si>
    <t>0 (False = Closed)</t>
  </si>
  <si>
    <t>0x15</t>
  </si>
  <si>
    <t>1 (True = Low)</t>
  </si>
  <si>
    <t>0x16</t>
  </si>
  <si>
    <t>battery charging</t>
  </si>
  <si>
    <t>1 (True = Charging)</t>
  </si>
  <si>
    <t>0x17</t>
  </si>
  <si>
    <t>carbon monoxide</t>
  </si>
  <si>
    <t>0 (False = Not detected)</t>
  </si>
  <si>
    <t>0x18</t>
  </si>
  <si>
    <t>cold</t>
  </si>
  <si>
    <t>1 (True = Cold)</t>
  </si>
  <si>
    <t>0x19</t>
  </si>
  <si>
    <t>connectivity</t>
  </si>
  <si>
    <t>0 (False = Disconnected)</t>
  </si>
  <si>
    <t>0x1A</t>
  </si>
  <si>
    <t>door</t>
  </si>
  <si>
    <t>021A00</t>
  </si>
  <si>
    <t>0x1B</t>
  </si>
  <si>
    <t>garage door</t>
  </si>
  <si>
    <t>021B01</t>
  </si>
  <si>
    <t>0x1C</t>
  </si>
  <si>
    <t>gas</t>
  </si>
  <si>
    <t>021C01</t>
  </si>
  <si>
    <t>1 (True = Detected)</t>
  </si>
  <si>
    <t>0x1D</t>
  </si>
  <si>
    <t>heat</t>
  </si>
  <si>
    <t>021D00</t>
  </si>
  <si>
    <t>0 (False = Normal)</t>
  </si>
  <si>
    <t>0x1E</t>
  </si>
  <si>
    <t>light</t>
  </si>
  <si>
    <t>1 (True = Light detected)</t>
  </si>
  <si>
    <t>0x1F</t>
  </si>
  <si>
    <t>lock</t>
  </si>
  <si>
    <t>021F01</t>
  </si>
  <si>
    <t>1 (True = Unlocked)</t>
  </si>
  <si>
    <t>0x20</t>
  </si>
  <si>
    <t>1 (True = Wet)</t>
  </si>
  <si>
    <t>0x21</t>
  </si>
  <si>
    <t>motion</t>
  </si>
  <si>
    <t>0 (False = Clear)</t>
  </si>
  <si>
    <t>0x22</t>
  </si>
  <si>
    <t>moving</t>
  </si>
  <si>
    <t>1 (True = Moving)</t>
  </si>
  <si>
    <t>0x23</t>
  </si>
  <si>
    <t>occupancy</t>
  </si>
  <si>
    <t>0x24</t>
  </si>
  <si>
    <t>plug</t>
  </si>
  <si>
    <t>0 (False = Unplugged)</t>
  </si>
  <si>
    <t>0x25</t>
  </si>
  <si>
    <t>presence</t>
  </si>
  <si>
    <t>0 (False = Away)</t>
  </si>
  <si>
    <t>0x26</t>
  </si>
  <si>
    <t>problem</t>
  </si>
  <si>
    <t>1 (True = Problem)</t>
  </si>
  <si>
    <t>0x27</t>
  </si>
  <si>
    <t>running</t>
  </si>
  <si>
    <t>1 (True = Running)</t>
  </si>
  <si>
    <t>0x28</t>
  </si>
  <si>
    <t>safety</t>
  </si>
  <si>
    <t>0 (False = Unsafe)</t>
  </si>
  <si>
    <t>0x29</t>
  </si>
  <si>
    <t>smoke</t>
  </si>
  <si>
    <t>0x2A</t>
  </si>
  <si>
    <t>sound</t>
  </si>
  <si>
    <t>022A00</t>
  </si>
  <si>
    <t>0x2B</t>
  </si>
  <si>
    <t>tamper</t>
  </si>
  <si>
    <t>022B00</t>
  </si>
  <si>
    <t>0 (False = Off)</t>
  </si>
  <si>
    <t>0x2C</t>
  </si>
  <si>
    <t>vibration</t>
  </si>
  <si>
    <t>022C01</t>
  </si>
  <si>
    <t>0x2D</t>
  </si>
  <si>
    <t>window</t>
  </si>
  <si>
    <t>022D01</t>
  </si>
  <si>
    <t>0x00</t>
  </si>
  <si>
    <t>packet id</t>
  </si>
  <si>
    <t>0x3A</t>
  </si>
  <si>
    <t>button</t>
  </si>
  <si>
    <t>None</t>
  </si>
  <si>
    <t>023A00</t>
  </si>
  <si>
    <t>press</t>
  </si>
  <si>
    <t>023A01</t>
  </si>
  <si>
    <t>double_press</t>
  </si>
  <si>
    <t>023A02</t>
  </si>
  <si>
    <t>triple_press</t>
  </si>
  <si>
    <t>023A03</t>
  </si>
  <si>
    <t>long_press</t>
  </si>
  <si>
    <t>023A04</t>
  </si>
  <si>
    <t>long_double_press</t>
  </si>
  <si>
    <t>023A05</t>
  </si>
  <si>
    <t>long_triple_press</t>
  </si>
  <si>
    <t>023A06</t>
  </si>
  <si>
    <t>0x3C</t>
  </si>
  <si>
    <t>dimmer</t>
  </si>
  <si>
    <t>023C00</t>
  </si>
  <si>
    <t>rotate left</t>
  </si>
  <si>
    <t># steps</t>
  </si>
  <si>
    <t>033C0103</t>
  </si>
  <si>
    <t>rotate left 3 steps</t>
  </si>
  <si>
    <t>rotate right</t>
  </si>
  <si>
    <t>033C020A</t>
  </si>
  <si>
    <t>rotate right 10 steps</t>
  </si>
  <si>
    <t>Object id</t>
  </si>
  <si>
    <t>Data type</t>
  </si>
  <si>
    <t>objid</t>
  </si>
  <si>
    <t>sint16 (2 bytes)</t>
  </si>
  <si>
    <t>uint16 (2 bytes)</t>
  </si>
  <si>
    <t>uint24 (3 bytes)</t>
  </si>
  <si>
    <t>uint16 (2 byte)</t>
  </si>
  <si>
    <t>uint (4 bytes)</t>
  </si>
  <si>
    <t>0x0A</t>
  </si>
  <si>
    <t>HaBleFactors</t>
  </si>
  <si>
    <t>HaBleFactors2</t>
  </si>
  <si>
    <t>sensor.py</t>
  </si>
  <si>
    <t>propname</t>
  </si>
  <si>
    <t>Binary?</t>
  </si>
  <si>
    <t>binary</t>
  </si>
  <si>
    <t>humidity2</t>
  </si>
  <si>
    <t>nonbinary</t>
  </si>
  <si>
    <t>TODO&gt; add events</t>
  </si>
  <si>
    <t>https://bthome.io/v1/</t>
  </si>
  <si>
    <t>Device type</t>
  </si>
  <si>
    <t>Event id</t>
  </si>
  <si>
    <t>Event type</t>
  </si>
  <si>
    <t>Event property</t>
  </si>
  <si>
    <t>sensor.py -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</si>
</sst>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thome.io/v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59DA-A1AE-4233-819E-CB268DB45EEC}">
  <dimension ref="A1:N67"/>
  <sheetViews>
    <sheetView tabSelected="1" zoomScaleNormal="100" workbookViewId="0">
      <selection activeCell="B19" sqref="B19"/>
    </sheetView>
  </sheetViews>
  <sheetFormatPr defaultRowHeight="15" x14ac:dyDescent="0.25"/>
  <cols>
    <col min="1" max="1" width="7.85546875" bestFit="1" customWidth="1"/>
    <col min="2" max="2" width="11.28515625" bestFit="1" customWidth="1"/>
    <col min="3" max="3" width="16.5703125" bestFit="1" customWidth="1"/>
    <col min="4" max="4" width="14.85546875" bestFit="1" customWidth="1"/>
    <col min="5" max="5" width="8.7109375" bestFit="1" customWidth="1"/>
    <col min="6" max="6" width="11.5703125" bestFit="1" customWidth="1"/>
    <col min="7" max="7" width="22.85546875" bestFit="1" customWidth="1"/>
    <col min="8" max="8" width="7" bestFit="1" customWidth="1"/>
    <col min="9" max="9" width="12.42578125" bestFit="1" customWidth="1"/>
    <col min="10" max="10" width="12.42578125" customWidth="1"/>
    <col min="11" max="11" width="25" bestFit="1" customWidth="1"/>
    <col min="12" max="12" width="25" customWidth="1"/>
    <col min="13" max="13" width="23.28515625" customWidth="1"/>
    <col min="14" max="14" width="62.28515625" customWidth="1"/>
  </cols>
  <sheetData>
    <row r="1" spans="1:14" x14ac:dyDescent="0.25">
      <c r="A1" t="s">
        <v>180</v>
      </c>
      <c r="B1" t="s">
        <v>178</v>
      </c>
      <c r="C1" t="s">
        <v>1</v>
      </c>
      <c r="D1" t="s">
        <v>179</v>
      </c>
      <c r="E1" t="s">
        <v>2</v>
      </c>
      <c r="F1" t="s">
        <v>3</v>
      </c>
      <c r="G1" t="s">
        <v>4</v>
      </c>
      <c r="H1" t="s">
        <v>5</v>
      </c>
      <c r="I1" t="s">
        <v>187</v>
      </c>
      <c r="J1" t="s">
        <v>191</v>
      </c>
      <c r="K1" t="s">
        <v>188</v>
      </c>
      <c r="L1" t="s">
        <v>190</v>
      </c>
      <c r="M1" t="s">
        <v>189</v>
      </c>
      <c r="N1" t="s">
        <v>201</v>
      </c>
    </row>
    <row r="2" spans="1:14" x14ac:dyDescent="0.25">
      <c r="A2">
        <f t="shared" ref="A2:A49" si="0">HEX2DEC(SUBSTITUTE(B2,"0x",""))</f>
        <v>0</v>
      </c>
      <c r="B2" t="s">
        <v>150</v>
      </c>
      <c r="C2" t="s">
        <v>151</v>
      </c>
      <c r="D2" t="s">
        <v>68</v>
      </c>
      <c r="E2">
        <v>1</v>
      </c>
      <c r="F2">
        <v>20009</v>
      </c>
      <c r="G2">
        <v>9</v>
      </c>
      <c r="I2">
        <f>ABS(LOG10(E2))</f>
        <v>0</v>
      </c>
      <c r="J2" t="s">
        <v>194</v>
      </c>
      <c r="L2" t="str">
        <f>SUBSTITUTE(SUBSTITUTE(SUBSTITUTE(SUBSTITUTE(C2," ","_"),".","_"),"(",""),")","")</f>
        <v>packet_id</v>
      </c>
      <c r="M2" t="str">
        <f>"    """&amp;L2&amp;""": " &amp; B2 &amp; ","</f>
        <v xml:space="preserve">    "packet_id": 0x00,</v>
      </c>
      <c r="N2" t="str">
        <f>"    """&amp;L2&amp;""": {""measurement_type"": " &amp; B2 &amp; ", ""accuracy_decimals"": "&amp;I2&amp;", ""unit_of_measurement"":"""&amp;H2&amp;"""},"</f>
        <v xml:space="preserve">    "packet_id": {"measurement_type": 0x00, "accuracy_decimals": 0, "unit_of_measurement":""},</v>
      </c>
    </row>
    <row r="3" spans="1:14" x14ac:dyDescent="0.25">
      <c r="A3">
        <f t="shared" si="0"/>
        <v>1</v>
      </c>
      <c r="B3" t="s">
        <v>6</v>
      </c>
      <c r="C3" t="s">
        <v>7</v>
      </c>
      <c r="D3" t="s">
        <v>68</v>
      </c>
      <c r="E3">
        <v>1</v>
      </c>
      <c r="F3">
        <v>20161</v>
      </c>
      <c r="G3">
        <v>97</v>
      </c>
      <c r="H3" t="s">
        <v>8</v>
      </c>
      <c r="I3">
        <f t="shared" ref="I3:I43" si="1">ABS(LOG10(E3))</f>
        <v>0</v>
      </c>
      <c r="J3" t="s">
        <v>194</v>
      </c>
      <c r="L3" t="str">
        <f t="shared" ref="L3:L49" si="2">SUBSTITUTE(SUBSTITUTE(SUBSTITUTE(SUBSTITUTE(C3," ","_"),".","_"),"(",""),")","")</f>
        <v>battery</v>
      </c>
      <c r="M3" t="str">
        <f t="shared" ref="M3:M49" si="3">"    """&amp;L3&amp;""": " &amp; B3 &amp; ","</f>
        <v xml:space="preserve">    "battery": 0x01,</v>
      </c>
      <c r="N3" t="str">
        <f t="shared" ref="N3:N16" si="4">"    """&amp;L3&amp;""": {""measurement_type"": " &amp; B3 &amp; ", ""accuracy_decimals"": "&amp;I3&amp;", ""unit_of_measurement"":"""&amp;H3&amp;"""},"</f>
        <v xml:space="preserve">    "battery": {"measurement_type": 0x01, "accuracy_decimals": 0, "unit_of_measurement":"%"},</v>
      </c>
    </row>
    <row r="4" spans="1:14" x14ac:dyDescent="0.25">
      <c r="A4">
        <f t="shared" si="0"/>
        <v>2</v>
      </c>
      <c r="B4" t="s">
        <v>9</v>
      </c>
      <c r="C4" t="s">
        <v>10</v>
      </c>
      <c r="D4" t="s">
        <v>181</v>
      </c>
      <c r="E4">
        <v>0.01</v>
      </c>
      <c r="F4" t="s">
        <v>11</v>
      </c>
      <c r="G4">
        <v>25.06</v>
      </c>
      <c r="H4" t="s">
        <v>12</v>
      </c>
      <c r="I4">
        <f t="shared" si="1"/>
        <v>2</v>
      </c>
      <c r="J4" t="s">
        <v>194</v>
      </c>
      <c r="K4" t="str">
        <f t="shared" ref="K4:K10" si="5">" || obj_meas_type == "&amp;B4</f>
        <v xml:space="preserve"> || obj_meas_type == 0x02</v>
      </c>
      <c r="L4" t="str">
        <f t="shared" si="2"/>
        <v>temperature</v>
      </c>
      <c r="M4" t="str">
        <f t="shared" si="3"/>
        <v xml:space="preserve">    "temperature": 0x02,</v>
      </c>
      <c r="N4" t="str">
        <f t="shared" si="4"/>
        <v xml:space="preserve">    "temperature": {"measurement_type": 0x02, "accuracy_decimals": 2, "unit_of_measurement":"°C"},</v>
      </c>
    </row>
    <row r="5" spans="1:14" x14ac:dyDescent="0.25">
      <c r="A5">
        <f t="shared" si="0"/>
        <v>3</v>
      </c>
      <c r="B5" t="s">
        <v>13</v>
      </c>
      <c r="C5" t="s">
        <v>14</v>
      </c>
      <c r="D5" t="s">
        <v>182</v>
      </c>
      <c r="E5">
        <v>0.01</v>
      </c>
      <c r="F5" t="s">
        <v>15</v>
      </c>
      <c r="G5">
        <v>50.55</v>
      </c>
      <c r="H5" t="s">
        <v>8</v>
      </c>
      <c r="I5">
        <f t="shared" si="1"/>
        <v>2</v>
      </c>
      <c r="J5" t="s">
        <v>194</v>
      </c>
      <c r="K5" t="str">
        <f t="shared" si="5"/>
        <v xml:space="preserve"> || obj_meas_type == 0x03</v>
      </c>
      <c r="L5" t="str">
        <f t="shared" si="2"/>
        <v>humidity</v>
      </c>
      <c r="M5" t="str">
        <f t="shared" si="3"/>
        <v xml:space="preserve">    "humidity": 0x03,</v>
      </c>
      <c r="N5" t="str">
        <f t="shared" si="4"/>
        <v xml:space="preserve">    "humidity": {"measurement_type": 0x03, "accuracy_decimals": 2, "unit_of_measurement":"%"},</v>
      </c>
    </row>
    <row r="6" spans="1:14" x14ac:dyDescent="0.25">
      <c r="A6">
        <f t="shared" si="0"/>
        <v>4</v>
      </c>
      <c r="B6" t="s">
        <v>17</v>
      </c>
      <c r="C6" t="s">
        <v>18</v>
      </c>
      <c r="D6" t="s">
        <v>183</v>
      </c>
      <c r="E6">
        <v>0.01</v>
      </c>
      <c r="F6" t="s">
        <v>19</v>
      </c>
      <c r="G6">
        <v>1008.83</v>
      </c>
      <c r="H6" t="s">
        <v>20</v>
      </c>
      <c r="I6">
        <f t="shared" si="1"/>
        <v>2</v>
      </c>
      <c r="J6" t="s">
        <v>194</v>
      </c>
      <c r="K6" t="str">
        <f t="shared" si="5"/>
        <v xml:space="preserve"> || obj_meas_type == 0x04</v>
      </c>
      <c r="L6" t="str">
        <f t="shared" si="2"/>
        <v>pressure</v>
      </c>
      <c r="M6" t="str">
        <f t="shared" si="3"/>
        <v xml:space="preserve">    "pressure": 0x04,</v>
      </c>
      <c r="N6" t="str">
        <f t="shared" si="4"/>
        <v xml:space="preserve">    "pressure": {"measurement_type": 0x04, "accuracy_decimals": 2, "unit_of_measurement":"hPa"},</v>
      </c>
    </row>
    <row r="7" spans="1:14" x14ac:dyDescent="0.25">
      <c r="A7">
        <f t="shared" si="0"/>
        <v>5</v>
      </c>
      <c r="B7" t="s">
        <v>21</v>
      </c>
      <c r="C7" t="s">
        <v>22</v>
      </c>
      <c r="D7" t="s">
        <v>183</v>
      </c>
      <c r="E7">
        <v>0.01</v>
      </c>
      <c r="F7" t="s">
        <v>23</v>
      </c>
      <c r="G7">
        <v>13460.67</v>
      </c>
      <c r="H7" t="s">
        <v>24</v>
      </c>
      <c r="I7">
        <f t="shared" si="1"/>
        <v>2</v>
      </c>
      <c r="J7" t="s">
        <v>194</v>
      </c>
      <c r="K7" t="str">
        <f t="shared" si="5"/>
        <v xml:space="preserve"> || obj_meas_type == 0x05</v>
      </c>
      <c r="L7" t="str">
        <f t="shared" si="2"/>
        <v>illuminance</v>
      </c>
      <c r="M7" t="str">
        <f t="shared" si="3"/>
        <v xml:space="preserve">    "illuminance": 0x05,</v>
      </c>
      <c r="N7" t="str">
        <f t="shared" si="4"/>
        <v xml:space="preserve">    "illuminance": {"measurement_type": 0x05, "accuracy_decimals": 2, "unit_of_measurement":"lux"},</v>
      </c>
    </row>
    <row r="8" spans="1:14" x14ac:dyDescent="0.25">
      <c r="A8">
        <f t="shared" si="0"/>
        <v>6</v>
      </c>
      <c r="B8" t="s">
        <v>25</v>
      </c>
      <c r="C8" t="s">
        <v>26</v>
      </c>
      <c r="D8" t="s">
        <v>184</v>
      </c>
      <c r="E8">
        <v>0.01</v>
      </c>
      <c r="F8" t="s">
        <v>27</v>
      </c>
      <c r="G8">
        <v>80.3</v>
      </c>
      <c r="H8" t="s">
        <v>28</v>
      </c>
      <c r="I8">
        <f t="shared" si="1"/>
        <v>2</v>
      </c>
      <c r="J8" t="s">
        <v>194</v>
      </c>
      <c r="K8" t="str">
        <f t="shared" si="5"/>
        <v xml:space="preserve"> || obj_meas_type == 0x06</v>
      </c>
      <c r="L8" t="str">
        <f t="shared" si="2"/>
        <v>mass_kg</v>
      </c>
      <c r="M8" t="str">
        <f t="shared" si="3"/>
        <v xml:space="preserve">    "mass_kg": 0x06,</v>
      </c>
      <c r="N8" t="str">
        <f t="shared" si="4"/>
        <v xml:space="preserve">    "mass_kg": {"measurement_type": 0x06, "accuracy_decimals": 2, "unit_of_measurement":"kg"},</v>
      </c>
    </row>
    <row r="9" spans="1:14" x14ac:dyDescent="0.25">
      <c r="A9">
        <f t="shared" si="0"/>
        <v>7</v>
      </c>
      <c r="B9" t="s">
        <v>29</v>
      </c>
      <c r="C9" t="s">
        <v>30</v>
      </c>
      <c r="D9" t="s">
        <v>184</v>
      </c>
      <c r="E9">
        <v>0.01</v>
      </c>
      <c r="F9" t="s">
        <v>31</v>
      </c>
      <c r="G9">
        <v>74.86</v>
      </c>
      <c r="H9" t="s">
        <v>32</v>
      </c>
      <c r="I9">
        <f t="shared" si="1"/>
        <v>2</v>
      </c>
      <c r="J9" t="s">
        <v>194</v>
      </c>
      <c r="K9" t="str">
        <f t="shared" si="5"/>
        <v xml:space="preserve"> || obj_meas_type == 0x07</v>
      </c>
      <c r="L9" t="str">
        <f t="shared" si="2"/>
        <v>mass_lb</v>
      </c>
      <c r="M9" t="str">
        <f t="shared" si="3"/>
        <v xml:space="preserve">    "mass_lb": 0x07,</v>
      </c>
      <c r="N9" t="str">
        <f t="shared" si="4"/>
        <v xml:space="preserve">    "mass_lb": {"measurement_type": 0x07, "accuracy_decimals": 2, "unit_of_measurement":"lb"},</v>
      </c>
    </row>
    <row r="10" spans="1:14" x14ac:dyDescent="0.25">
      <c r="A10">
        <f t="shared" si="0"/>
        <v>8</v>
      </c>
      <c r="B10" t="s">
        <v>33</v>
      </c>
      <c r="C10" t="s">
        <v>34</v>
      </c>
      <c r="D10" t="s">
        <v>181</v>
      </c>
      <c r="E10">
        <v>0.01</v>
      </c>
      <c r="F10" t="s">
        <v>35</v>
      </c>
      <c r="G10">
        <v>17.38</v>
      </c>
      <c r="H10" t="s">
        <v>12</v>
      </c>
      <c r="I10">
        <f t="shared" si="1"/>
        <v>2</v>
      </c>
      <c r="J10" t="s">
        <v>194</v>
      </c>
      <c r="K10" t="str">
        <f t="shared" si="5"/>
        <v xml:space="preserve"> || obj_meas_type == 0x08</v>
      </c>
      <c r="L10" t="str">
        <f t="shared" si="2"/>
        <v>dewpoint</v>
      </c>
      <c r="M10" t="str">
        <f t="shared" si="3"/>
        <v xml:space="preserve">    "dewpoint": 0x08,</v>
      </c>
      <c r="N10" t="str">
        <f t="shared" si="4"/>
        <v xml:space="preserve">    "dewpoint": {"measurement_type": 0x08, "accuracy_decimals": 2, "unit_of_measurement":"°C"},</v>
      </c>
    </row>
    <row r="11" spans="1:14" x14ac:dyDescent="0.25">
      <c r="A11">
        <f t="shared" si="0"/>
        <v>9</v>
      </c>
      <c r="B11" t="s">
        <v>36</v>
      </c>
      <c r="C11" t="s">
        <v>37</v>
      </c>
      <c r="D11" t="s">
        <v>185</v>
      </c>
      <c r="E11">
        <v>1</v>
      </c>
      <c r="F11">
        <v>20960</v>
      </c>
      <c r="G11">
        <v>96</v>
      </c>
      <c r="I11">
        <f t="shared" si="1"/>
        <v>0</v>
      </c>
      <c r="J11" t="s">
        <v>194</v>
      </c>
      <c r="L11" t="str">
        <f t="shared" si="2"/>
        <v>count</v>
      </c>
      <c r="M11" t="str">
        <f t="shared" si="3"/>
        <v xml:space="preserve">    "count": 0x09,</v>
      </c>
      <c r="N11" t="str">
        <f t="shared" si="4"/>
        <v xml:space="preserve">    "count": {"measurement_type": 0x09, "accuracy_decimals": 0, "unit_of_measurement":""},</v>
      </c>
    </row>
    <row r="12" spans="1:14" x14ac:dyDescent="0.25">
      <c r="A12">
        <f t="shared" si="0"/>
        <v>10</v>
      </c>
      <c r="B12" t="s">
        <v>186</v>
      </c>
      <c r="C12" t="s">
        <v>38</v>
      </c>
      <c r="D12" t="s">
        <v>183</v>
      </c>
      <c r="E12">
        <v>1E-3</v>
      </c>
      <c r="F12" t="s">
        <v>39</v>
      </c>
      <c r="G12">
        <v>1346.067</v>
      </c>
      <c r="H12" t="s">
        <v>40</v>
      </c>
      <c r="I12">
        <f t="shared" si="1"/>
        <v>3</v>
      </c>
      <c r="J12" t="s">
        <v>194</v>
      </c>
      <c r="K12" t="str">
        <f>" || obj_meas_type == "&amp;B12</f>
        <v xml:space="preserve"> || obj_meas_type == 0x0A</v>
      </c>
      <c r="L12" t="str">
        <f t="shared" si="2"/>
        <v>energy</v>
      </c>
      <c r="M12" t="str">
        <f t="shared" si="3"/>
        <v xml:space="preserve">    "energy": 0x0A,</v>
      </c>
      <c r="N12" t="str">
        <f t="shared" si="4"/>
        <v xml:space="preserve">    "energy": {"measurement_type": 0x0A, "accuracy_decimals": 3, "unit_of_measurement":"kWh"},</v>
      </c>
    </row>
    <row r="13" spans="1:14" x14ac:dyDescent="0.25">
      <c r="A13">
        <f t="shared" si="0"/>
        <v>11</v>
      </c>
      <c r="B13" t="s">
        <v>41</v>
      </c>
      <c r="C13" t="s">
        <v>42</v>
      </c>
      <c r="D13" t="s">
        <v>183</v>
      </c>
      <c r="E13">
        <v>0.01</v>
      </c>
      <c r="F13" t="s">
        <v>43</v>
      </c>
      <c r="G13">
        <v>69.14</v>
      </c>
      <c r="H13" t="s">
        <v>44</v>
      </c>
      <c r="I13">
        <f t="shared" si="1"/>
        <v>2</v>
      </c>
      <c r="J13" t="s">
        <v>194</v>
      </c>
      <c r="K13" t="str">
        <f>" || obj_meas_type == "&amp;B13</f>
        <v xml:space="preserve"> || obj_meas_type == 0x0B</v>
      </c>
      <c r="L13" t="str">
        <f t="shared" si="2"/>
        <v>power</v>
      </c>
      <c r="M13" t="str">
        <f t="shared" si="3"/>
        <v xml:space="preserve">    "power": 0x0B,</v>
      </c>
      <c r="N13" t="str">
        <f t="shared" si="4"/>
        <v xml:space="preserve">    "power": {"measurement_type": 0x0B, "accuracy_decimals": 2, "unit_of_measurement":"W"},</v>
      </c>
    </row>
    <row r="14" spans="1:14" x14ac:dyDescent="0.25">
      <c r="A14">
        <f t="shared" si="0"/>
        <v>12</v>
      </c>
      <c r="B14" t="s">
        <v>45</v>
      </c>
      <c r="C14" t="s">
        <v>46</v>
      </c>
      <c r="D14" t="s">
        <v>182</v>
      </c>
      <c r="E14">
        <v>1E-3</v>
      </c>
      <c r="F14" t="s">
        <v>47</v>
      </c>
      <c r="G14">
        <v>3.0739999999999998</v>
      </c>
      <c r="H14" t="s">
        <v>48</v>
      </c>
      <c r="I14">
        <f t="shared" si="1"/>
        <v>3</v>
      </c>
      <c r="J14" t="s">
        <v>194</v>
      </c>
      <c r="K14" t="str">
        <f>" || obj_meas_type == "&amp;B14</f>
        <v xml:space="preserve"> || obj_meas_type == 0x0C</v>
      </c>
      <c r="L14" t="str">
        <f t="shared" si="2"/>
        <v>voltage</v>
      </c>
      <c r="M14" t="str">
        <f t="shared" si="3"/>
        <v xml:space="preserve">    "voltage": 0x0C,</v>
      </c>
      <c r="N14" t="str">
        <f t="shared" si="4"/>
        <v xml:space="preserve">    "voltage": {"measurement_type": 0x0C, "accuracy_decimals": 3, "unit_of_measurement":"V"},</v>
      </c>
    </row>
    <row r="15" spans="1:14" x14ac:dyDescent="0.25">
      <c r="A15">
        <f t="shared" si="0"/>
        <v>13</v>
      </c>
      <c r="B15" t="s">
        <v>49</v>
      </c>
      <c r="C15" t="s">
        <v>50</v>
      </c>
      <c r="D15" t="s">
        <v>182</v>
      </c>
      <c r="E15">
        <v>1</v>
      </c>
      <c r="F15" t="s">
        <v>51</v>
      </c>
      <c r="G15">
        <v>3090</v>
      </c>
      <c r="H15" t="s">
        <v>52</v>
      </c>
      <c r="I15">
        <f t="shared" si="1"/>
        <v>0</v>
      </c>
      <c r="J15" t="s">
        <v>194</v>
      </c>
      <c r="L15" t="str">
        <f t="shared" si="2"/>
        <v>pm2_5</v>
      </c>
      <c r="M15" t="str">
        <f t="shared" si="3"/>
        <v xml:space="preserve">    "pm2_5": 0x0D,</v>
      </c>
      <c r="N15" t="str">
        <f t="shared" si="4"/>
        <v xml:space="preserve">    "pm2_5": {"measurement_type": 0x0D, "accuracy_decimals": 0, "unit_of_measurement":"ug/m3"},</v>
      </c>
    </row>
    <row r="16" spans="1:14" x14ac:dyDescent="0.25">
      <c r="A16">
        <f t="shared" si="0"/>
        <v>14</v>
      </c>
      <c r="B16" t="s">
        <v>53</v>
      </c>
      <c r="C16" t="s">
        <v>54</v>
      </c>
      <c r="D16" t="s">
        <v>182</v>
      </c>
      <c r="E16">
        <v>1</v>
      </c>
      <c r="F16" t="s">
        <v>55</v>
      </c>
      <c r="G16">
        <v>7170</v>
      </c>
      <c r="H16" t="s">
        <v>52</v>
      </c>
      <c r="I16">
        <f t="shared" si="1"/>
        <v>0</v>
      </c>
      <c r="J16" t="s">
        <v>194</v>
      </c>
      <c r="L16" t="str">
        <f t="shared" si="2"/>
        <v>pm10</v>
      </c>
      <c r="M16" t="str">
        <f t="shared" si="3"/>
        <v xml:space="preserve">    "pm10": 0x0E,</v>
      </c>
      <c r="N16" t="str">
        <f t="shared" si="4"/>
        <v xml:space="preserve">    "pm10": {"measurement_type": 0x0E, "accuracy_decimals": 0, "unit_of_measurement":"ug/m3"},</v>
      </c>
    </row>
    <row r="17" spans="1:14" x14ac:dyDescent="0.25">
      <c r="A17">
        <f t="shared" si="0"/>
        <v>15</v>
      </c>
      <c r="B17" t="s">
        <v>66</v>
      </c>
      <c r="C17" t="s">
        <v>67</v>
      </c>
      <c r="D17" t="s">
        <v>68</v>
      </c>
      <c r="E17">
        <v>1</v>
      </c>
      <c r="F17" t="s">
        <v>69</v>
      </c>
      <c r="G17" t="s">
        <v>70</v>
      </c>
      <c r="I17">
        <f t="shared" si="1"/>
        <v>0</v>
      </c>
      <c r="J17" t="s">
        <v>192</v>
      </c>
      <c r="L17" t="str">
        <f t="shared" si="2"/>
        <v>generic_boolean</v>
      </c>
      <c r="M17" t="str">
        <f t="shared" si="3"/>
        <v xml:space="preserve">    "generic_boolean": 0x0F,</v>
      </c>
    </row>
    <row r="18" spans="1:14" x14ac:dyDescent="0.25">
      <c r="A18">
        <f t="shared" si="0"/>
        <v>16</v>
      </c>
      <c r="B18" t="s">
        <v>71</v>
      </c>
      <c r="C18" t="s">
        <v>42</v>
      </c>
      <c r="D18" t="s">
        <v>68</v>
      </c>
      <c r="E18">
        <v>1</v>
      </c>
      <c r="F18">
        <v>21001</v>
      </c>
      <c r="G18" t="s">
        <v>70</v>
      </c>
      <c r="I18">
        <f t="shared" si="1"/>
        <v>0</v>
      </c>
      <c r="J18" t="s">
        <v>192</v>
      </c>
      <c r="L18" t="str">
        <f t="shared" si="2"/>
        <v>power</v>
      </c>
      <c r="M18" t="str">
        <f t="shared" si="3"/>
        <v xml:space="preserve">    "power": 0x10,</v>
      </c>
    </row>
    <row r="19" spans="1:14" x14ac:dyDescent="0.25">
      <c r="A19">
        <f t="shared" si="0"/>
        <v>17</v>
      </c>
      <c r="B19" t="s">
        <v>72</v>
      </c>
      <c r="C19" t="s">
        <v>73</v>
      </c>
      <c r="D19" t="s">
        <v>68</v>
      </c>
      <c r="E19">
        <v>1</v>
      </c>
      <c r="F19">
        <v>21100</v>
      </c>
      <c r="G19" t="s">
        <v>74</v>
      </c>
      <c r="I19">
        <f t="shared" si="1"/>
        <v>0</v>
      </c>
      <c r="J19" t="s">
        <v>192</v>
      </c>
      <c r="L19" t="str">
        <f t="shared" si="2"/>
        <v>opening</v>
      </c>
      <c r="M19" t="str">
        <f t="shared" si="3"/>
        <v xml:space="preserve">    "opening": 0x11,</v>
      </c>
    </row>
    <row r="20" spans="1:14" x14ac:dyDescent="0.25">
      <c r="A20">
        <f t="shared" si="0"/>
        <v>18</v>
      </c>
      <c r="B20" t="s">
        <v>56</v>
      </c>
      <c r="C20" t="s">
        <v>57</v>
      </c>
      <c r="D20" t="s">
        <v>182</v>
      </c>
      <c r="E20">
        <v>1</v>
      </c>
      <c r="F20" s="1">
        <v>3.1199999999999999E+206</v>
      </c>
      <c r="G20">
        <v>1250</v>
      </c>
      <c r="H20" t="s">
        <v>58</v>
      </c>
      <c r="I20">
        <f t="shared" si="1"/>
        <v>0</v>
      </c>
      <c r="J20" t="s">
        <v>194</v>
      </c>
      <c r="L20" t="str">
        <f t="shared" si="2"/>
        <v>co2</v>
      </c>
      <c r="M20" t="str">
        <f t="shared" si="3"/>
        <v xml:space="preserve">    "co2": 0x12,</v>
      </c>
      <c r="N20" t="str">
        <f>"    """&amp;L20&amp;""": {""measurement_type"": " &amp; B20 &amp; ", ""accuracy_decimals"": "&amp;I20&amp;", ""unit_of_measurement"":"""&amp;H20&amp;"""},"</f>
        <v xml:space="preserve">    "co2": {"measurement_type": 0x12, "accuracy_decimals": 0, "unit_of_measurement":"ppm"},</v>
      </c>
    </row>
    <row r="21" spans="1:14" x14ac:dyDescent="0.25">
      <c r="A21">
        <f t="shared" si="0"/>
        <v>19</v>
      </c>
      <c r="B21" t="s">
        <v>59</v>
      </c>
      <c r="C21" t="s">
        <v>60</v>
      </c>
      <c r="D21" t="s">
        <v>182</v>
      </c>
      <c r="E21">
        <v>1</v>
      </c>
      <c r="F21">
        <v>3133301</v>
      </c>
      <c r="G21">
        <v>307</v>
      </c>
      <c r="H21" t="s">
        <v>52</v>
      </c>
      <c r="I21">
        <f t="shared" si="1"/>
        <v>0</v>
      </c>
      <c r="J21" t="s">
        <v>194</v>
      </c>
      <c r="L21" t="str">
        <f t="shared" si="2"/>
        <v>tvoc</v>
      </c>
      <c r="M21" t="str">
        <f t="shared" si="3"/>
        <v xml:space="preserve">    "tvoc": 0x13,</v>
      </c>
      <c r="N21" t="str">
        <f>"    """&amp;L21&amp;""": {""measurement_type"": " &amp; B21 &amp; ", ""accuracy_decimals"": "&amp;I21&amp;", ""unit_of_measurement"":"""&amp;H21&amp;"""},"</f>
        <v xml:space="preserve">    "tvoc": {"measurement_type": 0x13, "accuracy_decimals": 0, "unit_of_measurement":"ug/m3"},</v>
      </c>
    </row>
    <row r="22" spans="1:14" x14ac:dyDescent="0.25">
      <c r="A22">
        <f t="shared" si="0"/>
        <v>20</v>
      </c>
      <c r="B22" t="s">
        <v>61</v>
      </c>
      <c r="C22" t="s">
        <v>62</v>
      </c>
      <c r="D22" t="s">
        <v>182</v>
      </c>
      <c r="E22">
        <v>0.01</v>
      </c>
      <c r="F22" t="s">
        <v>63</v>
      </c>
      <c r="G22">
        <v>30.74</v>
      </c>
      <c r="H22" t="s">
        <v>8</v>
      </c>
      <c r="I22">
        <f t="shared" si="1"/>
        <v>2</v>
      </c>
      <c r="J22" t="s">
        <v>194</v>
      </c>
      <c r="K22" t="str">
        <f>" || obj_meas_type == "&amp;B22</f>
        <v xml:space="preserve"> || obj_meas_type == 0x14</v>
      </c>
      <c r="L22" t="str">
        <f t="shared" si="2"/>
        <v>moisture</v>
      </c>
      <c r="M22" t="str">
        <f t="shared" si="3"/>
        <v xml:space="preserve">    "moisture": 0x14,</v>
      </c>
      <c r="N22" t="str">
        <f>"    """&amp;L22&amp;""": {""measurement_type"": " &amp; B22 &amp; ", ""accuracy_decimals"": "&amp;I22&amp;", ""unit_of_measurement"":"""&amp;H22&amp;"""},"</f>
        <v xml:space="preserve">    "moisture": {"measurement_type": 0x14, "accuracy_decimals": 2, "unit_of_measurement":"%"},</v>
      </c>
    </row>
    <row r="23" spans="1:14" x14ac:dyDescent="0.25">
      <c r="A23">
        <f t="shared" si="0"/>
        <v>21</v>
      </c>
      <c r="B23" t="s">
        <v>75</v>
      </c>
      <c r="C23" t="s">
        <v>7</v>
      </c>
      <c r="D23" t="s">
        <v>68</v>
      </c>
      <c r="E23">
        <v>1</v>
      </c>
      <c r="F23">
        <v>21501</v>
      </c>
      <c r="G23" t="s">
        <v>76</v>
      </c>
      <c r="I23">
        <f t="shared" si="1"/>
        <v>0</v>
      </c>
      <c r="J23" t="s">
        <v>192</v>
      </c>
      <c r="L23" t="str">
        <f t="shared" si="2"/>
        <v>battery</v>
      </c>
      <c r="M23" t="str">
        <f t="shared" si="3"/>
        <v xml:space="preserve">    "battery": 0x15,</v>
      </c>
    </row>
    <row r="24" spans="1:14" x14ac:dyDescent="0.25">
      <c r="A24">
        <f t="shared" si="0"/>
        <v>22</v>
      </c>
      <c r="B24" t="s">
        <v>77</v>
      </c>
      <c r="C24" t="s">
        <v>78</v>
      </c>
      <c r="D24" t="s">
        <v>68</v>
      </c>
      <c r="E24">
        <v>1</v>
      </c>
      <c r="F24">
        <v>21601</v>
      </c>
      <c r="G24" t="s">
        <v>79</v>
      </c>
      <c r="I24">
        <f t="shared" si="1"/>
        <v>0</v>
      </c>
      <c r="J24" t="s">
        <v>192</v>
      </c>
      <c r="L24" t="str">
        <f t="shared" si="2"/>
        <v>battery_charging</v>
      </c>
      <c r="M24" t="str">
        <f t="shared" si="3"/>
        <v xml:space="preserve">    "battery_charging": 0x16,</v>
      </c>
    </row>
    <row r="25" spans="1:14" x14ac:dyDescent="0.25">
      <c r="A25">
        <f t="shared" si="0"/>
        <v>23</v>
      </c>
      <c r="B25" t="s">
        <v>80</v>
      </c>
      <c r="C25" t="s">
        <v>81</v>
      </c>
      <c r="D25" t="s">
        <v>68</v>
      </c>
      <c r="E25">
        <v>1</v>
      </c>
      <c r="F25">
        <v>21700</v>
      </c>
      <c r="G25" t="s">
        <v>82</v>
      </c>
      <c r="I25">
        <f t="shared" si="1"/>
        <v>0</v>
      </c>
      <c r="J25" t="s">
        <v>192</v>
      </c>
      <c r="L25" t="str">
        <f t="shared" si="2"/>
        <v>carbon_monoxide</v>
      </c>
      <c r="M25" t="str">
        <f t="shared" si="3"/>
        <v xml:space="preserve">    "carbon_monoxide": 0x17,</v>
      </c>
    </row>
    <row r="26" spans="1:14" x14ac:dyDescent="0.25">
      <c r="A26">
        <f t="shared" si="0"/>
        <v>24</v>
      </c>
      <c r="B26" t="s">
        <v>83</v>
      </c>
      <c r="C26" t="s">
        <v>84</v>
      </c>
      <c r="D26" t="s">
        <v>68</v>
      </c>
      <c r="E26">
        <v>1</v>
      </c>
      <c r="F26">
        <v>21801</v>
      </c>
      <c r="G26" t="s">
        <v>85</v>
      </c>
      <c r="I26">
        <f t="shared" si="1"/>
        <v>0</v>
      </c>
      <c r="J26" t="s">
        <v>192</v>
      </c>
      <c r="L26" t="str">
        <f t="shared" si="2"/>
        <v>cold</v>
      </c>
      <c r="M26" t="str">
        <f t="shared" si="3"/>
        <v xml:space="preserve">    "cold": 0x18,</v>
      </c>
    </row>
    <row r="27" spans="1:14" x14ac:dyDescent="0.25">
      <c r="A27">
        <f t="shared" si="0"/>
        <v>25</v>
      </c>
      <c r="B27" t="s">
        <v>86</v>
      </c>
      <c r="C27" t="s">
        <v>87</v>
      </c>
      <c r="D27" t="s">
        <v>68</v>
      </c>
      <c r="E27">
        <v>1</v>
      </c>
      <c r="F27">
        <v>21900</v>
      </c>
      <c r="G27" t="s">
        <v>88</v>
      </c>
      <c r="I27">
        <f t="shared" si="1"/>
        <v>0</v>
      </c>
      <c r="J27" t="s">
        <v>192</v>
      </c>
      <c r="L27" t="str">
        <f t="shared" si="2"/>
        <v>connectivity</v>
      </c>
      <c r="M27" t="str">
        <f t="shared" si="3"/>
        <v xml:space="preserve">    "connectivity": 0x19,</v>
      </c>
    </row>
    <row r="28" spans="1:14" x14ac:dyDescent="0.25">
      <c r="A28">
        <f t="shared" si="0"/>
        <v>26</v>
      </c>
      <c r="B28" t="s">
        <v>89</v>
      </c>
      <c r="C28" t="s">
        <v>90</v>
      </c>
      <c r="D28" t="s">
        <v>68</v>
      </c>
      <c r="E28">
        <v>1</v>
      </c>
      <c r="F28" t="s">
        <v>91</v>
      </c>
      <c r="G28" t="s">
        <v>74</v>
      </c>
      <c r="I28">
        <f t="shared" si="1"/>
        <v>0</v>
      </c>
      <c r="J28" t="s">
        <v>192</v>
      </c>
      <c r="L28" t="str">
        <f t="shared" si="2"/>
        <v>door</v>
      </c>
      <c r="M28" t="str">
        <f t="shared" si="3"/>
        <v xml:space="preserve">    "door": 0x1A,</v>
      </c>
    </row>
    <row r="29" spans="1:14" x14ac:dyDescent="0.25">
      <c r="A29">
        <f t="shared" si="0"/>
        <v>27</v>
      </c>
      <c r="B29" t="s">
        <v>92</v>
      </c>
      <c r="C29" t="s">
        <v>93</v>
      </c>
      <c r="D29" t="s">
        <v>68</v>
      </c>
      <c r="E29">
        <v>1</v>
      </c>
      <c r="F29" t="s">
        <v>94</v>
      </c>
      <c r="G29" t="s">
        <v>74</v>
      </c>
      <c r="I29">
        <f t="shared" si="1"/>
        <v>0</v>
      </c>
      <c r="J29" t="s">
        <v>192</v>
      </c>
      <c r="L29" t="str">
        <f t="shared" si="2"/>
        <v>garage_door</v>
      </c>
      <c r="M29" t="str">
        <f t="shared" si="3"/>
        <v xml:space="preserve">    "garage_door": 0x1B,</v>
      </c>
    </row>
    <row r="30" spans="1:14" x14ac:dyDescent="0.25">
      <c r="A30">
        <f t="shared" si="0"/>
        <v>28</v>
      </c>
      <c r="B30" t="s">
        <v>95</v>
      </c>
      <c r="C30" t="s">
        <v>96</v>
      </c>
      <c r="D30" t="s">
        <v>68</v>
      </c>
      <c r="E30">
        <v>1</v>
      </c>
      <c r="F30" t="s">
        <v>97</v>
      </c>
      <c r="G30" t="s">
        <v>98</v>
      </c>
      <c r="I30">
        <f t="shared" si="1"/>
        <v>0</v>
      </c>
      <c r="J30" t="s">
        <v>192</v>
      </c>
      <c r="L30" t="str">
        <f t="shared" si="2"/>
        <v>gas</v>
      </c>
      <c r="M30" t="str">
        <f t="shared" si="3"/>
        <v xml:space="preserve">    "gas": 0x1C,</v>
      </c>
    </row>
    <row r="31" spans="1:14" x14ac:dyDescent="0.25">
      <c r="A31">
        <f t="shared" si="0"/>
        <v>29</v>
      </c>
      <c r="B31" t="s">
        <v>99</v>
      </c>
      <c r="C31" t="s">
        <v>100</v>
      </c>
      <c r="D31" t="s">
        <v>68</v>
      </c>
      <c r="E31">
        <v>1</v>
      </c>
      <c r="F31" t="s">
        <v>101</v>
      </c>
      <c r="G31" t="s">
        <v>102</v>
      </c>
      <c r="I31">
        <f t="shared" si="1"/>
        <v>0</v>
      </c>
      <c r="J31" t="s">
        <v>192</v>
      </c>
      <c r="L31" t="str">
        <f t="shared" si="2"/>
        <v>heat</v>
      </c>
      <c r="M31" t="str">
        <f t="shared" si="3"/>
        <v xml:space="preserve">    "heat": 0x1D,</v>
      </c>
    </row>
    <row r="32" spans="1:14" x14ac:dyDescent="0.25">
      <c r="A32">
        <f t="shared" si="0"/>
        <v>30</v>
      </c>
      <c r="B32" t="s">
        <v>103</v>
      </c>
      <c r="C32" t="s">
        <v>104</v>
      </c>
      <c r="D32" t="s">
        <v>68</v>
      </c>
      <c r="E32">
        <v>1</v>
      </c>
      <c r="F32" s="1">
        <v>210</v>
      </c>
      <c r="G32" t="s">
        <v>105</v>
      </c>
      <c r="I32">
        <f t="shared" si="1"/>
        <v>0</v>
      </c>
      <c r="J32" t="s">
        <v>192</v>
      </c>
      <c r="L32" t="str">
        <f t="shared" si="2"/>
        <v>light</v>
      </c>
      <c r="M32" t="str">
        <f t="shared" si="3"/>
        <v xml:space="preserve">    "light": 0x1E,</v>
      </c>
    </row>
    <row r="33" spans="1:14" x14ac:dyDescent="0.25">
      <c r="A33">
        <f t="shared" si="0"/>
        <v>31</v>
      </c>
      <c r="B33" t="s">
        <v>106</v>
      </c>
      <c r="C33" t="s">
        <v>107</v>
      </c>
      <c r="D33" t="s">
        <v>68</v>
      </c>
      <c r="E33">
        <v>1</v>
      </c>
      <c r="F33" t="s">
        <v>108</v>
      </c>
      <c r="G33" t="s">
        <v>109</v>
      </c>
      <c r="I33">
        <f t="shared" si="1"/>
        <v>0</v>
      </c>
      <c r="J33" t="s">
        <v>192</v>
      </c>
      <c r="L33" t="str">
        <f t="shared" si="2"/>
        <v>lock</v>
      </c>
      <c r="M33" t="str">
        <f t="shared" si="3"/>
        <v xml:space="preserve">    "lock": 0x1F,</v>
      </c>
    </row>
    <row r="34" spans="1:14" x14ac:dyDescent="0.25">
      <c r="A34">
        <f t="shared" si="0"/>
        <v>32</v>
      </c>
      <c r="B34" t="s">
        <v>110</v>
      </c>
      <c r="C34" t="s">
        <v>62</v>
      </c>
      <c r="D34" t="s">
        <v>68</v>
      </c>
      <c r="E34">
        <v>1</v>
      </c>
      <c r="F34">
        <v>22001</v>
      </c>
      <c r="G34" t="s">
        <v>111</v>
      </c>
      <c r="I34">
        <f t="shared" si="1"/>
        <v>0</v>
      </c>
      <c r="J34" t="s">
        <v>192</v>
      </c>
      <c r="L34" t="str">
        <f t="shared" si="2"/>
        <v>moisture</v>
      </c>
      <c r="M34" t="str">
        <f t="shared" si="3"/>
        <v xml:space="preserve">    "moisture": 0x20,</v>
      </c>
    </row>
    <row r="35" spans="1:14" x14ac:dyDescent="0.25">
      <c r="A35">
        <f t="shared" si="0"/>
        <v>33</v>
      </c>
      <c r="B35" t="s">
        <v>112</v>
      </c>
      <c r="C35" t="s">
        <v>113</v>
      </c>
      <c r="D35" t="s">
        <v>68</v>
      </c>
      <c r="E35">
        <v>1</v>
      </c>
      <c r="F35">
        <v>22100</v>
      </c>
      <c r="G35" t="s">
        <v>114</v>
      </c>
      <c r="I35">
        <f t="shared" si="1"/>
        <v>0</v>
      </c>
      <c r="J35" t="s">
        <v>192</v>
      </c>
      <c r="L35" t="str">
        <f t="shared" si="2"/>
        <v>motion</v>
      </c>
      <c r="M35" t="str">
        <f t="shared" si="3"/>
        <v xml:space="preserve">    "motion": 0x21,</v>
      </c>
    </row>
    <row r="36" spans="1:14" x14ac:dyDescent="0.25">
      <c r="A36">
        <f t="shared" si="0"/>
        <v>34</v>
      </c>
      <c r="B36" t="s">
        <v>115</v>
      </c>
      <c r="C36" t="s">
        <v>116</v>
      </c>
      <c r="D36" t="s">
        <v>68</v>
      </c>
      <c r="E36">
        <v>1</v>
      </c>
      <c r="F36">
        <v>22201</v>
      </c>
      <c r="G36" t="s">
        <v>117</v>
      </c>
      <c r="I36">
        <f t="shared" si="1"/>
        <v>0</v>
      </c>
      <c r="J36" t="s">
        <v>192</v>
      </c>
      <c r="L36" t="str">
        <f t="shared" si="2"/>
        <v>moving</v>
      </c>
      <c r="M36" t="str">
        <f t="shared" si="3"/>
        <v xml:space="preserve">    "moving": 0x22,</v>
      </c>
    </row>
    <row r="37" spans="1:14" x14ac:dyDescent="0.25">
      <c r="A37">
        <f t="shared" si="0"/>
        <v>35</v>
      </c>
      <c r="B37" t="s">
        <v>118</v>
      </c>
      <c r="C37" t="s">
        <v>119</v>
      </c>
      <c r="D37" t="s">
        <v>68</v>
      </c>
      <c r="E37">
        <v>1</v>
      </c>
      <c r="F37">
        <v>22301</v>
      </c>
      <c r="G37" t="s">
        <v>98</v>
      </c>
      <c r="I37">
        <f t="shared" si="1"/>
        <v>0</v>
      </c>
      <c r="J37" t="s">
        <v>192</v>
      </c>
      <c r="L37" t="str">
        <f t="shared" si="2"/>
        <v>occupancy</v>
      </c>
      <c r="M37" t="str">
        <f t="shared" si="3"/>
        <v xml:space="preserve">    "occupancy": 0x23,</v>
      </c>
    </row>
    <row r="38" spans="1:14" x14ac:dyDescent="0.25">
      <c r="A38">
        <f t="shared" si="0"/>
        <v>36</v>
      </c>
      <c r="B38" t="s">
        <v>120</v>
      </c>
      <c r="C38" t="s">
        <v>121</v>
      </c>
      <c r="D38" t="s">
        <v>68</v>
      </c>
      <c r="E38">
        <v>1</v>
      </c>
      <c r="F38">
        <v>22400</v>
      </c>
      <c r="G38" t="s">
        <v>122</v>
      </c>
      <c r="I38">
        <f t="shared" si="1"/>
        <v>0</v>
      </c>
      <c r="J38" t="s">
        <v>192</v>
      </c>
      <c r="L38" t="str">
        <f t="shared" si="2"/>
        <v>plug</v>
      </c>
      <c r="M38" t="str">
        <f t="shared" si="3"/>
        <v xml:space="preserve">    "plug": 0x24,</v>
      </c>
    </row>
    <row r="39" spans="1:14" x14ac:dyDescent="0.25">
      <c r="A39">
        <f t="shared" si="0"/>
        <v>37</v>
      </c>
      <c r="B39" t="s">
        <v>123</v>
      </c>
      <c r="C39" t="s">
        <v>124</v>
      </c>
      <c r="D39" t="s">
        <v>68</v>
      </c>
      <c r="E39">
        <v>1</v>
      </c>
      <c r="F39">
        <v>22500</v>
      </c>
      <c r="G39" t="s">
        <v>125</v>
      </c>
      <c r="I39">
        <f t="shared" si="1"/>
        <v>0</v>
      </c>
      <c r="J39" t="s">
        <v>192</v>
      </c>
      <c r="L39" t="str">
        <f t="shared" si="2"/>
        <v>presence</v>
      </c>
      <c r="M39" t="str">
        <f t="shared" si="3"/>
        <v xml:space="preserve">    "presence": 0x25,</v>
      </c>
    </row>
    <row r="40" spans="1:14" x14ac:dyDescent="0.25">
      <c r="A40">
        <f t="shared" si="0"/>
        <v>38</v>
      </c>
      <c r="B40" t="s">
        <v>126</v>
      </c>
      <c r="C40" t="s">
        <v>127</v>
      </c>
      <c r="D40" t="s">
        <v>68</v>
      </c>
      <c r="E40">
        <v>1</v>
      </c>
      <c r="F40">
        <v>22601</v>
      </c>
      <c r="G40" t="s">
        <v>128</v>
      </c>
      <c r="I40">
        <f t="shared" si="1"/>
        <v>0</v>
      </c>
      <c r="J40" t="s">
        <v>192</v>
      </c>
      <c r="L40" t="str">
        <f t="shared" si="2"/>
        <v>problem</v>
      </c>
      <c r="M40" t="str">
        <f t="shared" si="3"/>
        <v xml:space="preserve">    "problem": 0x26,</v>
      </c>
    </row>
    <row r="41" spans="1:14" x14ac:dyDescent="0.25">
      <c r="A41">
        <f t="shared" si="0"/>
        <v>39</v>
      </c>
      <c r="B41" t="s">
        <v>129</v>
      </c>
      <c r="C41" t="s">
        <v>130</v>
      </c>
      <c r="D41" t="s">
        <v>68</v>
      </c>
      <c r="E41">
        <v>1</v>
      </c>
      <c r="F41">
        <v>22701</v>
      </c>
      <c r="G41" t="s">
        <v>131</v>
      </c>
      <c r="I41">
        <f t="shared" si="1"/>
        <v>0</v>
      </c>
      <c r="J41" t="s">
        <v>192</v>
      </c>
      <c r="L41" t="str">
        <f t="shared" si="2"/>
        <v>running</v>
      </c>
      <c r="M41" t="str">
        <f t="shared" si="3"/>
        <v xml:space="preserve">    "running": 0x27,</v>
      </c>
    </row>
    <row r="42" spans="1:14" x14ac:dyDescent="0.25">
      <c r="A42">
        <f t="shared" si="0"/>
        <v>40</v>
      </c>
      <c r="B42" t="s">
        <v>132</v>
      </c>
      <c r="C42" t="s">
        <v>133</v>
      </c>
      <c r="D42" t="s">
        <v>68</v>
      </c>
      <c r="E42">
        <v>1</v>
      </c>
      <c r="F42">
        <v>22800</v>
      </c>
      <c r="G42" t="s">
        <v>134</v>
      </c>
      <c r="I42">
        <f t="shared" si="1"/>
        <v>0</v>
      </c>
      <c r="J42" t="s">
        <v>192</v>
      </c>
      <c r="L42" t="str">
        <f t="shared" si="2"/>
        <v>safety</v>
      </c>
      <c r="M42" t="str">
        <f t="shared" si="3"/>
        <v xml:space="preserve">    "safety": 0x28,</v>
      </c>
    </row>
    <row r="43" spans="1:14" x14ac:dyDescent="0.25">
      <c r="A43">
        <f t="shared" si="0"/>
        <v>41</v>
      </c>
      <c r="B43" t="s">
        <v>135</v>
      </c>
      <c r="C43" t="s">
        <v>136</v>
      </c>
      <c r="D43" t="s">
        <v>68</v>
      </c>
      <c r="E43">
        <v>1</v>
      </c>
      <c r="F43">
        <v>22901</v>
      </c>
      <c r="G43" t="s">
        <v>98</v>
      </c>
      <c r="I43">
        <f t="shared" si="1"/>
        <v>0</v>
      </c>
      <c r="J43" t="s">
        <v>192</v>
      </c>
      <c r="L43" t="str">
        <f t="shared" si="2"/>
        <v>smoke</v>
      </c>
      <c r="M43" t="str">
        <f t="shared" si="3"/>
        <v xml:space="preserve">    "smoke": 0x29,</v>
      </c>
    </row>
    <row r="44" spans="1:14" x14ac:dyDescent="0.25">
      <c r="A44">
        <f t="shared" si="0"/>
        <v>42</v>
      </c>
      <c r="B44" t="s">
        <v>137</v>
      </c>
      <c r="C44" t="s">
        <v>138</v>
      </c>
      <c r="D44" t="s">
        <v>68</v>
      </c>
      <c r="E44">
        <v>1</v>
      </c>
      <c r="F44" t="s">
        <v>139</v>
      </c>
      <c r="G44" t="s">
        <v>114</v>
      </c>
      <c r="I44">
        <f t="shared" ref="I44:I49" si="6">ABS(LOG10(E44))</f>
        <v>0</v>
      </c>
      <c r="J44" t="s">
        <v>192</v>
      </c>
      <c r="L44" t="str">
        <f t="shared" si="2"/>
        <v>sound</v>
      </c>
      <c r="M44" t="str">
        <f t="shared" si="3"/>
        <v xml:space="preserve">    "sound": 0x2A,</v>
      </c>
    </row>
    <row r="45" spans="1:14" x14ac:dyDescent="0.25">
      <c r="A45">
        <f t="shared" si="0"/>
        <v>43</v>
      </c>
      <c r="B45" t="s">
        <v>140</v>
      </c>
      <c r="C45" t="s">
        <v>141</v>
      </c>
      <c r="D45" t="s">
        <v>68</v>
      </c>
      <c r="E45">
        <v>1</v>
      </c>
      <c r="F45" t="s">
        <v>142</v>
      </c>
      <c r="G45" t="s">
        <v>143</v>
      </c>
      <c r="I45">
        <f t="shared" si="6"/>
        <v>0</v>
      </c>
      <c r="J45" t="s">
        <v>192</v>
      </c>
      <c r="L45" t="str">
        <f t="shared" si="2"/>
        <v>tamper</v>
      </c>
      <c r="M45" t="str">
        <f t="shared" si="3"/>
        <v xml:space="preserve">    "tamper": 0x2B,</v>
      </c>
    </row>
    <row r="46" spans="1:14" x14ac:dyDescent="0.25">
      <c r="A46">
        <f t="shared" si="0"/>
        <v>44</v>
      </c>
      <c r="B46" t="s">
        <v>144</v>
      </c>
      <c r="C46" t="s">
        <v>145</v>
      </c>
      <c r="D46" t="s">
        <v>68</v>
      </c>
      <c r="E46">
        <v>1</v>
      </c>
      <c r="F46" t="s">
        <v>146</v>
      </c>
      <c r="G46" t="s">
        <v>98</v>
      </c>
      <c r="I46">
        <f t="shared" si="6"/>
        <v>0</v>
      </c>
      <c r="J46" t="s">
        <v>192</v>
      </c>
      <c r="L46" t="str">
        <f t="shared" si="2"/>
        <v>vibration</v>
      </c>
      <c r="M46" t="str">
        <f t="shared" si="3"/>
        <v xml:space="preserve">    "vibration": 0x2C,</v>
      </c>
    </row>
    <row r="47" spans="1:14" x14ac:dyDescent="0.25">
      <c r="A47">
        <f t="shared" si="0"/>
        <v>45</v>
      </c>
      <c r="B47" t="s">
        <v>147</v>
      </c>
      <c r="C47" t="s">
        <v>148</v>
      </c>
      <c r="D47" t="s">
        <v>68</v>
      </c>
      <c r="E47">
        <v>1</v>
      </c>
      <c r="F47" t="s">
        <v>149</v>
      </c>
      <c r="G47" t="s">
        <v>74</v>
      </c>
      <c r="I47">
        <f t="shared" si="6"/>
        <v>0</v>
      </c>
      <c r="J47" t="s">
        <v>192</v>
      </c>
      <c r="L47" t="str">
        <f t="shared" si="2"/>
        <v>window</v>
      </c>
      <c r="M47" t="str">
        <f t="shared" si="3"/>
        <v xml:space="preserve">    "window": 0x2D,</v>
      </c>
    </row>
    <row r="48" spans="1:14" x14ac:dyDescent="0.25">
      <c r="A48">
        <f t="shared" si="0"/>
        <v>46</v>
      </c>
      <c r="B48" t="s">
        <v>16</v>
      </c>
      <c r="C48" t="s">
        <v>193</v>
      </c>
      <c r="D48" t="s">
        <v>68</v>
      </c>
      <c r="E48">
        <v>1</v>
      </c>
      <c r="F48" s="1">
        <v>2.2E+24</v>
      </c>
      <c r="G48">
        <v>35</v>
      </c>
      <c r="H48" t="s">
        <v>8</v>
      </c>
      <c r="I48">
        <f t="shared" si="6"/>
        <v>0</v>
      </c>
      <c r="J48" t="s">
        <v>194</v>
      </c>
      <c r="L48" t="str">
        <f t="shared" si="2"/>
        <v>humidity2</v>
      </c>
      <c r="M48" t="str">
        <f t="shared" si="3"/>
        <v xml:space="preserve">    "humidity2": 0x2E,</v>
      </c>
      <c r="N48" t="str">
        <f>"    """&amp;L48&amp;""": {""measurement_type"": " &amp; B48 &amp; ", ""accuracy_decimals"": "&amp;I48&amp;", ""unit_of_measurement"":"""&amp;H48&amp;"""},"</f>
        <v xml:space="preserve">    "humidity2": {"measurement_type": 0x2E, "accuracy_decimals": 0, "unit_of_measurement":"%"},</v>
      </c>
    </row>
    <row r="49" spans="1:14" x14ac:dyDescent="0.25">
      <c r="A49">
        <f t="shared" si="0"/>
        <v>47</v>
      </c>
      <c r="B49" t="s">
        <v>64</v>
      </c>
      <c r="C49" t="s">
        <v>62</v>
      </c>
      <c r="D49" t="s">
        <v>68</v>
      </c>
      <c r="E49">
        <v>1</v>
      </c>
      <c r="F49" t="s">
        <v>65</v>
      </c>
      <c r="G49">
        <v>35</v>
      </c>
      <c r="H49" t="s">
        <v>8</v>
      </c>
      <c r="I49">
        <f t="shared" si="6"/>
        <v>0</v>
      </c>
      <c r="J49" t="s">
        <v>194</v>
      </c>
      <c r="L49" t="str">
        <f t="shared" si="2"/>
        <v>moisture</v>
      </c>
      <c r="M49" t="str">
        <f t="shared" si="3"/>
        <v xml:space="preserve">    "moisture": 0x2F,</v>
      </c>
      <c r="N49" t="str">
        <f>"    """&amp;L49&amp;""": {""measurement_type"": " &amp; B49 &amp; ", ""accuracy_decimals"": "&amp;I49&amp;", ""unit_of_measurement"":"""&amp;H49&amp;"""},"</f>
        <v xml:space="preserve">    "moisture": {"measurement_type": 0x2F, "accuracy_decimals": 0, "unit_of_measurement":"%"},</v>
      </c>
    </row>
    <row r="54" spans="1:14" x14ac:dyDescent="0.25">
      <c r="A54" t="s">
        <v>195</v>
      </c>
    </row>
    <row r="55" spans="1:14" x14ac:dyDescent="0.25">
      <c r="A55" s="2" t="s">
        <v>196</v>
      </c>
    </row>
    <row r="57" spans="1:14" x14ac:dyDescent="0.25">
      <c r="A57" t="s">
        <v>0</v>
      </c>
      <c r="B57" t="s">
        <v>197</v>
      </c>
      <c r="C57" t="s">
        <v>198</v>
      </c>
      <c r="D57" t="s">
        <v>199</v>
      </c>
      <c r="E57" t="s">
        <v>200</v>
      </c>
      <c r="F57" t="s">
        <v>3</v>
      </c>
      <c r="G57" t="s">
        <v>4</v>
      </c>
    </row>
    <row r="58" spans="1:14" x14ac:dyDescent="0.25">
      <c r="A58" t="s">
        <v>152</v>
      </c>
      <c r="B58" t="s">
        <v>153</v>
      </c>
      <c r="C58" t="s">
        <v>150</v>
      </c>
      <c r="D58" t="s">
        <v>154</v>
      </c>
      <c r="F58" t="s">
        <v>155</v>
      </c>
    </row>
    <row r="59" spans="1:14" x14ac:dyDescent="0.25">
      <c r="C59" t="s">
        <v>6</v>
      </c>
      <c r="D59" t="s">
        <v>156</v>
      </c>
      <c r="F59" t="s">
        <v>157</v>
      </c>
      <c r="G59" t="s">
        <v>156</v>
      </c>
    </row>
    <row r="60" spans="1:14" x14ac:dyDescent="0.25">
      <c r="C60" t="s">
        <v>9</v>
      </c>
      <c r="D60" t="s">
        <v>158</v>
      </c>
      <c r="F60" t="s">
        <v>159</v>
      </c>
      <c r="G60" t="s">
        <v>158</v>
      </c>
    </row>
    <row r="61" spans="1:14" x14ac:dyDescent="0.25">
      <c r="C61" t="s">
        <v>13</v>
      </c>
      <c r="D61" t="s">
        <v>160</v>
      </c>
      <c r="F61" t="s">
        <v>161</v>
      </c>
      <c r="G61" t="s">
        <v>160</v>
      </c>
    </row>
    <row r="62" spans="1:14" x14ac:dyDescent="0.25">
      <c r="C62" t="s">
        <v>17</v>
      </c>
      <c r="D62" t="s">
        <v>162</v>
      </c>
      <c r="F62" t="s">
        <v>163</v>
      </c>
      <c r="G62" t="s">
        <v>162</v>
      </c>
    </row>
    <row r="63" spans="1:14" x14ac:dyDescent="0.25">
      <c r="C63" t="s">
        <v>21</v>
      </c>
      <c r="D63" t="s">
        <v>164</v>
      </c>
      <c r="F63" t="s">
        <v>165</v>
      </c>
      <c r="G63" t="s">
        <v>164</v>
      </c>
    </row>
    <row r="64" spans="1:14" x14ac:dyDescent="0.25">
      <c r="C64" t="s">
        <v>25</v>
      </c>
      <c r="D64" t="s">
        <v>166</v>
      </c>
      <c r="F64" t="s">
        <v>167</v>
      </c>
      <c r="G64" t="s">
        <v>166</v>
      </c>
    </row>
    <row r="65" spans="1:7" x14ac:dyDescent="0.25">
      <c r="A65" t="s">
        <v>168</v>
      </c>
      <c r="B65" t="s">
        <v>169</v>
      </c>
      <c r="C65" t="s">
        <v>150</v>
      </c>
      <c r="D65" t="s">
        <v>154</v>
      </c>
      <c r="F65" t="s">
        <v>170</v>
      </c>
    </row>
    <row r="66" spans="1:7" x14ac:dyDescent="0.25">
      <c r="C66" t="s">
        <v>6</v>
      </c>
      <c r="D66" t="s">
        <v>171</v>
      </c>
      <c r="E66" t="s">
        <v>172</v>
      </c>
      <c r="F66" t="s">
        <v>173</v>
      </c>
      <c r="G66" t="s">
        <v>174</v>
      </c>
    </row>
    <row r="67" spans="1:7" x14ac:dyDescent="0.25">
      <c r="C67" t="s">
        <v>9</v>
      </c>
      <c r="D67" t="s">
        <v>175</v>
      </c>
      <c r="E67" t="s">
        <v>172</v>
      </c>
      <c r="F67" t="s">
        <v>176</v>
      </c>
      <c r="G67" t="s">
        <v>177</v>
      </c>
    </row>
  </sheetData>
  <autoFilter ref="A1:M49" xr:uid="{939659DA-A1AE-4233-819E-CB268DB45EEC}"/>
  <sortState xmlns:xlrd2="http://schemas.microsoft.com/office/spreadsheetml/2017/richdata2" ref="A2:F39">
    <sortCondition ref="A2:A39"/>
  </sortState>
  <hyperlinks>
    <hyperlink ref="A55" r:id="rId1" xr:uid="{140F722D-2490-418F-963E-0FC63E2D677A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 Faragó</dc:creator>
  <cp:lastModifiedBy>Attila Faragó</cp:lastModifiedBy>
  <dcterms:created xsi:type="dcterms:W3CDTF">2023-06-14T21:41:37Z</dcterms:created>
  <dcterms:modified xsi:type="dcterms:W3CDTF">2023-06-15T07:53:52Z</dcterms:modified>
</cp:coreProperties>
</file>