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defaultThemeVersion="202300"/>
  <mc:AlternateContent xmlns:mc="http://schemas.openxmlformats.org/markup-compatibility/2006">
    <mc:Choice Requires="x15">
      <x15ac:absPath xmlns:x15ac="http://schemas.microsoft.com/office/spreadsheetml/2010/11/ac" url="/Users/chukelustephen/Downloads/"/>
    </mc:Choice>
  </mc:AlternateContent>
  <xr:revisionPtr revIDLastSave="0" documentId="13_ncr:1_{4951D5E4-E95D-7444-9B17-38D06B662B2D}" xr6:coauthVersionLast="47" xr6:coauthVersionMax="47" xr10:uidLastSave="{00000000-0000-0000-0000-000000000000}"/>
  <bookViews>
    <workbookView xWindow="0" yWindow="500" windowWidth="28800" windowHeight="17500" tabRatio="868" xr2:uid="{FB9A6724-506B-49CE-909A-FA1AECAACAEC}"/>
  </bookViews>
  <sheets>
    <sheet name="Target - Variable Chi-Square" sheetId="8" r:id="rId1"/>
    <sheet name="Variable Level Monitoring" sheetId="1" r:id="rId2"/>
    <sheet name="Chi-Square Calculations" sheetId="6" r:id="rId3"/>
    <sheet name="PSI Calculations" sheetId="7" r:id="rId4"/>
  </sheets>
  <definedNames>
    <definedName name="_xlnm._FilterDatabase" localSheetId="1" hidden="1">'Variable Level Monitoring'!$E$47:$G$59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47" i="7" l="1"/>
  <c r="D192" i="7"/>
  <c r="D172" i="7"/>
  <c r="D229" i="7"/>
  <c r="D210" i="7"/>
  <c r="H152" i="7"/>
  <c r="G152" i="7"/>
  <c r="E152" i="7"/>
  <c r="D152" i="7"/>
  <c r="F151" i="7"/>
  <c r="F150" i="7"/>
  <c r="F149" i="7"/>
  <c r="F148" i="7"/>
  <c r="F147" i="7"/>
  <c r="F146" i="7"/>
  <c r="F145" i="7"/>
  <c r="F144" i="7"/>
  <c r="F143" i="7"/>
  <c r="F142" i="7"/>
  <c r="H133" i="7"/>
  <c r="G133" i="7"/>
  <c r="E133" i="7"/>
  <c r="D133" i="7"/>
  <c r="F132" i="7"/>
  <c r="F131" i="7"/>
  <c r="F130" i="7"/>
  <c r="F129" i="7"/>
  <c r="F128" i="7"/>
  <c r="F127" i="7"/>
  <c r="F126" i="7"/>
  <c r="F125" i="7"/>
  <c r="F124" i="7"/>
  <c r="F123" i="7"/>
  <c r="H114" i="7"/>
  <c r="G114" i="7"/>
  <c r="E114" i="7"/>
  <c r="D114" i="7"/>
  <c r="F113" i="7"/>
  <c r="F112" i="7"/>
  <c r="F111" i="7"/>
  <c r="F110" i="7"/>
  <c r="F109" i="7"/>
  <c r="F108" i="7"/>
  <c r="F107" i="7"/>
  <c r="F106" i="7"/>
  <c r="F105" i="7"/>
  <c r="F104" i="7"/>
  <c r="H94" i="7"/>
  <c r="G94" i="7"/>
  <c r="E94" i="7"/>
  <c r="D94" i="7"/>
  <c r="F93" i="7"/>
  <c r="F92" i="7"/>
  <c r="F91" i="7"/>
  <c r="F90" i="7"/>
  <c r="F89" i="7"/>
  <c r="F88" i="7"/>
  <c r="F87" i="7"/>
  <c r="F86" i="7"/>
  <c r="F85" i="7"/>
  <c r="F84" i="7"/>
  <c r="H74" i="7"/>
  <c r="G74" i="7"/>
  <c r="E74" i="7"/>
  <c r="D74" i="7"/>
  <c r="F73" i="7"/>
  <c r="F72" i="7"/>
  <c r="F71" i="7"/>
  <c r="F70" i="7"/>
  <c r="F69" i="7"/>
  <c r="F68" i="7"/>
  <c r="F67" i="7"/>
  <c r="F66" i="7"/>
  <c r="F65" i="7"/>
  <c r="F64" i="7"/>
  <c r="D55" i="7"/>
  <c r="H55" i="7"/>
  <c r="G55" i="7"/>
  <c r="E55" i="7"/>
  <c r="F54" i="7"/>
  <c r="F53" i="7"/>
  <c r="F52" i="7"/>
  <c r="F51" i="7"/>
  <c r="F50" i="7"/>
  <c r="F49" i="7"/>
  <c r="F48" i="7"/>
  <c r="F47" i="7"/>
  <c r="F46" i="7"/>
  <c r="F45" i="7"/>
  <c r="D34" i="7"/>
  <c r="H34" i="7"/>
  <c r="G34" i="7"/>
  <c r="E34" i="7"/>
  <c r="F33" i="7"/>
  <c r="F32" i="7"/>
  <c r="F31" i="7"/>
  <c r="F30" i="7"/>
  <c r="F29" i="7"/>
  <c r="F28" i="7"/>
  <c r="F27" i="7"/>
  <c r="F26" i="7"/>
  <c r="F25" i="7"/>
  <c r="F24" i="7"/>
  <c r="F3" i="7"/>
  <c r="O123" i="1"/>
  <c r="C179" i="6"/>
  <c r="C155" i="6"/>
  <c r="C165" i="6"/>
  <c r="O116" i="1"/>
  <c r="O110" i="1"/>
  <c r="O104" i="1"/>
  <c r="O97" i="1"/>
  <c r="O92" i="1"/>
  <c r="O86" i="1"/>
  <c r="C146" i="6"/>
  <c r="C136" i="6"/>
  <c r="C126" i="6"/>
  <c r="O80" i="1"/>
  <c r="O75" i="1"/>
  <c r="C117" i="6"/>
  <c r="O69" i="1"/>
  <c r="C109" i="6"/>
  <c r="C100" i="6"/>
  <c r="O65" i="1"/>
  <c r="O60" i="1"/>
  <c r="C84" i="6"/>
  <c r="C91" i="6"/>
  <c r="O56" i="1"/>
  <c r="O50" i="1"/>
  <c r="D73" i="6"/>
  <c r="C73" i="6"/>
  <c r="G72" i="6"/>
  <c r="F72" i="6"/>
  <c r="E72" i="6"/>
  <c r="G71" i="6"/>
  <c r="F71" i="6"/>
  <c r="E71" i="6"/>
  <c r="D64" i="6"/>
  <c r="C64" i="6"/>
  <c r="G63" i="6"/>
  <c r="F63" i="6"/>
  <c r="E63" i="6"/>
  <c r="G62" i="6"/>
  <c r="F62" i="6"/>
  <c r="E62" i="6"/>
  <c r="O46" i="1"/>
  <c r="O42" i="1"/>
  <c r="C59" i="6"/>
  <c r="D55" i="6"/>
  <c r="G54" i="6"/>
  <c r="F54" i="6"/>
  <c r="E54" i="6"/>
  <c r="G53" i="6"/>
  <c r="F53" i="6"/>
  <c r="E53" i="6"/>
  <c r="O22" i="1"/>
  <c r="O17" i="1"/>
  <c r="O32" i="1"/>
  <c r="O28" i="1"/>
  <c r="G5" i="8"/>
  <c r="C5" i="8"/>
  <c r="G4" i="8"/>
  <c r="F4" i="8"/>
  <c r="E4" i="8"/>
  <c r="F12" i="7"/>
  <c r="G13" i="7"/>
  <c r="H13" i="7"/>
  <c r="E13" i="7"/>
  <c r="D13" i="7"/>
  <c r="F9" i="7" s="1"/>
  <c r="D46" i="6"/>
  <c r="D38" i="6"/>
  <c r="D31" i="6"/>
  <c r="D22" i="6"/>
  <c r="G11" i="6"/>
  <c r="G12" i="6"/>
  <c r="G13" i="6"/>
  <c r="G14" i="6"/>
  <c r="G15" i="6"/>
  <c r="G16" i="6"/>
  <c r="G17" i="6"/>
  <c r="G18" i="6"/>
  <c r="G19" i="6"/>
  <c r="G20" i="6"/>
  <c r="G21" i="6"/>
  <c r="F11" i="6"/>
  <c r="F12" i="6"/>
  <c r="F13" i="6"/>
  <c r="F14" i="6"/>
  <c r="F15" i="6"/>
  <c r="F16" i="6"/>
  <c r="F17" i="6"/>
  <c r="F18" i="6"/>
  <c r="F19" i="6"/>
  <c r="F20" i="6"/>
  <c r="F21" i="6"/>
  <c r="E11" i="6"/>
  <c r="E12" i="6"/>
  <c r="E13" i="6"/>
  <c r="E14" i="6"/>
  <c r="E15" i="6"/>
  <c r="E16" i="6"/>
  <c r="E17" i="6"/>
  <c r="E18" i="6"/>
  <c r="E19" i="6"/>
  <c r="E20" i="6"/>
  <c r="E21" i="6"/>
  <c r="C22" i="6"/>
  <c r="G10" i="6"/>
  <c r="F10" i="6"/>
  <c r="E10" i="6"/>
  <c r="C46" i="6"/>
  <c r="G45" i="6"/>
  <c r="F45" i="6"/>
  <c r="E45" i="6"/>
  <c r="G44" i="6"/>
  <c r="F44" i="6"/>
  <c r="E44" i="6"/>
  <c r="C38" i="6"/>
  <c r="G37" i="6"/>
  <c r="F37" i="6"/>
  <c r="E37" i="6"/>
  <c r="G36" i="6"/>
  <c r="F36" i="6"/>
  <c r="E36" i="6"/>
  <c r="C31" i="6"/>
  <c r="G30" i="6"/>
  <c r="F30" i="6"/>
  <c r="E30" i="6"/>
  <c r="G29" i="6"/>
  <c r="F29" i="6"/>
  <c r="E29" i="6"/>
  <c r="F152" i="7" l="1"/>
  <c r="F133" i="7"/>
  <c r="F114" i="7"/>
  <c r="F94" i="7"/>
  <c r="F74" i="7"/>
  <c r="F55" i="7"/>
  <c r="F34" i="7"/>
  <c r="F7" i="7"/>
  <c r="F8" i="7"/>
  <c r="F6" i="7"/>
  <c r="F5" i="7"/>
  <c r="F4" i="7"/>
  <c r="F11" i="7"/>
  <c r="F10" i="7"/>
  <c r="G73" i="6"/>
  <c r="G64" i="6"/>
  <c r="G55" i="6"/>
  <c r="G38" i="6"/>
  <c r="G22" i="6"/>
  <c r="G31" i="6"/>
  <c r="G46" i="6"/>
  <c r="F13" i="7" l="1"/>
</calcChain>
</file>

<file path=xl/sharedStrings.xml><?xml version="1.0" encoding="utf-8"?>
<sst xmlns="http://schemas.openxmlformats.org/spreadsheetml/2006/main" count="698" uniqueCount="255">
  <si>
    <t>Variable Lvl Monitoring</t>
  </si>
  <si>
    <t>Variable Name</t>
  </si>
  <si>
    <t>(Interval and Ratio)</t>
  </si>
  <si>
    <t>Mean</t>
  </si>
  <si>
    <t>Median</t>
  </si>
  <si>
    <t>Mode</t>
  </si>
  <si>
    <t>Std Dev</t>
  </si>
  <si>
    <t>Notes</t>
  </si>
  <si>
    <t>Nominal and Ordinal</t>
  </si>
  <si>
    <t>Build Distribution</t>
  </si>
  <si>
    <t>Total</t>
  </si>
  <si>
    <t>Age</t>
  </si>
  <si>
    <t>Minimum</t>
  </si>
  <si>
    <t>Maximum</t>
  </si>
  <si>
    <t>If record is missing, categorize to 'unknown'</t>
  </si>
  <si>
    <t>No</t>
  </si>
  <si>
    <t>Yes</t>
  </si>
  <si>
    <t>Target = 1</t>
  </si>
  <si>
    <t>Target = 0</t>
  </si>
  <si>
    <t>Expected</t>
  </si>
  <si>
    <t>Actual</t>
  </si>
  <si>
    <t>Expected - Actual (E - A)</t>
  </si>
  <si>
    <r>
      <t>(E-A)</t>
    </r>
    <r>
      <rPr>
        <sz val="11"/>
        <color theme="1"/>
        <rFont val="Aptos Narrow"/>
        <family val="2"/>
      </rPr>
      <t>²</t>
    </r>
  </si>
  <si>
    <t>(E-A)²/E</t>
  </si>
  <si>
    <t>Chi-square</t>
  </si>
  <si>
    <t>Target Prediction ('y')</t>
  </si>
  <si>
    <t>no</t>
  </si>
  <si>
    <t>yes</t>
  </si>
  <si>
    <t>Age Range</t>
  </si>
  <si>
    <t># Expected</t>
  </si>
  <si>
    <t># Actual</t>
  </si>
  <si>
    <t>% Expected</t>
  </si>
  <si>
    <t>% Actual</t>
  </si>
  <si>
    <t>Index/PSI</t>
  </si>
  <si>
    <t>Age Bin</t>
  </si>
  <si>
    <t>46 - 51</t>
  </si>
  <si>
    <t>Chi-square (p=0.05) for df=1</t>
  </si>
  <si>
    <t>Chi-square (p=0.025) for df=1</t>
  </si>
  <si>
    <t>Chi-square (p=0.01) for df=1</t>
  </si>
  <si>
    <t>Chi-square (p=0.05) for df=11</t>
  </si>
  <si>
    <t>Chi-square (p=0.025) for df=11</t>
  </si>
  <si>
    <t>Chi-square (p=0.01) for df=11</t>
  </si>
  <si>
    <t>&lt;0.1</t>
  </si>
  <si>
    <t>no major change, continue</t>
  </si>
  <si>
    <t>moderate change continue to monitor</t>
  </si>
  <si>
    <t>significant change, model retraining may be required</t>
  </si>
  <si>
    <t>0.1 &lt; 0.2</t>
  </si>
  <si>
    <t>&gt;=0.2</t>
  </si>
  <si>
    <t>Duration must always be a positive number
If missing do not run the model. 
Important variable follow up with data collection team on why record is unknown</t>
  </si>
  <si>
    <t>Day should always be a positive whole value
If value is above 32 do not use record and follow up with data collection team
If missing, impute using the mean</t>
  </si>
  <si>
    <t>If record is missing, do not run model and follow up with data collection team</t>
  </si>
  <si>
    <t>If record is missing, do not run model. This is an important feature variable, follow up with data collection team</t>
  </si>
  <si>
    <t>If unknown,categorize as 'Has not previously been contacted'</t>
  </si>
  <si>
    <t>Bins should hold roughly 10% of records, so ranges may vary for each bin</t>
  </si>
  <si>
    <t>satisfaction score</t>
  </si>
  <si>
    <t xml:space="preserve">SARISFACTION SCORE </t>
  </si>
  <si>
    <t>1)</t>
  </si>
  <si>
    <t xml:space="preserve">married </t>
  </si>
  <si>
    <t xml:space="preserve">yes </t>
  </si>
  <si>
    <t xml:space="preserve">no </t>
  </si>
  <si>
    <t>dependents</t>
  </si>
  <si>
    <t>2)</t>
  </si>
  <si>
    <t>3)</t>
  </si>
  <si>
    <t>referred_a_friend</t>
  </si>
  <si>
    <t>4)</t>
  </si>
  <si>
    <t>5)</t>
  </si>
  <si>
    <t>offer</t>
  </si>
  <si>
    <t>no offer</t>
  </si>
  <si>
    <t>offer a</t>
  </si>
  <si>
    <t>offer b</t>
  </si>
  <si>
    <t>offer c</t>
  </si>
  <si>
    <t>offer d</t>
  </si>
  <si>
    <t>offer e</t>
  </si>
  <si>
    <t xml:space="preserve">offer </t>
  </si>
  <si>
    <t>6)</t>
  </si>
  <si>
    <t>multiple_lines</t>
  </si>
  <si>
    <t>7)</t>
  </si>
  <si>
    <t>internet_service</t>
  </si>
  <si>
    <t>8)</t>
  </si>
  <si>
    <t xml:space="preserve">internet_type </t>
  </si>
  <si>
    <t>fiber optic</t>
  </si>
  <si>
    <t>dsl</t>
  </si>
  <si>
    <t>cable</t>
  </si>
  <si>
    <t>no internet</t>
  </si>
  <si>
    <t>9)</t>
  </si>
  <si>
    <t>(E-A)²</t>
  </si>
  <si>
    <t>internet_type</t>
  </si>
  <si>
    <t>total</t>
  </si>
  <si>
    <t>online security</t>
  </si>
  <si>
    <t>10)</t>
  </si>
  <si>
    <t xml:space="preserve">10) </t>
  </si>
  <si>
    <t>online backup</t>
  </si>
  <si>
    <t>11)</t>
  </si>
  <si>
    <t>device_protection_plan</t>
  </si>
  <si>
    <t>12)</t>
  </si>
  <si>
    <t>premium_tech_support</t>
  </si>
  <si>
    <t>13)</t>
  </si>
  <si>
    <t>streaming_tv</t>
  </si>
  <si>
    <t>streaming_movies</t>
  </si>
  <si>
    <t>14)</t>
  </si>
  <si>
    <t>15)</t>
  </si>
  <si>
    <t>streaming_music</t>
  </si>
  <si>
    <t>16)</t>
  </si>
  <si>
    <t>unlimited_data</t>
  </si>
  <si>
    <t>17)</t>
  </si>
  <si>
    <t>contract</t>
  </si>
  <si>
    <t xml:space="preserve">month to month </t>
  </si>
  <si>
    <t xml:space="preserve">two years </t>
  </si>
  <si>
    <t>one year</t>
  </si>
  <si>
    <t>18)</t>
  </si>
  <si>
    <t>paperless_billing</t>
  </si>
  <si>
    <t>19)</t>
  </si>
  <si>
    <t>payment_method</t>
  </si>
  <si>
    <t xml:space="preserve">bank withdrwal </t>
  </si>
  <si>
    <t>credit card</t>
  </si>
  <si>
    <t>mailed check</t>
  </si>
  <si>
    <t>20)</t>
  </si>
  <si>
    <t>region</t>
  </si>
  <si>
    <t xml:space="preserve">southern califonia </t>
  </si>
  <si>
    <t xml:space="preserve">northern califonia </t>
  </si>
  <si>
    <t xml:space="preserve">central califonia </t>
  </si>
  <si>
    <t xml:space="preserve">bay area </t>
  </si>
  <si>
    <t>18 - 24</t>
  </si>
  <si>
    <t>24-30</t>
  </si>
  <si>
    <t>30-35</t>
  </si>
  <si>
    <t>35-41</t>
  </si>
  <si>
    <t>41-46</t>
  </si>
  <si>
    <t>51-57</t>
  </si>
  <si>
    <t>57-62</t>
  </si>
  <si>
    <t>62-70</t>
  </si>
  <si>
    <t>70-80</t>
  </si>
  <si>
    <t>total_long_distance_charges</t>
  </si>
  <si>
    <t>$1-5</t>
  </si>
  <si>
    <t>$5-39</t>
  </si>
  <si>
    <t>$39-111</t>
  </si>
  <si>
    <t>$111-229</t>
  </si>
  <si>
    <t>$229-412</t>
  </si>
  <si>
    <t>$412-643</t>
  </si>
  <si>
    <t>$643-975</t>
  </si>
  <si>
    <t>$975-1451</t>
  </si>
  <si>
    <t>$1451-2115</t>
  </si>
  <si>
    <t>$2115-3564</t>
  </si>
  <si>
    <t>population</t>
  </si>
  <si>
    <t xml:space="preserve"> Range</t>
  </si>
  <si>
    <t>11-561</t>
  </si>
  <si>
    <t>561-1779</t>
  </si>
  <si>
    <t>1779-4829</t>
  </si>
  <si>
    <t>4829-11188</t>
  </si>
  <si>
    <t>11188-19050</t>
  </si>
  <si>
    <t>19050-26157</t>
  </si>
  <si>
    <t>26157-32369</t>
  </si>
  <si>
    <t>32369-42239</t>
  </si>
  <si>
    <t>42239-52307</t>
  </si>
  <si>
    <t>52307-105285</t>
  </si>
  <si>
    <t>tenure_in_months</t>
  </si>
  <si>
    <t>1 to 2</t>
  </si>
  <si>
    <t>2 to 6</t>
  </si>
  <si>
    <t xml:space="preserve">6 to 12 </t>
  </si>
  <si>
    <t xml:space="preserve">12 to 20 </t>
  </si>
  <si>
    <t xml:space="preserve">20 to 29 </t>
  </si>
  <si>
    <t>29 to 39</t>
  </si>
  <si>
    <t xml:space="preserve">39 to 49 </t>
  </si>
  <si>
    <t xml:space="preserve">49 to 60 </t>
  </si>
  <si>
    <t xml:space="preserve">60 to 68 </t>
  </si>
  <si>
    <t>68 to 72</t>
  </si>
  <si>
    <t>avg_monthly_long_distance_charges</t>
  </si>
  <si>
    <t>0 to 1.5</t>
  </si>
  <si>
    <t>1.5 to 6.6</t>
  </si>
  <si>
    <t xml:space="preserve">6.6 to 11.6 </t>
  </si>
  <si>
    <t>11.6 to 17</t>
  </si>
  <si>
    <t xml:space="preserve">17 to 23 </t>
  </si>
  <si>
    <t>23 to 29</t>
  </si>
  <si>
    <t>29 to 34</t>
  </si>
  <si>
    <t xml:space="preserve">34 to 39 </t>
  </si>
  <si>
    <t xml:space="preserve">39 to 45 </t>
  </si>
  <si>
    <t>45 to 50</t>
  </si>
  <si>
    <t xml:space="preserve">monthly charge </t>
  </si>
  <si>
    <t xml:space="preserve">18 to 20 </t>
  </si>
  <si>
    <t>20 to 25</t>
  </si>
  <si>
    <t>25 to 46</t>
  </si>
  <si>
    <t>46 to 59</t>
  </si>
  <si>
    <t xml:space="preserve">59 to 70 </t>
  </si>
  <si>
    <t xml:space="preserve">70 to 79 </t>
  </si>
  <si>
    <t>79 to 85</t>
  </si>
  <si>
    <t xml:space="preserve">85 to 93 </t>
  </si>
  <si>
    <t xml:space="preserve">93 to 103 </t>
  </si>
  <si>
    <t xml:space="preserve">103 to 118 </t>
  </si>
  <si>
    <t>cltv</t>
  </si>
  <si>
    <t>2004- 2636</t>
  </si>
  <si>
    <t>2635-3200</t>
  </si>
  <si>
    <t>3200-3780</t>
  </si>
  <si>
    <t>3780- 4200</t>
  </si>
  <si>
    <t>4200 - 4500</t>
  </si>
  <si>
    <t>4500 - 4865</t>
  </si>
  <si>
    <t>4865 - 5222</t>
  </si>
  <si>
    <t>5222 - 5527</t>
  </si>
  <si>
    <t>5527 - 5844</t>
  </si>
  <si>
    <t>5844 - 6500</t>
  </si>
  <si>
    <t>total_extra_data_charges</t>
  </si>
  <si>
    <t xml:space="preserve">                  -  </t>
  </si>
  <si>
    <t xml:space="preserve">                   -  </t>
  </si>
  <si>
    <t xml:space="preserve">number of dependents </t>
  </si>
  <si>
    <t>number_of_referrals</t>
  </si>
  <si>
    <t xml:space="preserve">                   -   </t>
  </si>
  <si>
    <t xml:space="preserve">                    -   </t>
  </si>
  <si>
    <t>1.5-7</t>
  </si>
  <si>
    <t>0- 1.5</t>
  </si>
  <si>
    <t>7-12</t>
  </si>
  <si>
    <t xml:space="preserve">12-17 </t>
  </si>
  <si>
    <t>17-23</t>
  </si>
  <si>
    <t>23-29</t>
  </si>
  <si>
    <t>29-34</t>
  </si>
  <si>
    <t>34-40</t>
  </si>
  <si>
    <t>40-45</t>
  </si>
  <si>
    <t>45-50</t>
  </si>
  <si>
    <t xml:space="preserve">                    -    </t>
  </si>
  <si>
    <t xml:space="preserve">                     -    </t>
  </si>
  <si>
    <t xml:space="preserve">avg_monthly_gb_download </t>
  </si>
  <si>
    <t>total_refunds</t>
  </si>
  <si>
    <t>3</t>
  </si>
  <si>
    <t>4</t>
  </si>
  <si>
    <t>5</t>
  </si>
  <si>
    <t>6</t>
  </si>
  <si>
    <t>7</t>
  </si>
  <si>
    <t>8</t>
  </si>
  <si>
    <t>9</t>
  </si>
  <si>
    <t>10</t>
  </si>
  <si>
    <t>11</t>
  </si>
  <si>
    <t>12</t>
  </si>
  <si>
    <t>13</t>
  </si>
  <si>
    <t>Ensure integer values ≥ 0.
Missing → impute with median.
Categorize: New (0–12), Mid (13–36), Long (&gt;36).</t>
  </si>
  <si>
    <t>Age should not be below 18
If record is greater than 96, imput to the maximum (95)
If missing value, impute using the mode (37)
If record is negative, do not use record, and follow up with data collection</t>
  </si>
  <si>
    <t>If missing, impute with the median (17).
If above 200, review for possible system measurement errors.</t>
  </si>
  <si>
    <t>If missing, impute with 0.
If above 50, investigate for potential fraud or unusual refund activity.</t>
  </si>
  <si>
    <t xml:space="preserve">If missing, impute with 0.
If above 20, investigate for possible duplicate entries or gaming of the referral program.
If missing, impute with 0.
If above 20, investigate for possible duplicate entries or gaming of the referral program.
</t>
  </si>
  <si>
    <t>Must be an integer ≥ 0.
If missing, impute with 0.
If above 6, flag for review  error.</t>
  </si>
  <si>
    <t>Must be ≥ 0.
If below 1,000 or above 10,000, flag for review as it may be an outlier.
If missing, impute with the median (4,500).</t>
  </si>
  <si>
    <t>Must be ≥ 0.
If below 15 or above 120, flag for review as it may indicate pricing errors.
If missing, impute with the median (70.5).</t>
  </si>
  <si>
    <t>Must be ≥ 0.
If missing, impute using the median (23.34).
If excessively high (e.g., &gt; 3x standard deviation), review for possible anomalies.</t>
  </si>
  <si>
    <t>If missing, set to “No” — assume no dependents unless verified, since dependents usually indicate family plans that can lower churn risk.
If inconsistent formats (e.g., “Y”, “Yes”, “YES”), standardize to “Yes” or “No”</t>
  </si>
  <si>
    <t>Standardize values to match valid marketing offers (e.g., Offer A–E, No Offer).
If missing, assign “No Offer”</t>
  </si>
  <si>
    <t>If missing, do not run the model — referral status is a strong loyalty indicator in telecom. Follow up with data collection.
If “Unknown,” categorize as “Has not referred” — conservative approach to avoid inflating loyalty signals.</t>
  </si>
  <si>
    <t>If missing, impute with “No”</t>
  </si>
  <si>
    <t xml:space="preserve">Ensure values are numeric between 1 and 5. If record is missing, do not run model and follow up with data collection team
If missing, impute with median.
Categorize:
Low (1–2): At-risk.
Medium (3): Monitor.
High (4–5): Loyal.
</t>
  </si>
  <si>
    <r>
      <t xml:space="preserve">If missing, impute to </t>
    </r>
    <r>
      <rPr>
        <b/>
        <sz val="11"/>
        <color theme="1"/>
        <rFont val="Aptos Narrow"/>
        <family val="2"/>
        <scheme val="minor"/>
      </rPr>
      <t>“No”</t>
    </r>
    <r>
      <rPr>
        <sz val="11"/>
        <color theme="1"/>
        <rFont val="Aptos Narrow"/>
        <family val="2"/>
        <scheme val="minor"/>
      </rPr>
      <t xml:space="preserve"> — assumes customer only uses traditional phone service unless proven otherwise.</t>
    </r>
  </si>
  <si>
    <r>
      <t xml:space="preserve">if missing, categorize as </t>
    </r>
    <r>
      <rPr>
        <b/>
        <sz val="11"/>
        <color theme="1"/>
        <rFont val="Aptos Narrow"/>
        <family val="2"/>
        <scheme val="minor"/>
      </rPr>
      <t>“Unknown”</t>
    </r>
    <r>
      <rPr>
        <sz val="11"/>
        <color theme="1"/>
        <rFont val="Aptos Narrow"/>
        <family val="2"/>
        <scheme val="minor"/>
      </rPr>
      <t xml:space="preserve"> — because internet type drives churn risk and average revenue. Or drop from model</t>
    </r>
  </si>
  <si>
    <r>
      <t xml:space="preserve">If missing, impute to </t>
    </r>
    <r>
      <rPr>
        <b/>
        <sz val="11"/>
        <color theme="1"/>
        <rFont val="Aptos Narrow"/>
        <family val="2"/>
        <scheme val="minor"/>
      </rPr>
      <t>“No”</t>
    </r>
    <r>
      <rPr>
        <sz val="11"/>
        <color theme="1"/>
        <rFont val="Aptos Narrow"/>
        <family val="2"/>
        <scheme val="minor"/>
      </rPr>
      <t xml:space="preserve"> — conservative assumption since absence of upsell services is common</t>
    </r>
  </si>
  <si>
    <r>
      <t xml:space="preserve">If missing, impute to </t>
    </r>
    <r>
      <rPr>
        <b/>
        <sz val="11"/>
        <color theme="1"/>
        <rFont val="Aptos Narrow"/>
        <family val="2"/>
        <scheme val="minor"/>
      </rPr>
      <t>“No”</t>
    </r>
    <r>
      <rPr>
        <sz val="11"/>
        <color theme="1"/>
        <rFont val="Aptos Narrow"/>
        <family val="2"/>
        <scheme val="minor"/>
      </rPr>
      <t xml:space="preserve"> — streaming services often require explicit subscription and are less common among churn-prone customers.</t>
    </r>
  </si>
  <si>
    <r>
      <t xml:space="preserve">If missing, impute to </t>
    </r>
    <r>
      <rPr>
        <b/>
        <sz val="11"/>
        <color theme="1"/>
        <rFont val="Aptos Narrow"/>
        <family val="2"/>
        <scheme val="minor"/>
      </rPr>
      <t>“No”</t>
    </r>
    <r>
      <rPr>
        <sz val="11"/>
        <color theme="1"/>
        <rFont val="Aptos Narrow"/>
        <family val="2"/>
        <scheme val="minor"/>
      </rPr>
      <t xml:space="preserve"> — limits overestimating retention benefits of unlimited plans.</t>
    </r>
  </si>
  <si>
    <r>
      <t xml:space="preserve">If missing, impute to </t>
    </r>
    <r>
      <rPr>
        <b/>
        <sz val="11"/>
        <color theme="1"/>
        <rFont val="Aptos Narrow"/>
        <family val="2"/>
        <scheme val="minor"/>
      </rPr>
      <t>“Month-to-Month”</t>
    </r>
    <r>
      <rPr>
        <sz val="11"/>
        <color theme="1"/>
        <rFont val="Aptos Narrow"/>
        <family val="2"/>
        <scheme val="minor"/>
      </rPr>
      <t xml:space="preserve"> — default assumption since it’s the most common and highest churn category</t>
    </r>
  </si>
  <si>
    <r>
      <t xml:space="preserve">If missing, impute to </t>
    </r>
    <r>
      <rPr>
        <b/>
        <sz val="11"/>
        <color theme="1"/>
        <rFont val="Aptos Narrow"/>
        <family val="2"/>
        <scheme val="minor"/>
      </rPr>
      <t>“No”</t>
    </r>
  </si>
  <si>
    <r>
      <t xml:space="preserve">If missing, impute with </t>
    </r>
    <r>
      <rPr>
        <b/>
        <sz val="11"/>
        <color theme="1"/>
        <rFont val="Aptos Narrow"/>
        <family val="2"/>
        <scheme val="minor"/>
      </rPr>
      <t>most common payment method in same contract type</t>
    </r>
    <r>
      <rPr>
        <sz val="11"/>
        <color theme="1"/>
        <rFont val="Aptos Narrow"/>
        <family val="2"/>
        <scheme val="minor"/>
      </rPr>
      <t xml:space="preserve"> — payment preferences often correlate with contract length</t>
    </r>
  </si>
  <si>
    <r>
      <t xml:space="preserve">Standardize to valid regional categories (e.g., </t>
    </r>
    <r>
      <rPr>
        <b/>
        <sz val="11"/>
        <color theme="1"/>
        <rFont val="Aptos Narrow"/>
        <family val="2"/>
        <scheme val="minor"/>
      </rPr>
      <t>North, South, East, West California</t>
    </r>
    <r>
      <rPr>
        <sz val="11"/>
        <color theme="1"/>
        <rFont val="Aptos Narrow"/>
        <family val="2"/>
        <scheme val="minor"/>
      </rPr>
      <t>).</t>
    </r>
  </si>
  <si>
    <r>
      <t xml:space="preserve">If missing, categorize as </t>
    </r>
    <r>
      <rPr>
        <b/>
        <sz val="11"/>
        <color theme="1"/>
        <rFont val="Aptos Narrow"/>
        <family val="2"/>
        <scheme val="minor"/>
      </rPr>
      <t>“Unknown Region”</t>
    </r>
    <r>
      <rPr>
        <sz val="11"/>
        <color theme="1"/>
        <rFont val="Aptos Narrow"/>
        <family val="2"/>
        <scheme val="minor"/>
      </rPr>
      <t xml:space="preserve"> — necessary for geographic segmentation analysis</t>
    </r>
  </si>
  <si>
    <r>
      <t xml:space="preserve">If missing, default to </t>
    </r>
    <r>
      <rPr>
        <b/>
        <sz val="11"/>
        <color theme="1"/>
        <rFont val="Aptos Narrow"/>
        <family val="2"/>
        <scheme val="minor"/>
      </rPr>
      <t>“no”</t>
    </r>
    <r>
      <rPr>
        <sz val="11"/>
        <color theme="1"/>
        <rFont val="Aptos Narrow"/>
        <family val="2"/>
        <scheme val="minor"/>
      </rPr>
      <t xml:space="preserve"> — conservative assumption for churn modeling since single households often have distinct churn patterns.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</si>
</sst>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44" formatCode="_(&quot;$&quot;* #,##0.00_);_(&quot;$&quot;* \(#,##0.00\);_(&quot;$&quot;* &quot;-&quot;??_);_(@_)"/>
    <numFmt numFmtId="164" formatCode="_-* #,##0.00_-;\-* #,##0.00_-;_-* &quot;-&quot;??_-;_-@_-"/>
    <numFmt numFmtId="165" formatCode="0.0000"/>
  </numFmts>
  <fonts count="15" x14ac:knownFonts="1">
    <font>
      <sz val="11"/>
      <color theme="1"/>
      <name val="Aptos Narrow"/>
      <family val="2"/>
      <scheme val="minor"/>
    </font>
    <font>
      <sz val="11"/>
      <color theme="1"/>
      <name val="Aptos Narrow"/>
      <family val="2"/>
      <scheme val="minor"/>
    </font>
    <font>
      <b/>
      <sz val="11"/>
      <color theme="1"/>
      <name val="Aptos Narrow"/>
      <family val="2"/>
      <scheme val="minor"/>
    </font>
    <font>
      <b/>
      <sz val="12"/>
      <color theme="1"/>
      <name val="Aptos Narrow"/>
      <family val="2"/>
      <scheme val="minor"/>
    </font>
    <font>
      <i/>
      <sz val="11"/>
      <color theme="1"/>
      <name val="Aptos Narrow"/>
      <family val="2"/>
      <scheme val="minor"/>
    </font>
    <font>
      <sz val="10"/>
      <color theme="1"/>
      <name val="Arial Unicode MS"/>
      <family val="2"/>
    </font>
    <font>
      <sz val="11"/>
      <color theme="1"/>
      <name val="Aptos Narrow"/>
      <family val="2"/>
    </font>
    <font>
      <sz val="8"/>
      <name val="Aptos Narrow"/>
      <family val="2"/>
      <scheme val="minor"/>
    </font>
    <font>
      <u/>
      <sz val="11"/>
      <color theme="1"/>
      <name val="Aptos Narrow"/>
      <family val="2"/>
      <scheme val="minor"/>
    </font>
    <font>
      <b/>
      <sz val="11"/>
      <color rgb="FF000000"/>
      <name val="Aptos Narrow"/>
      <family val="2"/>
      <scheme val="minor"/>
    </font>
    <font>
      <sz val="11"/>
      <color rgb="FF000000"/>
      <name val="Aptos Narrow"/>
      <family val="2"/>
      <scheme val="minor"/>
    </font>
    <font>
      <u/>
      <sz val="11"/>
      <color rgb="FF000000"/>
      <name val="Aptos Narrow"/>
      <family val="2"/>
      <scheme val="minor"/>
    </font>
    <font>
      <b/>
      <sz val="11"/>
      <color theme="1"/>
      <name val="Aptos Narrow"/>
      <scheme val="minor"/>
    </font>
    <font>
      <b/>
      <sz val="11"/>
      <color rgb="FF000000"/>
      <name val="Aptos Narrow"/>
      <scheme val="minor"/>
    </font>
    <font>
      <sz val="10"/>
      <color rgb="FF000000"/>
      <name val="Arial Unicode MS"/>
      <family val="2"/>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diagonal/>
    </border>
  </borders>
  <cellStyleXfs count="4">
    <xf numFmtId="0" fontId="0" fillId="0" borderId="0"/>
    <xf numFmtId="9" fontId="1" fillId="0" borderId="0" applyFont="0" applyFill="0" applyBorder="0" applyAlignment="0" applyProtection="0"/>
    <xf numFmtId="164" fontId="1" fillId="0" borderId="0" applyFont="0" applyFill="0" applyBorder="0" applyAlignment="0" applyProtection="0"/>
    <xf numFmtId="44" fontId="1" fillId="0" borderId="0" applyFont="0" applyFill="0" applyBorder="0" applyAlignment="0" applyProtection="0"/>
  </cellStyleXfs>
  <cellXfs count="76">
    <xf numFmtId="0" fontId="0" fillId="0" borderId="0" xfId="0"/>
    <xf numFmtId="0" fontId="2" fillId="0" borderId="0" xfId="0" applyFont="1"/>
    <xf numFmtId="0" fontId="2" fillId="0" borderId="0" xfId="0" applyFont="1" applyAlignment="1">
      <alignment horizontal="center"/>
    </xf>
    <xf numFmtId="0" fontId="0" fillId="0" borderId="0" xfId="0" applyAlignment="1">
      <alignment horizontal="left" indent="1"/>
    </xf>
    <xf numFmtId="9" fontId="0" fillId="0" borderId="0" xfId="1" applyFont="1"/>
    <xf numFmtId="9" fontId="0" fillId="0" borderId="1" xfId="1" applyFont="1" applyBorder="1"/>
    <xf numFmtId="0" fontId="4" fillId="0" borderId="0" xfId="0" applyFont="1" applyAlignment="1">
      <alignment horizontal="left" indent="2"/>
    </xf>
    <xf numFmtId="0" fontId="2" fillId="0" borderId="0" xfId="0" applyFont="1" applyAlignment="1">
      <alignment horizontal="left"/>
    </xf>
    <xf numFmtId="0" fontId="0" fillId="0" borderId="1" xfId="0" applyBorder="1" applyAlignment="1">
      <alignment horizontal="center" vertical="center" wrapText="1"/>
    </xf>
    <xf numFmtId="0" fontId="5" fillId="0" borderId="0" xfId="0" applyFont="1" applyAlignment="1">
      <alignment vertical="center"/>
    </xf>
    <xf numFmtId="0" fontId="0" fillId="0" borderId="1" xfId="0" applyBorder="1" applyAlignment="1">
      <alignment horizontal="center"/>
    </xf>
    <xf numFmtId="0" fontId="0" fillId="0" borderId="0" xfId="0" applyAlignment="1">
      <alignment vertical="center" wrapText="1"/>
    </xf>
    <xf numFmtId="0" fontId="0" fillId="0" borderId="0" xfId="0" applyAlignment="1">
      <alignment horizontal="center" vertical="center"/>
    </xf>
    <xf numFmtId="0" fontId="0" fillId="0" borderId="1" xfId="0" applyBorder="1" applyAlignment="1">
      <alignment horizontal="center" vertical="center"/>
    </xf>
    <xf numFmtId="0" fontId="0" fillId="0" borderId="0" xfId="0" applyAlignment="1">
      <alignment vertical="center"/>
    </xf>
    <xf numFmtId="9" fontId="0" fillId="0" borderId="0" xfId="1" applyFont="1" applyBorder="1"/>
    <xf numFmtId="0" fontId="4" fillId="0" borderId="0" xfId="0" applyFont="1" applyAlignment="1">
      <alignment horizontal="left" indent="1"/>
    </xf>
    <xf numFmtId="0" fontId="0" fillId="0" borderId="1" xfId="0" applyBorder="1"/>
    <xf numFmtId="0" fontId="2" fillId="0" borderId="1" xfId="0" applyFont="1" applyBorder="1" applyAlignment="1">
      <alignment horizontal="center" vertical="center" wrapText="1"/>
    </xf>
    <xf numFmtId="0" fontId="8" fillId="0" borderId="1" xfId="0" applyFont="1" applyBorder="1"/>
    <xf numFmtId="0" fontId="0" fillId="0" borderId="0" xfId="0" applyAlignment="1">
      <alignment horizontal="center"/>
    </xf>
    <xf numFmtId="164" fontId="0" fillId="0" borderId="0" xfId="2" applyFont="1"/>
    <xf numFmtId="0" fontId="0" fillId="0" borderId="0" xfId="2" applyNumberFormat="1" applyFont="1"/>
    <xf numFmtId="165" fontId="0" fillId="0" borderId="0" xfId="2" applyNumberFormat="1" applyFont="1"/>
    <xf numFmtId="165" fontId="0" fillId="0" borderId="1" xfId="2" applyNumberFormat="1" applyFont="1" applyBorder="1"/>
    <xf numFmtId="16" fontId="0" fillId="0" borderId="0" xfId="2" quotePrefix="1" applyNumberFormat="1" applyFont="1" applyAlignment="1">
      <alignment horizontal="center"/>
    </xf>
    <xf numFmtId="0" fontId="0" fillId="0" borderId="0" xfId="2" quotePrefix="1" applyNumberFormat="1" applyFont="1" applyAlignment="1">
      <alignment horizontal="center"/>
    </xf>
    <xf numFmtId="0" fontId="0" fillId="0" borderId="0" xfId="0" applyAlignment="1">
      <alignment horizontal="center" vertical="center" wrapText="1"/>
    </xf>
    <xf numFmtId="0" fontId="0" fillId="0" borderId="0" xfId="2" applyNumberFormat="1" applyFont="1" applyAlignment="1">
      <alignment horizontal="center"/>
    </xf>
    <xf numFmtId="165" fontId="0" fillId="0" borderId="0" xfId="2" applyNumberFormat="1" applyFont="1" applyFill="1"/>
    <xf numFmtId="0" fontId="2" fillId="0" borderId="1" xfId="0" applyFont="1" applyBorder="1" applyAlignment="1">
      <alignment horizontal="center"/>
    </xf>
    <xf numFmtId="0" fontId="0" fillId="0" borderId="2" xfId="0" applyBorder="1" applyAlignment="1">
      <alignment horizontal="center"/>
    </xf>
    <xf numFmtId="0" fontId="0" fillId="0" borderId="0" xfId="0" applyAlignment="1">
      <alignment horizontal="center" wrapText="1"/>
    </xf>
    <xf numFmtId="9" fontId="5" fillId="0" borderId="0" xfId="1" applyFont="1" applyAlignment="1">
      <alignment vertical="center"/>
    </xf>
    <xf numFmtId="9" fontId="5" fillId="0" borderId="1" xfId="1" applyFont="1" applyBorder="1" applyAlignment="1">
      <alignment vertical="center"/>
    </xf>
    <xf numFmtId="0" fontId="3" fillId="0" borderId="0" xfId="0" applyFont="1" applyAlignment="1">
      <alignment horizontal="center"/>
    </xf>
    <xf numFmtId="0" fontId="0" fillId="0" borderId="0" xfId="0" applyAlignment="1">
      <alignment horizontal="center" vertical="center" wrapText="1"/>
    </xf>
    <xf numFmtId="0" fontId="0" fillId="0" borderId="0" xfId="0" applyAlignment="1">
      <alignment horizontal="center" wrapText="1"/>
    </xf>
    <xf numFmtId="0" fontId="3" fillId="0" borderId="0" xfId="0" applyFont="1" applyAlignment="1">
      <alignment horizontal="center"/>
    </xf>
    <xf numFmtId="0" fontId="2" fillId="0" borderId="1" xfId="0" applyFont="1" applyBorder="1" applyAlignment="1">
      <alignment horizontal="center"/>
    </xf>
    <xf numFmtId="0" fontId="0" fillId="0" borderId="2" xfId="0" applyBorder="1" applyAlignment="1">
      <alignment horizontal="center"/>
    </xf>
    <xf numFmtId="0" fontId="0" fillId="0" borderId="0" xfId="0" applyAlignment="1">
      <alignment horizontal="left" wrapText="1"/>
    </xf>
    <xf numFmtId="10" fontId="0" fillId="0" borderId="0" xfId="0" applyNumberFormat="1"/>
    <xf numFmtId="0" fontId="0" fillId="0" borderId="0" xfId="0" applyBorder="1"/>
    <xf numFmtId="0" fontId="0" fillId="0" borderId="0" xfId="0" applyFont="1" applyBorder="1"/>
    <xf numFmtId="0" fontId="9" fillId="0" borderId="0" xfId="0" applyFont="1"/>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0" fillId="0" borderId="0" xfId="0" applyFont="1"/>
    <xf numFmtId="0" fontId="10" fillId="0" borderId="1" xfId="0" applyFont="1" applyBorder="1"/>
    <xf numFmtId="0" fontId="11" fillId="0" borderId="1" xfId="0" applyFont="1" applyBorder="1"/>
    <xf numFmtId="0" fontId="10" fillId="0" borderId="0" xfId="0" applyFont="1" applyBorder="1"/>
    <xf numFmtId="0" fontId="12" fillId="0" borderId="0" xfId="0" applyFont="1"/>
    <xf numFmtId="9" fontId="10" fillId="0" borderId="0" xfId="0" applyNumberFormat="1" applyFont="1"/>
    <xf numFmtId="0" fontId="12" fillId="0" borderId="1" xfId="0" applyFont="1" applyBorder="1" applyAlignment="1">
      <alignment horizontal="center"/>
    </xf>
    <xf numFmtId="44" fontId="0" fillId="0" borderId="0" xfId="3" applyFont="1" applyAlignment="1">
      <alignment horizontal="center"/>
    </xf>
    <xf numFmtId="16" fontId="0" fillId="0" borderId="0" xfId="3" applyNumberFormat="1" applyFont="1" applyAlignment="1">
      <alignment horizontal="center"/>
    </xf>
    <xf numFmtId="6" fontId="0" fillId="0" borderId="0" xfId="3" applyNumberFormat="1" applyFont="1" applyAlignment="1">
      <alignment horizontal="center"/>
    </xf>
    <xf numFmtId="44" fontId="0" fillId="0" borderId="0" xfId="3" applyNumberFormat="1" applyFont="1" applyAlignment="1">
      <alignment horizontal="center"/>
    </xf>
    <xf numFmtId="0" fontId="0" fillId="0" borderId="0" xfId="0" applyBorder="1" applyAlignment="1">
      <alignment horizontal="center"/>
    </xf>
    <xf numFmtId="165" fontId="0" fillId="0" borderId="0" xfId="2" applyNumberFormat="1" applyFont="1" applyBorder="1"/>
    <xf numFmtId="165" fontId="0" fillId="0" borderId="0" xfId="2" applyNumberFormat="1" applyFont="1" applyFill="1" applyBorder="1"/>
    <xf numFmtId="0" fontId="13" fillId="0" borderId="0" xfId="0" applyFont="1"/>
    <xf numFmtId="0" fontId="13" fillId="0" borderId="1" xfId="0" applyFont="1" applyBorder="1" applyAlignment="1">
      <alignment horizontal="center"/>
    </xf>
    <xf numFmtId="0" fontId="10" fillId="0" borderId="1" xfId="0" applyFont="1" applyBorder="1" applyAlignment="1">
      <alignment horizontal="center"/>
    </xf>
    <xf numFmtId="0" fontId="14" fillId="0" borderId="0" xfId="0" applyFont="1" applyAlignment="1">
      <alignment vertical="center"/>
    </xf>
    <xf numFmtId="165" fontId="10" fillId="0" borderId="0" xfId="0" applyNumberFormat="1" applyFont="1"/>
    <xf numFmtId="165" fontId="10" fillId="0" borderId="1" xfId="0" applyNumberFormat="1" applyFont="1" applyBorder="1"/>
    <xf numFmtId="9" fontId="10" fillId="0" borderId="1" xfId="0" applyNumberFormat="1" applyFont="1" applyBorder="1"/>
    <xf numFmtId="164" fontId="10" fillId="0" borderId="0" xfId="0" applyNumberFormat="1" applyFont="1"/>
    <xf numFmtId="1" fontId="0" fillId="0" borderId="0" xfId="3" applyNumberFormat="1" applyFont="1" applyAlignment="1">
      <alignment horizontal="center"/>
    </xf>
    <xf numFmtId="1" fontId="0" fillId="0" borderId="0" xfId="0" applyNumberFormat="1"/>
    <xf numFmtId="49" fontId="10" fillId="0" borderId="0" xfId="0" applyNumberFormat="1" applyFont="1" applyAlignment="1">
      <alignment horizontal="center"/>
    </xf>
    <xf numFmtId="0" fontId="12" fillId="0" borderId="0" xfId="0" applyFont="1" applyAlignment="1">
      <alignment vertical="center"/>
    </xf>
    <xf numFmtId="49" fontId="0" fillId="0" borderId="0" xfId="0" applyNumberFormat="1"/>
    <xf numFmtId="0" fontId="0" fillId="0" borderId="0" xfId="0" applyAlignment="1">
      <alignment wrapText="1"/>
    </xf>
  </cellXfs>
  <cellStyles count="4">
    <cellStyle name="Comma" xfId="2" builtinId="3"/>
    <cellStyle name="Currency" xfId="3" builtinId="4"/>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1B37E-170D-4E2D-800A-770B207DB4DE}">
  <dimension ref="B2:H8"/>
  <sheetViews>
    <sheetView tabSelected="1" workbookViewId="0">
      <selection activeCell="C11" sqref="B11:C11"/>
    </sheetView>
  </sheetViews>
  <sheetFormatPr baseColWidth="10" defaultColWidth="8.83203125" defaultRowHeight="15" x14ac:dyDescent="0.2"/>
  <sheetData>
    <row r="2" spans="2:8" ht="48" x14ac:dyDescent="0.2">
      <c r="B2" s="18" t="s">
        <v>25</v>
      </c>
      <c r="C2" s="13" t="s">
        <v>19</v>
      </c>
      <c r="D2" s="13" t="s">
        <v>20</v>
      </c>
      <c r="E2" s="8" t="s">
        <v>21</v>
      </c>
      <c r="F2" s="13" t="s">
        <v>22</v>
      </c>
      <c r="G2" s="13" t="s">
        <v>23</v>
      </c>
      <c r="H2" s="12"/>
    </row>
    <row r="3" spans="2:8" ht="16" x14ac:dyDescent="0.2">
      <c r="B3" t="s">
        <v>17</v>
      </c>
      <c r="C3">
        <v>561</v>
      </c>
      <c r="D3" s="9"/>
    </row>
    <row r="4" spans="2:8" ht="16" x14ac:dyDescent="0.2">
      <c r="B4" t="s">
        <v>18</v>
      </c>
      <c r="C4">
        <v>1552</v>
      </c>
      <c r="D4" s="9"/>
      <c r="E4" t="str">
        <f>IF(ISBLANK(D4),"",C4-D4)</f>
        <v/>
      </c>
      <c r="F4" t="str">
        <f>IF(ISBLANK(D4),"",E4^2)</f>
        <v/>
      </c>
      <c r="G4" t="str">
        <f>IF(ISBLANK(D4),"",F4/D4)</f>
        <v/>
      </c>
    </row>
    <row r="5" spans="2:8" x14ac:dyDescent="0.2">
      <c r="B5" t="s">
        <v>10</v>
      </c>
      <c r="C5">
        <f>C3+C4</f>
        <v>2113</v>
      </c>
      <c r="G5" t="str">
        <f>IF(ISBLANK(D3),"",G3+G4)</f>
        <v/>
      </c>
      <c r="H5" t="s">
        <v>24</v>
      </c>
    </row>
    <row r="6" spans="2:8" x14ac:dyDescent="0.2">
      <c r="G6">
        <v>3.8410000000000002</v>
      </c>
      <c r="H6" t="s">
        <v>36</v>
      </c>
    </row>
    <row r="7" spans="2:8" x14ac:dyDescent="0.2">
      <c r="G7">
        <v>5.024</v>
      </c>
      <c r="H7" t="s">
        <v>37</v>
      </c>
    </row>
    <row r="8" spans="2:8" x14ac:dyDescent="0.2">
      <c r="G8">
        <v>6.6349999999999998</v>
      </c>
      <c r="H8" t="s">
        <v>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C11FC-19E3-494A-8332-128F5014BCA9}">
  <dimension ref="A1:AB123"/>
  <sheetViews>
    <sheetView topLeftCell="I1" zoomScale="89" workbookViewId="0">
      <selection activeCell="P14" sqref="P14"/>
    </sheetView>
  </sheetViews>
  <sheetFormatPr baseColWidth="10" defaultColWidth="8.83203125" defaultRowHeight="15" x14ac:dyDescent="0.2"/>
  <cols>
    <col min="1" max="1" width="8.83203125" style="74"/>
    <col min="2" max="2" width="31.83203125" customWidth="1"/>
    <col min="3" max="3" width="16.6640625" customWidth="1"/>
    <col min="4" max="4" width="9" customWidth="1"/>
    <col min="6" max="6" width="11" bestFit="1" customWidth="1"/>
    <col min="7" max="7" width="10.83203125" customWidth="1"/>
    <col min="8" max="8" width="11.1640625" customWidth="1"/>
    <col min="9" max="9" width="63.6640625" customWidth="1"/>
    <col min="10" max="10" width="22.33203125" customWidth="1"/>
    <col min="14" max="14" width="28.6640625" bestFit="1" customWidth="1"/>
    <col min="15" max="15" width="18.5" style="4" customWidth="1"/>
    <col min="16" max="16" width="82.5" customWidth="1"/>
    <col min="25" max="28" width="27" customWidth="1"/>
  </cols>
  <sheetData>
    <row r="1" spans="1:28" x14ac:dyDescent="0.2">
      <c r="B1" t="s">
        <v>0</v>
      </c>
      <c r="K1" s="2"/>
      <c r="L1" s="2"/>
    </row>
    <row r="3" spans="1:28" ht="16" x14ac:dyDescent="0.2">
      <c r="B3" s="38" t="s">
        <v>2</v>
      </c>
      <c r="C3" s="38"/>
      <c r="D3" s="38"/>
      <c r="E3" s="38"/>
      <c r="F3" s="38"/>
      <c r="G3" s="38"/>
      <c r="H3" s="38"/>
      <c r="I3" s="38"/>
      <c r="J3" s="35"/>
      <c r="N3" s="30" t="s">
        <v>8</v>
      </c>
      <c r="O3" s="30"/>
      <c r="Q3" s="30"/>
      <c r="T3" s="14"/>
      <c r="Y3" s="39"/>
      <c r="Z3" s="39"/>
      <c r="AA3" s="39"/>
      <c r="AB3" s="39"/>
    </row>
    <row r="4" spans="1:28" x14ac:dyDescent="0.2">
      <c r="B4" s="14" t="s">
        <v>1</v>
      </c>
      <c r="C4" s="14" t="s">
        <v>3</v>
      </c>
      <c r="D4" s="14" t="s">
        <v>4</v>
      </c>
      <c r="E4" s="14" t="s">
        <v>5</v>
      </c>
      <c r="F4" s="14" t="s">
        <v>6</v>
      </c>
      <c r="G4" s="14" t="s">
        <v>12</v>
      </c>
      <c r="H4" s="14" t="s">
        <v>13</v>
      </c>
      <c r="I4" s="14" t="s">
        <v>7</v>
      </c>
      <c r="J4" s="14"/>
      <c r="L4" s="2"/>
      <c r="M4" s="14" t="s">
        <v>56</v>
      </c>
      <c r="N4" s="1" t="s">
        <v>54</v>
      </c>
      <c r="O4" s="4" t="s">
        <v>9</v>
      </c>
      <c r="P4" t="s">
        <v>7</v>
      </c>
      <c r="Q4" s="31"/>
      <c r="T4" s="14"/>
      <c r="Y4" s="1"/>
      <c r="Z4" s="4"/>
      <c r="AA4" s="40"/>
      <c r="AB4" s="40"/>
    </row>
    <row r="5" spans="1:28" ht="208" x14ac:dyDescent="0.2">
      <c r="A5" s="74">
        <v>1</v>
      </c>
      <c r="B5" s="14" t="s">
        <v>11</v>
      </c>
      <c r="C5" s="14">
        <v>46.48</v>
      </c>
      <c r="D5" s="14">
        <v>46</v>
      </c>
      <c r="E5" s="14">
        <v>37</v>
      </c>
      <c r="F5" s="14">
        <v>16.600000000000001</v>
      </c>
      <c r="G5" s="14">
        <v>19</v>
      </c>
      <c r="H5" s="14">
        <v>80</v>
      </c>
      <c r="I5" s="11" t="s">
        <v>231</v>
      </c>
      <c r="J5" s="11"/>
      <c r="N5" s="3">
        <v>1</v>
      </c>
      <c r="O5" s="42">
        <v>0.12870000000000001</v>
      </c>
      <c r="P5" s="75" t="s">
        <v>243</v>
      </c>
      <c r="Q5" s="27"/>
      <c r="T5" s="14"/>
      <c r="Y5" s="3"/>
      <c r="Z5" s="42"/>
      <c r="AA5" s="36"/>
      <c r="AB5" s="36"/>
    </row>
    <row r="6" spans="1:28" ht="48" x14ac:dyDescent="0.2">
      <c r="A6" s="74">
        <v>2</v>
      </c>
      <c r="B6" s="52" t="s">
        <v>131</v>
      </c>
      <c r="C6" s="14">
        <v>752.82</v>
      </c>
      <c r="D6" s="14">
        <v>412</v>
      </c>
      <c r="E6" s="14">
        <v>124</v>
      </c>
      <c r="F6" s="14">
        <v>842.4</v>
      </c>
      <c r="G6" s="14">
        <v>0</v>
      </c>
      <c r="H6" s="14">
        <v>3564</v>
      </c>
      <c r="I6" s="11" t="s">
        <v>48</v>
      </c>
      <c r="J6" s="11"/>
      <c r="N6" s="3">
        <v>2</v>
      </c>
      <c r="O6" s="42">
        <v>7.5248460000000003E-2</v>
      </c>
      <c r="Q6" s="27"/>
      <c r="T6" s="14"/>
      <c r="Y6" s="3"/>
      <c r="Z6" s="42"/>
      <c r="AA6" s="36"/>
      <c r="AB6" s="36"/>
    </row>
    <row r="7" spans="1:28" ht="48" x14ac:dyDescent="0.2">
      <c r="A7" s="74" t="s">
        <v>219</v>
      </c>
      <c r="B7" s="73" t="s">
        <v>142</v>
      </c>
      <c r="C7" s="14">
        <v>23064.68</v>
      </c>
      <c r="D7" s="14">
        <v>19050</v>
      </c>
      <c r="E7" s="14">
        <v>42239</v>
      </c>
      <c r="F7" s="14">
        <v>21472.5</v>
      </c>
      <c r="G7" s="14">
        <v>11</v>
      </c>
      <c r="H7" s="14">
        <v>105285</v>
      </c>
      <c r="I7" s="11" t="s">
        <v>49</v>
      </c>
      <c r="J7" s="11"/>
      <c r="N7" s="3">
        <v>3</v>
      </c>
      <c r="O7" s="15">
        <v>0.3866</v>
      </c>
      <c r="Q7" s="27"/>
      <c r="T7" s="14"/>
      <c r="Y7" s="3"/>
      <c r="Z7" s="15"/>
      <c r="AA7" s="36"/>
      <c r="AB7" s="36"/>
    </row>
    <row r="8" spans="1:28" ht="80" x14ac:dyDescent="0.2">
      <c r="A8" s="74" t="s">
        <v>220</v>
      </c>
      <c r="B8" s="54" t="s">
        <v>154</v>
      </c>
      <c r="C8">
        <v>32.22</v>
      </c>
      <c r="D8">
        <v>29</v>
      </c>
      <c r="E8" s="14">
        <v>1</v>
      </c>
      <c r="F8">
        <v>24.39</v>
      </c>
      <c r="G8" s="14">
        <v>1</v>
      </c>
      <c r="H8" s="14">
        <v>72</v>
      </c>
      <c r="I8" s="75" t="s">
        <v>230</v>
      </c>
      <c r="J8" s="75"/>
      <c r="N8" s="3">
        <v>4</v>
      </c>
      <c r="O8" s="15">
        <v>0.25130000000000002</v>
      </c>
      <c r="Q8" s="27"/>
      <c r="Y8" s="3"/>
      <c r="Z8" s="15"/>
      <c r="AA8" s="36"/>
      <c r="AB8" s="36"/>
    </row>
    <row r="9" spans="1:28" ht="48" x14ac:dyDescent="0.2">
      <c r="A9" s="74" t="s">
        <v>221</v>
      </c>
      <c r="B9" s="73" t="s">
        <v>165</v>
      </c>
      <c r="C9" s="14">
        <v>23.21</v>
      </c>
      <c r="D9" s="14">
        <v>23.34</v>
      </c>
      <c r="E9" s="14">
        <v>0</v>
      </c>
      <c r="F9" s="14">
        <v>15.56</v>
      </c>
      <c r="G9" s="11">
        <v>0</v>
      </c>
      <c r="H9" s="11">
        <v>50</v>
      </c>
      <c r="I9" s="11" t="s">
        <v>238</v>
      </c>
      <c r="J9" s="11"/>
      <c r="N9" s="3">
        <v>5</v>
      </c>
      <c r="O9" s="15">
        <v>0.158</v>
      </c>
      <c r="Q9" s="27"/>
      <c r="Y9" s="3"/>
      <c r="Z9" s="15"/>
      <c r="AA9" s="36"/>
      <c r="AB9" s="36"/>
    </row>
    <row r="10" spans="1:28" ht="48" x14ac:dyDescent="0.2">
      <c r="A10" s="74" t="s">
        <v>222</v>
      </c>
      <c r="B10" s="73" t="s">
        <v>176</v>
      </c>
      <c r="C10" s="14">
        <v>64.75</v>
      </c>
      <c r="D10" s="14">
        <v>70.5</v>
      </c>
      <c r="E10" s="14">
        <v>20.05</v>
      </c>
      <c r="F10" s="14">
        <v>29.94</v>
      </c>
      <c r="G10" s="11">
        <v>18.25</v>
      </c>
      <c r="H10" s="11">
        <v>118.65</v>
      </c>
      <c r="I10" s="11" t="s">
        <v>237</v>
      </c>
      <c r="J10" s="11"/>
      <c r="K10" s="3"/>
      <c r="N10" s="3"/>
      <c r="O10" s="15"/>
      <c r="Q10" s="27"/>
      <c r="Y10" s="3"/>
      <c r="Z10" s="15"/>
      <c r="AA10" s="36"/>
      <c r="AB10" s="36"/>
    </row>
    <row r="11" spans="1:28" ht="81" customHeight="1" x14ac:dyDescent="0.2">
      <c r="A11" s="74" t="s">
        <v>223</v>
      </c>
      <c r="B11" s="73" t="s">
        <v>187</v>
      </c>
      <c r="C11" s="14">
        <v>4405.8999999999996</v>
      </c>
      <c r="D11" s="14">
        <v>4500</v>
      </c>
      <c r="E11" s="14">
        <v>5527</v>
      </c>
      <c r="F11" s="14">
        <v>1165.56</v>
      </c>
      <c r="G11">
        <v>2004</v>
      </c>
      <c r="H11">
        <v>6500</v>
      </c>
      <c r="I11" s="75" t="s">
        <v>236</v>
      </c>
      <c r="J11" s="75"/>
      <c r="K11" s="3"/>
      <c r="N11" s="3"/>
      <c r="O11" s="15"/>
      <c r="Q11" s="27"/>
      <c r="Y11" s="3"/>
      <c r="Z11" s="15"/>
      <c r="AA11" s="36"/>
      <c r="AB11" s="36"/>
    </row>
    <row r="12" spans="1:28" x14ac:dyDescent="0.2">
      <c r="A12" s="74" t="s">
        <v>224</v>
      </c>
      <c r="B12" s="73" t="s">
        <v>198</v>
      </c>
      <c r="C12" s="14"/>
      <c r="D12" s="14"/>
      <c r="E12" s="14">
        <v>0.5</v>
      </c>
      <c r="F12" s="14"/>
      <c r="K12" s="6"/>
      <c r="N12" s="3"/>
      <c r="O12" s="15"/>
      <c r="Q12" s="27"/>
      <c r="Y12" s="3"/>
      <c r="Z12" s="15"/>
      <c r="AA12" s="36"/>
      <c r="AB12" s="36"/>
    </row>
    <row r="13" spans="1:28" ht="48" x14ac:dyDescent="0.2">
      <c r="A13" s="74" t="s">
        <v>225</v>
      </c>
      <c r="B13" s="73" t="s">
        <v>201</v>
      </c>
      <c r="C13" s="14">
        <v>0.45240000000000002</v>
      </c>
      <c r="D13" s="14">
        <v>0</v>
      </c>
      <c r="E13" s="14">
        <v>0</v>
      </c>
      <c r="F13" s="14">
        <v>0.92810000000000004</v>
      </c>
      <c r="G13">
        <v>0</v>
      </c>
      <c r="H13" s="14">
        <v>6</v>
      </c>
      <c r="I13" s="75" t="s">
        <v>235</v>
      </c>
      <c r="J13" s="75"/>
      <c r="N13" s="3"/>
      <c r="O13" s="15"/>
      <c r="Q13" s="27"/>
      <c r="Y13" s="3"/>
      <c r="Z13" s="15"/>
      <c r="AA13" s="36"/>
      <c r="AB13" s="36"/>
    </row>
    <row r="14" spans="1:28" ht="112" x14ac:dyDescent="0.2">
      <c r="A14" s="74" t="s">
        <v>226</v>
      </c>
      <c r="B14" s="73" t="s">
        <v>202</v>
      </c>
      <c r="C14" s="14">
        <v>1.986</v>
      </c>
      <c r="D14" s="14">
        <v>0</v>
      </c>
      <c r="E14" s="14">
        <v>0</v>
      </c>
      <c r="F14" s="14">
        <v>3.0609999999999999</v>
      </c>
      <c r="G14" s="9">
        <v>0</v>
      </c>
      <c r="H14">
        <v>11</v>
      </c>
      <c r="I14" s="75" t="s">
        <v>234</v>
      </c>
      <c r="J14" s="75"/>
      <c r="N14" s="3"/>
      <c r="O14" s="15"/>
      <c r="Q14" s="27"/>
      <c r="Y14" s="3"/>
      <c r="Z14" s="15"/>
      <c r="AA14" s="36"/>
      <c r="AB14" s="36"/>
    </row>
    <row r="15" spans="1:28" ht="32" x14ac:dyDescent="0.2">
      <c r="A15" s="74" t="s">
        <v>227</v>
      </c>
      <c r="B15" s="73" t="s">
        <v>217</v>
      </c>
      <c r="C15" s="14">
        <v>20.59</v>
      </c>
      <c r="D15" s="14">
        <v>17</v>
      </c>
      <c r="E15" s="14">
        <v>0</v>
      </c>
      <c r="F15" s="14">
        <v>20.56</v>
      </c>
      <c r="G15" s="9">
        <v>0</v>
      </c>
      <c r="H15" s="14">
        <v>85</v>
      </c>
      <c r="I15" s="75" t="s">
        <v>232</v>
      </c>
      <c r="J15" s="75"/>
      <c r="N15" s="3"/>
      <c r="O15" s="15"/>
      <c r="Q15" s="27"/>
      <c r="Y15" s="3"/>
      <c r="Z15" s="15"/>
      <c r="AA15" s="36"/>
      <c r="AB15" s="36"/>
    </row>
    <row r="16" spans="1:28" ht="32" x14ac:dyDescent="0.2">
      <c r="A16" s="74" t="s">
        <v>228</v>
      </c>
      <c r="B16" s="73" t="s">
        <v>218</v>
      </c>
      <c r="C16" s="14">
        <v>2.0219999999999998</v>
      </c>
      <c r="D16" s="14">
        <v>0</v>
      </c>
      <c r="E16" s="14">
        <v>0</v>
      </c>
      <c r="F16" s="14">
        <v>8.109</v>
      </c>
      <c r="G16" s="9">
        <v>0</v>
      </c>
      <c r="H16">
        <v>49.79</v>
      </c>
      <c r="I16" s="75" t="s">
        <v>233</v>
      </c>
      <c r="J16" s="75"/>
      <c r="K16" s="1"/>
      <c r="N16" s="3"/>
      <c r="O16" s="5"/>
      <c r="Q16" s="27"/>
      <c r="Y16" s="3"/>
      <c r="Z16" s="5"/>
      <c r="AA16" s="36"/>
      <c r="AB16" s="36"/>
    </row>
    <row r="17" spans="1:28" ht="16" x14ac:dyDescent="0.2">
      <c r="A17" s="74" t="s">
        <v>229</v>
      </c>
      <c r="B17" s="14"/>
      <c r="C17" s="14"/>
      <c r="D17" s="14"/>
      <c r="E17" s="14"/>
      <c r="F17" s="14"/>
      <c r="G17" s="9"/>
      <c r="K17" s="1"/>
      <c r="N17" s="6" t="s">
        <v>10</v>
      </c>
      <c r="O17" s="15">
        <f>SUM(O5:O16)</f>
        <v>0.99984846000000005</v>
      </c>
      <c r="P17" t="s">
        <v>254</v>
      </c>
      <c r="Q17" s="27"/>
      <c r="Y17" s="6"/>
      <c r="Z17" s="15"/>
      <c r="AA17" s="36"/>
      <c r="AB17" s="36"/>
    </row>
    <row r="18" spans="1:28" x14ac:dyDescent="0.2">
      <c r="B18" s="14"/>
      <c r="C18" s="14"/>
      <c r="D18" s="14"/>
      <c r="E18" s="14"/>
      <c r="F18" s="14"/>
      <c r="K18" s="1"/>
      <c r="M18" t="s">
        <v>61</v>
      </c>
      <c r="N18" s="7" t="s">
        <v>57</v>
      </c>
      <c r="O18" s="15"/>
      <c r="Q18" s="27"/>
      <c r="Y18" s="7"/>
      <c r="Z18" s="15"/>
      <c r="AA18" s="36"/>
      <c r="AB18" s="36"/>
    </row>
    <row r="19" spans="1:28" x14ac:dyDescent="0.2">
      <c r="B19" s="14"/>
      <c r="C19" s="14"/>
      <c r="D19" s="14"/>
      <c r="E19" s="14"/>
      <c r="F19" s="14"/>
      <c r="K19" s="1"/>
      <c r="N19" s="3" t="s">
        <v>58</v>
      </c>
      <c r="O19" s="4">
        <v>0.47510000000000002</v>
      </c>
      <c r="Q19" s="27"/>
      <c r="Y19" s="3"/>
      <c r="Z19" s="4"/>
      <c r="AA19" s="36"/>
      <c r="AB19" s="36"/>
    </row>
    <row r="20" spans="1:28" x14ac:dyDescent="0.2">
      <c r="B20" s="14"/>
      <c r="C20" s="14"/>
      <c r="D20" s="14"/>
      <c r="E20" s="14"/>
      <c r="F20" s="14"/>
      <c r="K20" s="1"/>
      <c r="N20" s="3" t="s">
        <v>59</v>
      </c>
      <c r="O20" s="4">
        <v>0.52480000000000004</v>
      </c>
      <c r="Q20" s="27"/>
      <c r="Y20" s="3"/>
      <c r="Z20" s="4"/>
      <c r="AA20" s="36"/>
      <c r="AB20" s="36"/>
    </row>
    <row r="21" spans="1:28" x14ac:dyDescent="0.2">
      <c r="B21" s="14"/>
      <c r="C21" s="14"/>
      <c r="D21" s="14"/>
      <c r="E21" s="14"/>
      <c r="F21" s="14"/>
      <c r="K21" s="1"/>
      <c r="N21" s="3"/>
      <c r="O21" s="5"/>
      <c r="Q21" s="27"/>
      <c r="Y21" s="3"/>
      <c r="Z21" s="5"/>
      <c r="AA21" s="36"/>
      <c r="AB21" s="36"/>
    </row>
    <row r="22" spans="1:28" x14ac:dyDescent="0.2">
      <c r="B22" s="14"/>
      <c r="C22" s="14"/>
      <c r="D22" s="14"/>
      <c r="E22" s="14"/>
      <c r="F22" s="14"/>
      <c r="K22" s="1"/>
      <c r="O22" s="4">
        <f>SUM(O19:O21)</f>
        <v>0.99990000000000001</v>
      </c>
      <c r="Q22" s="27"/>
      <c r="Z22" s="4"/>
      <c r="AA22" s="36"/>
      <c r="AB22" s="36"/>
    </row>
    <row r="23" spans="1:28" x14ac:dyDescent="0.2">
      <c r="B23" s="14"/>
      <c r="C23" s="14"/>
      <c r="D23" s="14"/>
      <c r="E23" s="14"/>
      <c r="F23" s="14"/>
      <c r="K23" s="1"/>
      <c r="M23" t="s">
        <v>62</v>
      </c>
      <c r="N23" s="1" t="s">
        <v>60</v>
      </c>
      <c r="P23" t="s">
        <v>239</v>
      </c>
      <c r="Q23" s="27"/>
      <c r="Y23" s="1"/>
      <c r="Z23" s="4"/>
      <c r="AA23" s="36"/>
      <c r="AB23" s="36"/>
    </row>
    <row r="24" spans="1:28" x14ac:dyDescent="0.2">
      <c r="B24" s="14"/>
      <c r="C24" s="14"/>
      <c r="D24" s="14"/>
      <c r="E24" s="14"/>
      <c r="F24" s="14"/>
      <c r="K24" s="1"/>
      <c r="N24" s="3" t="s">
        <v>58</v>
      </c>
      <c r="O24" s="4">
        <v>0.76900000000000002</v>
      </c>
      <c r="Q24" s="27"/>
      <c r="Y24" s="3"/>
      <c r="Z24" s="4"/>
      <c r="AA24" s="36"/>
      <c r="AB24" s="36"/>
    </row>
    <row r="25" spans="1:28" ht="14.5" customHeight="1" x14ac:dyDescent="0.2">
      <c r="B25" s="14"/>
      <c r="C25" s="14"/>
      <c r="D25" s="14"/>
      <c r="E25" s="14"/>
      <c r="F25" s="14"/>
      <c r="K25" s="1"/>
      <c r="N25" s="3" t="s">
        <v>15</v>
      </c>
      <c r="O25" s="34">
        <v>0.23</v>
      </c>
      <c r="Q25" s="27"/>
      <c r="Y25" s="3"/>
      <c r="Z25" s="4"/>
      <c r="AA25" s="36"/>
      <c r="AB25" s="36"/>
    </row>
    <row r="26" spans="1:28" ht="14.5" customHeight="1" x14ac:dyDescent="0.2">
      <c r="B26" s="14"/>
      <c r="C26" s="14"/>
      <c r="D26" s="14"/>
      <c r="E26" s="14"/>
      <c r="F26" s="14"/>
      <c r="K26" s="1"/>
      <c r="N26" s="3"/>
      <c r="Q26" s="27"/>
      <c r="Y26" s="3"/>
      <c r="Z26" s="4"/>
      <c r="AA26" s="36"/>
      <c r="AB26" s="36"/>
    </row>
    <row r="27" spans="1:28" x14ac:dyDescent="0.2">
      <c r="B27" s="14"/>
      <c r="C27" s="14"/>
      <c r="D27" s="14"/>
      <c r="E27" s="14"/>
      <c r="F27" s="14"/>
      <c r="K27" s="1"/>
      <c r="N27" s="3"/>
      <c r="O27" s="5"/>
      <c r="Q27" s="27"/>
      <c r="Y27" s="3"/>
      <c r="Z27" s="5"/>
      <c r="AA27" s="36"/>
      <c r="AB27" s="36"/>
    </row>
    <row r="28" spans="1:28" x14ac:dyDescent="0.2">
      <c r="B28" s="14"/>
      <c r="C28" s="14"/>
      <c r="D28" s="14"/>
      <c r="E28" s="14"/>
      <c r="F28" s="14"/>
      <c r="K28" s="1"/>
      <c r="N28" s="6" t="s">
        <v>10</v>
      </c>
      <c r="O28" s="4">
        <f>SUM(O24:O27)</f>
        <v>0.999</v>
      </c>
      <c r="Q28" s="27"/>
      <c r="Y28" s="6"/>
      <c r="Z28" s="4"/>
      <c r="AA28" s="36"/>
      <c r="AB28" s="36"/>
    </row>
    <row r="29" spans="1:28" x14ac:dyDescent="0.2">
      <c r="B29" s="14"/>
      <c r="C29" s="14"/>
      <c r="D29" s="14"/>
      <c r="E29" s="14"/>
      <c r="F29" s="14"/>
      <c r="M29" t="s">
        <v>64</v>
      </c>
      <c r="N29" s="1" t="s">
        <v>63</v>
      </c>
      <c r="P29" t="s">
        <v>241</v>
      </c>
      <c r="Q29" s="27"/>
      <c r="Y29" s="1"/>
      <c r="Z29" s="4"/>
      <c r="AA29" s="36"/>
      <c r="AB29" s="36"/>
    </row>
    <row r="30" spans="1:28" ht="16" x14ac:dyDescent="0.2">
      <c r="B30" s="14"/>
      <c r="C30" s="14"/>
      <c r="D30" s="14"/>
      <c r="E30" s="14"/>
      <c r="F30" s="14"/>
      <c r="I30" s="9"/>
      <c r="J30" s="9"/>
      <c r="N30" s="3" t="s">
        <v>15</v>
      </c>
      <c r="O30" s="4">
        <v>0.55400000000000005</v>
      </c>
      <c r="Q30" s="27"/>
      <c r="Y30" s="3"/>
      <c r="Z30" s="4"/>
      <c r="AA30" s="36"/>
      <c r="AB30" s="36"/>
    </row>
    <row r="31" spans="1:28" ht="16" x14ac:dyDescent="0.2">
      <c r="B31" s="14"/>
      <c r="C31" s="14"/>
      <c r="D31" s="14"/>
      <c r="E31" s="14"/>
      <c r="F31" s="14"/>
      <c r="I31" s="9"/>
      <c r="J31" s="9"/>
      <c r="N31" s="3" t="s">
        <v>16</v>
      </c>
      <c r="O31" s="34">
        <v>0.44500000000000001</v>
      </c>
      <c r="Q31" s="27"/>
      <c r="Y31" s="3"/>
      <c r="Z31" s="34"/>
      <c r="AA31" s="36"/>
      <c r="AB31" s="36"/>
    </row>
    <row r="32" spans="1:28" ht="15" customHeight="1" x14ac:dyDescent="0.2">
      <c r="N32" s="6" t="s">
        <v>10</v>
      </c>
      <c r="O32" s="4">
        <f>O30+O31</f>
        <v>0.99900000000000011</v>
      </c>
      <c r="Q32" s="27"/>
      <c r="Y32" s="6"/>
      <c r="Z32" s="4"/>
      <c r="AA32" s="36"/>
      <c r="AB32" s="36"/>
    </row>
    <row r="33" spans="5:28" ht="16" x14ac:dyDescent="0.2">
      <c r="H33" s="9"/>
      <c r="M33" t="s">
        <v>65</v>
      </c>
      <c r="N33" s="1" t="s">
        <v>73</v>
      </c>
      <c r="P33" t="s">
        <v>240</v>
      </c>
      <c r="Q33" s="27"/>
      <c r="Y33" s="1"/>
      <c r="Z33" s="4"/>
      <c r="AA33" s="36"/>
      <c r="AB33" s="36"/>
    </row>
    <row r="34" spans="5:28" ht="16" x14ac:dyDescent="0.2">
      <c r="H34" s="9"/>
      <c r="N34" t="s">
        <v>67</v>
      </c>
      <c r="O34" s="33">
        <v>0.55400000000000005</v>
      </c>
      <c r="Q34" s="27"/>
      <c r="Y34" s="3"/>
      <c r="Z34" s="33"/>
      <c r="AA34" s="36"/>
      <c r="AB34" s="36"/>
    </row>
    <row r="35" spans="5:28" ht="16" x14ac:dyDescent="0.2">
      <c r="N35" t="s">
        <v>68</v>
      </c>
      <c r="O35" s="33">
        <v>7.6999999999999999E-2</v>
      </c>
      <c r="Q35" s="27"/>
      <c r="Y35" s="3"/>
      <c r="Z35" s="33"/>
      <c r="AA35" s="36"/>
      <c r="AB35" s="36"/>
    </row>
    <row r="36" spans="5:28" ht="16" x14ac:dyDescent="0.2">
      <c r="I36" s="9"/>
      <c r="J36" s="9"/>
      <c r="N36" t="s">
        <v>69</v>
      </c>
      <c r="O36" s="4">
        <v>0.11119999999999999</v>
      </c>
      <c r="Q36" s="27"/>
      <c r="Y36" s="6"/>
      <c r="Z36" s="4"/>
      <c r="AA36" s="36"/>
      <c r="AB36" s="36"/>
    </row>
    <row r="37" spans="5:28" ht="16" x14ac:dyDescent="0.2">
      <c r="I37" s="9"/>
      <c r="J37" s="9"/>
      <c r="N37" t="s">
        <v>70</v>
      </c>
      <c r="O37" s="4">
        <v>5.8000000000000003E-2</v>
      </c>
      <c r="P37" t="s">
        <v>50</v>
      </c>
      <c r="Q37" s="27"/>
      <c r="Y37" s="1"/>
      <c r="Z37" s="4"/>
      <c r="AA37" s="36"/>
      <c r="AB37" s="36"/>
    </row>
    <row r="38" spans="5:28" ht="16" x14ac:dyDescent="0.2">
      <c r="N38" t="s">
        <v>71</v>
      </c>
      <c r="O38" s="33">
        <v>8.14E-2</v>
      </c>
      <c r="Q38" s="27"/>
      <c r="Y38" s="3"/>
      <c r="Z38" s="33"/>
      <c r="AA38" s="36"/>
      <c r="AB38" s="36"/>
    </row>
    <row r="39" spans="5:28" ht="16" x14ac:dyDescent="0.2">
      <c r="N39" t="s">
        <v>72</v>
      </c>
      <c r="O39" s="33">
        <v>0.1168</v>
      </c>
      <c r="Q39" s="27"/>
      <c r="Y39" s="3"/>
      <c r="Z39" s="33"/>
      <c r="AA39" s="36"/>
      <c r="AB39" s="36"/>
    </row>
    <row r="40" spans="5:28" x14ac:dyDescent="0.2">
      <c r="N40" s="3"/>
      <c r="Q40" s="27"/>
      <c r="Y40" s="6"/>
      <c r="Z40" s="4"/>
      <c r="AA40" s="36"/>
      <c r="AB40" s="36"/>
    </row>
    <row r="41" spans="5:28" ht="16" x14ac:dyDescent="0.2">
      <c r="E41" s="9"/>
      <c r="N41" s="3"/>
      <c r="P41" t="s">
        <v>242</v>
      </c>
      <c r="Q41" s="27"/>
      <c r="Y41" s="1"/>
      <c r="Z41" s="4"/>
      <c r="AA41" s="36"/>
      <c r="AB41" s="36"/>
    </row>
    <row r="42" spans="5:28" ht="16" x14ac:dyDescent="0.2">
      <c r="E42" s="9"/>
      <c r="N42" s="6" t="s">
        <v>10</v>
      </c>
      <c r="O42" s="33">
        <f>SUM(O34:O39)</f>
        <v>0.99840000000000007</v>
      </c>
      <c r="Q42" s="27"/>
      <c r="Y42" s="3"/>
      <c r="Z42" s="33"/>
      <c r="AA42" s="36"/>
      <c r="AB42" s="36"/>
    </row>
    <row r="43" spans="5:28" ht="16" x14ac:dyDescent="0.2">
      <c r="E43" s="9"/>
      <c r="M43" t="s">
        <v>74</v>
      </c>
      <c r="N43" s="1" t="s">
        <v>75</v>
      </c>
      <c r="O43" s="33"/>
      <c r="Q43" s="27"/>
      <c r="Y43" s="3"/>
      <c r="Z43" s="33"/>
      <c r="AA43" s="36"/>
      <c r="AB43" s="36"/>
    </row>
    <row r="44" spans="5:28" x14ac:dyDescent="0.2">
      <c r="N44" s="3" t="s">
        <v>15</v>
      </c>
      <c r="O44" s="4">
        <v>0.58599999999999997</v>
      </c>
      <c r="Q44" s="27"/>
      <c r="Y44" s="6"/>
      <c r="Z44" s="4"/>
      <c r="AA44" s="36"/>
      <c r="AB44" s="36"/>
    </row>
    <row r="45" spans="5:28" ht="15" customHeight="1" x14ac:dyDescent="0.2">
      <c r="N45" s="3" t="s">
        <v>16</v>
      </c>
      <c r="O45" s="4">
        <v>0.41299999999999998</v>
      </c>
      <c r="P45" t="s">
        <v>14</v>
      </c>
      <c r="Q45" s="27"/>
      <c r="Y45" s="1"/>
      <c r="Z45" s="4"/>
      <c r="AA45" s="36"/>
      <c r="AB45" s="36"/>
    </row>
    <row r="46" spans="5:28" x14ac:dyDescent="0.2">
      <c r="N46" s="6" t="s">
        <v>10</v>
      </c>
      <c r="O46" s="4">
        <f>SUM(O44:O45)</f>
        <v>0.99899999999999989</v>
      </c>
      <c r="Q46" s="27"/>
      <c r="Y46" s="3"/>
      <c r="Z46" s="4"/>
      <c r="AA46" s="36"/>
      <c r="AB46" s="36"/>
    </row>
    <row r="47" spans="5:28" x14ac:dyDescent="0.2">
      <c r="M47" t="s">
        <v>76</v>
      </c>
      <c r="N47" s="1" t="s">
        <v>77</v>
      </c>
      <c r="P47" t="s">
        <v>244</v>
      </c>
      <c r="Q47" s="27"/>
      <c r="Y47" s="3"/>
      <c r="Z47" s="4"/>
      <c r="AA47" s="36"/>
      <c r="AB47" s="36"/>
    </row>
    <row r="48" spans="5:28" ht="16" x14ac:dyDescent="0.2">
      <c r="F48" s="9"/>
      <c r="N48" s="3" t="s">
        <v>15</v>
      </c>
      <c r="O48" s="4">
        <v>0.216</v>
      </c>
      <c r="Q48" s="27"/>
      <c r="Y48" s="3"/>
      <c r="Z48" s="4"/>
      <c r="AA48" s="36"/>
      <c r="AB48" s="36"/>
    </row>
    <row r="49" spans="6:28" ht="16" x14ac:dyDescent="0.2">
      <c r="F49" s="9"/>
      <c r="N49" s="3" t="s">
        <v>16</v>
      </c>
      <c r="O49" s="4">
        <v>0.78300000000000003</v>
      </c>
      <c r="Q49" s="27"/>
      <c r="Y49" s="6"/>
      <c r="Z49" s="4"/>
      <c r="AA49" s="36"/>
      <c r="AB49" s="36"/>
    </row>
    <row r="50" spans="6:28" ht="16" x14ac:dyDescent="0.2">
      <c r="F50" s="9"/>
      <c r="N50" s="6" t="s">
        <v>10</v>
      </c>
      <c r="O50" s="4">
        <f>SUM(O48:O49)</f>
        <v>0.999</v>
      </c>
      <c r="Q50" s="27"/>
      <c r="Y50" s="1"/>
      <c r="Z50" s="4"/>
      <c r="AA50" s="36"/>
      <c r="AB50" s="36"/>
    </row>
    <row r="51" spans="6:28" ht="16" x14ac:dyDescent="0.2">
      <c r="F51" s="9"/>
      <c r="M51" t="s">
        <v>78</v>
      </c>
      <c r="N51" s="1" t="s">
        <v>79</v>
      </c>
      <c r="P51" t="s">
        <v>245</v>
      </c>
      <c r="Q51" s="27"/>
      <c r="Y51" s="3"/>
      <c r="Z51" s="4"/>
      <c r="AA51" s="36"/>
      <c r="AB51" s="36"/>
    </row>
    <row r="52" spans="6:28" ht="16" x14ac:dyDescent="0.2">
      <c r="F52" s="9"/>
      <c r="N52" s="3" t="s">
        <v>80</v>
      </c>
      <c r="O52" s="4">
        <v>0.43440000000000001</v>
      </c>
      <c r="Q52" s="27"/>
      <c r="Y52" s="3"/>
      <c r="Z52" s="4"/>
      <c r="AA52" s="36"/>
      <c r="AB52" s="36"/>
    </row>
    <row r="53" spans="6:28" ht="16" x14ac:dyDescent="0.2">
      <c r="F53" s="9"/>
      <c r="N53" s="3" t="s">
        <v>81</v>
      </c>
      <c r="O53" s="4">
        <v>0.2233</v>
      </c>
      <c r="Q53" s="27"/>
      <c r="Y53" s="3"/>
      <c r="Z53" s="4"/>
      <c r="AA53" s="36"/>
      <c r="AB53" s="36"/>
    </row>
    <row r="54" spans="6:28" ht="16" x14ac:dyDescent="0.2">
      <c r="F54" s="9"/>
      <c r="N54" s="3" t="s">
        <v>83</v>
      </c>
      <c r="O54" s="4">
        <v>0.2162</v>
      </c>
      <c r="Q54" s="27"/>
      <c r="Y54" s="3"/>
      <c r="Z54" s="4"/>
      <c r="AA54" s="36"/>
      <c r="AB54" s="36"/>
    </row>
    <row r="55" spans="6:28" ht="16" x14ac:dyDescent="0.2">
      <c r="F55" s="9"/>
      <c r="N55" s="3" t="s">
        <v>82</v>
      </c>
      <c r="O55" s="4">
        <v>0.1258</v>
      </c>
      <c r="Q55" s="27"/>
      <c r="Y55" s="3"/>
      <c r="Z55" s="4"/>
      <c r="AA55" s="36"/>
      <c r="AB55" s="36"/>
    </row>
    <row r="56" spans="6:28" ht="16" x14ac:dyDescent="0.2">
      <c r="F56" s="9"/>
      <c r="N56" s="6" t="s">
        <v>10</v>
      </c>
      <c r="O56" s="4">
        <f>SUM(O52:O55)</f>
        <v>0.99969999999999992</v>
      </c>
      <c r="Q56" s="27"/>
      <c r="Y56" s="3"/>
      <c r="Z56" s="4"/>
      <c r="AA56" s="36"/>
      <c r="AB56" s="36"/>
    </row>
    <row r="57" spans="6:28" ht="16" x14ac:dyDescent="0.2">
      <c r="F57" s="9"/>
      <c r="M57" t="s">
        <v>84</v>
      </c>
      <c r="N57" s="1" t="s">
        <v>88</v>
      </c>
      <c r="P57" t="s">
        <v>246</v>
      </c>
      <c r="Q57" s="27"/>
      <c r="Y57" s="3"/>
      <c r="Z57" s="4"/>
      <c r="AA57" s="36"/>
      <c r="AB57" s="36"/>
    </row>
    <row r="58" spans="6:28" ht="16" x14ac:dyDescent="0.2">
      <c r="F58" s="9"/>
      <c r="N58" s="48" t="s">
        <v>26</v>
      </c>
      <c r="O58" s="4">
        <v>0.70099999999999996</v>
      </c>
      <c r="Q58" s="27"/>
      <c r="Y58" s="3"/>
      <c r="Z58" s="4"/>
      <c r="AA58" s="36"/>
      <c r="AB58" s="36"/>
    </row>
    <row r="59" spans="6:28" ht="16" x14ac:dyDescent="0.2">
      <c r="F59" s="9"/>
      <c r="N59" s="48" t="s">
        <v>27</v>
      </c>
      <c r="O59" s="4">
        <v>0.29809999999999998</v>
      </c>
      <c r="Q59" s="27"/>
      <c r="Y59" s="3"/>
      <c r="Z59" s="4"/>
      <c r="AA59" s="36"/>
      <c r="AB59" s="36"/>
    </row>
    <row r="60" spans="6:28" x14ac:dyDescent="0.2">
      <c r="N60" s="6" t="s">
        <v>10</v>
      </c>
      <c r="O60" s="4">
        <f>SUM(O58:O59)</f>
        <v>0.99909999999999988</v>
      </c>
      <c r="Q60" s="27"/>
      <c r="Y60" s="3"/>
      <c r="Z60" s="4"/>
      <c r="AA60" s="36"/>
      <c r="AB60" s="36"/>
    </row>
    <row r="61" spans="6:28" x14ac:dyDescent="0.2">
      <c r="M61" t="s">
        <v>90</v>
      </c>
      <c r="N61" s="1" t="s">
        <v>91</v>
      </c>
      <c r="O61" s="5"/>
      <c r="Q61" s="27"/>
      <c r="Y61" s="3"/>
      <c r="Z61" s="4"/>
      <c r="AA61" s="36"/>
      <c r="AB61" s="36"/>
    </row>
    <row r="62" spans="6:28" x14ac:dyDescent="0.2">
      <c r="N62" s="48" t="s">
        <v>26</v>
      </c>
      <c r="O62" s="4">
        <v>0.64900000000000002</v>
      </c>
      <c r="Q62" s="27"/>
      <c r="Y62" s="3"/>
      <c r="Z62" s="5"/>
      <c r="AA62" s="36"/>
      <c r="AB62" s="36"/>
    </row>
    <row r="63" spans="6:28" x14ac:dyDescent="0.2">
      <c r="N63" s="48" t="s">
        <v>27</v>
      </c>
      <c r="O63" s="4">
        <v>0.35</v>
      </c>
      <c r="Q63" s="27"/>
      <c r="Y63" s="6"/>
      <c r="Z63" s="4"/>
      <c r="AA63" s="36"/>
      <c r="AB63" s="36"/>
    </row>
    <row r="64" spans="6:28" x14ac:dyDescent="0.2">
      <c r="N64" s="3"/>
      <c r="P64" t="s">
        <v>51</v>
      </c>
      <c r="Q64" s="32"/>
      <c r="Y64" s="1"/>
      <c r="Z64" s="4"/>
      <c r="AA64" s="37"/>
      <c r="AB64" s="37"/>
    </row>
    <row r="65" spans="13:28" x14ac:dyDescent="0.2">
      <c r="N65" s="6" t="s">
        <v>10</v>
      </c>
      <c r="O65" s="4">
        <f>SUM(O62:O63)</f>
        <v>0.999</v>
      </c>
      <c r="Q65" s="32"/>
      <c r="Y65" s="3"/>
      <c r="Z65" s="4"/>
      <c r="AA65" s="37"/>
      <c r="AB65" s="37"/>
    </row>
    <row r="66" spans="13:28" x14ac:dyDescent="0.2">
      <c r="M66" t="s">
        <v>92</v>
      </c>
      <c r="N66" s="45" t="s">
        <v>93</v>
      </c>
      <c r="Q66" s="32"/>
      <c r="Y66" s="3"/>
      <c r="Z66" s="4"/>
      <c r="AA66" s="37"/>
      <c r="AB66" s="37"/>
    </row>
    <row r="67" spans="13:28" x14ac:dyDescent="0.2">
      <c r="N67" s="48" t="s">
        <v>26</v>
      </c>
      <c r="O67" s="4">
        <v>0.66100000000000003</v>
      </c>
      <c r="Q67" s="32"/>
      <c r="Y67" s="3"/>
      <c r="Z67" s="5"/>
      <c r="AA67" s="37"/>
      <c r="AB67" s="37"/>
    </row>
    <row r="68" spans="13:28" x14ac:dyDescent="0.2">
      <c r="N68" s="48" t="s">
        <v>27</v>
      </c>
      <c r="O68" s="4">
        <v>0.33829999999999999</v>
      </c>
      <c r="Q68" s="32"/>
      <c r="Y68" s="6"/>
      <c r="Z68" s="4"/>
      <c r="AA68" s="37"/>
      <c r="AB68" s="37"/>
    </row>
    <row r="69" spans="13:28" x14ac:dyDescent="0.2">
      <c r="N69" t="s">
        <v>10</v>
      </c>
      <c r="O69" s="4">
        <f>SUM(O67:O68)</f>
        <v>0.99930000000000008</v>
      </c>
      <c r="P69" t="s">
        <v>52</v>
      </c>
      <c r="Q69" s="27"/>
      <c r="Y69" s="1"/>
      <c r="Z69" s="4"/>
      <c r="AA69" s="36"/>
      <c r="AB69" s="36"/>
    </row>
    <row r="70" spans="13:28" x14ac:dyDescent="0.2">
      <c r="Q70" s="27"/>
      <c r="Y70" s="3"/>
      <c r="Z70" s="4"/>
      <c r="AA70" s="36"/>
      <c r="AB70" s="36"/>
    </row>
    <row r="71" spans="13:28" x14ac:dyDescent="0.2">
      <c r="Q71" s="27"/>
      <c r="Y71" s="3"/>
      <c r="Z71" s="5"/>
      <c r="AA71" s="36"/>
      <c r="AB71" s="36"/>
    </row>
    <row r="72" spans="13:28" x14ac:dyDescent="0.2">
      <c r="M72" t="s">
        <v>94</v>
      </c>
      <c r="N72" s="45" t="s">
        <v>95</v>
      </c>
      <c r="Z72" s="4"/>
    </row>
    <row r="73" spans="13:28" x14ac:dyDescent="0.2">
      <c r="N73" s="48" t="s">
        <v>26</v>
      </c>
      <c r="O73" s="4">
        <v>0.70979999999999999</v>
      </c>
      <c r="Z73" s="4"/>
    </row>
    <row r="74" spans="13:28" x14ac:dyDescent="0.2">
      <c r="N74" s="48" t="s">
        <v>27</v>
      </c>
      <c r="O74" s="4">
        <v>0.28999999999999998</v>
      </c>
      <c r="Z74" s="4"/>
    </row>
    <row r="75" spans="13:28" x14ac:dyDescent="0.2">
      <c r="N75" t="s">
        <v>10</v>
      </c>
      <c r="O75" s="4">
        <f>SUM(O73:O74)</f>
        <v>0.99980000000000002</v>
      </c>
    </row>
    <row r="77" spans="13:28" x14ac:dyDescent="0.2">
      <c r="M77" t="s">
        <v>96</v>
      </c>
      <c r="N77" s="45" t="s">
        <v>97</v>
      </c>
      <c r="P77" t="s">
        <v>247</v>
      </c>
    </row>
    <row r="78" spans="13:28" x14ac:dyDescent="0.2">
      <c r="N78" s="48" t="s">
        <v>26</v>
      </c>
      <c r="O78" s="4">
        <v>0.628</v>
      </c>
    </row>
    <row r="79" spans="13:28" x14ac:dyDescent="0.2">
      <c r="N79" s="48" t="s">
        <v>27</v>
      </c>
      <c r="O79" s="4">
        <v>0.371</v>
      </c>
    </row>
    <row r="80" spans="13:28" x14ac:dyDescent="0.2">
      <c r="N80" t="s">
        <v>10</v>
      </c>
      <c r="O80" s="4">
        <f>SUM(O78:O79)</f>
        <v>0.999</v>
      </c>
    </row>
    <row r="83" spans="13:16" x14ac:dyDescent="0.2">
      <c r="M83" t="s">
        <v>99</v>
      </c>
      <c r="N83" s="45" t="s">
        <v>98</v>
      </c>
      <c r="P83" t="s">
        <v>247</v>
      </c>
    </row>
    <row r="84" spans="13:16" x14ac:dyDescent="0.2">
      <c r="N84" s="48" t="s">
        <v>26</v>
      </c>
      <c r="O84" s="4">
        <v>0.61799999999999999</v>
      </c>
    </row>
    <row r="85" spans="13:16" x14ac:dyDescent="0.2">
      <c r="N85" s="48" t="s">
        <v>27</v>
      </c>
      <c r="O85" s="4">
        <v>0.38190000000000002</v>
      </c>
    </row>
    <row r="86" spans="13:16" x14ac:dyDescent="0.2">
      <c r="N86" t="s">
        <v>10</v>
      </c>
      <c r="O86" s="4">
        <f>SUM(O84:O85)</f>
        <v>0.99990000000000001</v>
      </c>
    </row>
    <row r="89" spans="13:16" x14ac:dyDescent="0.2">
      <c r="M89" s="48" t="s">
        <v>100</v>
      </c>
      <c r="N89" s="45" t="s">
        <v>101</v>
      </c>
      <c r="O89" s="53"/>
      <c r="P89" t="s">
        <v>247</v>
      </c>
    </row>
    <row r="90" spans="13:16" x14ac:dyDescent="0.2">
      <c r="M90" s="48"/>
      <c r="N90" s="48" t="s">
        <v>26</v>
      </c>
      <c r="O90" s="53">
        <v>0.65900000000000003</v>
      </c>
    </row>
    <row r="91" spans="13:16" x14ac:dyDescent="0.2">
      <c r="M91" s="48"/>
      <c r="N91" s="48" t="s">
        <v>27</v>
      </c>
      <c r="O91" s="53">
        <v>0.34</v>
      </c>
    </row>
    <row r="92" spans="13:16" x14ac:dyDescent="0.2">
      <c r="M92" s="48"/>
      <c r="N92" s="48" t="s">
        <v>10</v>
      </c>
      <c r="O92" s="53">
        <f>SUM(O90:O91)</f>
        <v>0.99900000000000011</v>
      </c>
    </row>
    <row r="94" spans="13:16" x14ac:dyDescent="0.2">
      <c r="M94" t="s">
        <v>102</v>
      </c>
      <c r="N94" s="52" t="s">
        <v>103</v>
      </c>
      <c r="P94" t="s">
        <v>248</v>
      </c>
    </row>
    <row r="95" spans="13:16" x14ac:dyDescent="0.2">
      <c r="N95" s="48" t="s">
        <v>26</v>
      </c>
      <c r="O95" s="53">
        <v>0.33200000000000002</v>
      </c>
    </row>
    <row r="96" spans="13:16" x14ac:dyDescent="0.2">
      <c r="N96" s="48" t="s">
        <v>27</v>
      </c>
      <c r="O96" s="53">
        <v>0.66720000000000002</v>
      </c>
    </row>
    <row r="97" spans="13:16" x14ac:dyDescent="0.2">
      <c r="N97" s="48" t="s">
        <v>10</v>
      </c>
      <c r="O97" s="53">
        <f>SUM(O95:O96)</f>
        <v>0.99920000000000009</v>
      </c>
    </row>
    <row r="100" spans="13:16" x14ac:dyDescent="0.2">
      <c r="M100" t="s">
        <v>104</v>
      </c>
      <c r="N100" s="52" t="s">
        <v>105</v>
      </c>
      <c r="P100" t="s">
        <v>249</v>
      </c>
    </row>
    <row r="101" spans="13:16" x14ac:dyDescent="0.2">
      <c r="N101" s="48" t="s">
        <v>106</v>
      </c>
      <c r="O101" s="53">
        <v>0.51490000000000002</v>
      </c>
    </row>
    <row r="102" spans="13:16" x14ac:dyDescent="0.2">
      <c r="N102" s="48" t="s">
        <v>107</v>
      </c>
      <c r="O102" s="53">
        <v>0.26700000000000002</v>
      </c>
    </row>
    <row r="103" spans="13:16" x14ac:dyDescent="0.2">
      <c r="N103" s="48" t="s">
        <v>108</v>
      </c>
      <c r="O103" s="53">
        <v>0.217</v>
      </c>
    </row>
    <row r="104" spans="13:16" x14ac:dyDescent="0.2">
      <c r="N104" s="48" t="s">
        <v>10</v>
      </c>
      <c r="O104" s="53">
        <f>SUM(O101:O103)</f>
        <v>0.99890000000000001</v>
      </c>
    </row>
    <row r="107" spans="13:16" x14ac:dyDescent="0.2">
      <c r="M107" t="s">
        <v>109</v>
      </c>
      <c r="N107" s="52" t="s">
        <v>110</v>
      </c>
      <c r="P107" t="s">
        <v>250</v>
      </c>
    </row>
    <row r="108" spans="13:16" x14ac:dyDescent="0.2">
      <c r="N108" s="48" t="s">
        <v>26</v>
      </c>
      <c r="O108" s="53">
        <v>0.42259999999999998</v>
      </c>
    </row>
    <row r="109" spans="13:16" x14ac:dyDescent="0.2">
      <c r="N109" s="48" t="s">
        <v>27</v>
      </c>
      <c r="O109" s="53">
        <v>0.57730000000000004</v>
      </c>
    </row>
    <row r="110" spans="13:16" x14ac:dyDescent="0.2">
      <c r="N110" s="48" t="s">
        <v>10</v>
      </c>
      <c r="O110" s="53">
        <f>SUM(O108:O109)</f>
        <v>0.99990000000000001</v>
      </c>
    </row>
    <row r="112" spans="13:16" x14ac:dyDescent="0.2">
      <c r="M112" t="s">
        <v>111</v>
      </c>
      <c r="N112" s="52" t="s">
        <v>112</v>
      </c>
      <c r="P112" t="s">
        <v>251</v>
      </c>
    </row>
    <row r="113" spans="13:16" x14ac:dyDescent="0.2">
      <c r="N113" s="48" t="s">
        <v>113</v>
      </c>
      <c r="O113" s="53">
        <v>0.54659999999999997</v>
      </c>
    </row>
    <row r="114" spans="13:16" x14ac:dyDescent="0.2">
      <c r="N114" s="48" t="s">
        <v>114</v>
      </c>
      <c r="O114" s="53">
        <v>0.39900000000000002</v>
      </c>
    </row>
    <row r="115" spans="13:16" x14ac:dyDescent="0.2">
      <c r="N115" s="48" t="s">
        <v>115</v>
      </c>
      <c r="O115" s="53">
        <v>5.2999999999999999E-2</v>
      </c>
    </row>
    <row r="116" spans="13:16" x14ac:dyDescent="0.2">
      <c r="N116" s="48" t="s">
        <v>10</v>
      </c>
      <c r="O116" s="53">
        <f>SUM(O113:O115)</f>
        <v>0.99860000000000004</v>
      </c>
    </row>
    <row r="118" spans="13:16" x14ac:dyDescent="0.2">
      <c r="M118" t="s">
        <v>116</v>
      </c>
      <c r="N118" s="52" t="s">
        <v>117</v>
      </c>
      <c r="P118" t="s">
        <v>252</v>
      </c>
    </row>
    <row r="119" spans="13:16" x14ac:dyDescent="0.2">
      <c r="N119" s="48" t="s">
        <v>118</v>
      </c>
      <c r="O119" s="4">
        <v>0.46750000000000003</v>
      </c>
    </row>
    <row r="120" spans="13:16" x14ac:dyDescent="0.2">
      <c r="N120" s="48" t="s">
        <v>119</v>
      </c>
      <c r="O120" s="4">
        <v>0.1973</v>
      </c>
      <c r="P120" t="s">
        <v>253</v>
      </c>
    </row>
    <row r="121" spans="13:16" x14ac:dyDescent="0.2">
      <c r="N121" s="48" t="s">
        <v>120</v>
      </c>
      <c r="O121" s="4">
        <v>9.6500000000000002E-2</v>
      </c>
    </row>
    <row r="122" spans="13:16" x14ac:dyDescent="0.2">
      <c r="N122" s="48" t="s">
        <v>121</v>
      </c>
      <c r="O122" s="4">
        <v>0.23849999999999999</v>
      </c>
    </row>
    <row r="123" spans="13:16" x14ac:dyDescent="0.2">
      <c r="N123" s="48" t="s">
        <v>87</v>
      </c>
      <c r="O123" s="4">
        <f>SUM(O119:O122)</f>
        <v>0.99980000000000002</v>
      </c>
    </row>
  </sheetData>
  <mergeCells count="14">
    <mergeCell ref="AA50:AB63"/>
    <mergeCell ref="AA64:AB68"/>
    <mergeCell ref="AA69:AB71"/>
    <mergeCell ref="AA29:AB32"/>
    <mergeCell ref="AA33:AB36"/>
    <mergeCell ref="AA37:AB40"/>
    <mergeCell ref="AA41:AB44"/>
    <mergeCell ref="AA45:AB49"/>
    <mergeCell ref="Y3:AB3"/>
    <mergeCell ref="AA4:AB4"/>
    <mergeCell ref="AA5:AB17"/>
    <mergeCell ref="AA18:AB22"/>
    <mergeCell ref="AA23:AB28"/>
    <mergeCell ref="B3:I3"/>
  </mergeCells>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1A151-29D4-49B2-8E6E-91A249203B0B}">
  <dimension ref="A9:I182"/>
  <sheetViews>
    <sheetView topLeftCell="A115" zoomScale="63" workbookViewId="0">
      <selection activeCell="W13" sqref="W13"/>
    </sheetView>
  </sheetViews>
  <sheetFormatPr baseColWidth="10" defaultColWidth="8.83203125" defaultRowHeight="15" x14ac:dyDescent="0.2"/>
  <cols>
    <col min="2" max="2" width="14.83203125" customWidth="1"/>
    <col min="5" max="5" width="15.5" customWidth="1"/>
    <col min="8" max="8" width="25.6640625" bestFit="1" customWidth="1"/>
    <col min="9" max="9" width="10.5" customWidth="1"/>
    <col min="10" max="10" width="15.83203125" customWidth="1"/>
    <col min="12" max="12" width="12.1640625" customWidth="1"/>
    <col min="14" max="14" width="12" bestFit="1" customWidth="1"/>
    <col min="15" max="15" width="7.1640625" bestFit="1" customWidth="1"/>
    <col min="16" max="16" width="25.6640625" bestFit="1" customWidth="1"/>
    <col min="18" max="18" width="15" customWidth="1"/>
    <col min="24" max="24" width="24.6640625" bestFit="1" customWidth="1"/>
  </cols>
  <sheetData>
    <row r="9" spans="1:9" ht="32" x14ac:dyDescent="0.2">
      <c r="A9" t="s">
        <v>56</v>
      </c>
      <c r="B9" s="18" t="s">
        <v>55</v>
      </c>
      <c r="C9" s="13" t="s">
        <v>19</v>
      </c>
      <c r="D9" s="13" t="s">
        <v>20</v>
      </c>
      <c r="E9" s="8" t="s">
        <v>21</v>
      </c>
      <c r="F9" s="13" t="s">
        <v>22</v>
      </c>
      <c r="G9" s="13" t="s">
        <v>23</v>
      </c>
      <c r="H9" s="13"/>
      <c r="I9" s="12"/>
    </row>
    <row r="10" spans="1:9" x14ac:dyDescent="0.2">
      <c r="B10" s="3">
        <v>1</v>
      </c>
      <c r="C10">
        <v>272</v>
      </c>
      <c r="E10" t="str">
        <f>IF(ISBLANK(D10),"",C10-D10)</f>
        <v/>
      </c>
      <c r="F10" t="str">
        <f>IF(ISBLANK(D10),"",E10^2)</f>
        <v/>
      </c>
      <c r="G10" t="str">
        <f>IF(ISBLANK(D10),"",F10/D10)</f>
        <v/>
      </c>
    </row>
    <row r="11" spans="1:9" x14ac:dyDescent="0.2">
      <c r="B11" s="3">
        <v>2</v>
      </c>
      <c r="C11">
        <v>159</v>
      </c>
      <c r="E11" t="str">
        <f t="shared" ref="E11:E21" si="0">IF(ISBLANK(D11),"",C11-D11)</f>
        <v/>
      </c>
      <c r="F11" t="str">
        <f t="shared" ref="F11:F21" si="1">IF(ISBLANK(D11),"",E11^2)</f>
        <v/>
      </c>
      <c r="G11" t="str">
        <f t="shared" ref="G11:G21" si="2">IF(ISBLANK(D11),"",F11/D11)</f>
        <v/>
      </c>
    </row>
    <row r="12" spans="1:9" x14ac:dyDescent="0.2">
      <c r="B12" s="3">
        <v>3</v>
      </c>
      <c r="C12">
        <v>817</v>
      </c>
      <c r="E12" t="str">
        <f t="shared" si="0"/>
        <v/>
      </c>
      <c r="F12" t="str">
        <f t="shared" si="1"/>
        <v/>
      </c>
      <c r="G12" t="str">
        <f t="shared" si="2"/>
        <v/>
      </c>
    </row>
    <row r="13" spans="1:9" x14ac:dyDescent="0.2">
      <c r="B13" s="3">
        <v>4</v>
      </c>
      <c r="C13">
        <v>531</v>
      </c>
      <c r="E13" t="str">
        <f t="shared" si="0"/>
        <v/>
      </c>
      <c r="F13" t="str">
        <f t="shared" si="1"/>
        <v/>
      </c>
      <c r="G13" t="str">
        <f t="shared" si="2"/>
        <v/>
      </c>
    </row>
    <row r="14" spans="1:9" x14ac:dyDescent="0.2">
      <c r="B14" s="3">
        <v>5</v>
      </c>
      <c r="C14">
        <v>334</v>
      </c>
      <c r="E14" t="str">
        <f t="shared" si="0"/>
        <v/>
      </c>
      <c r="F14" t="str">
        <f t="shared" si="1"/>
        <v/>
      </c>
      <c r="G14" t="str">
        <f t="shared" si="2"/>
        <v/>
      </c>
    </row>
    <row r="15" spans="1:9" x14ac:dyDescent="0.2">
      <c r="B15" s="3"/>
      <c r="E15" t="str">
        <f t="shared" si="0"/>
        <v/>
      </c>
      <c r="F15" t="str">
        <f t="shared" si="1"/>
        <v/>
      </c>
      <c r="G15" t="str">
        <f t="shared" si="2"/>
        <v/>
      </c>
    </row>
    <row r="16" spans="1:9" x14ac:dyDescent="0.2">
      <c r="B16" s="3"/>
      <c r="E16" t="str">
        <f t="shared" si="0"/>
        <v/>
      </c>
      <c r="F16" t="str">
        <f t="shared" si="1"/>
        <v/>
      </c>
      <c r="G16" t="str">
        <f t="shared" si="2"/>
        <v/>
      </c>
    </row>
    <row r="17" spans="1:8" x14ac:dyDescent="0.2">
      <c r="B17" s="3"/>
      <c r="E17" t="str">
        <f t="shared" si="0"/>
        <v/>
      </c>
      <c r="F17" t="str">
        <f t="shared" si="1"/>
        <v/>
      </c>
      <c r="G17" t="str">
        <f t="shared" si="2"/>
        <v/>
      </c>
    </row>
    <row r="18" spans="1:8" x14ac:dyDescent="0.2">
      <c r="B18" s="3"/>
      <c r="E18" t="str">
        <f t="shared" si="0"/>
        <v/>
      </c>
      <c r="F18" t="str">
        <f t="shared" si="1"/>
        <v/>
      </c>
      <c r="G18" t="str">
        <f t="shared" si="2"/>
        <v/>
      </c>
    </row>
    <row r="19" spans="1:8" x14ac:dyDescent="0.2">
      <c r="B19" s="3"/>
      <c r="E19" t="str">
        <f t="shared" si="0"/>
        <v/>
      </c>
      <c r="F19" t="str">
        <f t="shared" si="1"/>
        <v/>
      </c>
      <c r="G19" t="str">
        <f t="shared" si="2"/>
        <v/>
      </c>
    </row>
    <row r="20" spans="1:8" x14ac:dyDescent="0.2">
      <c r="B20" s="3"/>
      <c r="E20" t="str">
        <f t="shared" si="0"/>
        <v/>
      </c>
      <c r="F20" t="str">
        <f t="shared" si="1"/>
        <v/>
      </c>
      <c r="G20" t="str">
        <f t="shared" si="2"/>
        <v/>
      </c>
    </row>
    <row r="21" spans="1:8" x14ac:dyDescent="0.2">
      <c r="B21" s="3"/>
      <c r="C21" s="17"/>
      <c r="D21" s="17"/>
      <c r="E21" t="str">
        <f t="shared" si="0"/>
        <v/>
      </c>
      <c r="F21" t="str">
        <f t="shared" si="1"/>
        <v/>
      </c>
      <c r="G21" s="17" t="str">
        <f t="shared" si="2"/>
        <v/>
      </c>
    </row>
    <row r="22" spans="1:8" x14ac:dyDescent="0.2">
      <c r="B22" s="16" t="s">
        <v>10</v>
      </c>
      <c r="C22">
        <f>SUM(C10:C21)</f>
        <v>2113</v>
      </c>
      <c r="D22" t="str">
        <f>IF(COUNTBLANK(D10:D21),"",SUM(D10:D21))</f>
        <v/>
      </c>
      <c r="G22">
        <f>IF(ISBLANK(D22),"",SUM(G10:G21))</f>
        <v>0</v>
      </c>
      <c r="H22" t="s">
        <v>24</v>
      </c>
    </row>
    <row r="23" spans="1:8" x14ac:dyDescent="0.2">
      <c r="G23">
        <v>19.675000000000001</v>
      </c>
      <c r="H23" t="s">
        <v>39</v>
      </c>
    </row>
    <row r="24" spans="1:8" x14ac:dyDescent="0.2">
      <c r="B24" s="3"/>
      <c r="G24">
        <v>21.92</v>
      </c>
      <c r="H24" t="s">
        <v>40</v>
      </c>
    </row>
    <row r="25" spans="1:8" x14ac:dyDescent="0.2">
      <c r="B25" s="3"/>
      <c r="G25">
        <v>24.725000000000001</v>
      </c>
      <c r="H25" t="s">
        <v>41</v>
      </c>
    </row>
    <row r="26" spans="1:8" x14ac:dyDescent="0.2">
      <c r="B26" s="3"/>
    </row>
    <row r="28" spans="1:8" ht="32" x14ac:dyDescent="0.2">
      <c r="A28" t="s">
        <v>61</v>
      </c>
      <c r="B28" s="18" t="s">
        <v>57</v>
      </c>
      <c r="C28" s="13" t="s">
        <v>19</v>
      </c>
      <c r="D28" s="13" t="s">
        <v>20</v>
      </c>
      <c r="E28" s="8" t="s">
        <v>21</v>
      </c>
      <c r="F28" s="13" t="s">
        <v>22</v>
      </c>
      <c r="G28" s="13" t="s">
        <v>23</v>
      </c>
      <c r="H28" s="13"/>
    </row>
    <row r="29" spans="1:8" x14ac:dyDescent="0.2">
      <c r="B29" t="s">
        <v>26</v>
      </c>
      <c r="C29">
        <v>1109</v>
      </c>
      <c r="E29" t="str">
        <f>IF(ISBLANK(D29),"",C29-D29)</f>
        <v/>
      </c>
      <c r="F29" t="str">
        <f>IF(ISBLANK(D29),"",E29^2)</f>
        <v/>
      </c>
      <c r="G29" t="str">
        <f>IF(ISBLANK(D29),"",F29/D29)</f>
        <v/>
      </c>
    </row>
    <row r="30" spans="1:8" x14ac:dyDescent="0.2">
      <c r="B30" t="s">
        <v>27</v>
      </c>
      <c r="C30" s="17">
        <v>1004</v>
      </c>
      <c r="D30" s="17"/>
      <c r="E30" t="str">
        <f>IF(ISBLANK(D30),"",C30-D30)</f>
        <v/>
      </c>
      <c r="F30" t="str">
        <f>IF(ISBLANK(D30),"",E30^2)</f>
        <v/>
      </c>
      <c r="G30" s="19" t="str">
        <f>IF(ISBLANK(D30),"",F30/D30)</f>
        <v/>
      </c>
    </row>
    <row r="31" spans="1:8" x14ac:dyDescent="0.2">
      <c r="B31" t="s">
        <v>10</v>
      </c>
      <c r="C31">
        <f>C29+C30</f>
        <v>2113</v>
      </c>
      <c r="D31" t="str">
        <f>IF(COUNTBLANK(D29:D30),"",SUM(D29:D30))</f>
        <v/>
      </c>
      <c r="G31">
        <f>IF(ISBLANK(D31),"",SUM(G29:G30))</f>
        <v>0</v>
      </c>
      <c r="H31" t="s">
        <v>24</v>
      </c>
    </row>
    <row r="32" spans="1:8" x14ac:dyDescent="0.2">
      <c r="G32">
        <v>3.8410000000000002</v>
      </c>
      <c r="H32" t="s">
        <v>36</v>
      </c>
    </row>
    <row r="33" spans="1:8" x14ac:dyDescent="0.2">
      <c r="G33">
        <v>5.024</v>
      </c>
      <c r="H33" t="s">
        <v>37</v>
      </c>
    </row>
    <row r="34" spans="1:8" x14ac:dyDescent="0.2">
      <c r="G34">
        <v>6.6349999999999998</v>
      </c>
      <c r="H34" t="s">
        <v>38</v>
      </c>
    </row>
    <row r="35" spans="1:8" ht="32" x14ac:dyDescent="0.2">
      <c r="A35" t="s">
        <v>62</v>
      </c>
      <c r="B35" s="18" t="s">
        <v>60</v>
      </c>
      <c r="C35" s="13" t="s">
        <v>19</v>
      </c>
      <c r="D35" s="13" t="s">
        <v>20</v>
      </c>
      <c r="E35" s="8" t="s">
        <v>21</v>
      </c>
      <c r="F35" s="13" t="s">
        <v>22</v>
      </c>
      <c r="G35" s="13" t="s">
        <v>23</v>
      </c>
      <c r="H35" s="13"/>
    </row>
    <row r="36" spans="1:8" x14ac:dyDescent="0.2">
      <c r="B36" t="s">
        <v>26</v>
      </c>
      <c r="C36">
        <v>1625</v>
      </c>
      <c r="E36" t="str">
        <f>IF(ISBLANK(D36),"",C36-D36)</f>
        <v/>
      </c>
      <c r="F36" t="str">
        <f>IF(ISBLANK(D36),"",E36^2)</f>
        <v/>
      </c>
      <c r="G36" t="str">
        <f>IF(ISBLANK(D36),"",F36/D36)</f>
        <v/>
      </c>
    </row>
    <row r="37" spans="1:8" x14ac:dyDescent="0.2">
      <c r="B37" t="s">
        <v>27</v>
      </c>
      <c r="C37" s="17">
        <v>488</v>
      </c>
      <c r="D37" s="19"/>
      <c r="E37" t="str">
        <f>IF(ISBLANK(D37),"",C37-D37)</f>
        <v/>
      </c>
      <c r="F37" t="str">
        <f>IF(ISBLANK(D37),"",E37^2)</f>
        <v/>
      </c>
      <c r="G37" s="19" t="str">
        <f>IF(ISBLANK(D37),"",F37/D37)</f>
        <v/>
      </c>
    </row>
    <row r="38" spans="1:8" x14ac:dyDescent="0.2">
      <c r="B38" t="s">
        <v>10</v>
      </c>
      <c r="C38">
        <f>C36+C37</f>
        <v>2113</v>
      </c>
      <c r="D38" t="str">
        <f>IF(COUNTBLANK(D36:D37),"",SUM(D36:D37))</f>
        <v/>
      </c>
      <c r="G38">
        <f>IF(ISBLANK(D38),"",SUM(G36:G37))</f>
        <v>0</v>
      </c>
      <c r="H38" t="s">
        <v>24</v>
      </c>
    </row>
    <row r="39" spans="1:8" x14ac:dyDescent="0.2">
      <c r="G39">
        <v>3.8410000000000002</v>
      </c>
      <c r="H39" t="s">
        <v>36</v>
      </c>
    </row>
    <row r="40" spans="1:8" x14ac:dyDescent="0.2">
      <c r="G40">
        <v>5.024</v>
      </c>
      <c r="H40" t="s">
        <v>37</v>
      </c>
    </row>
    <row r="41" spans="1:8" x14ac:dyDescent="0.2">
      <c r="G41">
        <v>6.6349999999999998</v>
      </c>
      <c r="H41" t="s">
        <v>38</v>
      </c>
    </row>
    <row r="43" spans="1:8" ht="32" x14ac:dyDescent="0.2">
      <c r="A43" t="s">
        <v>64</v>
      </c>
      <c r="B43" s="18" t="s">
        <v>63</v>
      </c>
      <c r="C43" s="13" t="s">
        <v>19</v>
      </c>
      <c r="D43" s="13" t="s">
        <v>20</v>
      </c>
      <c r="E43" s="8" t="s">
        <v>21</v>
      </c>
      <c r="F43" s="13" t="s">
        <v>22</v>
      </c>
      <c r="G43" s="13" t="s">
        <v>23</v>
      </c>
      <c r="H43" s="13"/>
    </row>
    <row r="44" spans="1:8" x14ac:dyDescent="0.2">
      <c r="B44" t="s">
        <v>26</v>
      </c>
      <c r="C44">
        <v>1171</v>
      </c>
      <c r="E44" t="str">
        <f>IF(ISBLANK(D44),"",C44-D44)</f>
        <v/>
      </c>
      <c r="F44" t="str">
        <f>IF(ISBLANK(D44),"",E44^2)</f>
        <v/>
      </c>
      <c r="G44" t="str">
        <f>IF(ISBLANK(D44),"",F44/D44)</f>
        <v/>
      </c>
    </row>
    <row r="45" spans="1:8" x14ac:dyDescent="0.2">
      <c r="B45" t="s">
        <v>27</v>
      </c>
      <c r="C45" s="17">
        <v>942</v>
      </c>
      <c r="D45" s="17"/>
      <c r="E45" t="str">
        <f>IF(ISBLANK(D45),"",C45-D45)</f>
        <v/>
      </c>
      <c r="F45" t="str">
        <f>IF(ISBLANK(D45),"",E45^2)</f>
        <v/>
      </c>
      <c r="G45" s="19" t="str">
        <f>IF(ISBLANK(D45),"",F45/D45)</f>
        <v/>
      </c>
    </row>
    <row r="46" spans="1:8" x14ac:dyDescent="0.2">
      <c r="B46" t="s">
        <v>10</v>
      </c>
      <c r="C46">
        <f>C44+C45</f>
        <v>2113</v>
      </c>
      <c r="D46" t="str">
        <f>IF(COUNTBLANK(D44:D45),"",SUM(D44:D45))</f>
        <v/>
      </c>
      <c r="G46">
        <f>IF(ISBLANK(D46),"",SUM(G44:G45))</f>
        <v>0</v>
      </c>
      <c r="H46" t="s">
        <v>24</v>
      </c>
    </row>
    <row r="47" spans="1:8" x14ac:dyDescent="0.2">
      <c r="G47">
        <v>3.8410000000000002</v>
      </c>
      <c r="H47" t="s">
        <v>36</v>
      </c>
    </row>
    <row r="48" spans="1:8" x14ac:dyDescent="0.2">
      <c r="G48">
        <v>5.024</v>
      </c>
      <c r="H48" t="s">
        <v>37</v>
      </c>
    </row>
    <row r="49" spans="1:8" x14ac:dyDescent="0.2">
      <c r="G49">
        <v>6.6349999999999998</v>
      </c>
      <c r="H49" t="s">
        <v>38</v>
      </c>
    </row>
    <row r="52" spans="1:8" ht="32" x14ac:dyDescent="0.2">
      <c r="A52" t="s">
        <v>65</v>
      </c>
      <c r="B52" s="18" t="s">
        <v>66</v>
      </c>
      <c r="C52" s="13" t="s">
        <v>19</v>
      </c>
      <c r="D52" s="13" t="s">
        <v>20</v>
      </c>
      <c r="E52" s="8" t="s">
        <v>21</v>
      </c>
      <c r="F52" s="13" t="s">
        <v>22</v>
      </c>
      <c r="G52" s="13" t="s">
        <v>23</v>
      </c>
      <c r="H52" s="13"/>
    </row>
    <row r="53" spans="1:8" x14ac:dyDescent="0.2">
      <c r="B53" t="s">
        <v>67</v>
      </c>
      <c r="C53">
        <v>1172</v>
      </c>
      <c r="E53" t="str">
        <f>IF(ISBLANK(D53),"",C53-D53)</f>
        <v/>
      </c>
      <c r="F53" t="str">
        <f>IF(ISBLANK(D53),"",E53^2)</f>
        <v/>
      </c>
      <c r="G53" t="str">
        <f>IF(ISBLANK(D53),"",F53/D53)</f>
        <v/>
      </c>
    </row>
    <row r="54" spans="1:8" x14ac:dyDescent="0.2">
      <c r="B54" t="s">
        <v>68</v>
      </c>
      <c r="C54" s="44">
        <v>163</v>
      </c>
      <c r="D54" s="43"/>
      <c r="E54" t="str">
        <f>IF(ISBLANK(D54),"",C54-D54)</f>
        <v/>
      </c>
      <c r="F54" t="str">
        <f>IF(ISBLANK(D54),"",E54^2)</f>
        <v/>
      </c>
      <c r="G54" s="19" t="str">
        <f>IF(ISBLANK(D54),"",F54/D54)</f>
        <v/>
      </c>
    </row>
    <row r="55" spans="1:8" x14ac:dyDescent="0.2">
      <c r="B55" t="s">
        <v>69</v>
      </c>
      <c r="C55">
        <v>235</v>
      </c>
      <c r="D55" t="str">
        <f>IF(COUNTBLANK(D53:D54),"",SUM(D53:D54))</f>
        <v/>
      </c>
      <c r="G55">
        <f>IF(ISBLANK(D55),"",SUM(G53:G54))</f>
        <v>0</v>
      </c>
      <c r="H55" t="s">
        <v>24</v>
      </c>
    </row>
    <row r="56" spans="1:8" x14ac:dyDescent="0.2">
      <c r="B56" t="s">
        <v>70</v>
      </c>
      <c r="C56">
        <v>124</v>
      </c>
      <c r="G56">
        <v>3.8410000000000002</v>
      </c>
      <c r="H56" t="s">
        <v>36</v>
      </c>
    </row>
    <row r="57" spans="1:8" x14ac:dyDescent="0.2">
      <c r="B57" t="s">
        <v>71</v>
      </c>
      <c r="C57">
        <v>172</v>
      </c>
      <c r="G57">
        <v>5.024</v>
      </c>
      <c r="H57" t="s">
        <v>37</v>
      </c>
    </row>
    <row r="58" spans="1:8" x14ac:dyDescent="0.2">
      <c r="B58" t="s">
        <v>72</v>
      </c>
      <c r="C58">
        <v>247</v>
      </c>
      <c r="G58">
        <v>6.6349999999999998</v>
      </c>
      <c r="H58" t="s">
        <v>38</v>
      </c>
    </row>
    <row r="59" spans="1:8" x14ac:dyDescent="0.2">
      <c r="C59">
        <f>SUM(C53:C58)</f>
        <v>2113</v>
      </c>
    </row>
    <row r="61" spans="1:8" ht="32" x14ac:dyDescent="0.2">
      <c r="A61" t="s">
        <v>74</v>
      </c>
      <c r="B61" s="1" t="s">
        <v>75</v>
      </c>
      <c r="C61" s="13" t="s">
        <v>19</v>
      </c>
      <c r="D61" s="13" t="s">
        <v>20</v>
      </c>
      <c r="E61" s="8" t="s">
        <v>21</v>
      </c>
      <c r="F61" s="13" t="s">
        <v>22</v>
      </c>
      <c r="G61" s="13" t="s">
        <v>23</v>
      </c>
      <c r="H61" s="13"/>
    </row>
    <row r="62" spans="1:8" x14ac:dyDescent="0.2">
      <c r="B62" t="s">
        <v>26</v>
      </c>
      <c r="C62">
        <v>1239</v>
      </c>
      <c r="E62" t="str">
        <f>IF(ISBLANK(D62),"",C62-D62)</f>
        <v/>
      </c>
      <c r="F62" t="str">
        <f>IF(ISBLANK(D62),"",E62^2)</f>
        <v/>
      </c>
      <c r="G62" t="str">
        <f>IF(ISBLANK(D62),"",F62/D62)</f>
        <v/>
      </c>
    </row>
    <row r="63" spans="1:8" x14ac:dyDescent="0.2">
      <c r="B63" t="s">
        <v>27</v>
      </c>
      <c r="C63" s="17">
        <v>874</v>
      </c>
      <c r="D63" s="17"/>
      <c r="E63" t="str">
        <f>IF(ISBLANK(D63),"",C63-D63)</f>
        <v/>
      </c>
      <c r="F63" t="str">
        <f>IF(ISBLANK(D63),"",E63^2)</f>
        <v/>
      </c>
      <c r="G63" s="19" t="str">
        <f>IF(ISBLANK(D63),"",F63/D63)</f>
        <v/>
      </c>
    </row>
    <row r="64" spans="1:8" x14ac:dyDescent="0.2">
      <c r="B64" t="s">
        <v>10</v>
      </c>
      <c r="C64">
        <f>C62+C63</f>
        <v>2113</v>
      </c>
      <c r="D64" t="str">
        <f>IF(COUNTBLANK(D62:D63),"",SUM(D62:D63))</f>
        <v/>
      </c>
      <c r="G64">
        <f>IF(ISBLANK(D64),"",SUM(G62:G63))</f>
        <v>0</v>
      </c>
      <c r="H64" t="s">
        <v>24</v>
      </c>
    </row>
    <row r="65" spans="1:8" x14ac:dyDescent="0.2">
      <c r="G65">
        <v>3.8410000000000002</v>
      </c>
      <c r="H65" t="s">
        <v>36</v>
      </c>
    </row>
    <row r="66" spans="1:8" x14ac:dyDescent="0.2">
      <c r="G66">
        <v>5.024</v>
      </c>
      <c r="H66" t="s">
        <v>37</v>
      </c>
    </row>
    <row r="67" spans="1:8" x14ac:dyDescent="0.2">
      <c r="G67">
        <v>6.6349999999999998</v>
      </c>
      <c r="H67" t="s">
        <v>38</v>
      </c>
    </row>
    <row r="70" spans="1:8" ht="32" x14ac:dyDescent="0.2">
      <c r="A70" t="s">
        <v>76</v>
      </c>
      <c r="B70" s="1" t="s">
        <v>77</v>
      </c>
      <c r="C70" s="13" t="s">
        <v>19</v>
      </c>
      <c r="D70" s="13" t="s">
        <v>20</v>
      </c>
      <c r="E70" s="8" t="s">
        <v>21</v>
      </c>
      <c r="F70" s="13" t="s">
        <v>22</v>
      </c>
      <c r="G70" s="13" t="s">
        <v>23</v>
      </c>
      <c r="H70" s="13"/>
    </row>
    <row r="71" spans="1:8" x14ac:dyDescent="0.2">
      <c r="B71" t="s">
        <v>26</v>
      </c>
      <c r="C71">
        <v>457</v>
      </c>
      <c r="E71" t="str">
        <f>IF(ISBLANK(D71),"",C71-D71)</f>
        <v/>
      </c>
      <c r="F71" t="str">
        <f>IF(ISBLANK(D71),"",E71^2)</f>
        <v/>
      </c>
      <c r="G71" t="str">
        <f>IF(ISBLANK(D71),"",F71/D71)</f>
        <v/>
      </c>
    </row>
    <row r="72" spans="1:8" x14ac:dyDescent="0.2">
      <c r="B72" t="s">
        <v>27</v>
      </c>
      <c r="C72" s="17">
        <v>1656</v>
      </c>
      <c r="D72" s="17"/>
      <c r="E72" t="str">
        <f>IF(ISBLANK(D72),"",C72-D72)</f>
        <v/>
      </c>
      <c r="F72" t="str">
        <f>IF(ISBLANK(D72),"",E72^2)</f>
        <v/>
      </c>
      <c r="G72" s="19" t="str">
        <f>IF(ISBLANK(D72),"",F72/D72)</f>
        <v/>
      </c>
    </row>
    <row r="73" spans="1:8" x14ac:dyDescent="0.2">
      <c r="B73" t="s">
        <v>10</v>
      </c>
      <c r="C73">
        <f>C71+C72</f>
        <v>2113</v>
      </c>
      <c r="D73" t="str">
        <f>IF(COUNTBLANK(D71:D72),"",SUM(D71:D72))</f>
        <v/>
      </c>
      <c r="G73">
        <f>IF(ISBLANK(D73),"",SUM(G71:G72))</f>
        <v>0</v>
      </c>
      <c r="H73" t="s">
        <v>24</v>
      </c>
    </row>
    <row r="74" spans="1:8" x14ac:dyDescent="0.2">
      <c r="G74">
        <v>3.8410000000000002</v>
      </c>
      <c r="H74" t="s">
        <v>36</v>
      </c>
    </row>
    <row r="75" spans="1:8" x14ac:dyDescent="0.2">
      <c r="G75">
        <v>5.024</v>
      </c>
      <c r="H75" t="s">
        <v>37</v>
      </c>
    </row>
    <row r="76" spans="1:8" x14ac:dyDescent="0.2">
      <c r="G76">
        <v>6.6349999999999998</v>
      </c>
      <c r="H76" t="s">
        <v>38</v>
      </c>
    </row>
    <row r="79" spans="1:8" ht="32" x14ac:dyDescent="0.2">
      <c r="A79" t="s">
        <v>78</v>
      </c>
      <c r="B79" s="45" t="s">
        <v>86</v>
      </c>
      <c r="C79" s="46" t="s">
        <v>19</v>
      </c>
      <c r="D79" s="46" t="s">
        <v>20</v>
      </c>
      <c r="E79" s="47" t="s">
        <v>21</v>
      </c>
      <c r="F79" s="46" t="s">
        <v>85</v>
      </c>
      <c r="G79" s="46" t="s">
        <v>23</v>
      </c>
      <c r="H79" s="46"/>
    </row>
    <row r="80" spans="1:8" x14ac:dyDescent="0.2">
      <c r="B80" s="3" t="s">
        <v>80</v>
      </c>
      <c r="C80" s="48">
        <v>918</v>
      </c>
      <c r="D80" s="48"/>
      <c r="E80" s="48"/>
      <c r="F80" s="48"/>
      <c r="G80" s="48"/>
      <c r="H80" s="48"/>
    </row>
    <row r="81" spans="1:8" x14ac:dyDescent="0.2">
      <c r="B81" s="3" t="s">
        <v>81</v>
      </c>
      <c r="C81" s="51">
        <v>472</v>
      </c>
      <c r="D81" s="51"/>
      <c r="E81" s="48"/>
      <c r="F81" s="48"/>
      <c r="G81" s="50"/>
      <c r="H81" s="48"/>
    </row>
    <row r="82" spans="1:8" x14ac:dyDescent="0.2">
      <c r="B82" s="3" t="s">
        <v>83</v>
      </c>
      <c r="C82" s="48">
        <v>457</v>
      </c>
      <c r="D82" s="48"/>
      <c r="E82" s="48"/>
      <c r="F82" s="48"/>
      <c r="G82" s="48">
        <v>0</v>
      </c>
      <c r="H82" s="48" t="s">
        <v>24</v>
      </c>
    </row>
    <row r="83" spans="1:8" x14ac:dyDescent="0.2">
      <c r="B83" s="3" t="s">
        <v>82</v>
      </c>
      <c r="C83" s="48">
        <v>266</v>
      </c>
      <c r="D83" s="48"/>
      <c r="E83" s="48"/>
      <c r="F83" s="48"/>
      <c r="G83" s="48">
        <v>3.8410000000000002</v>
      </c>
      <c r="H83" s="48" t="s">
        <v>36</v>
      </c>
    </row>
    <row r="84" spans="1:8" x14ac:dyDescent="0.2">
      <c r="B84" s="48" t="s">
        <v>87</v>
      </c>
      <c r="C84" s="48">
        <f>SUM(C80:C83)</f>
        <v>2113</v>
      </c>
      <c r="D84" s="48"/>
      <c r="E84" s="48"/>
      <c r="F84" s="48"/>
      <c r="G84" s="48">
        <v>5.024</v>
      </c>
      <c r="H84" s="48" t="s">
        <v>37</v>
      </c>
    </row>
    <row r="85" spans="1:8" x14ac:dyDescent="0.2">
      <c r="B85" s="48"/>
      <c r="C85" s="48"/>
      <c r="D85" s="48"/>
      <c r="E85" s="48"/>
      <c r="F85" s="48"/>
      <c r="G85" s="48">
        <v>6.6349999999999998</v>
      </c>
      <c r="H85" s="48" t="s">
        <v>38</v>
      </c>
    </row>
    <row r="88" spans="1:8" ht="32" x14ac:dyDescent="0.2">
      <c r="A88" t="s">
        <v>84</v>
      </c>
      <c r="B88" s="45" t="s">
        <v>88</v>
      </c>
      <c r="C88" s="46" t="s">
        <v>19</v>
      </c>
      <c r="D88" s="46" t="s">
        <v>20</v>
      </c>
      <c r="E88" s="47" t="s">
        <v>21</v>
      </c>
      <c r="F88" s="46" t="s">
        <v>85</v>
      </c>
      <c r="G88" s="46" t="s">
        <v>23</v>
      </c>
      <c r="H88" s="46"/>
    </row>
    <row r="89" spans="1:8" x14ac:dyDescent="0.2">
      <c r="B89" s="48" t="s">
        <v>26</v>
      </c>
      <c r="C89" s="48">
        <v>1483</v>
      </c>
      <c r="D89" s="48"/>
      <c r="E89" s="48"/>
      <c r="F89" s="48"/>
      <c r="G89" s="48"/>
      <c r="H89" s="48"/>
    </row>
    <row r="90" spans="1:8" x14ac:dyDescent="0.2">
      <c r="B90" s="48" t="s">
        <v>27</v>
      </c>
      <c r="C90" s="49">
        <v>630</v>
      </c>
      <c r="D90" s="49"/>
      <c r="E90" s="48"/>
      <c r="F90" s="48"/>
      <c r="G90" s="50"/>
      <c r="H90" s="48"/>
    </row>
    <row r="91" spans="1:8" x14ac:dyDescent="0.2">
      <c r="B91" s="48" t="s">
        <v>10</v>
      </c>
      <c r="C91" s="48">
        <f>SUM(C89:C90)</f>
        <v>2113</v>
      </c>
      <c r="D91" s="48"/>
      <c r="E91" s="48"/>
      <c r="F91" s="48"/>
      <c r="G91" s="48">
        <v>0</v>
      </c>
      <c r="H91" s="48" t="s">
        <v>24</v>
      </c>
    </row>
    <row r="92" spans="1:8" x14ac:dyDescent="0.2">
      <c r="B92" s="48"/>
      <c r="C92" s="48"/>
      <c r="D92" s="48"/>
      <c r="E92" s="48"/>
      <c r="F92" s="48"/>
      <c r="G92" s="48">
        <v>3.8410000000000002</v>
      </c>
      <c r="H92" s="48" t="s">
        <v>36</v>
      </c>
    </row>
    <row r="93" spans="1:8" x14ac:dyDescent="0.2">
      <c r="B93" s="48"/>
      <c r="C93" s="48"/>
      <c r="D93" s="48"/>
      <c r="E93" s="48"/>
      <c r="F93" s="48"/>
      <c r="G93" s="48">
        <v>5.024</v>
      </c>
      <c r="H93" s="48" t="s">
        <v>37</v>
      </c>
    </row>
    <row r="94" spans="1:8" x14ac:dyDescent="0.2">
      <c r="B94" s="48"/>
      <c r="C94" s="48"/>
      <c r="D94" s="48"/>
      <c r="E94" s="48"/>
      <c r="F94" s="48"/>
      <c r="G94" s="48">
        <v>6.6349999999999998</v>
      </c>
      <c r="H94" s="48" t="s">
        <v>38</v>
      </c>
    </row>
    <row r="97" spans="1:8" x14ac:dyDescent="0.2">
      <c r="A97" t="s">
        <v>89</v>
      </c>
      <c r="B97" s="45" t="s">
        <v>91</v>
      </c>
    </row>
    <row r="98" spans="1:8" x14ac:dyDescent="0.2">
      <c r="B98" s="48" t="s">
        <v>26</v>
      </c>
      <c r="C98" s="48">
        <v>1373</v>
      </c>
      <c r="D98" s="48"/>
      <c r="E98" s="48"/>
      <c r="F98" s="48"/>
      <c r="G98" s="48"/>
      <c r="H98" s="48"/>
    </row>
    <row r="99" spans="1:8" x14ac:dyDescent="0.2">
      <c r="B99" s="48" t="s">
        <v>27</v>
      </c>
      <c r="C99" s="49">
        <v>740</v>
      </c>
      <c r="D99" s="49"/>
      <c r="E99" s="48"/>
      <c r="F99" s="48"/>
      <c r="G99" s="50"/>
      <c r="H99" s="48"/>
    </row>
    <row r="100" spans="1:8" x14ac:dyDescent="0.2">
      <c r="B100" s="48" t="s">
        <v>10</v>
      </c>
      <c r="C100" s="48">
        <f>SUM(C98:C99)</f>
        <v>2113</v>
      </c>
      <c r="D100" s="48"/>
      <c r="E100" s="48"/>
      <c r="F100" s="48"/>
      <c r="G100" s="48">
        <v>0</v>
      </c>
      <c r="H100" s="48" t="s">
        <v>24</v>
      </c>
    </row>
    <row r="101" spans="1:8" x14ac:dyDescent="0.2">
      <c r="B101" s="48"/>
      <c r="C101" s="48"/>
      <c r="D101" s="48"/>
      <c r="E101" s="48"/>
      <c r="F101" s="48"/>
      <c r="G101" s="48">
        <v>3.8410000000000002</v>
      </c>
      <c r="H101" s="48" t="s">
        <v>36</v>
      </c>
    </row>
    <row r="102" spans="1:8" x14ac:dyDescent="0.2">
      <c r="B102" s="48"/>
      <c r="C102" s="48"/>
      <c r="D102" s="48"/>
      <c r="E102" s="48"/>
      <c r="F102" s="48"/>
      <c r="G102" s="48">
        <v>5.024</v>
      </c>
      <c r="H102" s="48" t="s">
        <v>37</v>
      </c>
    </row>
    <row r="103" spans="1:8" x14ac:dyDescent="0.2">
      <c r="B103" s="48"/>
      <c r="C103" s="48"/>
      <c r="D103" s="48"/>
      <c r="E103" s="48"/>
      <c r="F103" s="48"/>
      <c r="G103" s="48">
        <v>6.6349999999999998</v>
      </c>
      <c r="H103" s="48" t="s">
        <v>38</v>
      </c>
    </row>
    <row r="106" spans="1:8" x14ac:dyDescent="0.2">
      <c r="A106" t="s">
        <v>92</v>
      </c>
      <c r="B106" s="45" t="s">
        <v>93</v>
      </c>
    </row>
    <row r="107" spans="1:8" x14ac:dyDescent="0.2">
      <c r="B107" s="48" t="s">
        <v>26</v>
      </c>
      <c r="C107" s="48">
        <v>1398</v>
      </c>
      <c r="D107" s="48"/>
      <c r="E107" s="48"/>
      <c r="F107" s="48"/>
      <c r="G107" s="48"/>
      <c r="H107" s="48"/>
    </row>
    <row r="108" spans="1:8" x14ac:dyDescent="0.2">
      <c r="B108" s="48" t="s">
        <v>27</v>
      </c>
      <c r="C108" s="49">
        <v>715</v>
      </c>
      <c r="D108" s="49"/>
      <c r="E108" s="48"/>
      <c r="F108" s="48"/>
      <c r="G108" s="50"/>
      <c r="H108" s="48"/>
    </row>
    <row r="109" spans="1:8" x14ac:dyDescent="0.2">
      <c r="B109" s="48" t="s">
        <v>10</v>
      </c>
      <c r="C109" s="48">
        <f>SUM(C107:C108)</f>
        <v>2113</v>
      </c>
      <c r="D109" s="48"/>
      <c r="E109" s="48"/>
      <c r="F109" s="48"/>
      <c r="G109" s="48">
        <v>0</v>
      </c>
      <c r="H109" s="48" t="s">
        <v>24</v>
      </c>
    </row>
    <row r="110" spans="1:8" x14ac:dyDescent="0.2">
      <c r="B110" s="48"/>
      <c r="C110" s="48"/>
      <c r="D110" s="48"/>
      <c r="E110" s="48"/>
      <c r="F110" s="48"/>
      <c r="G110" s="48">
        <v>3.8410000000000002</v>
      </c>
      <c r="H110" s="48" t="s">
        <v>36</v>
      </c>
    </row>
    <row r="111" spans="1:8" x14ac:dyDescent="0.2">
      <c r="B111" s="48"/>
      <c r="C111" s="48"/>
      <c r="D111" s="48"/>
      <c r="E111" s="48"/>
      <c r="F111" s="48"/>
      <c r="G111" s="48">
        <v>5.024</v>
      </c>
      <c r="H111" s="48" t="s">
        <v>37</v>
      </c>
    </row>
    <row r="112" spans="1:8" x14ac:dyDescent="0.2">
      <c r="B112" s="48"/>
      <c r="C112" s="48"/>
      <c r="D112" s="48"/>
      <c r="E112" s="48"/>
      <c r="F112" s="48"/>
      <c r="G112" s="48">
        <v>6.6349999999999998</v>
      </c>
      <c r="H112" s="48" t="s">
        <v>38</v>
      </c>
    </row>
    <row r="114" spans="1:8" x14ac:dyDescent="0.2">
      <c r="A114" t="s">
        <v>94</v>
      </c>
      <c r="B114" s="45" t="s">
        <v>95</v>
      </c>
    </row>
    <row r="115" spans="1:8" x14ac:dyDescent="0.2">
      <c r="B115" s="48" t="s">
        <v>26</v>
      </c>
      <c r="C115" s="48">
        <v>1500</v>
      </c>
      <c r="D115" s="48"/>
      <c r="E115" s="48"/>
      <c r="F115" s="48"/>
      <c r="G115" s="48"/>
      <c r="H115" s="48"/>
    </row>
    <row r="116" spans="1:8" x14ac:dyDescent="0.2">
      <c r="B116" s="48" t="s">
        <v>27</v>
      </c>
      <c r="C116" s="49">
        <v>613</v>
      </c>
      <c r="D116" s="49"/>
      <c r="E116" s="48"/>
      <c r="F116" s="48"/>
      <c r="G116" s="50"/>
      <c r="H116" s="48"/>
    </row>
    <row r="117" spans="1:8" x14ac:dyDescent="0.2">
      <c r="B117" s="48" t="s">
        <v>10</v>
      </c>
      <c r="C117" s="48">
        <f>SUM(C115:C116)</f>
        <v>2113</v>
      </c>
      <c r="D117" s="48"/>
      <c r="E117" s="48"/>
      <c r="F117" s="48"/>
      <c r="G117" s="48">
        <v>0</v>
      </c>
      <c r="H117" s="48" t="s">
        <v>24</v>
      </c>
    </row>
    <row r="118" spans="1:8" x14ac:dyDescent="0.2">
      <c r="B118" s="48"/>
      <c r="C118" s="48"/>
      <c r="D118" s="48"/>
      <c r="E118" s="48"/>
      <c r="F118" s="48"/>
      <c r="G118" s="48">
        <v>3.8410000000000002</v>
      </c>
      <c r="H118" s="48" t="s">
        <v>36</v>
      </c>
    </row>
    <row r="119" spans="1:8" x14ac:dyDescent="0.2">
      <c r="B119" s="48"/>
      <c r="C119" s="48"/>
      <c r="D119" s="48"/>
      <c r="E119" s="48"/>
      <c r="F119" s="48"/>
      <c r="G119" s="48">
        <v>5.024</v>
      </c>
      <c r="H119" s="48" t="s">
        <v>37</v>
      </c>
    </row>
    <row r="120" spans="1:8" x14ac:dyDescent="0.2">
      <c r="B120" s="48"/>
      <c r="C120" s="48"/>
      <c r="D120" s="48"/>
      <c r="E120" s="48"/>
      <c r="F120" s="48"/>
      <c r="G120" s="48">
        <v>6.6349999999999998</v>
      </c>
      <c r="H120" s="48" t="s">
        <v>38</v>
      </c>
    </row>
    <row r="123" spans="1:8" x14ac:dyDescent="0.2">
      <c r="A123" t="s">
        <v>96</v>
      </c>
      <c r="B123" s="45" t="s">
        <v>97</v>
      </c>
      <c r="C123" s="45"/>
      <c r="D123" s="48"/>
      <c r="E123" s="48"/>
      <c r="F123" s="48"/>
      <c r="G123" s="48"/>
      <c r="H123" s="48"/>
    </row>
    <row r="124" spans="1:8" x14ac:dyDescent="0.2">
      <c r="B124" s="48" t="s">
        <v>26</v>
      </c>
      <c r="C124" s="48">
        <v>1328</v>
      </c>
      <c r="D124" s="48"/>
      <c r="E124" s="48"/>
      <c r="F124" s="48"/>
      <c r="G124" s="48"/>
      <c r="H124" s="48"/>
    </row>
    <row r="125" spans="1:8" x14ac:dyDescent="0.2">
      <c r="B125" s="48" t="s">
        <v>27</v>
      </c>
      <c r="C125" s="49">
        <v>785</v>
      </c>
      <c r="D125" s="49"/>
      <c r="E125" s="48"/>
      <c r="F125" s="48"/>
      <c r="G125" s="50"/>
      <c r="H125" s="48"/>
    </row>
    <row r="126" spans="1:8" x14ac:dyDescent="0.2">
      <c r="B126" s="48" t="s">
        <v>10</v>
      </c>
      <c r="C126" s="48">
        <f>SUM(C124:C125)</f>
        <v>2113</v>
      </c>
      <c r="D126" s="48"/>
      <c r="E126" s="48"/>
      <c r="F126" s="48"/>
      <c r="G126" s="48">
        <v>0</v>
      </c>
      <c r="H126" s="48" t="s">
        <v>24</v>
      </c>
    </row>
    <row r="127" spans="1:8" x14ac:dyDescent="0.2">
      <c r="B127" s="48"/>
      <c r="C127" s="48"/>
      <c r="D127" s="48"/>
      <c r="E127" s="48"/>
      <c r="F127" s="48"/>
      <c r="G127" s="48">
        <v>3.8410000000000002</v>
      </c>
      <c r="H127" s="48" t="s">
        <v>36</v>
      </c>
    </row>
    <row r="128" spans="1:8" x14ac:dyDescent="0.2">
      <c r="B128" s="48"/>
      <c r="C128" s="48"/>
      <c r="D128" s="48"/>
      <c r="E128" s="48"/>
      <c r="F128" s="48"/>
      <c r="G128" s="48">
        <v>5.024</v>
      </c>
      <c r="H128" s="48" t="s">
        <v>37</v>
      </c>
    </row>
    <row r="129" spans="1:8" x14ac:dyDescent="0.2">
      <c r="B129" s="48"/>
      <c r="C129" s="48"/>
      <c r="D129" s="48"/>
      <c r="E129" s="48"/>
      <c r="F129" s="48"/>
      <c r="G129" s="48">
        <v>6.6349999999999998</v>
      </c>
      <c r="H129" s="48" t="s">
        <v>38</v>
      </c>
    </row>
    <row r="133" spans="1:8" x14ac:dyDescent="0.2">
      <c r="A133" t="s">
        <v>99</v>
      </c>
      <c r="B133" s="52" t="s">
        <v>98</v>
      </c>
      <c r="C133" s="45"/>
      <c r="D133" s="48"/>
      <c r="E133" s="48"/>
      <c r="F133" s="48"/>
      <c r="G133" s="48"/>
      <c r="H133" s="48"/>
    </row>
    <row r="134" spans="1:8" x14ac:dyDescent="0.2">
      <c r="B134" s="48" t="s">
        <v>26</v>
      </c>
      <c r="C134" s="48">
        <v>1306</v>
      </c>
      <c r="D134" s="48"/>
      <c r="E134" s="48"/>
      <c r="F134" s="48"/>
      <c r="G134" s="48"/>
      <c r="H134" s="48"/>
    </row>
    <row r="135" spans="1:8" x14ac:dyDescent="0.2">
      <c r="B135" s="48" t="s">
        <v>27</v>
      </c>
      <c r="C135" s="49">
        <v>807</v>
      </c>
      <c r="D135" s="49"/>
      <c r="E135" s="48"/>
      <c r="F135" s="48"/>
      <c r="G135" s="50"/>
      <c r="H135" s="48"/>
    </row>
    <row r="136" spans="1:8" x14ac:dyDescent="0.2">
      <c r="B136" s="48" t="s">
        <v>10</v>
      </c>
      <c r="C136" s="48">
        <f>SUM(C134:C135)</f>
        <v>2113</v>
      </c>
      <c r="D136" s="48"/>
      <c r="E136" s="48"/>
      <c r="F136" s="48"/>
      <c r="G136" s="48">
        <v>0</v>
      </c>
      <c r="H136" s="48" t="s">
        <v>24</v>
      </c>
    </row>
    <row r="137" spans="1:8" x14ac:dyDescent="0.2">
      <c r="B137" s="48"/>
      <c r="C137" s="48"/>
      <c r="D137" s="48"/>
      <c r="E137" s="48"/>
      <c r="F137" s="48"/>
      <c r="G137" s="48">
        <v>3.8410000000000002</v>
      </c>
      <c r="H137" s="48" t="s">
        <v>36</v>
      </c>
    </row>
    <row r="138" spans="1:8" x14ac:dyDescent="0.2">
      <c r="B138" s="48"/>
      <c r="C138" s="48"/>
      <c r="D138" s="48"/>
      <c r="E138" s="48"/>
      <c r="F138" s="48"/>
      <c r="G138" s="48">
        <v>5.024</v>
      </c>
      <c r="H138" s="48" t="s">
        <v>37</v>
      </c>
    </row>
    <row r="139" spans="1:8" x14ac:dyDescent="0.2">
      <c r="B139" s="48"/>
      <c r="C139" s="48"/>
      <c r="D139" s="48"/>
      <c r="E139" s="48"/>
      <c r="F139" s="48"/>
      <c r="G139" s="48">
        <v>6.6349999999999998</v>
      </c>
      <c r="H139" s="48" t="s">
        <v>38</v>
      </c>
    </row>
    <row r="143" spans="1:8" x14ac:dyDescent="0.2">
      <c r="A143" t="s">
        <v>100</v>
      </c>
      <c r="B143" s="52" t="s">
        <v>101</v>
      </c>
      <c r="C143" s="45"/>
      <c r="D143" s="48"/>
      <c r="E143" s="48"/>
      <c r="F143" s="48"/>
      <c r="G143" s="48"/>
      <c r="H143" s="48"/>
    </row>
    <row r="144" spans="1:8" x14ac:dyDescent="0.2">
      <c r="B144" s="48" t="s">
        <v>26</v>
      </c>
      <c r="C144" s="48">
        <v>1394</v>
      </c>
      <c r="D144" s="48"/>
      <c r="E144" s="48"/>
      <c r="F144" s="48"/>
      <c r="G144" s="48"/>
      <c r="H144" s="48"/>
    </row>
    <row r="145" spans="1:8" x14ac:dyDescent="0.2">
      <c r="B145" s="48" t="s">
        <v>27</v>
      </c>
      <c r="C145" s="49">
        <v>719</v>
      </c>
      <c r="D145" s="49"/>
      <c r="E145" s="48"/>
      <c r="F145" s="48"/>
      <c r="G145" s="50"/>
      <c r="H145" s="48"/>
    </row>
    <row r="146" spans="1:8" x14ac:dyDescent="0.2">
      <c r="B146" s="48" t="s">
        <v>10</v>
      </c>
      <c r="C146" s="48">
        <f>SUM(C144:C145)</f>
        <v>2113</v>
      </c>
      <c r="D146" s="48"/>
      <c r="E146" s="48"/>
      <c r="F146" s="48"/>
      <c r="G146" s="48">
        <v>0</v>
      </c>
      <c r="H146" s="48" t="s">
        <v>24</v>
      </c>
    </row>
    <row r="147" spans="1:8" x14ac:dyDescent="0.2">
      <c r="B147" s="48"/>
      <c r="C147" s="48"/>
      <c r="D147" s="48"/>
      <c r="E147" s="48"/>
      <c r="F147" s="48"/>
      <c r="G147" s="48">
        <v>3.8410000000000002</v>
      </c>
      <c r="H147" s="48" t="s">
        <v>36</v>
      </c>
    </row>
    <row r="148" spans="1:8" x14ac:dyDescent="0.2">
      <c r="B148" s="48"/>
      <c r="C148" s="48"/>
      <c r="D148" s="48"/>
      <c r="E148" s="48"/>
      <c r="F148" s="48"/>
      <c r="G148" s="48">
        <v>5.024</v>
      </c>
      <c r="H148" s="48" t="s">
        <v>37</v>
      </c>
    </row>
    <row r="149" spans="1:8" x14ac:dyDescent="0.2">
      <c r="B149" s="48"/>
      <c r="C149" s="48"/>
      <c r="D149" s="48"/>
      <c r="E149" s="48"/>
      <c r="F149" s="48"/>
      <c r="G149" s="48">
        <v>6.6349999999999998</v>
      </c>
      <c r="H149" s="48" t="s">
        <v>38</v>
      </c>
    </row>
    <row r="152" spans="1:8" x14ac:dyDescent="0.2">
      <c r="A152" t="s">
        <v>102</v>
      </c>
      <c r="B152" s="52" t="s">
        <v>103</v>
      </c>
      <c r="C152" s="45"/>
      <c r="D152" s="48"/>
      <c r="E152" s="48"/>
      <c r="F152" s="48"/>
      <c r="G152" s="48"/>
      <c r="H152" s="48"/>
    </row>
    <row r="153" spans="1:8" x14ac:dyDescent="0.2">
      <c r="B153" s="48" t="s">
        <v>26</v>
      </c>
      <c r="C153" s="48">
        <v>703</v>
      </c>
      <c r="D153" s="48"/>
      <c r="E153" s="48"/>
      <c r="F153" s="48"/>
      <c r="G153" s="48"/>
      <c r="H153" s="48"/>
    </row>
    <row r="154" spans="1:8" x14ac:dyDescent="0.2">
      <c r="B154" s="48" t="s">
        <v>27</v>
      </c>
      <c r="C154" s="49">
        <v>1410</v>
      </c>
      <c r="D154" s="49"/>
      <c r="E154" s="48"/>
      <c r="F154" s="48"/>
      <c r="G154" s="50"/>
      <c r="H154" s="48"/>
    </row>
    <row r="155" spans="1:8" x14ac:dyDescent="0.2">
      <c r="B155" s="48" t="s">
        <v>10</v>
      </c>
      <c r="C155" s="48">
        <f>SUM(C153:C154)</f>
        <v>2113</v>
      </c>
      <c r="D155" s="48"/>
      <c r="E155" s="48"/>
      <c r="F155" s="48"/>
      <c r="G155" s="48">
        <v>0</v>
      </c>
      <c r="H155" s="48" t="s">
        <v>24</v>
      </c>
    </row>
    <row r="156" spans="1:8" x14ac:dyDescent="0.2">
      <c r="B156" s="48"/>
      <c r="C156" s="48"/>
      <c r="D156" s="48"/>
      <c r="E156" s="48"/>
      <c r="F156" s="48"/>
      <c r="G156" s="48">
        <v>3.8410000000000002</v>
      </c>
      <c r="H156" s="48" t="s">
        <v>36</v>
      </c>
    </row>
    <row r="157" spans="1:8" x14ac:dyDescent="0.2">
      <c r="B157" s="48"/>
      <c r="C157" s="48"/>
      <c r="D157" s="48"/>
      <c r="E157" s="48"/>
      <c r="F157" s="48"/>
      <c r="G157" s="48">
        <v>5.024</v>
      </c>
      <c r="H157" s="48" t="s">
        <v>37</v>
      </c>
    </row>
    <row r="158" spans="1:8" x14ac:dyDescent="0.2">
      <c r="B158" s="48"/>
      <c r="C158" s="48"/>
      <c r="D158" s="48"/>
      <c r="E158" s="48"/>
      <c r="F158" s="48"/>
      <c r="G158" s="48">
        <v>6.6349999999999998</v>
      </c>
      <c r="H158" s="48" t="s">
        <v>38</v>
      </c>
    </row>
    <row r="161" spans="1:8" x14ac:dyDescent="0.2">
      <c r="A161" t="s">
        <v>104</v>
      </c>
      <c r="B161" s="52" t="s">
        <v>105</v>
      </c>
      <c r="C161" s="45"/>
      <c r="D161" s="48"/>
      <c r="E161" s="48"/>
      <c r="F161" s="48"/>
      <c r="G161" s="48"/>
      <c r="H161" s="48"/>
    </row>
    <row r="162" spans="1:8" x14ac:dyDescent="0.2">
      <c r="B162" s="48" t="s">
        <v>106</v>
      </c>
      <c r="C162" s="48">
        <v>1088</v>
      </c>
      <c r="D162" s="48"/>
      <c r="E162" s="48"/>
      <c r="F162" s="48"/>
      <c r="G162" s="48"/>
      <c r="H162" s="48"/>
    </row>
    <row r="163" spans="1:8" x14ac:dyDescent="0.2">
      <c r="B163" s="48" t="s">
        <v>107</v>
      </c>
      <c r="C163" s="51">
        <v>565</v>
      </c>
      <c r="D163" s="51"/>
      <c r="E163" s="48"/>
      <c r="F163" s="48"/>
      <c r="G163" s="50"/>
      <c r="H163" s="48"/>
    </row>
    <row r="164" spans="1:8" x14ac:dyDescent="0.2">
      <c r="B164" s="48" t="s">
        <v>108</v>
      </c>
      <c r="C164" s="48">
        <v>460</v>
      </c>
      <c r="D164" s="48"/>
      <c r="E164" s="48"/>
      <c r="F164" s="48"/>
      <c r="G164" s="48">
        <v>0</v>
      </c>
      <c r="H164" s="48" t="s">
        <v>24</v>
      </c>
    </row>
    <row r="165" spans="1:8" x14ac:dyDescent="0.2">
      <c r="B165" s="48"/>
      <c r="C165" s="48">
        <f>SUM(C162:C164)</f>
        <v>2113</v>
      </c>
      <c r="D165" s="48"/>
      <c r="E165" s="48"/>
      <c r="F165" s="48"/>
      <c r="G165" s="48">
        <v>3.8410000000000002</v>
      </c>
      <c r="H165" s="48" t="s">
        <v>36</v>
      </c>
    </row>
    <row r="166" spans="1:8" x14ac:dyDescent="0.2">
      <c r="B166" s="48"/>
      <c r="C166" s="48"/>
      <c r="D166" s="48"/>
      <c r="E166" s="48"/>
      <c r="F166" s="48"/>
      <c r="G166" s="48">
        <v>5.024</v>
      </c>
      <c r="H166" s="48" t="s">
        <v>37</v>
      </c>
    </row>
    <row r="167" spans="1:8" x14ac:dyDescent="0.2">
      <c r="B167" s="48"/>
      <c r="C167" s="48"/>
      <c r="D167" s="48"/>
      <c r="E167" s="48"/>
      <c r="F167" s="48"/>
      <c r="G167" s="48">
        <v>6.6349999999999998</v>
      </c>
      <c r="H167" s="48" t="s">
        <v>38</v>
      </c>
    </row>
    <row r="168" spans="1:8" x14ac:dyDescent="0.2">
      <c r="A168" t="s">
        <v>109</v>
      </c>
      <c r="B168" s="52" t="s">
        <v>110</v>
      </c>
    </row>
    <row r="169" spans="1:8" x14ac:dyDescent="0.2">
      <c r="B169" s="48" t="s">
        <v>26</v>
      </c>
      <c r="C169" s="48">
        <v>893</v>
      </c>
      <c r="D169" s="48"/>
      <c r="E169" s="48"/>
      <c r="F169" s="48"/>
      <c r="G169" s="48"/>
      <c r="H169" s="48"/>
    </row>
    <row r="170" spans="1:8" x14ac:dyDescent="0.2">
      <c r="B170" s="48" t="s">
        <v>27</v>
      </c>
      <c r="C170" s="49">
        <v>1220</v>
      </c>
      <c r="D170" s="49"/>
      <c r="E170" s="48"/>
      <c r="F170" s="48"/>
      <c r="G170" s="50"/>
      <c r="H170" s="48"/>
    </row>
    <row r="175" spans="1:8" x14ac:dyDescent="0.2">
      <c r="A175" t="s">
        <v>111</v>
      </c>
      <c r="B175" s="52" t="s">
        <v>112</v>
      </c>
    </row>
    <row r="176" spans="1:8" x14ac:dyDescent="0.2">
      <c r="B176" s="48" t="s">
        <v>113</v>
      </c>
      <c r="C176">
        <v>1155</v>
      </c>
    </row>
    <row r="177" spans="2:8" x14ac:dyDescent="0.2">
      <c r="B177" s="48" t="s">
        <v>114</v>
      </c>
      <c r="C177">
        <v>844</v>
      </c>
    </row>
    <row r="178" spans="2:8" x14ac:dyDescent="0.2">
      <c r="B178" s="48" t="s">
        <v>115</v>
      </c>
      <c r="C178">
        <v>114</v>
      </c>
    </row>
    <row r="179" spans="2:8" x14ac:dyDescent="0.2">
      <c r="B179" s="48" t="s">
        <v>10</v>
      </c>
      <c r="C179" s="48">
        <f>SUM(C176:C178)</f>
        <v>2113</v>
      </c>
      <c r="D179" s="48"/>
      <c r="E179" s="48"/>
      <c r="F179" s="48"/>
      <c r="G179" s="48">
        <v>0</v>
      </c>
      <c r="H179" s="48" t="s">
        <v>24</v>
      </c>
    </row>
    <row r="180" spans="2:8" x14ac:dyDescent="0.2">
      <c r="B180" s="48"/>
      <c r="C180" s="48"/>
      <c r="D180" s="48"/>
      <c r="E180" s="48"/>
      <c r="F180" s="48"/>
      <c r="G180" s="48">
        <v>3.8410000000000002</v>
      </c>
      <c r="H180" s="48" t="s">
        <v>36</v>
      </c>
    </row>
    <row r="181" spans="2:8" x14ac:dyDescent="0.2">
      <c r="B181" s="48"/>
      <c r="C181" s="48"/>
      <c r="D181" s="48"/>
      <c r="E181" s="48"/>
      <c r="F181" s="48"/>
      <c r="G181" s="48">
        <v>5.024</v>
      </c>
      <c r="H181" s="48" t="s">
        <v>37</v>
      </c>
    </row>
    <row r="182" spans="2:8" x14ac:dyDescent="0.2">
      <c r="B182" s="48"/>
      <c r="C182" s="48"/>
      <c r="D182" s="48"/>
      <c r="E182" s="48"/>
      <c r="F182" s="48"/>
      <c r="G182" s="48">
        <v>6.6349999999999998</v>
      </c>
      <c r="H182" s="48" t="s">
        <v>38</v>
      </c>
    </row>
  </sheetData>
  <phoneticPr fontId="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65E0B-57CB-4F29-BAC5-6DC2F7C57AF1}">
  <dimension ref="A2:AB271"/>
  <sheetViews>
    <sheetView topLeftCell="A161" zoomScale="87" workbookViewId="0">
      <selection activeCell="B235" sqref="B235"/>
    </sheetView>
  </sheetViews>
  <sheetFormatPr baseColWidth="10" defaultColWidth="8.83203125" defaultRowHeight="15" x14ac:dyDescent="0.2"/>
  <cols>
    <col min="2" max="2" width="18.5" customWidth="1"/>
    <col min="3" max="3" width="11.33203125" bestFit="1" customWidth="1"/>
    <col min="4" max="4" width="10.1640625" bestFit="1" customWidth="1"/>
    <col min="5" max="5" width="8" bestFit="1" customWidth="1"/>
    <col min="6" max="6" width="10.6640625" bestFit="1" customWidth="1"/>
    <col min="7" max="7" width="8.5" bestFit="1" customWidth="1"/>
    <col min="11" max="11" width="12" bestFit="1" customWidth="1"/>
    <col min="12" max="12" width="14.6640625" bestFit="1" customWidth="1"/>
    <col min="15" max="15" width="10.6640625" bestFit="1" customWidth="1"/>
    <col min="20" max="20" width="7.5" bestFit="1" customWidth="1"/>
    <col min="21" max="22" width="10.1640625" bestFit="1" customWidth="1"/>
    <col min="23" max="23" width="8" bestFit="1" customWidth="1"/>
    <col min="24" max="24" width="10.6640625" bestFit="1" customWidth="1"/>
    <col min="25" max="25" width="8.5" bestFit="1" customWidth="1"/>
  </cols>
  <sheetData>
    <row r="2" spans="1:28" x14ac:dyDescent="0.2">
      <c r="A2" t="s">
        <v>56</v>
      </c>
      <c r="B2" s="54" t="s">
        <v>34</v>
      </c>
      <c r="C2" s="10" t="s">
        <v>28</v>
      </c>
      <c r="D2" s="10" t="s">
        <v>29</v>
      </c>
      <c r="E2" s="10" t="s">
        <v>30</v>
      </c>
      <c r="F2" s="10" t="s">
        <v>31</v>
      </c>
      <c r="G2" s="10" t="s">
        <v>32</v>
      </c>
      <c r="H2" s="10" t="s">
        <v>33</v>
      </c>
      <c r="K2" s="59"/>
      <c r="L2" s="59"/>
      <c r="M2" s="59"/>
      <c r="N2" s="59"/>
      <c r="O2" s="59"/>
      <c r="P2" s="59"/>
      <c r="Q2" s="59"/>
      <c r="R2" s="43"/>
      <c r="T2" s="59"/>
      <c r="U2" s="59"/>
      <c r="V2" s="59"/>
      <c r="W2" s="59"/>
      <c r="X2" s="59"/>
      <c r="Y2" s="59"/>
      <c r="Z2" s="59"/>
      <c r="AA2" s="43"/>
      <c r="AB2" s="43"/>
    </row>
    <row r="3" spans="1:28" ht="16" x14ac:dyDescent="0.2">
      <c r="B3">
        <v>1</v>
      </c>
      <c r="C3" s="20" t="s">
        <v>122</v>
      </c>
      <c r="D3" s="9">
        <v>225</v>
      </c>
      <c r="F3" s="23">
        <f>D3/$D$13</f>
        <v>0.10648367250354945</v>
      </c>
      <c r="G3" s="4"/>
      <c r="L3" s="20"/>
      <c r="O3" s="23"/>
      <c r="P3" s="4"/>
      <c r="U3" s="25"/>
      <c r="X3" s="29"/>
      <c r="Y3" s="4"/>
    </row>
    <row r="4" spans="1:28" x14ac:dyDescent="0.2">
      <c r="B4">
        <v>2</v>
      </c>
      <c r="C4" s="20" t="s">
        <v>123</v>
      </c>
      <c r="D4">
        <v>225</v>
      </c>
      <c r="F4" s="23">
        <f t="shared" ref="F4:F12" si="0">D4/$D$13</f>
        <v>0.10648367250354945</v>
      </c>
      <c r="G4" s="4"/>
      <c r="L4" s="20"/>
      <c r="O4" s="23"/>
      <c r="P4" s="4"/>
      <c r="U4" s="25"/>
      <c r="X4" s="29"/>
      <c r="Y4" s="4"/>
    </row>
    <row r="5" spans="1:28" x14ac:dyDescent="0.2">
      <c r="B5">
        <v>3</v>
      </c>
      <c r="C5" s="20" t="s">
        <v>124</v>
      </c>
      <c r="D5">
        <v>208</v>
      </c>
      <c r="F5" s="23">
        <f t="shared" si="0"/>
        <v>9.8438239469947938E-2</v>
      </c>
      <c r="G5" s="4"/>
      <c r="L5" s="20"/>
      <c r="O5" s="23"/>
      <c r="P5" s="4"/>
      <c r="U5" s="26"/>
      <c r="X5" s="29"/>
      <c r="Y5" s="4"/>
    </row>
    <row r="6" spans="1:28" x14ac:dyDescent="0.2">
      <c r="B6">
        <v>4</v>
      </c>
      <c r="C6" s="20" t="s">
        <v>125</v>
      </c>
      <c r="D6">
        <v>212</v>
      </c>
      <c r="F6" s="23">
        <f t="shared" si="0"/>
        <v>0.10033128253667771</v>
      </c>
      <c r="G6" s="4"/>
      <c r="L6" s="20"/>
      <c r="O6" s="23"/>
      <c r="P6" s="4"/>
      <c r="U6" s="26"/>
      <c r="X6" s="29"/>
      <c r="Y6" s="4"/>
    </row>
    <row r="7" spans="1:28" x14ac:dyDescent="0.2">
      <c r="B7">
        <v>5</v>
      </c>
      <c r="C7" s="20" t="s">
        <v>126</v>
      </c>
      <c r="D7">
        <v>208</v>
      </c>
      <c r="F7" s="23">
        <f t="shared" si="0"/>
        <v>9.8438239469947938E-2</v>
      </c>
      <c r="G7" s="4"/>
      <c r="L7" s="20"/>
      <c r="O7" s="23"/>
      <c r="P7" s="4"/>
      <c r="U7" s="26"/>
      <c r="X7" s="29"/>
      <c r="Y7" s="4"/>
    </row>
    <row r="8" spans="1:28" x14ac:dyDescent="0.2">
      <c r="B8">
        <v>6</v>
      </c>
      <c r="C8" s="20" t="s">
        <v>35</v>
      </c>
      <c r="D8">
        <v>190</v>
      </c>
      <c r="F8" s="23">
        <f t="shared" si="0"/>
        <v>8.9919545669663981E-2</v>
      </c>
      <c r="G8" s="4"/>
      <c r="L8" s="20"/>
      <c r="O8" s="23"/>
      <c r="P8" s="4"/>
      <c r="U8" s="26"/>
      <c r="X8" s="29"/>
      <c r="Y8" s="4"/>
    </row>
    <row r="9" spans="1:28" x14ac:dyDescent="0.2">
      <c r="B9">
        <v>7</v>
      </c>
      <c r="C9" s="20" t="s">
        <v>127</v>
      </c>
      <c r="D9">
        <v>234</v>
      </c>
      <c r="F9" s="23">
        <f t="shared" si="0"/>
        <v>0.11074301940369144</v>
      </c>
      <c r="G9" s="4"/>
      <c r="L9" s="20"/>
      <c r="O9" s="23"/>
      <c r="P9" s="4"/>
      <c r="U9" s="26"/>
      <c r="X9" s="29"/>
      <c r="Y9" s="4"/>
    </row>
    <row r="10" spans="1:28" x14ac:dyDescent="0.2">
      <c r="B10">
        <v>8</v>
      </c>
      <c r="C10" s="20" t="s">
        <v>128</v>
      </c>
      <c r="D10">
        <v>197</v>
      </c>
      <c r="F10" s="23">
        <f t="shared" si="0"/>
        <v>9.3232371036441081E-2</v>
      </c>
      <c r="G10" s="4"/>
      <c r="L10" s="20"/>
      <c r="O10" s="23"/>
      <c r="P10" s="4"/>
      <c r="U10" s="26"/>
      <c r="X10" s="29"/>
      <c r="Y10" s="4"/>
    </row>
    <row r="11" spans="1:28" x14ac:dyDescent="0.2">
      <c r="B11">
        <v>9</v>
      </c>
      <c r="C11" s="20" t="s">
        <v>129</v>
      </c>
      <c r="D11">
        <v>218</v>
      </c>
      <c r="F11" s="23">
        <f t="shared" si="0"/>
        <v>0.10317084713677237</v>
      </c>
      <c r="G11" s="4"/>
      <c r="L11" s="20"/>
      <c r="O11" s="23"/>
      <c r="P11" s="4"/>
      <c r="U11" s="26"/>
      <c r="X11" s="29"/>
      <c r="Y11" s="4"/>
    </row>
    <row r="12" spans="1:28" x14ac:dyDescent="0.2">
      <c r="B12">
        <v>10</v>
      </c>
      <c r="C12" s="20" t="s">
        <v>130</v>
      </c>
      <c r="D12" s="17">
        <v>196</v>
      </c>
      <c r="E12" s="17"/>
      <c r="F12" s="24">
        <f t="shared" si="0"/>
        <v>9.2759110269758638E-2</v>
      </c>
      <c r="G12" s="5"/>
      <c r="H12" s="17"/>
      <c r="L12" s="20"/>
      <c r="M12" s="43"/>
      <c r="N12" s="43"/>
      <c r="O12" s="60"/>
      <c r="P12" s="15"/>
      <c r="Q12" s="43"/>
      <c r="R12" s="43"/>
      <c r="S12" s="43"/>
      <c r="U12" s="26"/>
      <c r="V12" s="43"/>
      <c r="W12" s="43"/>
      <c r="X12" s="61"/>
      <c r="Y12" s="15"/>
      <c r="Z12" s="43"/>
      <c r="AA12" s="43"/>
    </row>
    <row r="13" spans="1:28" x14ac:dyDescent="0.2">
      <c r="D13">
        <f>SUM(D3:D12)</f>
        <v>2113</v>
      </c>
      <c r="E13">
        <f>SUM(E3:E12)</f>
        <v>0</v>
      </c>
      <c r="F13" s="22">
        <f t="shared" ref="F13:H13" si="1">SUM(F3:F12)</f>
        <v>1</v>
      </c>
      <c r="G13" s="21">
        <f t="shared" si="1"/>
        <v>0</v>
      </c>
      <c r="H13" s="21">
        <f t="shared" si="1"/>
        <v>0</v>
      </c>
      <c r="O13" s="22"/>
      <c r="P13" s="21"/>
      <c r="Q13" s="21"/>
      <c r="X13" s="22"/>
      <c r="Y13" s="21"/>
      <c r="Z13" s="21"/>
    </row>
    <row r="15" spans="1:28" x14ac:dyDescent="0.2">
      <c r="H15" t="s">
        <v>42</v>
      </c>
      <c r="I15" t="s">
        <v>43</v>
      </c>
      <c r="U15" s="28"/>
    </row>
    <row r="16" spans="1:28" x14ac:dyDescent="0.2">
      <c r="H16" t="s">
        <v>46</v>
      </c>
      <c r="I16" t="s">
        <v>44</v>
      </c>
      <c r="U16" s="41" t="s">
        <v>53</v>
      </c>
      <c r="V16" s="41"/>
      <c r="W16" s="41"/>
    </row>
    <row r="17" spans="1:23" x14ac:dyDescent="0.2">
      <c r="H17" t="s">
        <v>47</v>
      </c>
      <c r="I17" t="s">
        <v>45</v>
      </c>
      <c r="U17" s="41"/>
      <c r="V17" s="41"/>
      <c r="W17" s="41"/>
    </row>
    <row r="18" spans="1:23" x14ac:dyDescent="0.2">
      <c r="U18" s="41"/>
      <c r="V18" s="41"/>
      <c r="W18" s="41"/>
    </row>
    <row r="20" spans="1:23" ht="16" x14ac:dyDescent="0.2">
      <c r="E20" s="9"/>
      <c r="L20" s="9"/>
    </row>
    <row r="21" spans="1:23" ht="16" x14ac:dyDescent="0.2">
      <c r="D21" s="9"/>
      <c r="L21" s="9"/>
    </row>
    <row r="22" spans="1:23" ht="16" x14ac:dyDescent="0.2">
      <c r="A22" t="s">
        <v>61</v>
      </c>
      <c r="B22" s="52" t="s">
        <v>131</v>
      </c>
      <c r="D22" s="9"/>
      <c r="L22" s="9"/>
    </row>
    <row r="23" spans="1:23" ht="16" x14ac:dyDescent="0.2">
      <c r="B23" s="54"/>
      <c r="C23" s="10" t="s">
        <v>143</v>
      </c>
      <c r="D23" s="10" t="s">
        <v>29</v>
      </c>
      <c r="E23" s="10" t="s">
        <v>30</v>
      </c>
      <c r="F23" s="10" t="s">
        <v>31</v>
      </c>
      <c r="G23" s="10" t="s">
        <v>32</v>
      </c>
      <c r="H23" s="10" t="s">
        <v>33</v>
      </c>
      <c r="L23" s="9"/>
    </row>
    <row r="24" spans="1:23" ht="16" x14ac:dyDescent="0.2">
      <c r="B24">
        <v>1</v>
      </c>
      <c r="C24" s="56" t="s">
        <v>132</v>
      </c>
      <c r="D24" s="9">
        <v>212</v>
      </c>
      <c r="F24" s="23">
        <f>D24/$D$13</f>
        <v>0.10033128253667771</v>
      </c>
      <c r="G24" s="4"/>
      <c r="L24" s="9"/>
    </row>
    <row r="25" spans="1:23" ht="16" x14ac:dyDescent="0.2">
      <c r="B25">
        <v>2</v>
      </c>
      <c r="C25" s="55" t="s">
        <v>133</v>
      </c>
      <c r="D25">
        <v>211</v>
      </c>
      <c r="F25" s="23">
        <f t="shared" ref="F25:F33" si="2">D25/$D$13</f>
        <v>9.9858021769995267E-2</v>
      </c>
      <c r="G25" s="4"/>
      <c r="L25" s="9"/>
    </row>
    <row r="26" spans="1:23" ht="16" x14ac:dyDescent="0.2">
      <c r="B26">
        <v>3</v>
      </c>
      <c r="C26" s="55" t="s">
        <v>134</v>
      </c>
      <c r="D26">
        <v>211</v>
      </c>
      <c r="F26" s="23">
        <f t="shared" si="2"/>
        <v>9.9858021769995267E-2</v>
      </c>
      <c r="G26" s="4"/>
      <c r="L26" s="9"/>
    </row>
    <row r="27" spans="1:23" ht="16" x14ac:dyDescent="0.2">
      <c r="B27">
        <v>4</v>
      </c>
      <c r="C27" s="55" t="s">
        <v>135</v>
      </c>
      <c r="D27">
        <v>211</v>
      </c>
      <c r="F27" s="23">
        <f t="shared" si="2"/>
        <v>9.9858021769995267E-2</v>
      </c>
      <c r="G27" s="4"/>
      <c r="L27" s="9"/>
    </row>
    <row r="28" spans="1:23" ht="16" x14ac:dyDescent="0.2">
      <c r="B28">
        <v>5</v>
      </c>
      <c r="C28" s="55" t="s">
        <v>136</v>
      </c>
      <c r="D28">
        <v>212</v>
      </c>
      <c r="F28" s="23">
        <f t="shared" si="2"/>
        <v>0.10033128253667771</v>
      </c>
      <c r="G28" s="4"/>
      <c r="L28" s="9"/>
    </row>
    <row r="29" spans="1:23" ht="16" x14ac:dyDescent="0.2">
      <c r="B29">
        <v>6</v>
      </c>
      <c r="C29" s="55" t="s">
        <v>137</v>
      </c>
      <c r="D29">
        <v>211</v>
      </c>
      <c r="F29" s="23">
        <f t="shared" si="2"/>
        <v>9.9858021769995267E-2</v>
      </c>
      <c r="G29" s="4"/>
      <c r="L29" s="9"/>
    </row>
    <row r="30" spans="1:23" ht="16" x14ac:dyDescent="0.2">
      <c r="B30">
        <v>7</v>
      </c>
      <c r="C30" s="55" t="s">
        <v>138</v>
      </c>
      <c r="D30">
        <v>211</v>
      </c>
      <c r="F30" s="23">
        <f t="shared" si="2"/>
        <v>9.9858021769995267E-2</v>
      </c>
      <c r="G30" s="4"/>
      <c r="L30" s="9"/>
    </row>
    <row r="31" spans="1:23" ht="16" x14ac:dyDescent="0.2">
      <c r="B31">
        <v>8</v>
      </c>
      <c r="C31" s="57" t="s">
        <v>139</v>
      </c>
      <c r="D31">
        <v>211</v>
      </c>
      <c r="F31" s="23">
        <f t="shared" si="2"/>
        <v>9.9858021769995267E-2</v>
      </c>
      <c r="G31" s="4"/>
      <c r="L31" s="9"/>
    </row>
    <row r="32" spans="1:23" ht="16" x14ac:dyDescent="0.2">
      <c r="B32">
        <v>9</v>
      </c>
      <c r="C32" s="55" t="s">
        <v>140</v>
      </c>
      <c r="D32">
        <v>211</v>
      </c>
      <c r="F32" s="23">
        <f t="shared" si="2"/>
        <v>9.9858021769995267E-2</v>
      </c>
      <c r="G32" s="4"/>
      <c r="L32" s="9"/>
    </row>
    <row r="33" spans="1:12" ht="16" x14ac:dyDescent="0.2">
      <c r="B33">
        <v>10</v>
      </c>
      <c r="C33" s="55" t="s">
        <v>141</v>
      </c>
      <c r="D33" s="17">
        <v>212</v>
      </c>
      <c r="E33" s="17"/>
      <c r="F33" s="24">
        <f t="shared" si="2"/>
        <v>0.10033128253667771</v>
      </c>
      <c r="G33" s="5"/>
      <c r="H33" s="17"/>
      <c r="L33" s="9"/>
    </row>
    <row r="34" spans="1:12" ht="16" x14ac:dyDescent="0.2">
      <c r="D34">
        <f>SUM(D24:D33)</f>
        <v>2113</v>
      </c>
      <c r="E34">
        <f>SUM(E24:E33)</f>
        <v>0</v>
      </c>
      <c r="F34" s="22">
        <f t="shared" ref="F34:H34" si="3">SUM(F24:F33)</f>
        <v>0.99999999999999989</v>
      </c>
      <c r="G34" s="21">
        <f t="shared" si="3"/>
        <v>0</v>
      </c>
      <c r="H34" s="21">
        <f t="shared" si="3"/>
        <v>0</v>
      </c>
      <c r="L34" s="9"/>
    </row>
    <row r="35" spans="1:12" ht="16" x14ac:dyDescent="0.2">
      <c r="L35" s="9"/>
    </row>
    <row r="36" spans="1:12" ht="16" x14ac:dyDescent="0.2">
      <c r="G36" t="s">
        <v>42</v>
      </c>
      <c r="H36" t="s">
        <v>43</v>
      </c>
      <c r="L36" s="9"/>
    </row>
    <row r="37" spans="1:12" ht="16" x14ac:dyDescent="0.2">
      <c r="G37" t="s">
        <v>46</v>
      </c>
      <c r="H37" t="s">
        <v>44</v>
      </c>
      <c r="L37" s="9"/>
    </row>
    <row r="38" spans="1:12" ht="16" x14ac:dyDescent="0.2">
      <c r="G38" t="s">
        <v>47</v>
      </c>
      <c r="H38" t="s">
        <v>45</v>
      </c>
      <c r="L38" s="9"/>
    </row>
    <row r="39" spans="1:12" ht="16" x14ac:dyDescent="0.2">
      <c r="L39" s="9"/>
    </row>
    <row r="40" spans="1:12" ht="16" x14ac:dyDescent="0.2">
      <c r="L40" s="9"/>
    </row>
    <row r="41" spans="1:12" ht="16" x14ac:dyDescent="0.2">
      <c r="L41" s="9"/>
    </row>
    <row r="43" spans="1:12" x14ac:dyDescent="0.2">
      <c r="A43" t="s">
        <v>62</v>
      </c>
      <c r="B43" s="52" t="s">
        <v>142</v>
      </c>
    </row>
    <row r="44" spans="1:12" ht="16" x14ac:dyDescent="0.2">
      <c r="B44" s="54"/>
      <c r="C44" s="10" t="s">
        <v>143</v>
      </c>
      <c r="D44" s="10" t="s">
        <v>29</v>
      </c>
      <c r="E44" s="10" t="s">
        <v>30</v>
      </c>
      <c r="F44" s="10" t="s">
        <v>31</v>
      </c>
      <c r="G44" s="10" t="s">
        <v>32</v>
      </c>
      <c r="H44" s="10" t="s">
        <v>33</v>
      </c>
      <c r="L44" s="9"/>
    </row>
    <row r="45" spans="1:12" ht="16" x14ac:dyDescent="0.2">
      <c r="B45">
        <v>1</v>
      </c>
      <c r="C45" s="56" t="s">
        <v>144</v>
      </c>
      <c r="D45" s="9">
        <v>213</v>
      </c>
      <c r="F45" s="23">
        <f>D45/$D$13</f>
        <v>0.10080454330336015</v>
      </c>
      <c r="G45" s="4"/>
      <c r="L45" s="9"/>
    </row>
    <row r="46" spans="1:12" ht="16" x14ac:dyDescent="0.2">
      <c r="B46">
        <v>2</v>
      </c>
      <c r="C46" s="55" t="s">
        <v>145</v>
      </c>
      <c r="D46">
        <v>211</v>
      </c>
      <c r="F46" s="23">
        <f t="shared" ref="F46:F54" si="4">D46/$D$13</f>
        <v>9.9858021769995267E-2</v>
      </c>
      <c r="G46" s="4"/>
      <c r="L46" s="9"/>
    </row>
    <row r="47" spans="1:12" ht="16" x14ac:dyDescent="0.2">
      <c r="B47">
        <v>3</v>
      </c>
      <c r="C47" s="55" t="s">
        <v>146</v>
      </c>
      <c r="D47">
        <v>211</v>
      </c>
      <c r="F47" s="23">
        <f t="shared" si="4"/>
        <v>9.9858021769995267E-2</v>
      </c>
      <c r="G47" s="4"/>
      <c r="L47" s="9"/>
    </row>
    <row r="48" spans="1:12" ht="16" x14ac:dyDescent="0.2">
      <c r="B48">
        <v>4</v>
      </c>
      <c r="C48" s="55" t="s">
        <v>147</v>
      </c>
      <c r="D48">
        <v>210</v>
      </c>
      <c r="F48" s="23">
        <f t="shared" si="4"/>
        <v>9.9384761003312824E-2</v>
      </c>
      <c r="G48" s="4"/>
      <c r="L48" s="9"/>
    </row>
    <row r="49" spans="1:12" ht="16" x14ac:dyDescent="0.2">
      <c r="B49">
        <v>5</v>
      </c>
      <c r="C49" s="55" t="s">
        <v>148</v>
      </c>
      <c r="D49">
        <v>212</v>
      </c>
      <c r="F49" s="23">
        <f t="shared" si="4"/>
        <v>0.10033128253667771</v>
      </c>
      <c r="G49" s="4"/>
      <c r="L49" s="9"/>
    </row>
    <row r="50" spans="1:12" ht="16" x14ac:dyDescent="0.2">
      <c r="B50">
        <v>6</v>
      </c>
      <c r="C50" s="55" t="s">
        <v>149</v>
      </c>
      <c r="D50">
        <v>212</v>
      </c>
      <c r="F50" s="23">
        <f t="shared" si="4"/>
        <v>0.10033128253667771</v>
      </c>
      <c r="G50" s="4"/>
      <c r="L50" s="9"/>
    </row>
    <row r="51" spans="1:12" ht="16" x14ac:dyDescent="0.2">
      <c r="B51">
        <v>7</v>
      </c>
      <c r="C51" s="55" t="s">
        <v>150</v>
      </c>
      <c r="D51">
        <v>211</v>
      </c>
      <c r="F51" s="23">
        <f t="shared" si="4"/>
        <v>9.9858021769995267E-2</v>
      </c>
      <c r="G51" s="4"/>
      <c r="L51" s="9"/>
    </row>
    <row r="52" spans="1:12" ht="16" x14ac:dyDescent="0.2">
      <c r="B52">
        <v>8</v>
      </c>
      <c r="C52" s="57" t="s">
        <v>151</v>
      </c>
      <c r="D52">
        <v>224</v>
      </c>
      <c r="F52" s="23">
        <f t="shared" si="4"/>
        <v>0.10601041173686701</v>
      </c>
      <c r="G52" s="4"/>
      <c r="L52" s="9"/>
    </row>
    <row r="53" spans="1:12" ht="16" x14ac:dyDescent="0.2">
      <c r="B53">
        <v>9</v>
      </c>
      <c r="C53" s="55" t="s">
        <v>152</v>
      </c>
      <c r="D53">
        <v>197</v>
      </c>
      <c r="F53" s="23">
        <f t="shared" si="4"/>
        <v>9.3232371036441081E-2</v>
      </c>
      <c r="G53" s="4"/>
      <c r="L53" s="9"/>
    </row>
    <row r="54" spans="1:12" ht="16" x14ac:dyDescent="0.2">
      <c r="B54">
        <v>10</v>
      </c>
      <c r="C54" s="55" t="s">
        <v>153</v>
      </c>
      <c r="D54" s="17">
        <v>212</v>
      </c>
      <c r="E54" s="17"/>
      <c r="F54" s="24">
        <f t="shared" si="4"/>
        <v>0.10033128253667771</v>
      </c>
      <c r="G54" s="5"/>
      <c r="H54" s="17"/>
      <c r="L54" s="9"/>
    </row>
    <row r="55" spans="1:12" ht="16" x14ac:dyDescent="0.2">
      <c r="D55">
        <f>SUM(D45:D54)</f>
        <v>2113</v>
      </c>
      <c r="E55">
        <f>SUM(E45:E54)</f>
        <v>0</v>
      </c>
      <c r="F55" s="22">
        <f t="shared" ref="F55:H55" si="5">SUM(F45:F54)</f>
        <v>0.99999999999999989</v>
      </c>
      <c r="G55" s="21">
        <f t="shared" si="5"/>
        <v>0</v>
      </c>
      <c r="H55" s="21">
        <f t="shared" si="5"/>
        <v>0</v>
      </c>
      <c r="L55" s="9"/>
    </row>
    <row r="56" spans="1:12" ht="16" x14ac:dyDescent="0.2">
      <c r="L56" s="9"/>
    </row>
    <row r="57" spans="1:12" ht="16" x14ac:dyDescent="0.2">
      <c r="G57" t="s">
        <v>42</v>
      </c>
      <c r="H57" t="s">
        <v>43</v>
      </c>
      <c r="L57" s="9"/>
    </row>
    <row r="58" spans="1:12" ht="16" x14ac:dyDescent="0.2">
      <c r="G58" t="s">
        <v>46</v>
      </c>
      <c r="H58" t="s">
        <v>44</v>
      </c>
      <c r="L58" s="9"/>
    </row>
    <row r="59" spans="1:12" ht="16" x14ac:dyDescent="0.2">
      <c r="G59" t="s">
        <v>47</v>
      </c>
      <c r="H59" t="s">
        <v>45</v>
      </c>
      <c r="L59" s="9"/>
    </row>
    <row r="63" spans="1:12" x14ac:dyDescent="0.2">
      <c r="A63" t="s">
        <v>64</v>
      </c>
      <c r="B63" s="54" t="s">
        <v>154</v>
      </c>
      <c r="C63" s="10" t="s">
        <v>143</v>
      </c>
      <c r="D63" s="10" t="s">
        <v>29</v>
      </c>
      <c r="E63" s="10" t="s">
        <v>30</v>
      </c>
      <c r="F63" s="10" t="s">
        <v>31</v>
      </c>
      <c r="G63" s="10" t="s">
        <v>32</v>
      </c>
      <c r="H63" s="10" t="s">
        <v>33</v>
      </c>
    </row>
    <row r="64" spans="1:12" ht="16" x14ac:dyDescent="0.2">
      <c r="B64">
        <v>1</v>
      </c>
      <c r="C64" s="56" t="s">
        <v>155</v>
      </c>
      <c r="D64" s="9">
        <v>265</v>
      </c>
      <c r="F64" s="23">
        <f>D64/$D$13</f>
        <v>0.12541410317084714</v>
      </c>
      <c r="G64" s="4"/>
    </row>
    <row r="65" spans="2:8" x14ac:dyDescent="0.2">
      <c r="B65">
        <v>2</v>
      </c>
      <c r="C65" s="58" t="s">
        <v>156</v>
      </c>
      <c r="D65">
        <v>186</v>
      </c>
      <c r="F65" s="23">
        <f t="shared" ref="F65:F73" si="6">D65/$D$13</f>
        <v>8.8026502602934223E-2</v>
      </c>
      <c r="G65" s="4"/>
    </row>
    <row r="66" spans="2:8" x14ac:dyDescent="0.2">
      <c r="B66">
        <v>3</v>
      </c>
      <c r="C66" s="58" t="s">
        <v>157</v>
      </c>
      <c r="D66">
        <v>204</v>
      </c>
      <c r="F66" s="23">
        <f t="shared" si="6"/>
        <v>9.6545196403218167E-2</v>
      </c>
      <c r="G66" s="4"/>
    </row>
    <row r="67" spans="2:8" x14ac:dyDescent="0.2">
      <c r="B67">
        <v>4</v>
      </c>
      <c r="C67" s="58" t="s">
        <v>158</v>
      </c>
      <c r="D67">
        <v>202</v>
      </c>
      <c r="F67" s="23">
        <f t="shared" si="6"/>
        <v>9.5598674869853295E-2</v>
      </c>
      <c r="G67" s="4"/>
    </row>
    <row r="68" spans="2:8" x14ac:dyDescent="0.2">
      <c r="B68">
        <v>5</v>
      </c>
      <c r="C68" s="58" t="s">
        <v>159</v>
      </c>
      <c r="D68">
        <v>203</v>
      </c>
      <c r="F68" s="23">
        <f t="shared" si="6"/>
        <v>9.6071935636535738E-2</v>
      </c>
      <c r="G68" s="4"/>
    </row>
    <row r="69" spans="2:8" x14ac:dyDescent="0.2">
      <c r="B69">
        <v>6</v>
      </c>
      <c r="C69" s="58" t="s">
        <v>160</v>
      </c>
      <c r="D69">
        <v>216</v>
      </c>
      <c r="F69" s="23">
        <f t="shared" si="6"/>
        <v>0.10222432560340748</v>
      </c>
      <c r="G69" s="4"/>
    </row>
    <row r="70" spans="2:8" x14ac:dyDescent="0.2">
      <c r="B70">
        <v>7</v>
      </c>
      <c r="C70" s="58" t="s">
        <v>161</v>
      </c>
      <c r="D70">
        <v>206</v>
      </c>
      <c r="F70" s="23">
        <f t="shared" si="6"/>
        <v>9.7491717936583053E-2</v>
      </c>
      <c r="G70" s="4"/>
    </row>
    <row r="71" spans="2:8" x14ac:dyDescent="0.2">
      <c r="B71">
        <v>8</v>
      </c>
      <c r="C71" s="58" t="s">
        <v>162</v>
      </c>
      <c r="D71">
        <v>215</v>
      </c>
      <c r="F71" s="23">
        <f t="shared" si="6"/>
        <v>0.10175106483672504</v>
      </c>
      <c r="G71" s="4"/>
    </row>
    <row r="72" spans="2:8" x14ac:dyDescent="0.2">
      <c r="B72">
        <v>9</v>
      </c>
      <c r="C72" s="58" t="s">
        <v>163</v>
      </c>
      <c r="D72">
        <v>205</v>
      </c>
      <c r="F72" s="23">
        <f t="shared" si="6"/>
        <v>9.701845716990061E-2</v>
      </c>
      <c r="G72" s="4"/>
    </row>
    <row r="73" spans="2:8" x14ac:dyDescent="0.2">
      <c r="B73">
        <v>10</v>
      </c>
      <c r="C73" s="58" t="s">
        <v>164</v>
      </c>
      <c r="D73" s="17">
        <v>211</v>
      </c>
      <c r="E73" s="17"/>
      <c r="F73" s="24">
        <f t="shared" si="6"/>
        <v>9.9858021769995267E-2</v>
      </c>
      <c r="G73" s="5"/>
      <c r="H73" s="17"/>
    </row>
    <row r="74" spans="2:8" x14ac:dyDescent="0.2">
      <c r="D74">
        <f>SUM(D64:D73)</f>
        <v>2113</v>
      </c>
      <c r="E74">
        <f>SUM(E64:E73)</f>
        <v>0</v>
      </c>
      <c r="F74" s="22">
        <f t="shared" ref="F74:H74" si="7">SUM(F64:F73)</f>
        <v>1</v>
      </c>
      <c r="G74" s="21">
        <f t="shared" si="7"/>
        <v>0</v>
      </c>
      <c r="H74" s="21">
        <f t="shared" si="7"/>
        <v>0</v>
      </c>
    </row>
    <row r="76" spans="2:8" x14ac:dyDescent="0.2">
      <c r="G76" t="s">
        <v>42</v>
      </c>
      <c r="H76" t="s">
        <v>43</v>
      </c>
    </row>
    <row r="77" spans="2:8" x14ac:dyDescent="0.2">
      <c r="G77" t="s">
        <v>46</v>
      </c>
      <c r="H77" t="s">
        <v>44</v>
      </c>
    </row>
    <row r="78" spans="2:8" x14ac:dyDescent="0.2">
      <c r="G78" t="s">
        <v>47</v>
      </c>
      <c r="H78" t="s">
        <v>45</v>
      </c>
    </row>
    <row r="83" spans="1:8" x14ac:dyDescent="0.2">
      <c r="A83" t="s">
        <v>65</v>
      </c>
      <c r="B83" s="54" t="s">
        <v>165</v>
      </c>
      <c r="C83" s="10" t="s">
        <v>143</v>
      </c>
      <c r="D83" s="10" t="s">
        <v>29</v>
      </c>
      <c r="E83" s="10" t="s">
        <v>30</v>
      </c>
      <c r="F83" s="10" t="s">
        <v>31</v>
      </c>
      <c r="G83" s="10" t="s">
        <v>32</v>
      </c>
      <c r="H83" s="10" t="s">
        <v>33</v>
      </c>
    </row>
    <row r="84" spans="1:8" ht="16" x14ac:dyDescent="0.2">
      <c r="B84">
        <v>1</v>
      </c>
      <c r="C84" s="56" t="s">
        <v>166</v>
      </c>
      <c r="D84" s="9">
        <v>212</v>
      </c>
      <c r="F84" s="23">
        <f>D84/$D$13</f>
        <v>0.10033128253667771</v>
      </c>
      <c r="G84" s="4"/>
    </row>
    <row r="85" spans="1:8" x14ac:dyDescent="0.2">
      <c r="B85">
        <v>2</v>
      </c>
      <c r="C85" s="58" t="s">
        <v>167</v>
      </c>
      <c r="D85">
        <v>211</v>
      </c>
      <c r="F85" s="23">
        <f t="shared" ref="F85:F93" si="8">D85/$D$13</f>
        <v>9.9858021769995267E-2</v>
      </c>
      <c r="G85" s="4"/>
    </row>
    <row r="86" spans="1:8" x14ac:dyDescent="0.2">
      <c r="B86">
        <v>3</v>
      </c>
      <c r="C86" s="58" t="s">
        <v>168</v>
      </c>
      <c r="D86">
        <v>211</v>
      </c>
      <c r="F86" s="23">
        <f t="shared" si="8"/>
        <v>9.9858021769995267E-2</v>
      </c>
      <c r="G86" s="4"/>
    </row>
    <row r="87" spans="1:8" x14ac:dyDescent="0.2">
      <c r="B87">
        <v>4</v>
      </c>
      <c r="C87" s="58" t="s">
        <v>169</v>
      </c>
      <c r="D87">
        <v>211</v>
      </c>
      <c r="F87" s="23">
        <f t="shared" si="8"/>
        <v>9.9858021769995267E-2</v>
      </c>
      <c r="G87" s="4"/>
    </row>
    <row r="88" spans="1:8" x14ac:dyDescent="0.2">
      <c r="B88">
        <v>5</v>
      </c>
      <c r="C88" s="58" t="s">
        <v>170</v>
      </c>
      <c r="D88">
        <v>212</v>
      </c>
      <c r="F88" s="23">
        <f t="shared" si="8"/>
        <v>0.10033128253667771</v>
      </c>
      <c r="G88" s="4"/>
    </row>
    <row r="89" spans="1:8" x14ac:dyDescent="0.2">
      <c r="B89">
        <v>6</v>
      </c>
      <c r="C89" s="58" t="s">
        <v>171</v>
      </c>
      <c r="D89">
        <v>211</v>
      </c>
      <c r="F89" s="23">
        <f t="shared" si="8"/>
        <v>9.9858021769995267E-2</v>
      </c>
      <c r="G89" s="4"/>
    </row>
    <row r="90" spans="1:8" x14ac:dyDescent="0.2">
      <c r="B90">
        <v>7</v>
      </c>
      <c r="C90" s="58" t="s">
        <v>172</v>
      </c>
      <c r="D90">
        <v>211</v>
      </c>
      <c r="F90" s="23">
        <f t="shared" si="8"/>
        <v>9.9858021769995267E-2</v>
      </c>
      <c r="G90" s="4"/>
    </row>
    <row r="91" spans="1:8" x14ac:dyDescent="0.2">
      <c r="B91">
        <v>8</v>
      </c>
      <c r="C91" s="58" t="s">
        <v>173</v>
      </c>
      <c r="D91">
        <v>211</v>
      </c>
      <c r="F91" s="23">
        <f t="shared" si="8"/>
        <v>9.9858021769995267E-2</v>
      </c>
      <c r="G91" s="4"/>
    </row>
    <row r="92" spans="1:8" x14ac:dyDescent="0.2">
      <c r="B92">
        <v>9</v>
      </c>
      <c r="C92" s="58" t="s">
        <v>174</v>
      </c>
      <c r="D92">
        <v>212</v>
      </c>
      <c r="F92" s="23">
        <f t="shared" si="8"/>
        <v>0.10033128253667771</v>
      </c>
      <c r="G92" s="4"/>
    </row>
    <row r="93" spans="1:8" x14ac:dyDescent="0.2">
      <c r="B93">
        <v>10</v>
      </c>
      <c r="C93" s="58" t="s">
        <v>175</v>
      </c>
      <c r="D93" s="17">
        <v>211</v>
      </c>
      <c r="E93" s="17"/>
      <c r="F93" s="24">
        <f t="shared" si="8"/>
        <v>9.9858021769995267E-2</v>
      </c>
      <c r="G93" s="5"/>
      <c r="H93" s="17"/>
    </row>
    <row r="94" spans="1:8" x14ac:dyDescent="0.2">
      <c r="D94">
        <f>SUM(D84:D93)</f>
        <v>2113</v>
      </c>
      <c r="E94">
        <f>SUM(E84:E93)</f>
        <v>0</v>
      </c>
      <c r="F94" s="22">
        <f t="shared" ref="F94:H94" si="9">SUM(F84:F93)</f>
        <v>0.99999999999999989</v>
      </c>
      <c r="G94" s="21">
        <f t="shared" si="9"/>
        <v>0</v>
      </c>
      <c r="H94" s="21">
        <f t="shared" si="9"/>
        <v>0</v>
      </c>
    </row>
    <row r="96" spans="1:8" x14ac:dyDescent="0.2">
      <c r="G96" t="s">
        <v>42</v>
      </c>
      <c r="H96" t="s">
        <v>43</v>
      </c>
    </row>
    <row r="97" spans="1:8" x14ac:dyDescent="0.2">
      <c r="G97" t="s">
        <v>46</v>
      </c>
      <c r="H97" t="s">
        <v>44</v>
      </c>
    </row>
    <row r="98" spans="1:8" x14ac:dyDescent="0.2">
      <c r="G98" t="s">
        <v>47</v>
      </c>
      <c r="H98" t="s">
        <v>45</v>
      </c>
    </row>
    <row r="103" spans="1:8" x14ac:dyDescent="0.2">
      <c r="A103" t="s">
        <v>74</v>
      </c>
      <c r="B103" s="54" t="s">
        <v>176</v>
      </c>
      <c r="C103" s="10" t="s">
        <v>143</v>
      </c>
      <c r="D103" s="10" t="s">
        <v>29</v>
      </c>
      <c r="E103" s="10" t="s">
        <v>30</v>
      </c>
      <c r="F103" s="10" t="s">
        <v>31</v>
      </c>
      <c r="G103" s="10" t="s">
        <v>32</v>
      </c>
      <c r="H103" s="10" t="s">
        <v>33</v>
      </c>
    </row>
    <row r="104" spans="1:8" ht="16" x14ac:dyDescent="0.2">
      <c r="B104">
        <v>1</v>
      </c>
      <c r="C104" s="56" t="s">
        <v>177</v>
      </c>
      <c r="D104" s="9">
        <v>219</v>
      </c>
      <c r="F104" s="23">
        <f>D104/$D$13</f>
        <v>0.10364410790345481</v>
      </c>
      <c r="G104" s="4"/>
    </row>
    <row r="105" spans="1:8" x14ac:dyDescent="0.2">
      <c r="B105">
        <v>2</v>
      </c>
      <c r="C105" s="58" t="s">
        <v>178</v>
      </c>
      <c r="D105">
        <v>208</v>
      </c>
      <c r="F105" s="23">
        <f t="shared" ref="F105:F113" si="10">D105/$D$13</f>
        <v>9.8438239469947938E-2</v>
      </c>
      <c r="G105" s="4"/>
    </row>
    <row r="106" spans="1:8" x14ac:dyDescent="0.2">
      <c r="B106">
        <v>3</v>
      </c>
      <c r="C106" s="58" t="s">
        <v>179</v>
      </c>
      <c r="D106">
        <v>207</v>
      </c>
      <c r="F106" s="23">
        <f t="shared" si="10"/>
        <v>9.7964978703265496E-2</v>
      </c>
      <c r="G106" s="4"/>
    </row>
    <row r="107" spans="1:8" x14ac:dyDescent="0.2">
      <c r="B107">
        <v>4</v>
      </c>
      <c r="C107" s="58" t="s">
        <v>180</v>
      </c>
      <c r="D107">
        <v>213</v>
      </c>
      <c r="F107" s="23">
        <f t="shared" si="10"/>
        <v>0.10080454330336015</v>
      </c>
      <c r="G107" s="4"/>
    </row>
    <row r="108" spans="1:8" x14ac:dyDescent="0.2">
      <c r="B108">
        <v>5</v>
      </c>
      <c r="C108" s="58" t="s">
        <v>181</v>
      </c>
      <c r="D108">
        <v>210</v>
      </c>
      <c r="F108" s="23">
        <f t="shared" si="10"/>
        <v>9.9384761003312824E-2</v>
      </c>
      <c r="G108" s="4"/>
    </row>
    <row r="109" spans="1:8" x14ac:dyDescent="0.2">
      <c r="B109">
        <v>6</v>
      </c>
      <c r="C109" s="58" t="s">
        <v>182</v>
      </c>
      <c r="D109">
        <v>211</v>
      </c>
      <c r="F109" s="23">
        <f t="shared" si="10"/>
        <v>9.9858021769995267E-2</v>
      </c>
      <c r="G109" s="4"/>
    </row>
    <row r="110" spans="1:8" x14ac:dyDescent="0.2">
      <c r="B110">
        <v>7</v>
      </c>
      <c r="C110" s="58" t="s">
        <v>183</v>
      </c>
      <c r="D110">
        <v>212</v>
      </c>
      <c r="F110" s="23">
        <f t="shared" si="10"/>
        <v>0.10033128253667771</v>
      </c>
      <c r="G110" s="4"/>
    </row>
    <row r="111" spans="1:8" x14ac:dyDescent="0.2">
      <c r="B111">
        <v>8</v>
      </c>
      <c r="C111" s="58" t="s">
        <v>184</v>
      </c>
      <c r="D111">
        <v>212</v>
      </c>
      <c r="F111" s="23">
        <f t="shared" si="10"/>
        <v>0.10033128253667771</v>
      </c>
      <c r="G111" s="4"/>
    </row>
    <row r="112" spans="1:8" x14ac:dyDescent="0.2">
      <c r="B112">
        <v>9</v>
      </c>
      <c r="C112" s="58" t="s">
        <v>185</v>
      </c>
      <c r="D112">
        <v>210</v>
      </c>
      <c r="F112" s="23">
        <f t="shared" si="10"/>
        <v>9.9384761003312824E-2</v>
      </c>
      <c r="G112" s="4"/>
    </row>
    <row r="113" spans="1:8" x14ac:dyDescent="0.2">
      <c r="B113">
        <v>10</v>
      </c>
      <c r="C113" s="58" t="s">
        <v>186</v>
      </c>
      <c r="D113" s="17">
        <v>211</v>
      </c>
      <c r="E113" s="17"/>
      <c r="F113" s="24">
        <f t="shared" si="10"/>
        <v>9.9858021769995267E-2</v>
      </c>
      <c r="G113" s="5"/>
      <c r="H113" s="17"/>
    </row>
    <row r="114" spans="1:8" x14ac:dyDescent="0.2">
      <c r="D114">
        <f>SUM(D104:D113)</f>
        <v>2113</v>
      </c>
      <c r="E114">
        <f>SUM(E104:E113)</f>
        <v>0</v>
      </c>
      <c r="F114" s="22">
        <f t="shared" ref="F114:H114" si="11">SUM(F104:F113)</f>
        <v>0.99999999999999989</v>
      </c>
      <c r="G114" s="21">
        <f t="shared" si="11"/>
        <v>0</v>
      </c>
      <c r="H114" s="21">
        <f t="shared" si="11"/>
        <v>0</v>
      </c>
    </row>
    <row r="116" spans="1:8" x14ac:dyDescent="0.2">
      <c r="G116" t="s">
        <v>42</v>
      </c>
      <c r="H116" t="s">
        <v>43</v>
      </c>
    </row>
    <row r="117" spans="1:8" x14ac:dyDescent="0.2">
      <c r="G117" t="s">
        <v>46</v>
      </c>
      <c r="H117" t="s">
        <v>44</v>
      </c>
    </row>
    <row r="118" spans="1:8" x14ac:dyDescent="0.2">
      <c r="G118" t="s">
        <v>47</v>
      </c>
      <c r="H118" t="s">
        <v>45</v>
      </c>
    </row>
    <row r="122" spans="1:8" x14ac:dyDescent="0.2">
      <c r="A122" t="s">
        <v>76</v>
      </c>
      <c r="B122" s="54" t="s">
        <v>187</v>
      </c>
      <c r="C122" s="10" t="s">
        <v>143</v>
      </c>
      <c r="D122" s="10" t="s">
        <v>29</v>
      </c>
      <c r="E122" s="10" t="s">
        <v>30</v>
      </c>
      <c r="F122" s="10" t="s">
        <v>31</v>
      </c>
      <c r="G122" s="10" t="s">
        <v>32</v>
      </c>
      <c r="H122" s="10" t="s">
        <v>33</v>
      </c>
    </row>
    <row r="123" spans="1:8" ht="16" x14ac:dyDescent="0.2">
      <c r="B123">
        <v>1</v>
      </c>
      <c r="C123" s="56" t="s">
        <v>188</v>
      </c>
      <c r="D123" s="9">
        <v>212</v>
      </c>
      <c r="F123" s="23">
        <f>D123/$D$13</f>
        <v>0.10033128253667771</v>
      </c>
      <c r="G123" s="4"/>
    </row>
    <row r="124" spans="1:8" x14ac:dyDescent="0.2">
      <c r="B124">
        <v>2</v>
      </c>
      <c r="C124" s="58" t="s">
        <v>189</v>
      </c>
      <c r="D124">
        <v>212</v>
      </c>
      <c r="F124" s="23">
        <f t="shared" ref="F124:F132" si="12">D124/$D$13</f>
        <v>0.10033128253667771</v>
      </c>
      <c r="G124" s="4"/>
    </row>
    <row r="125" spans="1:8" x14ac:dyDescent="0.2">
      <c r="B125">
        <v>3</v>
      </c>
      <c r="C125" s="58" t="s">
        <v>190</v>
      </c>
      <c r="D125">
        <v>210</v>
      </c>
      <c r="F125" s="23">
        <f t="shared" si="12"/>
        <v>9.9384761003312824E-2</v>
      </c>
      <c r="G125" s="4"/>
    </row>
    <row r="126" spans="1:8" x14ac:dyDescent="0.2">
      <c r="B126">
        <v>4</v>
      </c>
      <c r="C126" s="58" t="s">
        <v>191</v>
      </c>
      <c r="D126">
        <v>211</v>
      </c>
      <c r="F126" s="23">
        <f t="shared" si="12"/>
        <v>9.9858021769995267E-2</v>
      </c>
      <c r="G126" s="4"/>
    </row>
    <row r="127" spans="1:8" x14ac:dyDescent="0.2">
      <c r="B127">
        <v>5</v>
      </c>
      <c r="C127" s="58" t="s">
        <v>192</v>
      </c>
      <c r="D127">
        <v>212</v>
      </c>
      <c r="F127" s="23">
        <f t="shared" si="12"/>
        <v>0.10033128253667771</v>
      </c>
      <c r="G127" s="4"/>
    </row>
    <row r="128" spans="1:8" x14ac:dyDescent="0.2">
      <c r="B128">
        <v>6</v>
      </c>
      <c r="C128" s="58" t="s">
        <v>193</v>
      </c>
      <c r="D128">
        <v>212</v>
      </c>
      <c r="F128" s="23">
        <f t="shared" si="12"/>
        <v>0.10033128253667771</v>
      </c>
      <c r="G128" s="4"/>
    </row>
    <row r="129" spans="1:8" x14ac:dyDescent="0.2">
      <c r="B129">
        <v>7</v>
      </c>
      <c r="C129" s="58" t="s">
        <v>194</v>
      </c>
      <c r="D129">
        <v>210</v>
      </c>
      <c r="F129" s="23">
        <f t="shared" si="12"/>
        <v>9.9384761003312824E-2</v>
      </c>
      <c r="G129" s="4"/>
    </row>
    <row r="130" spans="1:8" x14ac:dyDescent="0.2">
      <c r="B130">
        <v>8</v>
      </c>
      <c r="C130" s="58" t="s">
        <v>195</v>
      </c>
      <c r="D130">
        <v>213</v>
      </c>
      <c r="F130" s="23">
        <f t="shared" si="12"/>
        <v>0.10080454330336015</v>
      </c>
      <c r="G130" s="4"/>
    </row>
    <row r="131" spans="1:8" x14ac:dyDescent="0.2">
      <c r="B131">
        <v>9</v>
      </c>
      <c r="C131" s="58" t="s">
        <v>196</v>
      </c>
      <c r="D131">
        <v>209</v>
      </c>
      <c r="F131" s="23">
        <f t="shared" si="12"/>
        <v>9.8911500236630381E-2</v>
      </c>
      <c r="G131" s="4"/>
    </row>
    <row r="132" spans="1:8" x14ac:dyDescent="0.2">
      <c r="B132">
        <v>10</v>
      </c>
      <c r="C132" s="58" t="s">
        <v>197</v>
      </c>
      <c r="D132" s="17">
        <v>212</v>
      </c>
      <c r="E132" s="17"/>
      <c r="F132" s="24">
        <f t="shared" si="12"/>
        <v>0.10033128253667771</v>
      </c>
      <c r="G132" s="5"/>
      <c r="H132" s="17"/>
    </row>
    <row r="133" spans="1:8" x14ac:dyDescent="0.2">
      <c r="D133">
        <f>SUM(D123:D132)</f>
        <v>2113</v>
      </c>
      <c r="E133">
        <f>SUM(E123:E132)</f>
        <v>0</v>
      </c>
      <c r="F133" s="22">
        <f t="shared" ref="F133:H133" si="13">SUM(F123:F132)</f>
        <v>1</v>
      </c>
      <c r="G133" s="21">
        <f t="shared" si="13"/>
        <v>0</v>
      </c>
      <c r="H133" s="21">
        <f t="shared" si="13"/>
        <v>0</v>
      </c>
    </row>
    <row r="135" spans="1:8" x14ac:dyDescent="0.2">
      <c r="G135" t="s">
        <v>42</v>
      </c>
      <c r="H135" t="s">
        <v>43</v>
      </c>
    </row>
    <row r="136" spans="1:8" x14ac:dyDescent="0.2">
      <c r="G136" t="s">
        <v>46</v>
      </c>
      <c r="H136" t="s">
        <v>44</v>
      </c>
    </row>
    <row r="137" spans="1:8" x14ac:dyDescent="0.2">
      <c r="G137" t="s">
        <v>47</v>
      </c>
      <c r="H137" t="s">
        <v>45</v>
      </c>
    </row>
    <row r="140" spans="1:8" x14ac:dyDescent="0.2">
      <c r="A140" t="s">
        <v>78</v>
      </c>
      <c r="B140" s="52" t="s">
        <v>198</v>
      </c>
    </row>
    <row r="141" spans="1:8" x14ac:dyDescent="0.2">
      <c r="B141" s="54"/>
      <c r="C141" s="10" t="s">
        <v>143</v>
      </c>
      <c r="D141" s="10" t="s">
        <v>29</v>
      </c>
      <c r="E141" s="10" t="s">
        <v>30</v>
      </c>
      <c r="F141" s="10" t="s">
        <v>31</v>
      </c>
      <c r="G141" s="10" t="s">
        <v>32</v>
      </c>
      <c r="H141" s="10" t="s">
        <v>33</v>
      </c>
    </row>
    <row r="142" spans="1:8" ht="16" x14ac:dyDescent="0.2">
      <c r="B142">
        <v>1</v>
      </c>
      <c r="C142" s="70">
        <v>0</v>
      </c>
      <c r="D142" s="9">
        <v>212</v>
      </c>
      <c r="F142" s="23">
        <f>D142/$D$13</f>
        <v>0.10033128253667771</v>
      </c>
      <c r="G142" s="4"/>
    </row>
    <row r="143" spans="1:8" x14ac:dyDescent="0.2">
      <c r="B143">
        <v>2</v>
      </c>
      <c r="C143" s="70">
        <v>1</v>
      </c>
      <c r="D143">
        <v>211</v>
      </c>
      <c r="F143" s="23">
        <f t="shared" ref="F143:F151" si="14">D143/$D$13</f>
        <v>9.9858021769995267E-2</v>
      </c>
      <c r="G143" s="4"/>
    </row>
    <row r="144" spans="1:8" x14ac:dyDescent="0.2">
      <c r="B144">
        <v>3</v>
      </c>
      <c r="C144" s="70">
        <v>2</v>
      </c>
      <c r="D144">
        <v>211</v>
      </c>
      <c r="F144" s="23">
        <f t="shared" si="14"/>
        <v>9.9858021769995267E-2</v>
      </c>
      <c r="G144" s="4"/>
    </row>
    <row r="145" spans="1:11" x14ac:dyDescent="0.2">
      <c r="B145">
        <v>4</v>
      </c>
      <c r="C145" s="70">
        <v>3</v>
      </c>
      <c r="D145">
        <v>211</v>
      </c>
      <c r="F145" s="23">
        <f t="shared" si="14"/>
        <v>9.9858021769995267E-2</v>
      </c>
      <c r="G145" s="4"/>
    </row>
    <row r="146" spans="1:11" x14ac:dyDescent="0.2">
      <c r="B146">
        <v>5</v>
      </c>
      <c r="C146" s="70">
        <v>4</v>
      </c>
      <c r="D146">
        <v>212</v>
      </c>
      <c r="F146" s="23">
        <f t="shared" si="14"/>
        <v>0.10033128253667771</v>
      </c>
      <c r="G146" s="4"/>
    </row>
    <row r="147" spans="1:11" x14ac:dyDescent="0.2">
      <c r="B147">
        <v>6</v>
      </c>
      <c r="C147" s="70">
        <v>5</v>
      </c>
      <c r="D147">
        <v>211</v>
      </c>
      <c r="F147" s="23">
        <f t="shared" si="14"/>
        <v>9.9858021769995267E-2</v>
      </c>
      <c r="G147" s="4"/>
    </row>
    <row r="148" spans="1:11" x14ac:dyDescent="0.2">
      <c r="B148">
        <v>7</v>
      </c>
      <c r="C148" s="70">
        <v>6</v>
      </c>
      <c r="D148">
        <v>211</v>
      </c>
      <c r="F148" s="23">
        <f t="shared" si="14"/>
        <v>9.9858021769995267E-2</v>
      </c>
      <c r="G148" s="4"/>
    </row>
    <row r="149" spans="1:11" x14ac:dyDescent="0.2">
      <c r="B149">
        <v>8</v>
      </c>
      <c r="C149" s="70">
        <v>7</v>
      </c>
      <c r="D149">
        <v>211</v>
      </c>
      <c r="F149" s="23">
        <f t="shared" si="14"/>
        <v>9.9858021769995267E-2</v>
      </c>
      <c r="G149" s="4"/>
    </row>
    <row r="150" spans="1:11" x14ac:dyDescent="0.2">
      <c r="B150">
        <v>9</v>
      </c>
      <c r="C150" s="70">
        <v>8</v>
      </c>
      <c r="D150">
        <v>211</v>
      </c>
      <c r="F150" s="23">
        <f t="shared" si="14"/>
        <v>9.9858021769995267E-2</v>
      </c>
      <c r="G150" s="4"/>
    </row>
    <row r="151" spans="1:11" x14ac:dyDescent="0.2">
      <c r="B151">
        <v>10</v>
      </c>
      <c r="C151" s="70">
        <v>9</v>
      </c>
      <c r="D151" s="17">
        <v>212</v>
      </c>
      <c r="E151" s="17"/>
      <c r="F151" s="24">
        <f t="shared" si="14"/>
        <v>0.10033128253667771</v>
      </c>
      <c r="G151" s="5"/>
      <c r="H151" s="17"/>
    </row>
    <row r="152" spans="1:11" x14ac:dyDescent="0.2">
      <c r="C152" s="71"/>
      <c r="D152">
        <f>SUM(D142:D151)</f>
        <v>2113</v>
      </c>
      <c r="E152">
        <f>SUM(E142:E151)</f>
        <v>0</v>
      </c>
      <c r="F152" s="22">
        <f t="shared" ref="F152:H152" si="15">SUM(F142:F151)</f>
        <v>0.99999999999999989</v>
      </c>
      <c r="G152" s="21">
        <f t="shared" si="15"/>
        <v>0</v>
      </c>
      <c r="H152" s="21">
        <f t="shared" si="15"/>
        <v>0</v>
      </c>
    </row>
    <row r="154" spans="1:11" x14ac:dyDescent="0.2">
      <c r="G154" t="s">
        <v>42</v>
      </c>
      <c r="H154" t="s">
        <v>43</v>
      </c>
    </row>
    <row r="155" spans="1:11" x14ac:dyDescent="0.2">
      <c r="G155" t="s">
        <v>46</v>
      </c>
      <c r="H155" t="s">
        <v>44</v>
      </c>
    </row>
    <row r="156" spans="1:11" x14ac:dyDescent="0.2">
      <c r="G156" t="s">
        <v>47</v>
      </c>
      <c r="H156" t="s">
        <v>45</v>
      </c>
    </row>
    <row r="160" spans="1:11" x14ac:dyDescent="0.2">
      <c r="A160" t="s">
        <v>84</v>
      </c>
      <c r="B160" s="62" t="s">
        <v>201</v>
      </c>
      <c r="C160" s="62"/>
      <c r="D160" s="48"/>
      <c r="E160" s="48"/>
      <c r="F160" s="48"/>
      <c r="G160" s="48"/>
      <c r="H160" s="48"/>
      <c r="I160" s="48"/>
      <c r="J160" s="48"/>
      <c r="K160" s="48"/>
    </row>
    <row r="161" spans="2:11" x14ac:dyDescent="0.2">
      <c r="B161" s="63"/>
      <c r="C161" s="64" t="s">
        <v>143</v>
      </c>
      <c r="D161" s="64" t="s">
        <v>29</v>
      </c>
      <c r="E161" s="64" t="s">
        <v>30</v>
      </c>
      <c r="F161" s="64" t="s">
        <v>31</v>
      </c>
      <c r="G161" s="64" t="s">
        <v>32</v>
      </c>
      <c r="H161" s="64" t="s">
        <v>33</v>
      </c>
      <c r="I161" s="48"/>
      <c r="J161" s="48"/>
      <c r="K161" s="48"/>
    </row>
    <row r="162" spans="2:11" ht="16" x14ac:dyDescent="0.2">
      <c r="B162" s="48">
        <v>1</v>
      </c>
      <c r="C162" s="70">
        <v>0</v>
      </c>
      <c r="D162" s="65">
        <v>212</v>
      </c>
      <c r="E162" s="48"/>
      <c r="F162" s="66">
        <v>0.1003</v>
      </c>
      <c r="G162" s="53"/>
      <c r="H162" s="48"/>
      <c r="I162" s="48"/>
      <c r="J162" s="48"/>
      <c r="K162" s="48"/>
    </row>
    <row r="163" spans="2:11" x14ac:dyDescent="0.2">
      <c r="B163" s="48">
        <v>2</v>
      </c>
      <c r="C163" s="70">
        <v>1</v>
      </c>
      <c r="D163" s="48">
        <v>211</v>
      </c>
      <c r="E163" s="48"/>
      <c r="F163" s="66">
        <v>9.9900000000000003E-2</v>
      </c>
      <c r="G163" s="53"/>
      <c r="H163" s="48"/>
      <c r="I163" s="48"/>
      <c r="J163" s="48"/>
      <c r="K163" s="48"/>
    </row>
    <row r="164" spans="2:11" x14ac:dyDescent="0.2">
      <c r="B164" s="48">
        <v>3</v>
      </c>
      <c r="C164" s="70">
        <v>2</v>
      </c>
      <c r="D164" s="48">
        <v>211</v>
      </c>
      <c r="E164" s="48"/>
      <c r="F164" s="66">
        <v>9.9900000000000003E-2</v>
      </c>
      <c r="G164" s="53"/>
      <c r="H164" s="48"/>
      <c r="I164" s="48"/>
      <c r="J164" s="48"/>
      <c r="K164" s="48"/>
    </row>
    <row r="165" spans="2:11" x14ac:dyDescent="0.2">
      <c r="B165" s="48">
        <v>4</v>
      </c>
      <c r="C165" s="70">
        <v>3</v>
      </c>
      <c r="D165" s="48">
        <v>211</v>
      </c>
      <c r="E165" s="48"/>
      <c r="F165" s="66">
        <v>9.9900000000000003E-2</v>
      </c>
      <c r="G165" s="53"/>
      <c r="H165" s="48"/>
      <c r="I165" s="48"/>
      <c r="J165" s="48"/>
      <c r="K165" s="48"/>
    </row>
    <row r="166" spans="2:11" x14ac:dyDescent="0.2">
      <c r="B166" s="48">
        <v>5</v>
      </c>
      <c r="C166" s="70">
        <v>4</v>
      </c>
      <c r="D166" s="48">
        <v>212</v>
      </c>
      <c r="E166" s="48"/>
      <c r="F166" s="66">
        <v>0.1003</v>
      </c>
      <c r="G166" s="53"/>
      <c r="H166" s="48"/>
      <c r="I166" s="48"/>
      <c r="J166" s="48"/>
      <c r="K166" s="48"/>
    </row>
    <row r="167" spans="2:11" x14ac:dyDescent="0.2">
      <c r="B167" s="48">
        <v>6</v>
      </c>
      <c r="C167" s="70">
        <v>5</v>
      </c>
      <c r="D167" s="48">
        <v>211</v>
      </c>
      <c r="E167" s="48"/>
      <c r="F167" s="66">
        <v>9.9900000000000003E-2</v>
      </c>
      <c r="G167" s="53"/>
      <c r="H167" s="48"/>
      <c r="I167" s="48"/>
      <c r="J167" s="48"/>
      <c r="K167" s="48"/>
    </row>
    <row r="168" spans="2:11" x14ac:dyDescent="0.2">
      <c r="B168" s="48">
        <v>7</v>
      </c>
      <c r="C168" s="70">
        <v>6</v>
      </c>
      <c r="D168" s="48">
        <v>211</v>
      </c>
      <c r="E168" s="48"/>
      <c r="F168" s="66">
        <v>9.9900000000000003E-2</v>
      </c>
      <c r="G168" s="53"/>
      <c r="H168" s="48"/>
      <c r="I168" s="48"/>
      <c r="J168" s="48"/>
      <c r="K168" s="48"/>
    </row>
    <row r="169" spans="2:11" x14ac:dyDescent="0.2">
      <c r="B169" s="48">
        <v>8</v>
      </c>
      <c r="C169" s="70">
        <v>7</v>
      </c>
      <c r="D169" s="48">
        <v>211</v>
      </c>
      <c r="E169" s="48"/>
      <c r="F169" s="66">
        <v>9.9900000000000003E-2</v>
      </c>
      <c r="G169" s="53"/>
      <c r="H169" s="48"/>
      <c r="I169" s="48"/>
      <c r="J169" s="48"/>
      <c r="K169" s="48"/>
    </row>
    <row r="170" spans="2:11" x14ac:dyDescent="0.2">
      <c r="B170" s="48">
        <v>9</v>
      </c>
      <c r="C170" s="70">
        <v>8</v>
      </c>
      <c r="D170" s="48">
        <v>211</v>
      </c>
      <c r="E170" s="48"/>
      <c r="F170" s="66">
        <v>9.9900000000000003E-2</v>
      </c>
      <c r="G170" s="53"/>
      <c r="H170" s="48"/>
      <c r="I170" s="48"/>
      <c r="J170" s="48"/>
      <c r="K170" s="48"/>
    </row>
    <row r="171" spans="2:11" x14ac:dyDescent="0.2">
      <c r="B171" s="48">
        <v>10</v>
      </c>
      <c r="C171" s="70">
        <v>9</v>
      </c>
      <c r="D171" s="49">
        <v>212</v>
      </c>
      <c r="E171" s="49"/>
      <c r="F171" s="67">
        <v>0.1003</v>
      </c>
      <c r="G171" s="68"/>
      <c r="H171" s="49"/>
      <c r="I171" s="48"/>
      <c r="J171" s="48"/>
      <c r="K171" s="48"/>
    </row>
    <row r="172" spans="2:11" x14ac:dyDescent="0.2">
      <c r="B172" s="48"/>
      <c r="C172" s="48"/>
      <c r="D172" s="48">
        <f>SUM(D162:D171)</f>
        <v>2113</v>
      </c>
      <c r="E172" s="48">
        <v>0</v>
      </c>
      <c r="F172" s="48">
        <v>1</v>
      </c>
      <c r="G172" s="69" t="s">
        <v>199</v>
      </c>
      <c r="H172" s="69" t="s">
        <v>200</v>
      </c>
      <c r="I172" s="48"/>
      <c r="J172" s="48"/>
      <c r="K172" s="48"/>
    </row>
    <row r="173" spans="2:11" x14ac:dyDescent="0.2">
      <c r="B173" s="48"/>
      <c r="C173" s="48"/>
      <c r="D173" s="48"/>
      <c r="E173" s="48"/>
      <c r="F173" s="48"/>
      <c r="G173" s="48"/>
      <c r="H173" s="48"/>
      <c r="I173" s="48"/>
      <c r="J173" s="48"/>
      <c r="K173" s="48"/>
    </row>
    <row r="174" spans="2:11" x14ac:dyDescent="0.2">
      <c r="B174" s="48"/>
      <c r="C174" s="48"/>
      <c r="D174" s="48"/>
      <c r="E174" s="48"/>
      <c r="F174" s="48"/>
      <c r="G174" s="48" t="s">
        <v>42</v>
      </c>
      <c r="H174" s="48" t="s">
        <v>43</v>
      </c>
      <c r="I174" s="48"/>
      <c r="J174" s="48"/>
      <c r="K174" s="48"/>
    </row>
    <row r="175" spans="2:11" x14ac:dyDescent="0.2">
      <c r="B175" s="48"/>
      <c r="C175" s="48"/>
      <c r="D175" s="48"/>
      <c r="E175" s="48"/>
      <c r="F175" s="48"/>
      <c r="G175" s="48" t="s">
        <v>46</v>
      </c>
      <c r="H175" s="48" t="s">
        <v>44</v>
      </c>
      <c r="I175" s="48"/>
      <c r="J175" s="48"/>
      <c r="K175" s="48"/>
    </row>
    <row r="176" spans="2:11" x14ac:dyDescent="0.2">
      <c r="B176" s="48"/>
      <c r="C176" s="48"/>
      <c r="D176" s="48"/>
      <c r="E176" s="48"/>
      <c r="F176" s="48"/>
      <c r="G176" s="48" t="s">
        <v>47</v>
      </c>
      <c r="H176" s="48" t="s">
        <v>45</v>
      </c>
      <c r="I176" s="48"/>
      <c r="J176" s="48"/>
      <c r="K176" s="48"/>
    </row>
    <row r="180" spans="1:11" x14ac:dyDescent="0.2">
      <c r="A180" t="s">
        <v>89</v>
      </c>
      <c r="B180" s="62" t="s">
        <v>202</v>
      </c>
      <c r="C180" s="62"/>
      <c r="D180" s="48"/>
      <c r="E180" s="48"/>
      <c r="F180" s="48"/>
      <c r="G180" s="48"/>
      <c r="H180" s="48"/>
      <c r="I180" s="48"/>
      <c r="J180" s="48"/>
      <c r="K180" s="48"/>
    </row>
    <row r="181" spans="1:11" x14ac:dyDescent="0.2">
      <c r="B181" s="63"/>
      <c r="C181" s="64" t="s">
        <v>143</v>
      </c>
      <c r="D181" s="64" t="s">
        <v>29</v>
      </c>
      <c r="E181" s="64" t="s">
        <v>30</v>
      </c>
      <c r="F181" s="64" t="s">
        <v>31</v>
      </c>
      <c r="G181" s="64" t="s">
        <v>32</v>
      </c>
      <c r="H181" s="64" t="s">
        <v>33</v>
      </c>
      <c r="I181" s="48"/>
      <c r="J181" s="48"/>
      <c r="K181" s="48"/>
    </row>
    <row r="182" spans="1:11" ht="16" x14ac:dyDescent="0.2">
      <c r="B182" s="48">
        <v>1</v>
      </c>
      <c r="C182" s="70">
        <v>0</v>
      </c>
      <c r="D182" s="65">
        <v>212</v>
      </c>
      <c r="E182" s="48"/>
      <c r="F182" s="66">
        <v>0.1003</v>
      </c>
      <c r="G182" s="53"/>
      <c r="H182" s="48"/>
      <c r="I182" s="48"/>
      <c r="J182" s="48"/>
      <c r="K182" s="48"/>
    </row>
    <row r="183" spans="1:11" x14ac:dyDescent="0.2">
      <c r="B183" s="48">
        <v>2</v>
      </c>
      <c r="C183" s="70">
        <v>1</v>
      </c>
      <c r="D183" s="48">
        <v>211</v>
      </c>
      <c r="E183" s="48"/>
      <c r="F183" s="66">
        <v>9.9900000000000003E-2</v>
      </c>
      <c r="G183" s="53"/>
      <c r="H183" s="48"/>
      <c r="I183" s="48"/>
      <c r="J183" s="48"/>
      <c r="K183" s="48"/>
    </row>
    <row r="184" spans="1:11" x14ac:dyDescent="0.2">
      <c r="B184" s="48">
        <v>3</v>
      </c>
      <c r="C184" s="70">
        <v>2</v>
      </c>
      <c r="D184" s="48">
        <v>211</v>
      </c>
      <c r="E184" s="48"/>
      <c r="F184" s="66">
        <v>9.9900000000000003E-2</v>
      </c>
      <c r="G184" s="53"/>
      <c r="H184" s="48"/>
      <c r="I184" s="48"/>
      <c r="J184" s="48"/>
      <c r="K184" s="48"/>
    </row>
    <row r="185" spans="1:11" x14ac:dyDescent="0.2">
      <c r="B185" s="48">
        <v>4</v>
      </c>
      <c r="C185" s="70">
        <v>3</v>
      </c>
      <c r="D185" s="48">
        <v>211</v>
      </c>
      <c r="E185" s="48"/>
      <c r="F185" s="66">
        <v>9.9900000000000003E-2</v>
      </c>
      <c r="G185" s="53"/>
      <c r="H185" s="48"/>
      <c r="I185" s="48"/>
      <c r="J185" s="48"/>
      <c r="K185" s="48"/>
    </row>
    <row r="186" spans="1:11" x14ac:dyDescent="0.2">
      <c r="B186" s="48">
        <v>5</v>
      </c>
      <c r="C186" s="70">
        <v>4</v>
      </c>
      <c r="D186" s="48">
        <v>212</v>
      </c>
      <c r="E186" s="48"/>
      <c r="F186" s="66">
        <v>0.1003</v>
      </c>
      <c r="G186" s="53"/>
      <c r="H186" s="48"/>
      <c r="I186" s="48"/>
      <c r="J186" s="48"/>
      <c r="K186" s="48"/>
    </row>
    <row r="187" spans="1:11" x14ac:dyDescent="0.2">
      <c r="B187" s="48">
        <v>6</v>
      </c>
      <c r="C187" s="70">
        <v>5</v>
      </c>
      <c r="D187" s="48">
        <v>211</v>
      </c>
      <c r="E187" s="48"/>
      <c r="F187" s="66">
        <v>9.9900000000000003E-2</v>
      </c>
      <c r="G187" s="53"/>
      <c r="H187" s="48"/>
      <c r="I187" s="48"/>
      <c r="J187" s="48"/>
      <c r="K187" s="48"/>
    </row>
    <row r="188" spans="1:11" x14ac:dyDescent="0.2">
      <c r="B188" s="48">
        <v>7</v>
      </c>
      <c r="C188" s="70">
        <v>6</v>
      </c>
      <c r="D188" s="48">
        <v>211</v>
      </c>
      <c r="E188" s="48"/>
      <c r="F188" s="66">
        <v>9.9900000000000003E-2</v>
      </c>
      <c r="G188" s="53"/>
      <c r="H188" s="48"/>
      <c r="I188" s="48"/>
      <c r="J188" s="48"/>
      <c r="K188" s="48"/>
    </row>
    <row r="189" spans="1:11" x14ac:dyDescent="0.2">
      <c r="B189" s="48">
        <v>8</v>
      </c>
      <c r="C189" s="70">
        <v>7</v>
      </c>
      <c r="D189" s="48">
        <v>211</v>
      </c>
      <c r="E189" s="48"/>
      <c r="F189" s="66">
        <v>9.9900000000000003E-2</v>
      </c>
      <c r="G189" s="53"/>
      <c r="H189" s="48"/>
      <c r="I189" s="48"/>
      <c r="J189" s="48"/>
      <c r="K189" s="48"/>
    </row>
    <row r="190" spans="1:11" x14ac:dyDescent="0.2">
      <c r="B190" s="48">
        <v>9</v>
      </c>
      <c r="C190" s="70">
        <v>8</v>
      </c>
      <c r="D190" s="48">
        <v>211</v>
      </c>
      <c r="E190" s="48"/>
      <c r="F190" s="66">
        <v>9.9900000000000003E-2</v>
      </c>
      <c r="G190" s="53"/>
      <c r="H190" s="48"/>
      <c r="I190" s="48"/>
      <c r="J190" s="48"/>
      <c r="K190" s="48"/>
    </row>
    <row r="191" spans="1:11" x14ac:dyDescent="0.2">
      <c r="B191" s="48">
        <v>10</v>
      </c>
      <c r="C191" s="70">
        <v>9</v>
      </c>
      <c r="D191" s="49">
        <v>212</v>
      </c>
      <c r="E191" s="49"/>
      <c r="F191" s="67">
        <v>0.1003</v>
      </c>
      <c r="G191" s="68"/>
      <c r="H191" s="49"/>
      <c r="I191" s="48"/>
      <c r="J191" s="48"/>
      <c r="K191" s="48"/>
    </row>
    <row r="192" spans="1:11" x14ac:dyDescent="0.2">
      <c r="B192" s="48"/>
      <c r="C192" s="48"/>
      <c r="D192" s="48">
        <f>SUM(D182:D191)</f>
        <v>2113</v>
      </c>
      <c r="E192" s="48">
        <v>0</v>
      </c>
      <c r="F192" s="48">
        <v>1</v>
      </c>
      <c r="G192" s="69" t="s">
        <v>199</v>
      </c>
      <c r="H192" s="69" t="s">
        <v>200</v>
      </c>
      <c r="I192" s="48"/>
      <c r="J192" s="48"/>
      <c r="K192" s="48"/>
    </row>
    <row r="193" spans="1:11" x14ac:dyDescent="0.2">
      <c r="B193" s="48"/>
      <c r="C193" s="48"/>
      <c r="D193" s="48"/>
      <c r="E193" s="48"/>
      <c r="F193" s="48"/>
      <c r="G193" s="48"/>
      <c r="H193" s="48"/>
      <c r="I193" s="48"/>
      <c r="J193" s="48"/>
      <c r="K193" s="48"/>
    </row>
    <row r="194" spans="1:11" x14ac:dyDescent="0.2">
      <c r="B194" s="48"/>
      <c r="C194" s="48"/>
      <c r="D194" s="48"/>
      <c r="E194" s="48"/>
      <c r="F194" s="48"/>
      <c r="G194" s="48" t="s">
        <v>42</v>
      </c>
      <c r="H194" s="48" t="s">
        <v>43</v>
      </c>
      <c r="I194" s="48"/>
      <c r="J194" s="48"/>
      <c r="K194" s="48"/>
    </row>
    <row r="195" spans="1:11" x14ac:dyDescent="0.2">
      <c r="B195" s="48"/>
      <c r="C195" s="48"/>
      <c r="D195" s="48"/>
      <c r="E195" s="48"/>
      <c r="F195" s="48"/>
      <c r="G195" s="48" t="s">
        <v>46</v>
      </c>
      <c r="H195" s="48" t="s">
        <v>44</v>
      </c>
      <c r="I195" s="48"/>
      <c r="J195" s="48"/>
      <c r="K195" s="48"/>
    </row>
    <row r="196" spans="1:11" x14ac:dyDescent="0.2">
      <c r="B196" s="48"/>
      <c r="C196" s="48"/>
      <c r="D196" s="48"/>
      <c r="E196" s="48"/>
      <c r="F196" s="48"/>
      <c r="G196" s="48" t="s">
        <v>47</v>
      </c>
      <c r="H196" s="48" t="s">
        <v>45</v>
      </c>
      <c r="I196" s="48"/>
      <c r="J196" s="48"/>
      <c r="K196" s="48"/>
    </row>
    <row r="198" spans="1:11" x14ac:dyDescent="0.2">
      <c r="A198" t="s">
        <v>92</v>
      </c>
      <c r="B198" s="62" t="s">
        <v>165</v>
      </c>
      <c r="C198" s="62"/>
      <c r="D198" s="48"/>
      <c r="E198" s="48"/>
      <c r="F198" s="48"/>
      <c r="G198" s="48"/>
      <c r="H198" s="48"/>
      <c r="I198" s="48"/>
      <c r="J198" s="48"/>
      <c r="K198" s="48"/>
    </row>
    <row r="199" spans="1:11" x14ac:dyDescent="0.2">
      <c r="B199" s="63"/>
      <c r="C199" s="64" t="s">
        <v>143</v>
      </c>
      <c r="D199" s="64" t="s">
        <v>29</v>
      </c>
      <c r="E199" s="64" t="s">
        <v>30</v>
      </c>
      <c r="F199" s="64" t="s">
        <v>31</v>
      </c>
      <c r="G199" s="64" t="s">
        <v>32</v>
      </c>
      <c r="H199" s="64" t="s">
        <v>33</v>
      </c>
      <c r="I199" s="48"/>
      <c r="J199" s="48"/>
      <c r="K199" s="48"/>
    </row>
    <row r="200" spans="1:11" ht="16" x14ac:dyDescent="0.2">
      <c r="B200" s="48">
        <v>1</v>
      </c>
      <c r="C200" s="72" t="s">
        <v>206</v>
      </c>
      <c r="D200" s="65">
        <v>212</v>
      </c>
      <c r="E200" s="48"/>
      <c r="F200" s="66">
        <v>0.1003</v>
      </c>
      <c r="G200" s="53"/>
      <c r="H200" s="48"/>
      <c r="I200" s="48"/>
      <c r="J200" s="48"/>
      <c r="K200" s="48"/>
    </row>
    <row r="201" spans="1:11" x14ac:dyDescent="0.2">
      <c r="B201" s="48">
        <v>2</v>
      </c>
      <c r="C201" s="72" t="s">
        <v>205</v>
      </c>
      <c r="D201" s="48">
        <v>211</v>
      </c>
      <c r="E201" s="48"/>
      <c r="F201" s="66">
        <v>9.9900000000000003E-2</v>
      </c>
      <c r="G201" s="53"/>
      <c r="H201" s="48"/>
      <c r="I201" s="48"/>
      <c r="J201" s="48"/>
      <c r="K201" s="48"/>
    </row>
    <row r="202" spans="1:11" x14ac:dyDescent="0.2">
      <c r="B202" s="48">
        <v>3</v>
      </c>
      <c r="C202" s="72" t="s">
        <v>207</v>
      </c>
      <c r="D202" s="48">
        <v>211</v>
      </c>
      <c r="E202" s="48"/>
      <c r="F202" s="66">
        <v>9.9900000000000003E-2</v>
      </c>
      <c r="G202" s="53"/>
      <c r="H202" s="48"/>
      <c r="I202" s="48"/>
      <c r="J202" s="48"/>
      <c r="K202" s="48"/>
    </row>
    <row r="203" spans="1:11" x14ac:dyDescent="0.2">
      <c r="B203" s="48">
        <v>4</v>
      </c>
      <c r="C203" s="72" t="s">
        <v>208</v>
      </c>
      <c r="D203" s="48">
        <v>211</v>
      </c>
      <c r="E203" s="48"/>
      <c r="F203" s="66">
        <v>9.9900000000000003E-2</v>
      </c>
      <c r="G203" s="53"/>
      <c r="H203" s="48"/>
      <c r="I203" s="48"/>
      <c r="J203" s="48"/>
      <c r="K203" s="48"/>
    </row>
    <row r="204" spans="1:11" x14ac:dyDescent="0.2">
      <c r="B204" s="48">
        <v>5</v>
      </c>
      <c r="C204" s="72" t="s">
        <v>209</v>
      </c>
      <c r="D204" s="48">
        <v>212</v>
      </c>
      <c r="E204" s="48"/>
      <c r="F204" s="66">
        <v>0.1003</v>
      </c>
      <c r="G204" s="53"/>
      <c r="H204" s="48"/>
      <c r="I204" s="48"/>
      <c r="J204" s="48"/>
      <c r="K204" s="48"/>
    </row>
    <row r="205" spans="1:11" x14ac:dyDescent="0.2">
      <c r="B205" s="48">
        <v>6</v>
      </c>
      <c r="C205" s="72" t="s">
        <v>210</v>
      </c>
      <c r="D205" s="48">
        <v>211</v>
      </c>
      <c r="E205" s="48"/>
      <c r="F205" s="66">
        <v>9.9900000000000003E-2</v>
      </c>
      <c r="G205" s="53"/>
      <c r="H205" s="48"/>
      <c r="I205" s="48"/>
      <c r="J205" s="48"/>
      <c r="K205" s="48"/>
    </row>
    <row r="206" spans="1:11" x14ac:dyDescent="0.2">
      <c r="B206" s="48">
        <v>7</v>
      </c>
      <c r="C206" s="72" t="s">
        <v>211</v>
      </c>
      <c r="D206" s="48">
        <v>211</v>
      </c>
      <c r="E206" s="48"/>
      <c r="F206" s="66">
        <v>9.9900000000000003E-2</v>
      </c>
      <c r="G206" s="53"/>
      <c r="H206" s="48"/>
      <c r="I206" s="48"/>
      <c r="J206" s="48"/>
      <c r="K206" s="48"/>
    </row>
    <row r="207" spans="1:11" x14ac:dyDescent="0.2">
      <c r="B207" s="48">
        <v>8</v>
      </c>
      <c r="C207" s="72" t="s">
        <v>212</v>
      </c>
      <c r="D207" s="48">
        <v>211</v>
      </c>
      <c r="E207" s="48"/>
      <c r="F207" s="66">
        <v>9.9900000000000003E-2</v>
      </c>
      <c r="G207" s="53"/>
      <c r="H207" s="48"/>
      <c r="I207" s="48"/>
      <c r="J207" s="48"/>
      <c r="K207" s="48"/>
    </row>
    <row r="208" spans="1:11" x14ac:dyDescent="0.2">
      <c r="B208" s="48">
        <v>9</v>
      </c>
      <c r="C208" s="72" t="s">
        <v>213</v>
      </c>
      <c r="D208" s="48">
        <v>212</v>
      </c>
      <c r="E208" s="48"/>
      <c r="F208" s="66">
        <v>9.9900000000000003E-2</v>
      </c>
      <c r="G208" s="53"/>
      <c r="H208" s="48"/>
      <c r="I208" s="48"/>
      <c r="J208" s="48"/>
      <c r="K208" s="48"/>
    </row>
    <row r="209" spans="1:11" x14ac:dyDescent="0.2">
      <c r="B209" s="48">
        <v>10</v>
      </c>
      <c r="C209" s="72" t="s">
        <v>214</v>
      </c>
      <c r="D209" s="49">
        <v>211</v>
      </c>
      <c r="E209" s="49"/>
      <c r="F209" s="67">
        <v>0.1003</v>
      </c>
      <c r="G209" s="68"/>
      <c r="H209" s="49"/>
      <c r="I209" s="48"/>
      <c r="J209" s="48"/>
      <c r="K209" s="48"/>
    </row>
    <row r="210" spans="1:11" x14ac:dyDescent="0.2">
      <c r="B210" s="48"/>
      <c r="C210" s="48"/>
      <c r="D210" s="48">
        <f>SUM(D200:D209)</f>
        <v>2113</v>
      </c>
      <c r="E210" s="48">
        <v>0</v>
      </c>
      <c r="F210" s="48">
        <v>1</v>
      </c>
      <c r="G210" s="69" t="s">
        <v>203</v>
      </c>
      <c r="H210" s="69" t="s">
        <v>204</v>
      </c>
      <c r="I210" s="48"/>
      <c r="J210" s="48"/>
      <c r="K210" s="48"/>
    </row>
    <row r="211" spans="1:11" x14ac:dyDescent="0.2">
      <c r="B211" s="48"/>
      <c r="C211" s="48"/>
      <c r="D211" s="48"/>
      <c r="E211" s="48"/>
      <c r="F211" s="48"/>
      <c r="G211" s="48"/>
      <c r="H211" s="48"/>
      <c r="I211" s="48"/>
      <c r="J211" s="48"/>
      <c r="K211" s="48"/>
    </row>
    <row r="212" spans="1:11" x14ac:dyDescent="0.2">
      <c r="B212" s="48"/>
      <c r="C212" s="48"/>
      <c r="D212" s="48"/>
      <c r="E212" s="48"/>
      <c r="F212" s="48"/>
      <c r="G212" s="48" t="s">
        <v>42</v>
      </c>
      <c r="H212" s="48" t="s">
        <v>43</v>
      </c>
      <c r="I212" s="48"/>
      <c r="J212" s="48"/>
      <c r="K212" s="48"/>
    </row>
    <row r="213" spans="1:11" x14ac:dyDescent="0.2">
      <c r="B213" s="48"/>
      <c r="C213" s="48"/>
      <c r="D213" s="48"/>
      <c r="E213" s="48"/>
      <c r="F213" s="48"/>
      <c r="G213" s="48" t="s">
        <v>46</v>
      </c>
      <c r="H213" s="48" t="s">
        <v>44</v>
      </c>
      <c r="I213" s="48"/>
      <c r="J213" s="48"/>
      <c r="K213" s="48"/>
    </row>
    <row r="214" spans="1:11" x14ac:dyDescent="0.2">
      <c r="B214" s="48"/>
      <c r="C214" s="48"/>
      <c r="D214" s="48"/>
      <c r="E214" s="48"/>
      <c r="F214" s="48"/>
      <c r="G214" s="48" t="s">
        <v>47</v>
      </c>
      <c r="H214" s="48" t="s">
        <v>45</v>
      </c>
      <c r="I214" s="48"/>
      <c r="J214" s="48"/>
      <c r="K214" s="48"/>
    </row>
    <row r="217" spans="1:11" x14ac:dyDescent="0.2">
      <c r="A217" t="s">
        <v>94</v>
      </c>
      <c r="B217" s="62" t="s">
        <v>217</v>
      </c>
      <c r="C217" s="62"/>
      <c r="D217" s="48"/>
      <c r="E217" s="48"/>
      <c r="F217" s="48"/>
      <c r="G217" s="48"/>
      <c r="H217" s="48"/>
      <c r="I217" s="48"/>
      <c r="J217" s="48"/>
      <c r="K217" s="48"/>
    </row>
    <row r="218" spans="1:11" x14ac:dyDescent="0.2">
      <c r="B218" s="63"/>
      <c r="C218" s="64" t="s">
        <v>143</v>
      </c>
      <c r="D218" s="64" t="s">
        <v>29</v>
      </c>
      <c r="E218" s="64" t="s">
        <v>30</v>
      </c>
      <c r="F218" s="64" t="s">
        <v>31</v>
      </c>
      <c r="G218" s="64" t="s">
        <v>32</v>
      </c>
      <c r="H218" s="64" t="s">
        <v>33</v>
      </c>
      <c r="I218" s="48"/>
      <c r="J218" s="48"/>
      <c r="K218" s="48"/>
    </row>
    <row r="219" spans="1:11" ht="16" x14ac:dyDescent="0.2">
      <c r="B219" s="48">
        <v>1</v>
      </c>
      <c r="C219" s="72" t="s">
        <v>206</v>
      </c>
      <c r="D219" s="65">
        <v>212</v>
      </c>
      <c r="E219" s="48"/>
      <c r="F219" s="66">
        <v>0.1003</v>
      </c>
      <c r="G219" s="53"/>
      <c r="H219" s="48"/>
      <c r="I219" s="48"/>
      <c r="J219" s="48"/>
      <c r="K219" s="48"/>
    </row>
    <row r="220" spans="1:11" x14ac:dyDescent="0.2">
      <c r="B220" s="48">
        <v>2</v>
      </c>
      <c r="C220" s="72" t="s">
        <v>205</v>
      </c>
      <c r="D220" s="48">
        <v>211</v>
      </c>
      <c r="E220" s="48"/>
      <c r="F220" s="66">
        <v>9.9900000000000003E-2</v>
      </c>
      <c r="G220" s="53"/>
      <c r="H220" s="48"/>
      <c r="I220" s="48"/>
      <c r="J220" s="48"/>
      <c r="K220" s="48"/>
    </row>
    <row r="221" spans="1:11" x14ac:dyDescent="0.2">
      <c r="B221" s="48">
        <v>3</v>
      </c>
      <c r="C221" s="72" t="s">
        <v>207</v>
      </c>
      <c r="D221" s="48">
        <v>211</v>
      </c>
      <c r="E221" s="48"/>
      <c r="F221" s="66">
        <v>9.9900000000000003E-2</v>
      </c>
      <c r="G221" s="53"/>
      <c r="H221" s="48"/>
      <c r="I221" s="48"/>
      <c r="J221" s="48"/>
      <c r="K221" s="48"/>
    </row>
    <row r="222" spans="1:11" x14ac:dyDescent="0.2">
      <c r="B222" s="48">
        <v>4</v>
      </c>
      <c r="C222" s="72" t="s">
        <v>208</v>
      </c>
      <c r="D222" s="48">
        <v>211</v>
      </c>
      <c r="E222" s="48"/>
      <c r="F222" s="66">
        <v>9.9900000000000003E-2</v>
      </c>
      <c r="G222" s="53"/>
      <c r="H222" s="48"/>
      <c r="I222" s="48"/>
      <c r="J222" s="48"/>
      <c r="K222" s="48"/>
    </row>
    <row r="223" spans="1:11" x14ac:dyDescent="0.2">
      <c r="B223" s="48">
        <v>5</v>
      </c>
      <c r="C223" s="72" t="s">
        <v>209</v>
      </c>
      <c r="D223" s="48">
        <v>212</v>
      </c>
      <c r="E223" s="48"/>
      <c r="F223" s="66">
        <v>0.1003</v>
      </c>
      <c r="G223" s="53"/>
      <c r="H223" s="48"/>
      <c r="I223" s="48"/>
      <c r="J223" s="48"/>
      <c r="K223" s="48"/>
    </row>
    <row r="224" spans="1:11" x14ac:dyDescent="0.2">
      <c r="B224" s="48">
        <v>6</v>
      </c>
      <c r="C224" s="72" t="s">
        <v>210</v>
      </c>
      <c r="D224" s="48">
        <v>211</v>
      </c>
      <c r="E224" s="48"/>
      <c r="F224" s="66">
        <v>9.9900000000000003E-2</v>
      </c>
      <c r="G224" s="53"/>
      <c r="H224" s="48"/>
      <c r="I224" s="48"/>
      <c r="J224" s="48"/>
      <c r="K224" s="48"/>
    </row>
    <row r="225" spans="1:11" x14ac:dyDescent="0.2">
      <c r="B225" s="48">
        <v>7</v>
      </c>
      <c r="C225" s="72" t="s">
        <v>211</v>
      </c>
      <c r="D225" s="48">
        <v>211</v>
      </c>
      <c r="E225" s="48"/>
      <c r="F225" s="66">
        <v>9.9900000000000003E-2</v>
      </c>
      <c r="G225" s="53"/>
      <c r="H225" s="48"/>
      <c r="I225" s="48"/>
      <c r="J225" s="48"/>
      <c r="K225" s="48"/>
    </row>
    <row r="226" spans="1:11" x14ac:dyDescent="0.2">
      <c r="B226" s="48">
        <v>8</v>
      </c>
      <c r="C226" s="72" t="s">
        <v>212</v>
      </c>
      <c r="D226" s="48">
        <v>211</v>
      </c>
      <c r="E226" s="48"/>
      <c r="F226" s="66">
        <v>9.9900000000000003E-2</v>
      </c>
      <c r="G226" s="53"/>
      <c r="H226" s="48"/>
      <c r="I226" s="48"/>
      <c r="J226" s="48"/>
      <c r="K226" s="48"/>
    </row>
    <row r="227" spans="1:11" x14ac:dyDescent="0.2">
      <c r="B227" s="48">
        <v>9</v>
      </c>
      <c r="C227" s="72" t="s">
        <v>213</v>
      </c>
      <c r="D227" s="48">
        <v>212</v>
      </c>
      <c r="E227" s="48"/>
      <c r="F227" s="66">
        <v>9.9900000000000003E-2</v>
      </c>
      <c r="G227" s="53"/>
      <c r="H227" s="48"/>
      <c r="I227" s="48"/>
      <c r="J227" s="48"/>
      <c r="K227" s="48"/>
    </row>
    <row r="228" spans="1:11" x14ac:dyDescent="0.2">
      <c r="B228" s="48">
        <v>10</v>
      </c>
      <c r="C228" s="72" t="s">
        <v>214</v>
      </c>
      <c r="D228" s="49">
        <v>211</v>
      </c>
      <c r="E228" s="49"/>
      <c r="F228" s="67">
        <v>0.1003</v>
      </c>
      <c r="G228" s="68"/>
      <c r="H228" s="49"/>
      <c r="I228" s="48"/>
      <c r="J228" s="48"/>
      <c r="K228" s="48"/>
    </row>
    <row r="229" spans="1:11" x14ac:dyDescent="0.2">
      <c r="B229" s="48"/>
      <c r="C229" s="48"/>
      <c r="D229" s="48">
        <f>SUM(D219:D228)</f>
        <v>2113</v>
      </c>
      <c r="E229" s="48">
        <v>0</v>
      </c>
      <c r="F229" s="48">
        <v>1</v>
      </c>
      <c r="G229" s="69" t="s">
        <v>215</v>
      </c>
      <c r="H229" s="69" t="s">
        <v>216</v>
      </c>
      <c r="I229" s="69"/>
      <c r="J229" s="48"/>
      <c r="K229" s="48"/>
    </row>
    <row r="230" spans="1:11" x14ac:dyDescent="0.2">
      <c r="B230" s="48"/>
      <c r="C230" s="48"/>
      <c r="D230" s="48"/>
      <c r="E230" s="48"/>
      <c r="F230" s="48"/>
      <c r="G230" s="48"/>
      <c r="H230" s="48"/>
      <c r="I230" s="48"/>
      <c r="J230" s="48"/>
      <c r="K230" s="48"/>
    </row>
    <row r="231" spans="1:11" x14ac:dyDescent="0.2">
      <c r="B231" s="48"/>
      <c r="C231" s="48"/>
      <c r="D231" s="48"/>
      <c r="E231" s="48"/>
      <c r="F231" s="48"/>
      <c r="G231" s="48" t="s">
        <v>42</v>
      </c>
      <c r="H231" s="48" t="s">
        <v>43</v>
      </c>
      <c r="I231" s="48"/>
      <c r="J231" s="48"/>
      <c r="K231" s="48"/>
    </row>
    <row r="232" spans="1:11" x14ac:dyDescent="0.2">
      <c r="B232" s="48"/>
      <c r="C232" s="48"/>
      <c r="D232" s="48"/>
      <c r="E232" s="48"/>
      <c r="F232" s="48"/>
      <c r="G232" s="48" t="s">
        <v>46</v>
      </c>
      <c r="H232" s="48" t="s">
        <v>44</v>
      </c>
      <c r="I232" s="48"/>
      <c r="J232" s="48"/>
      <c r="K232" s="48"/>
    </row>
    <row r="233" spans="1:11" x14ac:dyDescent="0.2">
      <c r="B233" s="48"/>
      <c r="C233" s="48"/>
      <c r="D233" s="48"/>
      <c r="E233" s="48"/>
      <c r="F233" s="48"/>
      <c r="G233" s="48" t="s">
        <v>47</v>
      </c>
      <c r="H233" s="48" t="s">
        <v>45</v>
      </c>
      <c r="I233" s="48"/>
      <c r="J233" s="48"/>
      <c r="K233" s="48"/>
    </row>
    <row r="235" spans="1:11" x14ac:dyDescent="0.2">
      <c r="A235" t="s">
        <v>96</v>
      </c>
      <c r="B235" s="62" t="s">
        <v>218</v>
      </c>
      <c r="C235" s="62"/>
      <c r="D235" s="48"/>
      <c r="E235" s="48"/>
      <c r="F235" s="48"/>
      <c r="G235" s="48"/>
      <c r="H235" s="48"/>
      <c r="I235" s="48"/>
      <c r="J235" s="48"/>
      <c r="K235" s="48"/>
    </row>
    <row r="236" spans="1:11" x14ac:dyDescent="0.2">
      <c r="B236" s="63"/>
      <c r="C236" s="64" t="s">
        <v>143</v>
      </c>
      <c r="D236" s="64" t="s">
        <v>29</v>
      </c>
      <c r="E236" s="64" t="s">
        <v>30</v>
      </c>
      <c r="F236" s="64" t="s">
        <v>31</v>
      </c>
      <c r="G236" s="64" t="s">
        <v>32</v>
      </c>
      <c r="H236" s="64" t="s">
        <v>33</v>
      </c>
      <c r="I236" s="48"/>
      <c r="J236" s="48"/>
      <c r="K236" s="48"/>
    </row>
    <row r="237" spans="1:11" ht="16" x14ac:dyDescent="0.2">
      <c r="B237" s="48">
        <v>1</v>
      </c>
      <c r="C237" s="72" t="s">
        <v>206</v>
      </c>
      <c r="D237" s="65">
        <v>212</v>
      </c>
      <c r="E237" s="48"/>
      <c r="F237" s="66">
        <v>0.1003</v>
      </c>
      <c r="G237" s="53"/>
      <c r="H237" s="48"/>
      <c r="I237" s="48"/>
      <c r="J237" s="48"/>
      <c r="K237" s="48"/>
    </row>
    <row r="238" spans="1:11" x14ac:dyDescent="0.2">
      <c r="B238" s="48">
        <v>2</v>
      </c>
      <c r="C238" s="72" t="s">
        <v>205</v>
      </c>
      <c r="D238" s="48">
        <v>211</v>
      </c>
      <c r="E238" s="48"/>
      <c r="F238" s="66">
        <v>9.9900000000000003E-2</v>
      </c>
      <c r="G238" s="53"/>
      <c r="H238" s="48"/>
      <c r="I238" s="48"/>
      <c r="J238" s="48"/>
      <c r="K238" s="48"/>
    </row>
    <row r="239" spans="1:11" x14ac:dyDescent="0.2">
      <c r="B239" s="48">
        <v>3</v>
      </c>
      <c r="C239" s="72" t="s">
        <v>207</v>
      </c>
      <c r="D239" s="48">
        <v>211</v>
      </c>
      <c r="E239" s="48"/>
      <c r="F239" s="66">
        <v>9.9900000000000003E-2</v>
      </c>
      <c r="G239" s="53"/>
      <c r="H239" s="48"/>
      <c r="I239" s="48"/>
      <c r="J239" s="48"/>
      <c r="K239" s="48"/>
    </row>
    <row r="240" spans="1:11" x14ac:dyDescent="0.2">
      <c r="B240" s="48">
        <v>4</v>
      </c>
      <c r="C240" s="72" t="s">
        <v>208</v>
      </c>
      <c r="D240" s="48">
        <v>211</v>
      </c>
      <c r="E240" s="48"/>
      <c r="F240" s="66">
        <v>9.9900000000000003E-2</v>
      </c>
      <c r="G240" s="53"/>
      <c r="H240" s="48"/>
      <c r="I240" s="48"/>
      <c r="J240" s="48"/>
      <c r="K240" s="48"/>
    </row>
    <row r="241" spans="1:11" x14ac:dyDescent="0.2">
      <c r="B241" s="48">
        <v>5</v>
      </c>
      <c r="C241" s="72" t="s">
        <v>209</v>
      </c>
      <c r="D241" s="48">
        <v>212</v>
      </c>
      <c r="E241" s="48"/>
      <c r="F241" s="66">
        <v>0.1003</v>
      </c>
      <c r="G241" s="53"/>
      <c r="H241" s="48"/>
      <c r="I241" s="48"/>
      <c r="J241" s="48"/>
      <c r="K241" s="48"/>
    </row>
    <row r="242" spans="1:11" x14ac:dyDescent="0.2">
      <c r="B242" s="48">
        <v>6</v>
      </c>
      <c r="C242" s="72" t="s">
        <v>210</v>
      </c>
      <c r="D242" s="48">
        <v>211</v>
      </c>
      <c r="E242" s="48"/>
      <c r="F242" s="66">
        <v>9.9900000000000003E-2</v>
      </c>
      <c r="G242" s="53"/>
      <c r="H242" s="48"/>
      <c r="I242" s="48"/>
      <c r="J242" s="48"/>
      <c r="K242" s="48"/>
    </row>
    <row r="243" spans="1:11" x14ac:dyDescent="0.2">
      <c r="B243" s="48">
        <v>7</v>
      </c>
      <c r="C243" s="72" t="s">
        <v>211</v>
      </c>
      <c r="D243" s="48">
        <v>211</v>
      </c>
      <c r="E243" s="48"/>
      <c r="F243" s="66">
        <v>9.9900000000000003E-2</v>
      </c>
      <c r="G243" s="53"/>
      <c r="H243" s="48"/>
      <c r="I243" s="48"/>
      <c r="J243" s="48"/>
      <c r="K243" s="48"/>
    </row>
    <row r="244" spans="1:11" x14ac:dyDescent="0.2">
      <c r="B244" s="48">
        <v>8</v>
      </c>
      <c r="C244" s="72" t="s">
        <v>212</v>
      </c>
      <c r="D244" s="48">
        <v>211</v>
      </c>
      <c r="E244" s="48"/>
      <c r="F244" s="66">
        <v>9.9900000000000003E-2</v>
      </c>
      <c r="G244" s="53"/>
      <c r="H244" s="48"/>
      <c r="I244" s="48"/>
      <c r="J244" s="48"/>
      <c r="K244" s="48"/>
    </row>
    <row r="245" spans="1:11" x14ac:dyDescent="0.2">
      <c r="B245" s="48">
        <v>9</v>
      </c>
      <c r="C245" s="72" t="s">
        <v>213</v>
      </c>
      <c r="D245" s="48">
        <v>212</v>
      </c>
      <c r="E245" s="48"/>
      <c r="F245" s="66">
        <v>9.9900000000000003E-2</v>
      </c>
      <c r="G245" s="53"/>
      <c r="H245" s="48"/>
      <c r="I245" s="48"/>
      <c r="J245" s="48"/>
      <c r="K245" s="48"/>
    </row>
    <row r="246" spans="1:11" x14ac:dyDescent="0.2">
      <c r="B246" s="48">
        <v>10</v>
      </c>
      <c r="C246" s="72" t="s">
        <v>214</v>
      </c>
      <c r="D246" s="49">
        <v>211</v>
      </c>
      <c r="E246" s="49"/>
      <c r="F246" s="67">
        <v>0.1003</v>
      </c>
      <c r="G246" s="68"/>
      <c r="H246" s="49"/>
      <c r="I246" s="48"/>
      <c r="J246" s="48"/>
      <c r="K246" s="48"/>
    </row>
    <row r="247" spans="1:11" x14ac:dyDescent="0.2">
      <c r="B247" s="48"/>
      <c r="C247" s="48"/>
      <c r="D247" s="48">
        <f>SUM(D237:D246)</f>
        <v>2113</v>
      </c>
      <c r="E247" s="48">
        <v>0</v>
      </c>
      <c r="F247" s="48">
        <v>1</v>
      </c>
      <c r="G247" s="69" t="s">
        <v>215</v>
      </c>
      <c r="H247" s="69" t="s">
        <v>216</v>
      </c>
      <c r="I247" s="69"/>
      <c r="J247" s="48"/>
      <c r="K247" s="48"/>
    </row>
    <row r="248" spans="1:11" x14ac:dyDescent="0.2">
      <c r="B248" s="48"/>
      <c r="C248" s="48"/>
      <c r="D248" s="48"/>
      <c r="E248" s="48"/>
      <c r="F248" s="48"/>
      <c r="G248" s="48"/>
      <c r="H248" s="48"/>
      <c r="I248" s="48"/>
      <c r="J248" s="48"/>
      <c r="K248" s="48"/>
    </row>
    <row r="249" spans="1:11" x14ac:dyDescent="0.2">
      <c r="B249" s="48"/>
      <c r="C249" s="48"/>
      <c r="D249" s="48"/>
      <c r="E249" s="48"/>
      <c r="F249" s="48"/>
      <c r="G249" s="48" t="s">
        <v>42</v>
      </c>
      <c r="H249" s="48" t="s">
        <v>43</v>
      </c>
      <c r="I249" s="48"/>
      <c r="J249" s="48"/>
      <c r="K249" s="48"/>
    </row>
    <row r="250" spans="1:11" x14ac:dyDescent="0.2">
      <c r="B250" s="48"/>
      <c r="C250" s="48"/>
      <c r="D250" s="48"/>
      <c r="E250" s="48"/>
      <c r="F250" s="48"/>
      <c r="G250" s="48" t="s">
        <v>46</v>
      </c>
      <c r="H250" s="48" t="s">
        <v>44</v>
      </c>
      <c r="I250" s="48"/>
      <c r="J250" s="48"/>
      <c r="K250" s="48"/>
    </row>
    <row r="251" spans="1:11" x14ac:dyDescent="0.2">
      <c r="B251" s="48"/>
      <c r="C251" s="48"/>
      <c r="D251" s="48"/>
      <c r="E251" s="48"/>
      <c r="F251" s="48"/>
      <c r="G251" s="48" t="s">
        <v>47</v>
      </c>
      <c r="H251" s="48" t="s">
        <v>45</v>
      </c>
      <c r="I251" s="48"/>
      <c r="J251" s="48"/>
      <c r="K251" s="48"/>
    </row>
    <row r="255" spans="1:11" x14ac:dyDescent="0.2">
      <c r="A255" t="s">
        <v>99</v>
      </c>
      <c r="B255" s="62"/>
      <c r="C255" s="62"/>
      <c r="D255" s="48"/>
      <c r="E255" s="48"/>
      <c r="F255" s="48"/>
      <c r="G255" s="48"/>
      <c r="H255" s="48"/>
      <c r="I255" s="48"/>
      <c r="J255" s="48"/>
      <c r="K255" s="48"/>
    </row>
    <row r="256" spans="1:11" x14ac:dyDescent="0.2">
      <c r="B256" s="63"/>
      <c r="C256" s="64"/>
      <c r="D256" s="64"/>
      <c r="E256" s="64"/>
      <c r="F256" s="64"/>
      <c r="G256" s="64"/>
      <c r="H256" s="64"/>
      <c r="I256" s="48"/>
      <c r="J256" s="48"/>
      <c r="K256" s="48"/>
    </row>
    <row r="257" spans="2:11" ht="16" x14ac:dyDescent="0.2">
      <c r="B257" s="48"/>
      <c r="C257" s="72"/>
      <c r="D257" s="65"/>
      <c r="E257" s="48"/>
      <c r="F257" s="66"/>
      <c r="G257" s="53"/>
      <c r="H257" s="48"/>
      <c r="I257" s="48"/>
      <c r="J257" s="48"/>
      <c r="K257" s="48"/>
    </row>
    <row r="258" spans="2:11" x14ac:dyDescent="0.2">
      <c r="B258" s="48"/>
      <c r="C258" s="72"/>
      <c r="D258" s="48"/>
      <c r="E258" s="48"/>
      <c r="F258" s="66"/>
      <c r="G258" s="53"/>
      <c r="H258" s="48"/>
      <c r="I258" s="48"/>
      <c r="J258" s="48"/>
      <c r="K258" s="48"/>
    </row>
    <row r="259" spans="2:11" x14ac:dyDescent="0.2">
      <c r="B259" s="48"/>
      <c r="C259" s="72"/>
      <c r="D259" s="48"/>
      <c r="E259" s="48"/>
      <c r="F259" s="66"/>
      <c r="G259" s="53"/>
      <c r="H259" s="48"/>
      <c r="I259" s="48"/>
      <c r="J259" s="48"/>
      <c r="K259" s="48"/>
    </row>
    <row r="260" spans="2:11" x14ac:dyDescent="0.2">
      <c r="B260" s="48"/>
      <c r="C260" s="72"/>
      <c r="D260" s="48"/>
      <c r="E260" s="48"/>
      <c r="F260" s="66"/>
      <c r="G260" s="53"/>
      <c r="H260" s="48"/>
      <c r="I260" s="48"/>
      <c r="J260" s="48"/>
      <c r="K260" s="48"/>
    </row>
    <row r="261" spans="2:11" x14ac:dyDescent="0.2">
      <c r="B261" s="48"/>
      <c r="C261" s="72"/>
      <c r="D261" s="48"/>
      <c r="E261" s="48"/>
      <c r="F261" s="66"/>
      <c r="G261" s="53"/>
      <c r="H261" s="48"/>
      <c r="I261" s="48"/>
      <c r="J261" s="48"/>
      <c r="K261" s="48"/>
    </row>
    <row r="262" spans="2:11" x14ac:dyDescent="0.2">
      <c r="B262" s="48"/>
      <c r="C262" s="72"/>
      <c r="D262" s="48"/>
      <c r="E262" s="48"/>
      <c r="F262" s="66"/>
      <c r="G262" s="53"/>
      <c r="H262" s="48"/>
      <c r="I262" s="48"/>
      <c r="J262" s="48"/>
      <c r="K262" s="48"/>
    </row>
    <row r="263" spans="2:11" x14ac:dyDescent="0.2">
      <c r="B263" s="48"/>
      <c r="C263" s="72"/>
      <c r="D263" s="48"/>
      <c r="E263" s="48"/>
      <c r="F263" s="66"/>
      <c r="G263" s="53"/>
      <c r="H263" s="48"/>
      <c r="I263" s="48"/>
      <c r="J263" s="48"/>
      <c r="K263" s="48"/>
    </row>
    <row r="264" spans="2:11" x14ac:dyDescent="0.2">
      <c r="B264" s="48"/>
      <c r="C264" s="72"/>
      <c r="D264" s="48"/>
      <c r="E264" s="48"/>
      <c r="F264" s="66"/>
      <c r="G264" s="53"/>
      <c r="H264" s="48"/>
      <c r="I264" s="48"/>
      <c r="J264" s="48"/>
      <c r="K264" s="48"/>
    </row>
    <row r="265" spans="2:11" x14ac:dyDescent="0.2">
      <c r="B265" s="48"/>
      <c r="C265" s="72"/>
      <c r="D265" s="48"/>
      <c r="E265" s="48"/>
      <c r="F265" s="66"/>
      <c r="G265" s="53"/>
      <c r="H265" s="48"/>
      <c r="I265" s="48"/>
      <c r="J265" s="48"/>
      <c r="K265" s="48"/>
    </row>
    <row r="266" spans="2:11" x14ac:dyDescent="0.2">
      <c r="B266" s="48"/>
      <c r="C266" s="72"/>
      <c r="D266" s="49"/>
      <c r="E266" s="49"/>
      <c r="F266" s="67"/>
      <c r="G266" s="68"/>
      <c r="H266" s="49"/>
      <c r="I266" s="48"/>
      <c r="J266" s="48"/>
      <c r="K266" s="48"/>
    </row>
    <row r="267" spans="2:11" x14ac:dyDescent="0.2">
      <c r="B267" s="48"/>
      <c r="C267" s="48"/>
      <c r="D267" s="48"/>
      <c r="E267" s="48"/>
      <c r="F267" s="48"/>
      <c r="G267" s="69"/>
      <c r="H267" s="69"/>
      <c r="I267" s="69"/>
      <c r="J267" s="48"/>
      <c r="K267" s="48"/>
    </row>
    <row r="268" spans="2:11" x14ac:dyDescent="0.2">
      <c r="B268" s="48"/>
      <c r="C268" s="48"/>
      <c r="D268" s="48"/>
      <c r="E268" s="48"/>
      <c r="F268" s="48"/>
      <c r="G268" s="48"/>
      <c r="H268" s="48"/>
      <c r="I268" s="48"/>
      <c r="J268" s="48"/>
      <c r="K268" s="48"/>
    </row>
    <row r="269" spans="2:11" x14ac:dyDescent="0.2">
      <c r="B269" s="48"/>
      <c r="C269" s="48"/>
      <c r="D269" s="48"/>
      <c r="E269" s="48"/>
      <c r="F269" s="48"/>
      <c r="G269" s="48"/>
      <c r="H269" s="48"/>
      <c r="I269" s="48"/>
      <c r="J269" s="48"/>
      <c r="K269" s="48"/>
    </row>
    <row r="270" spans="2:11" x14ac:dyDescent="0.2">
      <c r="B270" s="48"/>
      <c r="C270" s="48"/>
      <c r="D270" s="48"/>
      <c r="E270" s="48"/>
      <c r="F270" s="48"/>
      <c r="G270" s="48"/>
      <c r="H270" s="48"/>
      <c r="I270" s="48"/>
      <c r="J270" s="48"/>
      <c r="K270" s="48"/>
    </row>
    <row r="271" spans="2:11" x14ac:dyDescent="0.2">
      <c r="B271" s="48"/>
      <c r="C271" s="48"/>
      <c r="D271" s="48"/>
      <c r="E271" s="48"/>
      <c r="F271" s="48"/>
      <c r="G271" s="48"/>
      <c r="H271" s="48"/>
      <c r="I271" s="48"/>
      <c r="J271" s="48"/>
      <c r="K271" s="48"/>
    </row>
  </sheetData>
  <mergeCells count="1">
    <mergeCell ref="U16:W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Target - Variable Chi-Square</vt:lpstr>
      <vt:lpstr>Variable Level Monitoring</vt:lpstr>
      <vt:lpstr>Chi-Square Calculations</vt:lpstr>
      <vt:lpstr>PSI 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Alicia Waters</dc:creator>
  <cp:lastModifiedBy>Chukwudera Chukelu</cp:lastModifiedBy>
  <dcterms:created xsi:type="dcterms:W3CDTF">2025-07-31T15:45:55Z</dcterms:created>
  <dcterms:modified xsi:type="dcterms:W3CDTF">2025-08-14T00:02:16Z</dcterms:modified>
</cp:coreProperties>
</file>