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AFB31F15-CC61-4962-A4F5-593A962F0F98}" xr6:coauthVersionLast="47" xr6:coauthVersionMax="47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Chart1" sheetId="14" r:id="rId1"/>
    <sheet name="Kickstater" sheetId="1" r:id="rId2"/>
    <sheet name="Edinburgh Research" sheetId="13" r:id="rId3"/>
    <sheet name="Category Statistics" sheetId="3" r:id="rId4"/>
    <sheet name="PC vs AD" sheetId="4" r:id="rId5"/>
    <sheet name="Subcategory Statistics" sheetId="5" r:id="rId6"/>
    <sheet name="Outcone Based on Lunch Date" sheetId="6" r:id="rId7"/>
  </sheets>
  <externalReferences>
    <externalReference r:id="rId8"/>
  </externalReferences>
  <definedNames>
    <definedName name="_xlnm._FilterDatabase" localSheetId="1" hidden="1">Kickstater!$A$1:$T$4118</definedName>
    <definedName name="_xlchart.v1.0" hidden="1">Kickstater!$D$1</definedName>
    <definedName name="_xlchart.v1.1" hidden="1">Kickstater!$D$2:$D$1048576</definedName>
    <definedName name="_xlchart.v1.2" hidden="1">Kickstater!$E$1</definedName>
    <definedName name="_xlchart.v1.3" hidden="1">Kickstater!$E$2:$E$1048576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2" i="13"/>
  <c r="E3" i="13"/>
  <c r="E4" i="13"/>
  <c r="E5" i="13"/>
  <c r="E6" i="13"/>
  <c r="E2" i="13"/>
  <c r="D3" i="13"/>
  <c r="D4" i="13"/>
  <c r="D5" i="13"/>
  <c r="D6" i="13"/>
  <c r="D2" i="13"/>
  <c r="C3" i="13"/>
  <c r="C4" i="13"/>
  <c r="C5" i="13"/>
  <c r="C6" i="13"/>
  <c r="C2" i="13"/>
  <c r="B3" i="13"/>
  <c r="B4" i="13"/>
  <c r="B5" i="13"/>
  <c r="B6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<sst xmlns="http://schemas.openxmlformats.org/spreadsheetml/2006/main" count="33025" uniqueCount="8389">
  <si>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</si>
  <si>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</si>
  <si>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</si>
  <si>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</si>
  <si>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</si>
  <si>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</si>
  <si>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</si>
  <si>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</si>
  <si>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</si>
  <si>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</si>
  <si>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</si>
  <si>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</si>
  <si>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</si>
  <si>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</si>
  <si>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</si>
  <si>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</si>
  <si>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</si>
  <si>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</si>
  <si>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</si>
  <si>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</si>
  <si>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</si>
  <si>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</si>
  <si>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</si>
  <si>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</si>
  <si>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</si>
  <si>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</si>
  <si>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</si>
  <si>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</si>
  <si>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</si>
  <si>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</si>
  <si>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</si>
  <si>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</si>
  <si>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</si>
  <si>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</si>
  <si>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</si>
  <si>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</si>
  <si>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</si>
  <si>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</si>
  <si>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</si>
  <si>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</si>
  <si>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</si>
  <si>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</si>
  <si>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</si>
  <si>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</si>
  <si>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</si>
  <si>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</si>
  <si>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</si>
  <si>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</si>
  <si>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</si>
  <si>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</si>
  <si>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</si>
  <si>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</si>
  <si>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</si>
  <si>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</si>
  <si>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</si>
  <si>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</si>
  <si>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</si>
  <si>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</si>
  <si>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</si>
  <si>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</si>
  <si>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</si>
  <si>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</si>
  <si>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</si>
  <si>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</si>
  <si>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</si>
  <si>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</si>
  <si>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</si>
  <si>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</si>
  <si>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</si>
  <si>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</si>
  <si>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</si>
  <si>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</si>
  <si>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</si>
  <si>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</si>
  <si>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</si>
  <si>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</si>
  <si>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</si>
  <si>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</si>
  <si>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</si>
  <si>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</si>
  <si>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</si>
  <si>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</si>
  <si>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</si>
  <si>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</si>
  <si>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</si>
  <si>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</si>
  <si>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</si>
  <si>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</si>
  <si>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</si>
  <si>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</si>
  <si>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</si>
  <si>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</si>
  <si>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</si>
  <si>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</si>
  <si>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</si>
  <si>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</si>
  <si>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</si>
  <si>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</si>
  <si>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</si>
  <si>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</si>
  <si>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</si>
  <si>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</si>
  <si>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</si>
  <si>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</si>
  <si>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</si>
  <si>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</si>
  <si>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</si>
  <si>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</si>
  <si>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</si>
  <si>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</si>
  <si>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</si>
  <si>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</si>
  <si>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</si>
  <si>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</si>
  <si>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</si>
  <si>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</si>
  <si>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</si>
  <si>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</si>
  <si>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</si>
  <si>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</si>
  <si>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</si>
  <si>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</si>
  <si>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</si>
  <si>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</si>
  <si>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</si>
  <si>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</si>
  <si>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</si>
  <si>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</si>
  <si>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</si>
  <si>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</si>
  <si>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</si>
  <si>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</si>
  <si>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</si>
  <si>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</si>
  <si>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</si>
  <si>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</si>
  <si>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</si>
  <si>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</si>
  <si>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</si>
  <si>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</si>
  <si>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</si>
  <si>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</si>
  <si>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</si>
  <si>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</si>
  <si>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</si>
  <si>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</si>
  <si>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</si>
  <si>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</si>
  <si>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</si>
  <si>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</si>
  <si>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</si>
  <si>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</si>
  <si>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</si>
  <si>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</si>
  <si>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</si>
  <si>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</si>
  <si>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</si>
  <si>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</si>
  <si>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</si>
  <si>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</si>
  <si>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</si>
  <si>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</si>
  <si>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</si>
  <si>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</si>
  <si>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</si>
  <si>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</si>
  <si>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</si>
  <si>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</si>
  <si>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</si>
  <si>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</si>
  <si>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</si>
  <si>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</si>
  <si>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</si>
  <si>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</si>
  <si>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</si>
  <si>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</si>
  <si>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</si>
  <si>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</si>
  <si>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</si>
  <si>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</si>
  <si>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</si>
  <si>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</si>
  <si>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</si>
  <si>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</si>
  <si>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</si>
  <si>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</si>
  <si>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</si>
  <si>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</si>
  <si>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</si>
  <si>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</si>
  <si>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</si>
  <si>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</si>
  <si>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</si>
  <si>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</si>
  <si>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</si>
  <si>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</si>
  <si>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</si>
  <si>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</si>
  <si>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</si>
  <si>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</si>
  <si>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</si>
  <si>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</si>
  <si>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</si>
  <si>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</si>
  <si>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</si>
  <si>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</si>
  <si>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</si>
  <si>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</si>
  <si>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</si>
  <si>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</si>
  <si>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</si>
  <si>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</si>
  <si>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</si>
  <si>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</si>
  <si>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</si>
  <si>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</si>
  <si>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</si>
  <si>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</si>
  <si>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</si>
  <si>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</si>
  <si>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</si>
  <si>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</si>
  <si>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</si>
  <si>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</si>
  <si>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</si>
  <si>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</si>
  <si>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</si>
  <si>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</si>
  <si>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</si>
  <si>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</si>
  <si>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</si>
  <si>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</si>
  <si>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</si>
  <si>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</si>
  <si>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</si>
  <si>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</si>
  <si>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</si>
  <si>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</si>
  <si>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</si>
  <si>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</si>
  <si>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</si>
  <si>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</si>
  <si>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</si>
  <si>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</si>
  <si>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</si>
  <si>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</si>
  <si>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</si>
  <si>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</si>
  <si>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</si>
  <si>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</si>
  <si>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</si>
  <si>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</si>
  <si>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</si>
  <si>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</si>
  <si>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</si>
  <si>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</si>
  <si>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</si>
  <si>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</si>
  <si>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</si>
  <si>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</si>
  <si>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</si>
  <si>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</si>
  <si>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</si>
  <si>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</si>
  <si>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</si>
  <si>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</si>
  <si>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</si>
  <si>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</si>
  <si>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</si>
  <si>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</si>
  <si>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</si>
  <si>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</si>
  <si>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</si>
  <si>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</si>
  <si>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</si>
  <si>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</si>
  <si>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</si>
  <si>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</si>
  <si>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</si>
  <si>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</si>
  <si>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</si>
  <si>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</si>
  <si>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</si>
  <si>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</si>
  <si>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</si>
  <si>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</si>
  <si>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</si>
  <si>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</si>
  <si>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</si>
  <si>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</si>
  <si>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</si>
  <si>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</si>
  <si>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</si>
  <si>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</si>
  <si>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</si>
  <si>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</si>
  <si>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</si>
  <si>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</si>
  <si>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</si>
  <si>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</si>
  <si>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</si>
  <si>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</si>
  <si>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</si>
  <si>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</si>
  <si>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</si>
  <si>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</si>
  <si>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</si>
  <si>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</si>
  <si>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</si>
  <si>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</si>
  <si>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</si>
  <si>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</si>
  <si>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</si>
  <si>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</si>
  <si>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</si>
  <si>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</si>
  <si>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</si>
  <si>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</si>
  <si>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</si>
  <si>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</si>
  <si>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</si>
  <si>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</si>
  <si>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</si>
  <si>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</si>
  <si>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</si>
  <si>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</si>
  <si>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</si>
  <si>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</si>
  <si>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</si>
  <si>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</si>
  <si>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</si>
  <si>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</si>
  <si>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</si>
  <si>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</si>
  <si>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</si>
  <si>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</si>
  <si>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</si>
  <si>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</si>
  <si>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</si>
  <si>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</si>
  <si>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</si>
  <si>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</si>
  <si>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</si>
  <si>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</si>
  <si>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</si>
  <si>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</si>
  <si>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</si>
  <si>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</si>
  <si>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</si>
  <si>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</si>
  <si>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</si>
  <si>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</si>
  <si>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</si>
  <si>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</si>
  <si>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</si>
  <si>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</si>
  <si>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</si>
  <si>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</si>
  <si>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</si>
  <si>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</si>
  <si>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</si>
  <si>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</si>
  <si>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</si>
  <si>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</si>
  <si>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</si>
  <si>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</si>
  <si>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</si>
  <si>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</si>
  <si>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</si>
  <si>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</si>
  <si>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</si>
  <si>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</si>
  <si>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</si>
  <si>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</si>
  <si>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</si>
  <si>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</si>
  <si>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</si>
  <si>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</si>
  <si>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</si>
  <si>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</si>
  <si>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</si>
  <si>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</si>
  <si>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</si>
  <si>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</si>
  <si>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</si>
  <si>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</si>
  <si>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</si>
  <si>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</si>
  <si>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</si>
  <si>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</si>
  <si>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</si>
  <si>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</si>
  <si>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</si>
  <si>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</si>
  <si>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</si>
  <si>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</si>
  <si>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</si>
  <si>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</si>
  <si>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</si>
  <si>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</si>
  <si>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</si>
  <si>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</si>
  <si>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</si>
  <si>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</si>
  <si>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</si>
  <si>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</si>
  <si>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</si>
  <si>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</si>
  <si>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</si>
  <si>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</si>
  <si>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</si>
  <si>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</si>
  <si>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</si>
  <si>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</si>
  <si>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</si>
  <si>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</si>
  <si>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</si>
  <si>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</si>
  <si>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</si>
  <si>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</si>
  <si>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</si>
  <si>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</si>
  <si>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</si>
  <si>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</si>
  <si>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</si>
  <si>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</si>
  <si>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</si>
  <si>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</si>
  <si>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</si>
  <si>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</si>
  <si>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</si>
  <si>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</si>
  <si>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</si>
  <si>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</si>
  <si>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</si>
  <si>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</si>
  <si>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</si>
  <si>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</si>
  <si>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</si>
  <si>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</si>
  <si>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</si>
  <si>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</si>
  <si>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</si>
  <si>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</si>
  <si>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</si>
  <si>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</si>
  <si>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</si>
  <si>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</si>
  <si>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</si>
  <si>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</si>
  <si>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</si>
  <si>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</si>
  <si>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</si>
  <si>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</si>
  <si>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</si>
  <si>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</si>
  <si>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</si>
  <si>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</si>
  <si>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</si>
  <si>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</si>
  <si>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</si>
  <si>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</si>
  <si>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</si>
  <si>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</si>
  <si>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</si>
  <si>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</si>
  <si>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</si>
  <si>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</si>
  <si>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</si>
  <si>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</si>
  <si>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</si>
  <si>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</si>
  <si>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</si>
  <si>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</si>
  <si>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</si>
  <si>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</si>
  <si>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</si>
  <si>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</si>
  <si>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</si>
  <si>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</si>
  <si>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</si>
  <si>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</si>
  <si>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</si>
  <si>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</si>
  <si>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</si>
  <si>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</si>
  <si>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</si>
  <si>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</si>
  <si>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</si>
  <si>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</si>
  <si>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</si>
  <si>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</si>
  <si>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</si>
  <si>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</si>
  <si>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</si>
  <si>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</si>
  <si>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</si>
  <si>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</si>
  <si>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</si>
  <si>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</si>
  <si>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</si>
  <si>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</si>
  <si>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</si>
  <si>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</si>
  <si>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</si>
  <si>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</si>
  <si>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</si>
  <si>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</si>
  <si>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</si>
  <si>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</si>
  <si>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</si>
  <si>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</si>
  <si>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</si>
  <si>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</si>
  <si>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</si>
  <si>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</si>
  <si>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</si>
  <si>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</si>
  <si>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</si>
  <si>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</si>
  <si>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</si>
  <si>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</si>
  <si>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</si>
  <si>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</si>
  <si>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</si>
  <si>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</si>
  <si>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</si>
  <si>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</si>
  <si>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</si>
  <si>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</si>
  <si>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</si>
  <si>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</si>
  <si>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</si>
  <si>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</si>
  <si>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</si>
  <si>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</si>
  <si>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</si>
  <si>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</si>
  <si>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</si>
  <si>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</si>
  <si>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</si>
  <si>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</si>
  <si>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</si>
  <si>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</si>
  <si>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</si>
  <si>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</si>
  <si>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</si>
  <si>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</si>
  <si>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</si>
  <si>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</si>
  <si>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</si>
  <si>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</si>
  <si>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</si>
  <si>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</si>
  <si>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</si>
  <si>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</si>
  <si>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</si>
  <si>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</si>
  <si>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</si>
  <si>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</si>
  <si>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</si>
  <si>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</si>
  <si>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</si>
  <si>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</si>
  <si>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</si>
  <si>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</si>
  <si>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</si>
  <si>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</si>
  <si>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</si>
  <si>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</si>
  <si>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</si>
  <si>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</si>
  <si>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</si>
  <si>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</si>
  <si>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</si>
  <si>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</si>
  <si>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</si>
  <si>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</si>
  <si>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</si>
  <si>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</si>
  <si>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</si>
  <si>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</si>
  <si>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</si>
  <si>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</si>
  <si>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</si>
  <si>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</si>
  <si>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</si>
  <si>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</si>
  <si>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</si>
  <si>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</si>
  <si>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</si>
  <si>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</si>
  <si>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</si>
  <si>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</si>
  <si>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</si>
  <si>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</si>
  <si>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</si>
  <si>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</si>
  <si>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</si>
  <si>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</si>
  <si>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</si>
  <si>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</si>
  <si>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</si>
  <si>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</si>
  <si>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</si>
  <si>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</si>
  <si>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</si>
  <si>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</si>
  <si>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</si>
  <si>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</si>
  <si>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</si>
  <si>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</si>
  <si>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</si>
  <si>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</si>
  <si>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</si>
  <si>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</si>
  <si>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</si>
  <si>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</si>
  <si>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</si>
  <si>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</si>
  <si>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</si>
  <si>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</si>
  <si>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</si>
  <si>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</si>
  <si>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</si>
  <si>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</si>
  <si>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</si>
  <si>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</si>
  <si>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</si>
  <si>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</si>
  <si>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</si>
  <si>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</si>
  <si>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</si>
  <si>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</si>
  <si>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</si>
  <si>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</si>
  <si>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</si>
  <si>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</si>
  <si>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</si>
  <si>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</si>
  <si>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</si>
  <si>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</si>
  <si>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</si>
  <si>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</si>
  <si>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</si>
  <si>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</si>
  <si>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</si>
  <si>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</si>
  <si>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</si>
  <si>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</si>
  <si>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</si>
  <si>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</si>
  <si>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</si>
  <si>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</si>
  <si>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</si>
  <si>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</si>
  <si>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</si>
  <si>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</si>
  <si>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</si>
  <si>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</si>
  <si>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</si>
  <si>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</si>
  <si>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</si>
  <si>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</si>
  <si>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</si>
  <si>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</si>
  <si>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</si>
  <si>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</si>
  <si>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</si>
  <si>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</si>
  <si>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</si>
  <si>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</si>
  <si>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</si>
  <si>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</si>
  <si>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</si>
  <si>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</si>
  <si>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</si>
  <si>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</si>
  <si>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</si>
  <si>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</si>
  <si>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</si>
  <si>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</si>
  <si>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</si>
  <si>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</si>
  <si>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</si>
  <si>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</si>
  <si>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</si>
  <si>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</si>
  <si>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</si>
  <si>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</si>
  <si>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</si>
  <si>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</si>
  <si>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</si>
  <si>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</si>
  <si>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</si>
  <si>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</si>
  <si>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</si>
  <si>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</si>
  <si>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</si>
  <si>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</si>
  <si>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</si>
  <si>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</si>
  <si>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</si>
  <si>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</si>
  <si>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</si>
  <si>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</si>
  <si>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</si>
  <si>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</si>
  <si>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</si>
  <si>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</si>
  <si>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</si>
  <si>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</si>
  <si>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</si>
  <si>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</si>
  <si>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</si>
  <si>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</si>
  <si>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</si>
  <si>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</si>
  <si>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</si>
  <si>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</si>
  <si>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</si>
  <si>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</si>
  <si>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</si>
  <si>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</si>
  <si>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</si>
  <si>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</si>
  <si>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</si>
  <si>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</si>
  <si>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</si>
  <si>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</si>
  <si>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</si>
  <si>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</si>
  <si>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</si>
  <si>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</si>
  <si>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</si>
  <si>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</si>
  <si>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</si>
  <si>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</si>
  <si>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</si>
  <si>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</si>
  <si>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</si>
  <si>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</si>
  <si>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</si>
  <si>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</si>
  <si>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</si>
  <si>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</si>
  <si>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</si>
  <si>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</si>
  <si>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</si>
  <si>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</si>
  <si>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</si>
  <si>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</si>
  <si>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</si>
  <si>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</si>
  <si>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</si>
  <si>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</si>
  <si>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</si>
  <si>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</si>
  <si>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</si>
  <si>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</si>
  <si>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</si>
  <si>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</si>
  <si>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</si>
  <si>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</si>
  <si>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</si>
  <si>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</si>
  <si>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</si>
  <si>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</si>
  <si>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</si>
  <si>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</si>
  <si>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</si>
  <si>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</si>
  <si>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</si>
  <si>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</si>
  <si>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</si>
  <si>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</si>
  <si>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</si>
  <si>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</si>
  <si>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</si>
  <si>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</si>
  <si>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</si>
  <si>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</si>
  <si>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</si>
  <si>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</si>
  <si>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</si>
  <si>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</si>
  <si>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</si>
  <si>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</si>
  <si>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</si>
  <si>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</si>
  <si>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</si>
  <si>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</si>
  <si>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</si>
  <si>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</si>
  <si>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</si>
  <si>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</si>
  <si>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</si>
  <si>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</si>
  <si>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</si>
  <si>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</si>
  <si>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</si>
  <si>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</si>
  <si>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</si>
  <si>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</si>
  <si>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</si>
  <si>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</si>
  <si>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</si>
  <si>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</si>
  <si>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</si>
  <si>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</si>
  <si>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</si>
  <si>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</si>
  <si>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</si>
  <si>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</si>
  <si>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</si>
  <si>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</si>
  <si>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</si>
  <si>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</si>
  <si>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</si>
  <si>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</si>
  <si>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</si>
  <si>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</si>
  <si>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</si>
  <si>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</si>
  <si>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</si>
  <si>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</si>
  <si>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</si>
  <si>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</si>
  <si>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</si>
  <si>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</si>
  <si>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</si>
  <si>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</si>
  <si>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</si>
  <si>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</si>
  <si>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</si>
  <si>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</si>
  <si>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</si>
  <si>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</si>
  <si>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</si>
  <si>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</si>
  <si>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</si>
  <si>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</si>
  <si>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</si>
  <si>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</si>
  <si>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</si>
  <si>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</si>
  <si>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</si>
  <si>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</si>
  <si>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</si>
  <si>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</si>
  <si>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</si>
  <si>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</si>
  <si>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</si>
  <si>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</si>
  <si>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</si>
  <si>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</si>
  <si>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</si>
  <si>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</si>
  <si>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</si>
  <si>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</si>
  <si>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</si>
  <si>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</si>
  <si>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</si>
  <si>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</si>
  <si>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</si>
  <si>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</si>
  <si>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</si>
  <si>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</si>
  <si>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</si>
  <si>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</si>
  <si>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</si>
  <si>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</si>
  <si>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</si>
  <si>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</si>
  <si>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</si>
  <si>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</si>
  <si>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</si>
  <si>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</si>
  <si>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</si>
  <si>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</si>
  <si>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</si>
  <si>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</si>
  <si>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</si>
  <si>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</si>
  <si>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</si>
  <si>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</si>
  <si>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</si>
  <si>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</si>
  <si>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</si>
  <si>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</si>
  <si>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</si>
  <si>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</si>
  <si>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</si>
  <si>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</si>
  <si>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</si>
  <si>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</si>
  <si>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</si>
  <si>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</si>
  <si>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</si>
  <si>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</si>
  <si>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</si>
  <si>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</si>
  <si>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</si>
  <si>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</si>
  <si>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</si>
  <si>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</si>
  <si>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</si>
  <si>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</si>
  <si>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</si>
  <si>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</si>
  <si>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</si>
  <si>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</si>
  <si>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</si>
  <si>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</si>
  <si>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</si>
  <si>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</si>
  <si>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</si>
  <si>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</si>
  <si>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</si>
  <si>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</si>
  <si>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</si>
  <si>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</si>
  <si>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</si>
  <si>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</si>
  <si>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</si>
  <si>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</si>
  <si>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</si>
  <si>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</si>
  <si>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</si>
  <si>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</si>
  <si>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</si>
  <si>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</si>
  <si>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</si>
  <si>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</si>
  <si>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</si>
  <si>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</si>
  <si>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</si>
  <si>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</si>
  <si>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</si>
  <si>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</si>
  <si>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</si>
  <si>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</si>
  <si>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</si>
  <si>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</si>
  <si>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</si>
  <si>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</si>
  <si>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</si>
  <si>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</si>
  <si>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</si>
  <si>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</si>
  <si>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</si>
  <si>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</si>
  <si>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</si>
  <si>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</si>
  <si>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</si>
  <si>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</si>
  <si>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</si>
  <si>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</si>
  <si>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</si>
  <si>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</si>
  <si>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</si>
  <si>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</si>
  <si>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</si>
  <si>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</si>
  <si>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</si>
  <si>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</si>
  <si>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</si>
  <si>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</si>
  <si>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</si>
  <si>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</si>
  <si>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</si>
  <si>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</si>
  <si>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</si>
  <si>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</si>
  <si>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</si>
  <si>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</si>
  <si>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</si>
  <si>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</si>
  <si>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</si>
  <si>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</si>
  <si>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</si>
  <si>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</si>
  <si>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</si>
  <si>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</si>
  <si>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</si>
  <si>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</si>
  <si>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</si>
  <si>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</si>
  <si>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</si>
  <si>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</si>
  <si>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</si>
  <si>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</si>
  <si>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</si>
  <si>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</si>
  <si>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</si>
  <si>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</si>
  <si>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</si>
  <si>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</si>
  <si>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</si>
  <si>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</si>
  <si>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</si>
  <si>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</si>
  <si>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</si>
  <si>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</si>
  <si>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</si>
  <si>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</si>
  <si>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</si>
  <si>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</si>
  <si>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</si>
  <si>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</si>
  <si>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</si>
  <si>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</si>
  <si>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</si>
  <si>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</si>
  <si>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</si>
  <si>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</si>
  <si>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</si>
  <si>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</si>
  <si>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</si>
  <si>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</si>
  <si>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</si>
  <si>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</si>
  <si>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</si>
  <si>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</si>
  <si>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</si>
  <si>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</si>
  <si>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</si>
  <si>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</si>
  <si>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</si>
  <si>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</si>
  <si>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</si>
  <si>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</si>
  <si>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</si>
  <si>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</si>
  <si>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</si>
  <si>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</si>
  <si>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</si>
  <si>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</si>
  <si>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</si>
  <si>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</si>
  <si>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</si>
  <si>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</si>
  <si>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</si>
  <si>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</si>
  <si>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</si>
  <si>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</si>
  <si>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</si>
  <si>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</si>
  <si>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</si>
  <si>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</si>
  <si>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</si>
  <si>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</si>
  <si>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</si>
  <si>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</si>
  <si>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</si>
  <si>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</si>
  <si>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</si>
  <si>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</si>
  <si>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</si>
  <si>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</si>
  <si>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</si>
  <si>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</si>
  <si>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</si>
  <si>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</si>
  <si>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</si>
  <si>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</si>
  <si>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</si>
  <si>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</si>
  <si>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</si>
  <si>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</si>
  <si>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</si>
  <si>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</si>
  <si>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</si>
  <si>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</si>
  <si>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</si>
  <si>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</si>
  <si>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</si>
  <si>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</si>
  <si>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</si>
  <si>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</si>
  <si>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</si>
  <si>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</si>
  <si>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</si>
  <si>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</si>
  <si>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</si>
  <si>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</si>
  <si>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</si>
  <si>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</si>
  <si>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</si>
  <si>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</si>
  <si>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</si>
  <si>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</si>
  <si>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</si>
  <si>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</si>
  <si>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</si>
  <si>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</si>
  <si>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</si>
  <si>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</si>
  <si>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</si>
  <si>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</si>
  <si>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</si>
  <si>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</si>
  <si>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</si>
  <si>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</si>
  <si>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</si>
  <si>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</si>
  <si>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</si>
  <si>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</si>
  <si>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</si>
  <si>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</si>
  <si>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</si>
  <si>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</si>
  <si>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</si>
  <si>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</si>
  <si>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</si>
  <si>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</si>
  <si>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</si>
  <si>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</si>
  <si>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</si>
  <si>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</si>
  <si>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</si>
  <si>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</si>
  <si>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</si>
  <si>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</si>
  <si>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</si>
  <si>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</si>
  <si>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</si>
  <si>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</si>
  <si>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</si>
  <si>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</si>
  <si>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</si>
  <si>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</si>
  <si>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</si>
  <si>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</si>
  <si>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</si>
  <si>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</si>
  <si>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</si>
  <si>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</si>
  <si>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</si>
  <si>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</si>
  <si>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</si>
  <si>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</si>
  <si>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</si>
  <si>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</si>
  <si>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</si>
  <si>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</si>
  <si>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</si>
  <si>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</si>
  <si>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</si>
  <si>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</si>
  <si>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</si>
  <si>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</si>
  <si>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</si>
  <si>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</si>
  <si>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</si>
  <si>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</si>
  <si>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</si>
  <si>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</si>
  <si>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</si>
  <si>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</si>
  <si>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</si>
  <si>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</si>
  <si>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</si>
  <si>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</si>
  <si>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</si>
  <si>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</si>
  <si>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</si>
  <si>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</si>
  <si>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</si>
  <si>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</si>
  <si>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</si>
  <si>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</si>
  <si>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</si>
  <si>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</si>
  <si>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</si>
  <si>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</si>
  <si>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</si>
  <si>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</si>
  <si>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</si>
  <si>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</si>
  <si>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</si>
  <si>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</si>
  <si>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</si>
  <si>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</si>
  <si>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</si>
  <si>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</si>
  <si>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</si>
  <si>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</si>
  <si>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</si>
  <si>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</si>
  <si>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</si>
  <si>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</si>
  <si>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</si>
  <si>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</si>
  <si>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</si>
  <si>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</si>
  <si>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</si>
  <si>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</si>
  <si>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</si>
  <si>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</si>
  <si>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</si>
  <si>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</si>
  <si>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</si>
  <si>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</si>
  <si>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</si>
  <si>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</si>
  <si>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</si>
  <si>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</si>
  <si>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</si>
  <si>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</si>
  <si>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</si>
  <si>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</si>
  <si>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</si>
  <si>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</si>
  <si>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</si>
  <si>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</si>
  <si>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</si>
  <si>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</si>
  <si>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</si>
  <si>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</si>
  <si>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</si>
  <si>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</si>
  <si>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</si>
  <si>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</si>
  <si>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</si>
  <si>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</si>
  <si>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</si>
  <si>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</si>
  <si>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</si>
  <si>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</si>
  <si>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</si>
  <si>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</si>
  <si>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</si>
  <si>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</si>
  <si>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</si>
  <si>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</si>
  <si>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</si>
  <si>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</si>
  <si>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</si>
  <si>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</si>
  <si>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</si>
  <si>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</si>
  <si>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</si>
  <si>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</si>
  <si>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</si>
  <si>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</si>
  <si>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</si>
  <si>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</si>
  <si>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</si>
  <si>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</si>
  <si>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</si>
  <si>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</si>
  <si>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</si>
  <si>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</si>
  <si>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</si>
  <si>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</si>
  <si>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</si>
  <si>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</si>
  <si>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</si>
  <si>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</si>
  <si>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</si>
  <si>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</si>
  <si>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</si>
  <si>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</si>
  <si>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</si>
  <si>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</si>
  <si>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</si>
  <si>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</si>
  <si>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</si>
  <si>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</si>
  <si>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</si>
  <si>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</si>
  <si>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</si>
  <si>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</si>
  <si>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</si>
  <si>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</si>
  <si>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</si>
  <si>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</si>
  <si>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</si>
  <si>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</si>
  <si>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</si>
  <si>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</si>
  <si>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</si>
  <si>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</si>
  <si>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</si>
  <si>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</si>
  <si>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</si>
  <si>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</si>
  <si>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</si>
  <si>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</si>
  <si>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</si>
  <si>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</si>
  <si>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</si>
  <si>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</si>
  <si>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</si>
  <si>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</si>
  <si>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</si>
  <si>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</si>
  <si>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</si>
  <si>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</si>
  <si>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</si>
  <si>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</si>
  <si>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</si>
  <si>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</si>
  <si>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</si>
  <si>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</si>
  <si>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</si>
  <si>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</si>
  <si>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</si>
  <si>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</si>
  <si>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</si>
  <si>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</si>
  <si>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</si>
  <si>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</si>
  <si>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</si>
  <si>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</si>
  <si>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</si>
  <si>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</si>
  <si>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</si>
  <si>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</si>
  <si>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</si>
  <si>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</si>
  <si>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</si>
  <si>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</si>
  <si>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</si>
  <si>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</si>
  <si>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</si>
  <si>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</si>
  <si>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</si>
  <si>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</si>
  <si>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</si>
  <si>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</si>
  <si>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</si>
  <si>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</si>
  <si>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</si>
  <si>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</si>
  <si>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</si>
  <si>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</si>
  <si>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</si>
  <si>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</si>
  <si>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</si>
  <si>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</si>
  <si>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</si>
  <si>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</si>
  <si>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</si>
  <si>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</si>
  <si>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</si>
  <si>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</si>
  <si>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</si>
  <si>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</si>
  <si>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</si>
  <si>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</si>
  <si>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</si>
  <si>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</si>
  <si>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</si>
  <si>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</si>
  <si>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</si>
  <si>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</si>
  <si>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</si>
  <si>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</si>
  <si>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</si>
  <si>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</si>
  <si>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</si>
  <si>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</si>
  <si>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</si>
  <si>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</si>
  <si>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</si>
  <si>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</si>
  <si>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</si>
  <si>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</si>
  <si>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</si>
  <si>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</si>
  <si>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</si>
  <si>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</si>
  <si>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</si>
  <si>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</si>
  <si>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</si>
  <si>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</si>
  <si>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</si>
  <si>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</si>
  <si>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</si>
  <si>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</si>
  <si>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</si>
  <si>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</si>
  <si>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</si>
  <si>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</si>
  <si>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</si>
  <si>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</si>
  <si>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</si>
  <si>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</si>
  <si>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</si>
  <si>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</si>
  <si>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</si>
  <si>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</si>
  <si>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</si>
  <si>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</si>
  <si>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</si>
  <si>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</si>
  <si>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</si>
  <si>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</si>
  <si>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</si>
  <si>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</si>
  <si>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</si>
  <si>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</si>
  <si>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</si>
  <si>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</si>
  <si>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</si>
  <si>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</si>
  <si>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</si>
  <si>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</si>
  <si>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</si>
  <si>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</si>
  <si>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</si>
  <si>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</si>
  <si>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</si>
  <si>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</si>
  <si>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</si>
  <si>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</si>
  <si>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</si>
  <si>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</si>
  <si>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</si>
  <si>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</si>
  <si>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</si>
  <si>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</si>
  <si>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</si>
  <si>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</si>
  <si>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</si>
  <si>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</si>
  <si>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</si>
  <si>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</si>
  <si>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</si>
  <si>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</si>
  <si>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</si>
  <si>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</si>
  <si>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</si>
  <si>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</si>
  <si>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</si>
  <si>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</si>
  <si>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</si>
  <si>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</si>
  <si>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</si>
  <si>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</si>
  <si>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</si>
  <si>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</si>
  <si>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</si>
  <si>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</si>
  <si>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</si>
  <si>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</si>
  <si>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</si>
  <si>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</si>
  <si>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</si>
  <si>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</si>
  <si>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</si>
  <si>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</si>
  <si>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</si>
  <si>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</si>
  <si>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</si>
  <si>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</si>
  <si>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</si>
  <si>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</si>
  <si>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</si>
  <si>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</si>
  <si>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</si>
  <si>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</si>
  <si>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</si>
  <si>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</si>
  <si>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</si>
  <si>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</si>
  <si>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</si>
  <si>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</si>
  <si>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</si>
  <si>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</si>
  <si>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</si>
  <si>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</si>
  <si>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</si>
  <si>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</si>
  <si>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</si>
  <si>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</si>
  <si>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</si>
  <si>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</si>
  <si>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</si>
  <si>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</si>
  <si>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</si>
  <si>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</si>
  <si>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</si>
  <si>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</si>
  <si>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</si>
  <si>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</si>
  <si>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</si>
  <si>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</si>
  <si>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</si>
  <si>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</si>
  <si>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</si>
  <si>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</si>
  <si>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</si>
  <si>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</si>
  <si>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</si>
  <si>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</si>
  <si>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</si>
  <si>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</si>
  <si>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</si>
  <si>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</si>
  <si>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</si>
  <si>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</si>
  <si>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</si>
  <si>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</si>
  <si>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</si>
  <si>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</si>
  <si>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</si>
  <si>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</si>
  <si>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</si>
  <si>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</si>
  <si>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</si>
  <si>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</si>
  <si>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</si>
  <si>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</si>
  <si>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</si>
  <si>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</si>
  <si>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</si>
  <si>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</si>
  <si>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</si>
  <si>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</si>
  <si>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</si>
  <si>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</si>
  <si>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</si>
  <si>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</si>
  <si>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</si>
  <si>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</si>
  <si>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</si>
  <si>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</si>
  <si>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</si>
  <si>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</si>
  <si>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</si>
  <si>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</si>
  <si>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</si>
  <si>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</si>
  <si>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</si>
  <si>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</si>
  <si>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</si>
  <si>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</si>
  <si>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</si>
  <si>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</si>
  <si>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</si>
  <si>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</si>
  <si>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</si>
  <si>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</si>
  <si>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</si>
  <si>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</si>
  <si>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</si>
  <si>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</si>
  <si>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</si>
  <si>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</si>
  <si>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</si>
  <si>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</si>
  <si>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</si>
  <si>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</si>
  <si>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</si>
  <si>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</si>
  <si>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</si>
  <si>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</si>
  <si>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</si>
  <si>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</si>
  <si>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</si>
  <si>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</si>
  <si>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</si>
  <si>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</si>
  <si>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</si>
  <si>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</si>
  <si>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</si>
  <si>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</si>
  <si>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</si>
  <si>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</si>
  <si>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</si>
  <si>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</si>
  <si>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</si>
  <si>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</si>
  <si>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</si>
  <si>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</si>
  <si>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</si>
  <si>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</si>
  <si>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</si>
  <si>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</si>
  <si>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</si>
  <si>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</si>
  <si>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</si>
  <si>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</si>
  <si>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</si>
  <si>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</si>
  <si>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</si>
  <si>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</si>
  <si>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</si>
  <si>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</si>
  <si>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</si>
  <si>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</si>
  <si>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</si>
  <si>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</si>
  <si>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</si>
  <si>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</si>
  <si>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</si>
  <si>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</si>
  <si>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</si>
  <si>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</si>
  <si>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</si>
  <si>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</si>
  <si>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</si>
  <si>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</si>
  <si>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</si>
  <si>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</si>
  <si>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</si>
  <si>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</si>
  <si>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</si>
  <si>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</si>
  <si>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</si>
  <si>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</si>
  <si>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</si>
  <si>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</si>
  <si>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</si>
  <si>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</si>
  <si>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</si>
  <si>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</si>
  <si>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</si>
  <si>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</si>
  <si>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</si>
  <si>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</si>
  <si>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</si>
  <si>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</si>
  <si>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</si>
  <si>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</si>
  <si>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</si>
  <si>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</si>
  <si>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</si>
  <si>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</si>
  <si>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</si>
  <si>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</si>
  <si>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</si>
  <si>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</si>
  <si>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</si>
  <si>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</si>
  <si>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</si>
  <si>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</si>
  <si>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</si>
  <si>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</si>
  <si>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</si>
  <si>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</si>
  <si>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</si>
  <si>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</si>
  <si>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</si>
  <si>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</si>
  <si>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</si>
  <si>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</si>
  <si>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</si>
  <si>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</si>
  <si>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</si>
  <si>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</si>
  <si>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</si>
  <si>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</si>
  <si>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</si>
  <si>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</si>
  <si>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</si>
  <si>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</si>
  <si>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</si>
  <si>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</si>
  <si>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</si>
  <si>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</si>
  <si>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</si>
  <si>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</si>
  <si>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</si>
  <si>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</si>
  <si>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</si>
  <si>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</si>
  <si>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</si>
  <si>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</si>
  <si>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</si>
  <si>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</si>
  <si>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</si>
  <si>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</si>
  <si>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</si>
  <si>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</si>
  <si>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</si>
  <si>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</si>
  <si>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</si>
  <si>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</si>
  <si>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</si>
  <si>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</si>
  <si>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</si>
  <si>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</si>
  <si>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</si>
  <si>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</si>
  <si>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</si>
  <si>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</si>
  <si>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</si>
  <si>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</si>
  <si>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</si>
  <si>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</si>
  <si>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</si>
  <si>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</si>
  <si>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</si>
  <si>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</si>
  <si>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</si>
  <si>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</si>
  <si>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</si>
  <si>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</si>
  <si>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</si>
  <si>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</si>
  <si>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</si>
  <si>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</si>
  <si>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</si>
  <si>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</si>
  <si>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</si>
  <si>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</si>
  <si>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</si>
  <si>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</si>
  <si>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</si>
  <si>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</si>
  <si>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</si>
  <si>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</si>
  <si>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</si>
  <si>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</si>
  <si>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</si>
  <si>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</si>
  <si>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</si>
  <si>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</si>
  <si>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</si>
  <si>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</si>
  <si>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</si>
  <si>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</si>
  <si>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</si>
  <si>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</si>
  <si>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</si>
  <si>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</si>
  <si>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</si>
  <si>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</si>
  <si>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</si>
  <si>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</si>
  <si>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</si>
  <si>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</si>
  <si>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</si>
  <si>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</si>
  <si>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</si>
  <si>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</si>
  <si>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</si>
  <si>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</si>
  <si>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</si>
  <si>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</si>
  <si>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</si>
  <si>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</si>
  <si>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</si>
  <si>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</si>
  <si>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</si>
  <si>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</si>
  <si>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</si>
  <si>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</si>
  <si>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</si>
  <si>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</si>
  <si>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</si>
  <si>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</si>
  <si>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</si>
  <si>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</si>
  <si>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</si>
  <si>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</si>
  <si>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</si>
  <si>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</si>
  <si>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</si>
  <si>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</si>
  <si>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</si>
  <si>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</si>
  <si>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</si>
  <si>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</si>
  <si>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</si>
  <si>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</si>
  <si>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</si>
  <si>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</si>
  <si>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</si>
  <si>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</si>
  <si>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</si>
  <si>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</si>
  <si>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</si>
  <si>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</si>
  <si>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</si>
  <si>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</si>
  <si>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</si>
  <si>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</si>
  <si>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</si>
  <si>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</si>
  <si>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</si>
  <si>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</si>
  <si>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</si>
  <si>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</si>
  <si>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</si>
  <si>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</si>
  <si>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</si>
  <si>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</si>
  <si>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</si>
  <si>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</si>
  <si>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</si>
  <si>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</si>
  <si>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</si>
  <si>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</si>
  <si>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</si>
  <si>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</si>
  <si>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</si>
  <si>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</si>
  <si>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</si>
  <si>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</si>
  <si>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</si>
  <si>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</si>
  <si>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</si>
  <si>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</si>
  <si>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</si>
  <si>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</si>
  <si>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</si>
  <si>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</si>
  <si>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</si>
  <si>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</si>
  <si>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</si>
  <si>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</si>
  <si>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</si>
  <si>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</si>
  <si>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</si>
  <si>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</si>
  <si>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</si>
  <si>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</si>
  <si>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</si>
  <si>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</si>
  <si>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</si>
  <si>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</si>
  <si>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</si>
  <si>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</si>
  <si>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</si>
  <si>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</si>
  <si>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</si>
  <si>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</si>
  <si>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</si>
  <si>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</si>
  <si>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</si>
  <si>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</si>
  <si>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</si>
  <si>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</si>
  <si>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</si>
  <si>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</si>
  <si>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</si>
  <si>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</si>
  <si>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</si>
  <si>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</si>
  <si>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</si>
  <si>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</si>
  <si>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</si>
  <si>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</si>
  <si>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</si>
  <si>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</si>
  <si>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</si>
  <si>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</si>
  <si>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</si>
  <si>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</si>
  <si>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</si>
  <si>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</si>
  <si>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</si>
  <si>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</si>
  <si>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</si>
  <si>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</si>
  <si>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</si>
  <si>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</si>
  <si>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</si>
  <si>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</si>
  <si>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</si>
  <si>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</si>
  <si>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</si>
  <si>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</si>
  <si>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</si>
  <si>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</si>
  <si>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</si>
  <si>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</si>
  <si>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</si>
  <si>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</si>
  <si>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</si>
  <si>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</si>
  <si>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</si>
  <si>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</si>
  <si>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</si>
  <si>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</si>
  <si>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</si>
  <si>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</si>
  <si>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</si>
  <si>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</si>
  <si>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</si>
  <si>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</si>
  <si>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</si>
  <si>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</si>
  <si>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</si>
  <si>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</si>
  <si>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</si>
  <si>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</si>
  <si>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</si>
  <si>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</si>
  <si>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</si>
  <si>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</si>
  <si>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</si>
  <si>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</si>
  <si>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</si>
  <si>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</si>
  <si>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</si>
  <si>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</si>
  <si>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</si>
  <si>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</si>
  <si>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</si>
  <si>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</si>
  <si>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</si>
  <si>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</si>
  <si>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</si>
  <si>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</si>
  <si>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</si>
  <si>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</si>
  <si>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</si>
  <si>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</si>
  <si>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</si>
  <si>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</si>
  <si>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</si>
  <si>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</si>
  <si>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</si>
  <si>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</si>
  <si>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</si>
  <si>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</si>
  <si>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</si>
  <si>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</si>
  <si>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</si>
  <si>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</si>
  <si>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</si>
  <si>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</si>
  <si>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</si>
  <si>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</si>
  <si>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</si>
  <si>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</si>
  <si>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</si>
  <si>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</si>
  <si>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</si>
  <si>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</si>
  <si>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</si>
  <si>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</si>
  <si>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</si>
  <si>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</si>
  <si>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</si>
  <si>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</si>
  <si>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</si>
  <si>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</si>
  <si>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</si>
  <si>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</si>
  <si>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</si>
  <si>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</si>
  <si>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</si>
  <si>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</si>
  <si>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</si>
  <si>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</si>
  <si>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</si>
  <si>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</si>
  <si>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</si>
  <si>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</si>
  <si>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</si>
  <si>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</si>
  <si>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</si>
  <si>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</si>
  <si>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</si>
  <si>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</si>
  <si>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</si>
  <si>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</si>
  <si>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</si>
  <si>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</si>
  <si>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</si>
  <si>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</si>
  <si>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</si>
  <si>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</si>
  <si>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</si>
  <si>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</si>
  <si>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</si>
  <si>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</si>
  <si>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</si>
  <si>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</si>
  <si>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</si>
  <si>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</si>
  <si>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</si>
  <si>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</si>
  <si>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</si>
  <si>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</si>
  <si>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</si>
  <si>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</si>
  <si>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</si>
  <si>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</si>
  <si>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</si>
  <si>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</si>
  <si>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</si>
  <si>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</si>
  <si>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</si>
  <si>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</si>
  <si>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</si>
  <si>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</si>
  <si>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</si>
  <si>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</si>
  <si>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</si>
  <si>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</si>
  <si>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</si>
  <si>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</si>
  <si>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</si>
  <si>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</si>
  <si>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</si>
  <si>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</si>
  <si>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</si>
  <si>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</si>
  <si>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</si>
  <si>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</si>
  <si>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</si>
  <si>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</si>
  <si>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</si>
  <si>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</si>
  <si>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</si>
  <si>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</si>
  <si>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</si>
  <si>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</si>
  <si>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</si>
  <si>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</si>
  <si>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</si>
  <si>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</si>
  <si>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</si>
  <si>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</si>
  <si>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</si>
  <si>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</si>
  <si>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</si>
  <si>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</si>
  <si>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</si>
  <si>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</si>
  <si>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</si>
  <si>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</si>
  <si>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</si>
  <si>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</si>
  <si>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</si>
  <si>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</si>
  <si>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</si>
  <si>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</si>
  <si>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</si>
  <si>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</si>
  <si>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</si>
  <si>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</si>
  <si>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</si>
  <si>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</si>
  <si>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</si>
  <si>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</si>
  <si>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</si>
  <si>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</si>
  <si>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</si>
  <si>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</si>
  <si>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</si>
  <si>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</si>
  <si>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</si>
  <si>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</si>
  <si>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</si>
  <si>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</si>
  <si>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</si>
  <si>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</si>
  <si>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</si>
  <si>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</si>
  <si>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</si>
  <si>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</si>
  <si>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</si>
  <si>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</si>
  <si>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</si>
  <si>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</si>
  <si>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</si>
  <si>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</si>
  <si>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</si>
  <si>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</si>
  <si>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</si>
  <si>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</si>
  <si>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</si>
  <si>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</si>
  <si>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</si>
  <si>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</si>
  <si>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</si>
  <si>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</si>
  <si>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</si>
  <si>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</si>
  <si>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</si>
  <si>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</si>
  <si>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</si>
  <si>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</si>
  <si>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</si>
  <si>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</si>
  <si>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</si>
  <si>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</si>
  <si>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</si>
  <si>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</si>
  <si>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</si>
  <si>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</si>
  <si>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</si>
  <si>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</si>
  <si>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</si>
  <si>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</si>
  <si>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</si>
  <si>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</si>
  <si>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</si>
  <si>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</si>
  <si>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</si>
  <si>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</si>
  <si>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</si>
  <si>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</si>
  <si>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</si>
  <si>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</si>
  <si>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</si>
  <si>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</si>
  <si>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</si>
  <si>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</si>
  <si>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</si>
  <si>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</si>
  <si>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</si>
  <si>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</si>
  <si>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</si>
  <si>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</si>
  <si>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</si>
  <si>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</si>
  <si>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</si>
  <si>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</si>
  <si>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</si>
  <si>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</si>
  <si>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</si>
  <si>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</si>
  <si>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</si>
  <si>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</si>
  <si>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</si>
  <si>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</si>
  <si>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</si>
  <si>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</si>
  <si>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</si>
  <si>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</si>
  <si>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</si>
  <si>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</si>
  <si>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</si>
  <si>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</si>
  <si>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</si>
  <si>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</si>
  <si>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</si>
  <si>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</si>
  <si>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</si>
  <si>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</si>
  <si>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</si>
  <si>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</si>
  <si>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</si>
  <si>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</si>
  <si>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</si>
  <si>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</si>
  <si>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</si>
  <si>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</si>
  <si>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</si>
  <si>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</si>
  <si>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</si>
  <si>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</si>
  <si>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</si>
  <si>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</si>
  <si>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</si>
  <si>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</si>
  <si>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</si>
  <si>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</si>
  <si>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</si>
  <si>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</si>
  <si>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</si>
  <si>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</si>
  <si>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</si>
  <si>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</si>
  <si>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</si>
  <si>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</si>
  <si>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</si>
  <si>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</si>
  <si>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</si>
  <si>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</si>
  <si>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</si>
  <si>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</si>
  <si>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</si>
  <si>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</si>
  <si>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</si>
  <si>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</si>
  <si>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</si>
  <si>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</si>
  <si>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</si>
  <si>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</si>
  <si>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</si>
  <si>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</si>
  <si>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</si>
  <si>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</si>
  <si>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</si>
  <si>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</si>
  <si>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</si>
  <si>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</si>
  <si>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</si>
  <si>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</si>
  <si>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</si>
  <si>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</si>
  <si>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</si>
  <si>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</si>
  <si>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</si>
  <si>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</si>
  <si>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</si>
  <si>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</si>
  <si>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</si>
  <si>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</si>
  <si>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</si>
  <si>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</si>
  <si>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</si>
  <si>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</si>
  <si>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</si>
  <si>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</si>
  <si>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</si>
  <si>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</si>
  <si>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</si>
  <si>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</si>
  <si>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</si>
  <si>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</si>
  <si>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</si>
  <si>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</si>
  <si>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</si>
  <si>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</si>
  <si>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</si>
  <si>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</si>
  <si>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</si>
  <si>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</si>
  <si>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</si>
  <si>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</si>
  <si>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</si>
  <si>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</si>
  <si>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</si>
  <si>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</si>
  <si>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</si>
  <si>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</si>
  <si>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</si>
  <si>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</si>
  <si>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</si>
  <si>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</si>
  <si>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</si>
  <si>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</si>
  <si>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</si>
  <si>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</si>
  <si>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</si>
  <si>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</si>
  <si>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</si>
  <si>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</si>
  <si>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</si>
  <si>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</si>
  <si>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</si>
  <si>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</si>
  <si>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</si>
  <si>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</si>
  <si>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</si>
  <si>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</si>
  <si>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</si>
  <si>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</si>
  <si>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</si>
  <si>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</si>
  <si>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</si>
  <si>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</si>
  <si>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</si>
  <si>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</si>
  <si>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</si>
  <si>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</si>
  <si>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</si>
  <si>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</si>
  <si>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</si>
  <si>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</si>
  <si>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</si>
  <si>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</si>
  <si>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</si>
  <si>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</si>
  <si>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</si>
  <si>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</si>
  <si>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</si>
  <si>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</si>
  <si>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</si>
  <si>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</si>
  <si>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</si>
  <si>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</si>
  <si>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</si>
  <si>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</si>
  <si>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</si>
  <si>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</si>
  <si>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</si>
  <si>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</si>
  <si>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</si>
  <si>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</si>
  <si>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</si>
  <si>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</si>
  <si>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</si>
  <si>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</si>
  <si>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</si>
  <si>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</si>
  <si>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</si>
  <si>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</si>
  <si>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</si>
  <si>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</si>
  <si>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</si>
  <si>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</si>
  <si>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</si>
  <si>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</si>
  <si>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</si>
  <si>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</si>
  <si>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</si>
  <si>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</si>
  <si>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</si>
  <si>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</si>
  <si>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</si>
  <si>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</si>
  <si>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</si>
  <si>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</si>
  <si>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</si>
  <si>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</si>
  <si>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</si>
  <si>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</si>
  <si>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</si>
  <si>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</si>
  <si>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</si>
  <si>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</si>
  <si>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</si>
  <si>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</si>
  <si>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</si>
  <si>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</si>
  <si>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</si>
  <si>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</si>
  <si>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</si>
  <si>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</si>
  <si>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</si>
  <si>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</si>
  <si>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</si>
  <si>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</si>
  <si>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</si>
  <si>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</si>
  <si>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</si>
  <si>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</si>
  <si>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</si>
  <si>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</si>
  <si>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</si>
  <si>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</si>
  <si>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</si>
  <si>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</si>
  <si>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</si>
  <si>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</si>
  <si>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</si>
  <si>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</si>
  <si>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</si>
  <si>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</si>
  <si>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</si>
  <si>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</si>
  <si>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</si>
  <si>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</si>
  <si>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</si>
  <si>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</si>
  <si>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</si>
  <si>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</si>
  <si>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</si>
  <si>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</si>
  <si>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</si>
  <si>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</si>
  <si>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</si>
  <si>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</si>
  <si>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</si>
  <si>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</si>
  <si>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</si>
  <si>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</si>
  <si>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</si>
  <si>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</si>
  <si>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</si>
  <si>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</si>
  <si>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</si>
  <si>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</si>
  <si>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</si>
  <si>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</si>
  <si>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</si>
  <si>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</si>
  <si>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</si>
  <si>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</si>
  <si>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</si>
  <si>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</si>
  <si>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</si>
  <si>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</si>
  <si>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</si>
  <si>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</si>
  <si>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</si>
  <si>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</si>
  <si>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</si>
  <si>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</si>
  <si>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</si>
  <si>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</si>
  <si>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</si>
  <si>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</si>
  <si>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</si>
  <si>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</si>
  <si>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</si>
  <si>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</si>
  <si>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</si>
  <si>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</si>
  <si>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</si>
  <si>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</si>
  <si>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</si>
  <si>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</si>
  <si>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</si>
  <si>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</si>
  <si>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</si>
  <si>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</si>
  <si>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</si>
  <si>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</si>
  <si>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</si>
  <si>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</si>
  <si>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</si>
  <si>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</si>
  <si>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</si>
  <si>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</si>
  <si>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</si>
  <si>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</si>
  <si>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</si>
  <si>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</si>
  <si>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</si>
  <si>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</si>
  <si>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</si>
  <si>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</si>
  <si>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</si>
  <si>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</si>
  <si>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</si>
  <si>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</si>
  <si>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</si>
  <si>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</si>
  <si>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</si>
  <si>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</si>
  <si>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</si>
  <si>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</si>
  <si>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</si>
  <si>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</si>
  <si>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</si>
  <si>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</si>
  <si>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</si>
  <si>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</si>
  <si>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</si>
  <si>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</si>
  <si>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</si>
  <si>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</si>
  <si>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</si>
  <si>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</si>
  <si>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</si>
  <si>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</si>
  <si>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</si>
  <si>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</si>
  <si>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</si>
  <si>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</si>
  <si>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</si>
  <si>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</si>
  <si>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</si>
  <si>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</si>
  <si>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</si>
  <si>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</si>
  <si>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</si>
  <si>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</si>
  <si>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</si>
  <si>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</si>
  <si>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</si>
  <si>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</si>
  <si>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</si>
  <si>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</si>
  <si>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</si>
  <si>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</si>
  <si>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</si>
  <si>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</si>
  <si>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</si>
  <si>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</si>
  <si>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</si>
  <si>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</si>
  <si>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</si>
  <si>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</si>
  <si>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</si>
  <si>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</si>
  <si>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</si>
  <si>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</si>
  <si>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</si>
  <si>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</si>
  <si>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</si>
  <si>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</si>
  <si>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</si>
  <si>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</si>
  <si>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</si>
  <si>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</si>
  <si>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</si>
  <si>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</si>
  <si>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</si>
  <si>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</si>
  <si>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</si>
  <si>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</si>
  <si>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</si>
  <si>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</si>
  <si>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</si>
  <si>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</si>
  <si>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</si>
  <si>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</si>
  <si>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</si>
  <si>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</si>
  <si>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</si>
  <si>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</si>
  <si>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</si>
  <si>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</si>
  <si>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</si>
  <si>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</si>
  <si>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</si>
  <si>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</si>
  <si>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</si>
  <si>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</si>
  <si>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</si>
  <si>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</si>
  <si>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</si>
  <si>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</si>
  <si>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</si>
  <si>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</si>
  <si>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</si>
  <si>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</si>
  <si>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</si>
  <si>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</si>
  <si>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</si>
  <si>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</si>
  <si>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</si>
  <si>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</si>
  <si>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</si>
  <si>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</si>
  <si>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</si>
  <si>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</si>
  <si>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</si>
  <si>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</si>
  <si>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</si>
  <si>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</si>
  <si>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</si>
  <si>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</si>
  <si>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</si>
  <si>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</si>
  <si>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</si>
  <si>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</si>
  <si>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</si>
  <si>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</si>
  <si>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</si>
  <si>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</si>
  <si>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</si>
  <si>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</si>
  <si>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</si>
  <si>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</si>
  <si>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</si>
  <si>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</si>
  <si>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</si>
  <si>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</si>
  <si>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</si>
  <si>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</si>
  <si>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</si>
  <si>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</si>
  <si>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</si>
  <si>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</si>
  <si>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</si>
  <si>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</si>
  <si>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</si>
  <si>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</si>
  <si>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</si>
  <si>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</si>
  <si>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</si>
  <si>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</si>
  <si>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</si>
  <si>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</si>
  <si>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</si>
  <si>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</si>
  <si>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</si>
  <si>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</si>
  <si>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</si>
  <si>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</si>
  <si>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</si>
  <si>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</si>
  <si>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</si>
  <si>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</si>
  <si>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</si>
  <si>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</si>
  <si>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</si>
  <si>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</si>
  <si>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</si>
  <si>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</si>
  <si>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</si>
  <si>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</si>
  <si>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</si>
  <si>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</si>
  <si>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</si>
  <si>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</si>
  <si>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</si>
  <si>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</si>
  <si>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</si>
  <si>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</si>
  <si>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</si>
  <si>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</si>
  <si>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</si>
  <si>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</si>
  <si>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</si>
  <si>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</si>
  <si>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</si>
  <si>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</si>
  <si>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</si>
  <si>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</si>
  <si>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</si>
  <si>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</si>
  <si>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</si>
  <si>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</si>
  <si>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</si>
  <si>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</si>
  <si>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</si>
  <si>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</si>
  <si>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</si>
  <si>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</si>
  <si>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</si>
  <si>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</si>
  <si>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</si>
  <si>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</si>
  <si>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</si>
  <si>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</si>
  <si>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</si>
  <si>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</si>
  <si>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</si>
  <si>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</si>
  <si>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</si>
  <si>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</si>
  <si>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</si>
  <si>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</si>
  <si>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</si>
  <si>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</si>
  <si>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</si>
  <si>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</si>
  <si>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</si>
  <si>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</si>
  <si>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</si>
  <si>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</si>
  <si>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</si>
  <si>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</si>
  <si>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</si>
  <si>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</si>
  <si>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</si>
  <si>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</si>
  <si>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</si>
  <si>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</si>
  <si>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</si>
  <si>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</si>
  <si>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</si>
  <si>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</si>
  <si>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</si>
  <si>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</si>
  <si>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</si>
  <si>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</si>
  <si>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</si>
  <si>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</si>
  <si>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</si>
  <si>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</si>
  <si>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</si>
  <si>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</si>
  <si>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</si>
  <si>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</si>
  <si>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</si>
  <si>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</si>
  <si>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</si>
  <si>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</si>
  <si>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</si>
  <si>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</si>
  <si>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</si>
  <si>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</si>
  <si>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</si>
  <si>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</si>
  <si>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</si>
  <si>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</si>
  <si>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</si>
  <si>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</si>
  <si>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</si>
  <si>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</si>
  <si>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</si>
  <si>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</si>
  <si>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</si>
  <si>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</si>
  <si>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</si>
  <si>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</si>
  <si>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</si>
  <si>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</si>
  <si>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</si>
  <si>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</si>
  <si>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</si>
  <si>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</si>
  <si>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</si>
  <si>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</si>
  <si>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</si>
  <si>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</si>
  <si>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</si>
  <si>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</si>
  <si>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</si>
  <si>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</si>
  <si>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</si>
  <si>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</si>
  <si>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</si>
  <si>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</si>
  <si>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</si>
  <si>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</si>
  <si>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</si>
  <si>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</si>
  <si>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</si>
  <si>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</si>
  <si>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</si>
  <si>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</si>
  <si>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</si>
  <si>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</si>
  <si>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</si>
  <si>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</si>
  <si>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</si>
  <si>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</si>
  <si>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</si>
  <si>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</si>
  <si>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</si>
  <si>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</si>
  <si>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</si>
  <si>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</si>
  <si>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</si>
  <si>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</si>
  <si>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</si>
  <si>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</si>
  <si>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</si>
  <si>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</si>
  <si>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</si>
  <si>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</si>
  <si>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</si>
  <si>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</si>
  <si>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</si>
  <si>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</si>
  <si>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</si>
  <si>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</si>
  <si>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</si>
  <si>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</si>
  <si>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</si>
  <si>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</si>
  <si>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</si>
  <si>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</si>
  <si>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</si>
  <si>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</si>
  <si>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</si>
  <si>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</si>
  <si>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</si>
  <si>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</si>
  <si>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</si>
  <si>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</si>
  <si>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</si>
  <si>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</si>
  <si>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</si>
  <si>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</si>
  <si>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</si>
  <si>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</si>
  <si>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</si>
  <si>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</si>
  <si>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</si>
  <si>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</si>
  <si>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</si>
  <si>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</si>
  <si>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</si>
  <si>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</si>
  <si>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</si>
  <si>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</si>
  <si>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</si>
  <si>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</si>
  <si>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</si>
  <si>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</si>
  <si>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</si>
  <si>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</si>
  <si>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</si>
  <si>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</si>
  <si>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</si>
  <si>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</si>
  <si>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</si>
  <si>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</si>
  <si>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</si>
  <si>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</si>
  <si>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</si>
  <si>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</si>
  <si>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</si>
  <si>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</si>
  <si>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</si>
  <si>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</si>
  <si>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</si>
  <si>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</si>
  <si>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</si>
  <si>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</si>
  <si>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</si>
  <si>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</si>
  <si>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</si>
  <si>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</si>
  <si>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</si>
  <si>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</si>
  <si>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</si>
  <si>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</si>
  <si>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</si>
  <si>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</si>
  <si>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</si>
  <si>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</si>
  <si>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</si>
  <si>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</si>
  <si>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</si>
  <si>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</si>
  <si>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</si>
  <si>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</si>
  <si>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</si>
  <si>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</si>
  <si>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</si>
  <si>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</si>
  <si>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</si>
  <si>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</si>
  <si>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</si>
  <si>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</si>
  <si>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</si>
  <si>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</si>
  <si>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</si>
  <si>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</si>
  <si>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</si>
  <si>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</si>
  <si>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</si>
  <si>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</si>
  <si>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</si>
  <si>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</si>
  <si>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</si>
  <si>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</si>
  <si>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</si>
  <si>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</si>
  <si>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</si>
  <si>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</si>
  <si>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</si>
  <si>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</si>
  <si>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</si>
  <si>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</si>
  <si>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</si>
  <si>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</si>
  <si>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</si>
  <si>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</si>
  <si>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</si>
  <si>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</si>
  <si>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</si>
  <si>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</si>
  <si>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</si>
  <si>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</si>
  <si>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</si>
  <si>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</si>
  <si>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</si>
  <si>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</si>
  <si>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</si>
  <si>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</si>
  <si>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</si>
  <si>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</si>
  <si>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</si>
  <si>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</si>
  <si>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</si>
  <si>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</si>
  <si>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</si>
  <si>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</si>
  <si>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</si>
  <si>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</si>
  <si>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</si>
  <si>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</si>
  <si>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</si>
  <si>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</si>
  <si>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</si>
  <si>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</si>
  <si>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</si>
  <si>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</si>
  <si>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</si>
  <si>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</si>
  <si>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</si>
  <si>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</si>
  <si>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</si>
  <si>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</si>
  <si>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</si>
  <si>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</si>
  <si>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</si>
  <si>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</si>
  <si>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</si>
  <si>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</si>
  <si>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</si>
  <si>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</si>
  <si>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</si>
  <si>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</si>
  <si>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</si>
  <si>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</si>
  <si>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</si>
  <si>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</si>
  <si>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</si>
  <si>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</si>
  <si>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</si>
  <si>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</si>
  <si>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</si>
  <si>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</si>
  <si>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</si>
  <si>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</si>
  <si>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</si>
  <si>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</si>
  <si>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</si>
  <si>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</si>
  <si>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</si>
  <si>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</si>
  <si>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</si>
  <si>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</si>
  <si>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</si>
  <si>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</si>
  <si>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</si>
  <si>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</si>
  <si>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</si>
  <si>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</si>
  <si>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</si>
  <si>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</si>
  <si>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</si>
  <si>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</si>
  <si>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</si>
  <si>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</si>
  <si>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</si>
  <si>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</si>
  <si>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</si>
  <si>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</si>
  <si>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</si>
  <si>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</si>
  <si>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</si>
  <si>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</si>
  <si>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</si>
  <si>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</si>
  <si>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</si>
  <si>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</si>
  <si>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</si>
  <si>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</si>
  <si>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</si>
  <si>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</si>
  <si>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</si>
  <si>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</si>
  <si>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</si>
  <si>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</si>
  <si>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</si>
  <si>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</si>
  <si>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</si>
  <si>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</si>
  <si>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</si>
  <si>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</si>
  <si>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</si>
  <si>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</si>
  <si>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</si>
  <si>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</si>
  <si>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</si>
  <si>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</si>
  <si>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</si>
  <si>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</si>
  <si>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</si>
  <si>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</si>
  <si>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</si>
  <si>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</si>
  <si>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</si>
  <si>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</si>
  <si>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</si>
  <si>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</si>
  <si>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</si>
  <si>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</si>
  <si>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</si>
  <si>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</si>
  <si>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</si>
  <si>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</si>
  <si>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</si>
  <si>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</si>
  <si>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</si>
  <si>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</si>
  <si>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</si>
  <si>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</si>
  <si>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</si>
  <si>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</si>
  <si>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</si>
  <si>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</si>
  <si>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</si>
  <si>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</si>
  <si>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</si>
  <si>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</si>
  <si>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</si>
  <si>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</si>
  <si>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</si>
  <si>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</si>
  <si>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</si>
  <si>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</si>
  <si>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</si>
  <si>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</si>
  <si>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</si>
  <si>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</si>
  <si>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</si>
  <si>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</si>
  <si>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</si>
  <si>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</si>
  <si>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</si>
  <si>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</si>
  <si>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</si>
  <si>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</si>
  <si>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</si>
  <si>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</si>
  <si>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</si>
  <si>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</si>
  <si>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</si>
  <si>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</si>
  <si>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</si>
  <si>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</si>
  <si>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</si>
  <si>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</si>
  <si>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</si>
  <si>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</si>
  <si>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</si>
  <si>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</si>
  <si>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</si>
  <si>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</si>
  <si>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</si>
  <si>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</si>
  <si>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</si>
  <si>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</si>
  <si>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</si>
  <si>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</si>
  <si>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</si>
  <si>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</si>
  <si>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</si>
  <si>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</si>
  <si>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</si>
  <si>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</si>
  <si>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</si>
  <si>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</si>
  <si>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</si>
  <si>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</si>
  <si>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</si>
  <si>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</si>
  <si>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</si>
  <si>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</si>
  <si>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</si>
  <si>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</si>
  <si>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</si>
  <si>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</si>
  <si>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</si>
  <si>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</si>
  <si>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</si>
  <si>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</si>
  <si>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</si>
  <si>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</si>
  <si>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</si>
  <si>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</si>
  <si>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</si>
  <si>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</si>
  <si>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</si>
  <si>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</si>
  <si>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</si>
  <si>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</si>
  <si>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</si>
  <si>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</si>
  <si>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</si>
  <si>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</si>
  <si>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</si>
  <si>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</si>
  <si>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</si>
  <si>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</si>
  <si>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</si>
  <si>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</si>
  <si>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</si>
  <si>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</si>
  <si>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</si>
  <si>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</si>
  <si>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</si>
  <si>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</si>
  <si>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</si>
  <si>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</si>
  <si>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</si>
  <si>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</si>
  <si>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</si>
  <si>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</si>
  <si>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</si>
  <si>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</si>
  <si>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</si>
  <si>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</si>
  <si>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</si>
  <si>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</si>
  <si>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</si>
  <si>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</si>
  <si>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</si>
  <si>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</si>
  <si>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</si>
  <si>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</si>
  <si>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</si>
  <si>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</si>
  <si>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</si>
  <si>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</si>
  <si>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</si>
  <si>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</si>
  <si>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</si>
  <si>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</si>
  <si>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</si>
  <si>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</si>
  <si>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</si>
  <si>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</si>
  <si>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</si>
  <si>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</si>
  <si>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</si>
  <si>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</si>
  <si>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</si>
  <si>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</si>
  <si>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</si>
  <si>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</si>
  <si>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</si>
  <si>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</si>
  <si>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</si>
  <si>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</si>
  <si>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</si>
  <si>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</si>
  <si>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</si>
  <si>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</si>
  <si>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</si>
  <si>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</si>
  <si>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</si>
  <si>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</si>
  <si>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</si>
  <si>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</si>
  <si>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</si>
  <si>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</si>
  <si>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</si>
  <si>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</si>
  <si>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</si>
  <si>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</si>
  <si>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</si>
  <si>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</si>
  <si>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</si>
  <si>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</si>
  <si>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</si>
  <si>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</si>
  <si>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</si>
  <si>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</si>
  <si>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</si>
  <si>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</si>
  <si>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</si>
  <si>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</si>
  <si>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</si>
  <si>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</si>
  <si>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</si>
  <si>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</si>
  <si>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</si>
  <si>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</si>
  <si>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</si>
  <si>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</si>
  <si>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</si>
  <si>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</si>
  <si>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</si>
  <si>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</si>
  <si>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</si>
  <si>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</si>
  <si>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</si>
  <si>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</si>
  <si>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</si>
  <si>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</si>
  <si>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</si>
  <si>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</si>
  <si>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</si>
  <si>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</si>
  <si>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</si>
  <si>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</si>
  <si>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</si>
  <si>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</si>
  <si>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</si>
  <si>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</si>
  <si>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</si>
  <si>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</si>
  <si>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</si>
  <si>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</si>
  <si>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</si>
  <si>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</si>
  <si>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</si>
  <si>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</si>
  <si>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</si>
  <si>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</si>
  <si>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</si>
  <si>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</si>
  <si>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</si>
  <si>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</si>
  <si>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</si>
  <si>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</si>
  <si>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</si>
  <si>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</si>
  <si>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</si>
  <si>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</si>
  <si>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</si>
  <si>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</si>
  <si>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</si>
  <si>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</si>
  <si>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</si>
  <si>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</si>
  <si>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</si>
  <si>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</si>
  <si>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</si>
  <si>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</si>
  <si>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</si>
  <si>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</si>
  <si>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</si>
  <si>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</si>
  <si>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</si>
  <si>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</si>
  <si>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</si>
  <si>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</si>
  <si>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</si>
  <si>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</si>
  <si>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</si>
  <si>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</si>
  <si>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</si>
  <si>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</si>
  <si>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</si>
  <si>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</si>
  <si>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</si>
  <si>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</si>
  <si>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</si>
  <si>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</si>
  <si>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</si>
  <si>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</si>
  <si>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</si>
  <si>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</si>
  <si>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</si>
  <si>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</si>
  <si>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</si>
  <si>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</si>
  <si>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</si>
  <si>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</si>
  <si>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</si>
  <si>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</si>
  <si>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</si>
  <si>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</si>
  <si>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</si>
  <si>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</si>
  <si>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</si>
  <si>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</si>
  <si>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</si>
  <si>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</si>
  <si>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</si>
  <si>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</si>
  <si>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</si>
  <si>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</si>
  <si>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</si>
  <si>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</si>
  <si>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</si>
  <si>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</si>
  <si>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</si>
  <si>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</si>
  <si>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</si>
  <si>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</si>
  <si>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</si>
  <si>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</si>
  <si>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</si>
  <si>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</si>
  <si>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</si>
  <si>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</si>
  <si>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</si>
  <si>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</si>
  <si>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</si>
  <si>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</si>
  <si>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</si>
  <si>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</si>
  <si>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</si>
  <si>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</si>
  <si>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</si>
  <si>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</si>
  <si>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</si>
  <si>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</si>
  <si>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</si>
  <si>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</si>
  <si>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</si>
  <si>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</si>
  <si>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</si>
  <si>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</si>
  <si>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</si>
  <si>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</si>
  <si>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</si>
  <si>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</si>
  <si>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</si>
  <si>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</si>
  <si>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</si>
  <si>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</si>
  <si>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</si>
  <si>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</si>
  <si>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</si>
  <si>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</si>
  <si>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</si>
  <si>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</si>
  <si>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</si>
  <si>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</si>
  <si>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</si>
  <si>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</si>
  <si>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</si>
  <si>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</si>
  <si>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</si>
  <si>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</si>
  <si>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</si>
  <si>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</si>
  <si>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</si>
  <si>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</si>
  <si>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</si>
  <si>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</si>
  <si>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</si>
  <si>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</si>
  <si>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</si>
  <si>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</si>
  <si>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</si>
  <si>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</si>
  <si>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</si>
  <si>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</si>
  <si>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</si>
  <si>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</si>
  <si>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</si>
  <si>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</si>
  <si>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</si>
  <si>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</si>
  <si>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</si>
  <si>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</si>
  <si>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</si>
  <si>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</si>
  <si>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</si>
  <si>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</si>
  <si>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</si>
  <si>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</si>
  <si>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</si>
  <si>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</si>
  <si>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</si>
  <si>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</si>
  <si>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</si>
  <si>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</si>
  <si>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</si>
  <si>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</si>
  <si>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</si>
  <si>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</si>
  <si>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</si>
  <si>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</si>
  <si>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</si>
  <si>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</si>
  <si>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</si>
  <si>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</si>
  <si>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</si>
  <si>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</si>
  <si>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</si>
  <si>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</si>
  <si>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</si>
  <si>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</si>
  <si>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</si>
  <si>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</si>
  <si>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</si>
  <si>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</si>
  <si>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</si>
  <si>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</si>
  <si>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</si>
  <si>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</si>
  <si>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</si>
  <si>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</si>
  <si>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</si>
  <si>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</si>
  <si>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</si>
  <si>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</si>
  <si>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</si>
  <si>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</si>
  <si>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</si>
  <si>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</si>
  <si>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</si>
  <si>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</si>
  <si>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</si>
  <si>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</si>
  <si>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</si>
  <si>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</si>
  <si>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</si>
  <si>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</si>
  <si>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</si>
  <si>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</si>
  <si>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</si>
  <si>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</si>
  <si>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</si>
  <si>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</si>
  <si>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</si>
  <si>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</si>
  <si>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</si>
  <si>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</si>
  <si>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</si>
  <si>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</si>
  <si>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</si>
  <si>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</si>
  <si>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</si>
  <si>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</si>
  <si>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</si>
  <si>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</si>
  <si>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</si>
  <si>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</si>
  <si>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</si>
  <si>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</si>
  <si>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</si>
  <si>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</si>
  <si>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</si>
  <si>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</si>
  <si>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</si>
  <si>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</si>
  <si>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</si>
  <si>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</si>
  <si>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</si>
  <si>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</si>
  <si>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</si>
  <si>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</si>
  <si>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</si>
  <si>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</si>
  <si>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</si>
  <si>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</si>
  <si>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</si>
  <si>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</si>
  <si>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</si>
  <si>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</si>
  <si>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</si>
  <si>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</si>
  <si>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</si>
  <si>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</si>
  <si>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</si>
  <si>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</si>
  <si>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</si>
  <si>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</si>
  <si>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</si>
  <si>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</si>
  <si>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</si>
  <si>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</si>
  <si>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</si>
  <si>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</si>
  <si>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</si>
  <si>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</si>
  <si>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</si>
  <si>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</si>
  <si>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</si>
  <si>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</si>
  <si>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</si>
  <si>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</si>
  <si>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</si>
  <si>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</si>
  <si>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</si>
  <si>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</si>
  <si>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</si>
  <si>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</si>
  <si>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</si>
  <si>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</si>
  <si>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</si>
  <si>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</si>
  <si>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</si>
  <si>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</si>
  <si>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</si>
  <si>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</si>
  <si>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</si>
  <si>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</si>
  <si>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</si>
  <si>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</si>
  <si>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</si>
  <si>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</si>
  <si>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</si>
  <si>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</si>
  <si>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</si>
  <si>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</si>
  <si>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</si>
  <si>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</si>
  <si>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</si>
  <si>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</si>
  <si>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</si>
  <si>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</si>
  <si>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</si>
  <si>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</si>
  <si>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</si>
  <si>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</si>
  <si>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</si>
  <si>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</si>
  <si>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</si>
  <si>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</si>
  <si>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</si>
  <si>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</si>
  <si>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</si>
  <si>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</si>
  <si>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</si>
  <si>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</si>
  <si>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</si>
  <si>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</si>
  <si>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</si>
  <si>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</si>
  <si>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</si>
  <si>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</si>
  <si>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</si>
  <si>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</si>
  <si>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</si>
  <si>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</si>
  <si>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</si>
  <si>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</si>
  <si>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</si>
  <si>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</si>
  <si>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</si>
  <si>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</si>
  <si>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</si>
  <si>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</si>
  <si>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</si>
  <si>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</si>
  <si>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</si>
  <si>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</si>
  <si>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</si>
  <si>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</si>
  <si>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</si>
  <si>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</si>
  <si>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</si>
  <si>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</si>
  <si>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</si>
  <si>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</si>
  <si>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</si>
  <si>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</si>
  <si>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</si>
  <si>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</si>
  <si>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</si>
  <si>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</si>
  <si>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</si>
  <si>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</si>
  <si>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</si>
  <si>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</si>
  <si>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</si>
  <si>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</si>
  <si>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</si>
  <si>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</si>
  <si>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</si>
  <si>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</si>
  <si>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</si>
  <si>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</si>
  <si>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</si>
  <si>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</si>
  <si>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</si>
  <si>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</si>
  <si>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</si>
  <si>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</si>
  <si>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</si>
  <si>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</si>
  <si>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</si>
  <si>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</si>
  <si>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</si>
  <si>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</si>
  <si>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</si>
  <si>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</si>
  <si>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</si>
  <si>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</si>
  <si>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</si>
  <si>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</si>
  <si>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</si>
  <si>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</si>
  <si>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</si>
  <si>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</si>
  <si>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</si>
  <si>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</si>
  <si>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</si>
  <si>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</si>
  <si>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</si>
  <si>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</si>
  <si>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</si>
  <si>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</si>
  <si>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</si>
  <si>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</si>
  <si>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</si>
  <si>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</si>
  <si>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</si>
  <si>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</si>
  <si>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</si>
  <si>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</si>
  <si>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</si>
  <si>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</si>
  <si>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</si>
  <si>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</si>
  <si>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</si>
  <si>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</si>
  <si>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</si>
  <si>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</si>
  <si>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</si>
  <si>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</si>
  <si>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</si>
  <si>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</si>
  <si>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</si>
  <si>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</si>
  <si>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</si>
  <si>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</si>
  <si>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</si>
  <si>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</si>
  <si>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</si>
  <si>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</si>
  <si>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</si>
  <si>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</si>
  <si>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</si>
  <si>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</si>
  <si>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</si>
  <si>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</si>
  <si>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</si>
  <si>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</si>
  <si>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</si>
  <si>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</si>
  <si>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</si>
  <si>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</si>
  <si>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</si>
  <si>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</si>
  <si>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</si>
  <si>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</si>
  <si>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</si>
  <si>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</si>
  <si>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</si>
  <si>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</si>
  <si>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</si>
  <si>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</si>
  <si>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</si>
  <si>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</si>
  <si>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</si>
  <si>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</si>
  <si>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</si>
  <si>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</si>
  <si>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</si>
  <si>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</si>
  <si>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</si>
  <si>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</si>
  <si>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</si>
  <si>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</si>
  <si>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</si>
  <si>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</si>
  <si>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</si>
  <si>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</si>
  <si>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</si>
  <si>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</si>
  <si>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</si>
  <si>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</si>
  <si>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</si>
  <si>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</si>
  <si>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</si>
  <si>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</si>
  <si>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</si>
  <si>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</si>
  <si>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</si>
  <si>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</si>
  <si>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</si>
  <si>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</si>
  <si>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</si>
  <si>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</si>
  <si>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</si>
  <si>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</si>
  <si>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</si>
  <si>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</si>
  <si>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</si>
  <si>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</si>
  <si>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</si>
  <si>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</si>
  <si>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</si>
  <si>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</si>
  <si>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</si>
  <si>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</si>
  <si>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</si>
  <si>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</si>
  <si>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</si>
  <si>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</si>
  <si>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</si>
  <si>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</si>
  <si>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</si>
  <si>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</si>
  <si>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</si>
  <si>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</si>
  <si>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</si>
  <si>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</si>
  <si>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</si>
  <si>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</si>
  <si>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</si>
  <si>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</si>
  <si>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</si>
  <si>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</si>
  <si>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</si>
  <si>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</si>
  <si>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</si>
  <si>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</si>
  <si>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</si>
  <si>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</si>
  <si>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</si>
  <si>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</si>
  <si>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</si>
  <si>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</si>
  <si>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</si>
  <si>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</si>
  <si>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</si>
  <si>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</si>
  <si>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</si>
  <si>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</si>
  <si>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</si>
  <si>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</si>
  <si>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</si>
  <si>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</si>
  <si>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</si>
  <si>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</si>
  <si>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</si>
  <si>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</si>
  <si>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</si>
  <si>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</si>
  <si>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</si>
  <si>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</si>
  <si>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</si>
  <si>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</si>
  <si>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</si>
  <si>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</si>
  <si>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</si>
  <si>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</si>
  <si>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</si>
  <si>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</si>
  <si>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</si>
  <si>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</si>
  <si>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</si>
  <si>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</si>
  <si>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</si>
  <si>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</si>
  <si>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</si>
  <si>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</si>
  <si>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</si>
  <si>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</si>
  <si>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</si>
  <si>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</si>
  <si>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</si>
  <si>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</si>
  <si>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</si>
  <si>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</si>
  <si>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</si>
  <si>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</si>
  <si>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</si>
  <si>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</si>
  <si>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</si>
  <si>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</si>
  <si>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</si>
  <si>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</si>
  <si>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</si>
  <si>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</si>
  <si>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</si>
  <si>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</si>
  <si>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</si>
  <si>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</si>
  <si>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</si>
  <si>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</si>
  <si>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</si>
  <si>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</si>
  <si>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</si>
  <si>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</si>
  <si>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</si>
  <si>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</si>
  <si>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</si>
  <si>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</si>
  <si>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</si>
  <si>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</si>
  <si>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</si>
  <si>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</si>
  <si>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</si>
  <si>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</si>
  <si>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</si>
  <si>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</si>
  <si>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</si>
  <si>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</si>
  <si>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</si>
  <si>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</si>
  <si>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</si>
  <si>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</si>
  <si>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</si>
  <si>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</si>
  <si>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</si>
  <si>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</si>
  <si>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</si>
  <si>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</si>
  <si>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</si>
  <si>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</si>
  <si>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</si>
  <si>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</si>
  <si>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</si>
  <si>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</si>
  <si>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</si>
  <si>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</si>
  <si>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</si>
  <si>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</si>
  <si>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</si>
  <si>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</si>
  <si>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</si>
  <si>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</si>
  <si>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</si>
  <si>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</si>
  <si>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</si>
  <si>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</si>
  <si>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</si>
  <si>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</si>
  <si>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</si>
  <si>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</si>
  <si>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</si>
  <si>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</si>
  <si>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</si>
  <si>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</si>
  <si>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</si>
  <si>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</si>
  <si>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</si>
  <si>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</si>
  <si>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</si>
  <si>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</si>
  <si>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</si>
  <si>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</si>
  <si>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</si>
  <si>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</si>
  <si>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</si>
  <si>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</si>
  <si>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</si>
  <si>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</si>
  <si>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</si>
  <si>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</si>
  <si>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</si>
  <si>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</si>
  <si>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</si>
  <si>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</si>
  <si>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</si>
  <si>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</si>
  <si>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</si>
  <si>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</si>
  <si>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</si>
  <si>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</si>
  <si>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</si>
  <si>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</si>
  <si>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</si>
  <si>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</si>
  <si>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</si>
  <si>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</si>
  <si>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</si>
  <si>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</si>
  <si>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</si>
  <si>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</si>
  <si>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</si>
  <si>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</si>
  <si>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</si>
  <si>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</si>
  <si>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</si>
  <si>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</si>
  <si>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</si>
  <si>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</si>
  <si>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</si>
  <si>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</si>
  <si>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</si>
  <si>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</si>
  <si>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</si>
  <si>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</si>
  <si>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</si>
  <si>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</si>
  <si>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</si>
  <si>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</si>
  <si>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</si>
  <si>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</si>
  <si>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</si>
  <si>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</si>
  <si>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</si>
  <si>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</si>
  <si>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</si>
  <si>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</si>
  <si>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</si>
  <si>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</si>
  <si>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</si>
  <si>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</si>
  <si>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</si>
  <si>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</si>
  <si>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</si>
  <si>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</si>
  <si>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</si>
  <si>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</si>
  <si>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</si>
  <si>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</si>
  <si>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</si>
  <si>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</si>
  <si>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</si>
  <si>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</si>
  <si>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</si>
  <si>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</si>
  <si>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</si>
  <si>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</si>
  <si>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</si>
  <si>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</si>
  <si>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</si>
  <si>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</si>
  <si>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</si>
  <si>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</si>
  <si>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</si>
  <si>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</si>
  <si>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</si>
  <si>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</si>
  <si>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</si>
  <si>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</si>
  <si>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</si>
  <si>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</si>
  <si>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</si>
  <si>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</si>
  <si>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</si>
  <si>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</si>
  <si>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</si>
  <si>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</si>
  <si>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</si>
  <si>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</si>
  <si>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</si>
  <si>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</si>
  <si>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</si>
  <si>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</si>
  <si>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</si>
  <si>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</si>
  <si>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</si>
  <si>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</si>
  <si>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</si>
  <si>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</si>
  <si>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</si>
  <si>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</si>
  <si>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</si>
  <si>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</si>
  <si>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</si>
  <si>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</si>
  <si>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</si>
  <si>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</si>
  <si>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</si>
  <si>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</si>
  <si>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</si>
  <si>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</si>
  <si>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</si>
  <si>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</si>
  <si>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</si>
  <si>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</si>
  <si>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</si>
  <si>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</si>
  <si>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</si>
  <si>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</si>
  <si>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</si>
  <si>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</si>
  <si>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</si>
  <si>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</si>
  <si>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</si>
  <si>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</si>
  <si>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</si>
  <si>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</si>
  <si>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</si>
  <si>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</si>
  <si>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</si>
  <si>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</si>
  <si>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</si>
  <si>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</si>
  <si>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</si>
  <si>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</si>
  <si>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</si>
  <si>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</si>
  <si>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</si>
  <si>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</si>
  <si>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</si>
  <si>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</si>
  <si>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</si>
  <si>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</si>
  <si>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</si>
  <si>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</si>
  <si>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</si>
  <si>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</si>
  <si>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</si>
  <si>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</si>
  <si>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</si>
  <si>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</si>
  <si>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</si>
  <si>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</si>
  <si>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</si>
  <si>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</si>
  <si>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</si>
  <si>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</si>
  <si>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</si>
  <si>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</si>
  <si>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</si>
  <si>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</si>
  <si>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</si>
  <si>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</si>
  <si>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</si>
  <si>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</si>
  <si>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</si>
  <si>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</si>
  <si>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</si>
  <si>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</si>
  <si>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</si>
  <si>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</si>
  <si>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</si>
  <si>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</si>
  <si>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</si>
  <si>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</si>
  <si>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</si>
  <si>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</si>
  <si>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</si>
  <si>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</si>
  <si>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</si>
  <si>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</si>
  <si>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</si>
  <si>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</si>
  <si>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</si>
  <si>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</si>
  <si>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</si>
  <si>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</si>
  <si>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</si>
  <si>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</si>
  <si>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</si>
  <si>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</si>
  <si>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</si>
  <si>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</si>
  <si>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</si>
  <si>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</si>
  <si>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</si>
  <si>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</si>
  <si>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</si>
  <si>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</si>
  <si>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</si>
  <si>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</si>
  <si>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</si>
  <si>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</si>
  <si>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</si>
  <si>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</si>
  <si>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</si>
  <si>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</si>
  <si>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</si>
  <si>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</si>
  <si>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</si>
  <si>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</si>
  <si>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</si>
  <si>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</si>
  <si>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</si>
  <si>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</si>
  <si>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</si>
  <si>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</si>
  <si>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</si>
  <si>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</si>
  <si>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</si>
  <si>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</si>
  <si>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</si>
  <si>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</si>
  <si>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</si>
  <si>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</si>
  <si>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</si>
  <si>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</si>
  <si>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</si>
  <si>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</si>
  <si>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</si>
  <si>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</si>
  <si>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</si>
  <si>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</si>
  <si>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</si>
  <si>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</si>
  <si>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</si>
  <si>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</si>
  <si>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</si>
  <si>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</si>
  <si>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</si>
  <si>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</si>
  <si>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</si>
  <si>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</si>
  <si>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</si>
  <si>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</si>
  <si>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</si>
  <si>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</si>
  <si>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</si>
  <si>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</si>
  <si>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</si>
  <si>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</si>
  <si>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</si>
  <si>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</si>
  <si>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</si>
  <si>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</si>
  <si>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</si>
  <si>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</si>
  <si>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</si>
  <si>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</si>
  <si>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</si>
  <si>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</si>
  <si>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</si>
  <si>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</si>
  <si>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</si>
  <si>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</si>
  <si>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</si>
  <si>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</si>
  <si>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</si>
  <si>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</si>
  <si>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</si>
  <si>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</si>
  <si>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</si>
  <si>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</si>
  <si>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</si>
  <si>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</si>
  <si>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</si>
  <si>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</si>
  <si>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</si>
  <si>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</si>
  <si>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</si>
  <si>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</si>
  <si>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</si>
  <si>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</si>
  <si>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</si>
  <si>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</si>
  <si>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</si>
  <si>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</si>
  <si>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</si>
  <si>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</si>
  <si>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</si>
  <si>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</si>
  <si>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</si>
  <si>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</si>
  <si>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</si>
  <si>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</si>
  <si>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</si>
  <si>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</si>
  <si>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</si>
  <si>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</si>
  <si>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</si>
  <si>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</si>
  <si>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</si>
  <si>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</si>
  <si>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</si>
  <si>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</si>
  <si>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</si>
  <si>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</si>
  <si>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</si>
  <si>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</si>
  <si>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</si>
  <si>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</si>
  <si>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</si>
  <si>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</si>
  <si>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</si>
  <si>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</si>
  <si>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</si>
  <si>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</si>
  <si>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</si>
  <si>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</si>
  <si>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</si>
  <si>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</si>
  <si>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</si>
  <si>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</si>
  <si>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</si>
  <si>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</si>
  <si>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</si>
  <si>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</si>
  <si>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</si>
  <si>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</si>
  <si>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</si>
  <si>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</si>
  <si>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</si>
  <si>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</si>
  <si>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</si>
  <si>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</si>
  <si>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</si>
  <si>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</si>
  <si>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</si>
  <si>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</si>
  <si>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</si>
  <si>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</si>
  <si>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</si>
  <si>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</si>
  <si>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</si>
  <si>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</si>
  <si>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</si>
  <si>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</si>
  <si>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</si>
  <si>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</si>
  <si>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</si>
  <si>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</si>
  <si>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</si>
  <si>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</si>
  <si>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</si>
  <si>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</si>
  <si>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</si>
  <si>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</si>
  <si>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</si>
  <si>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</si>
  <si>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</si>
  <si>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</si>
  <si>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</si>
  <si>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</si>
  <si>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</si>
  <si>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</si>
  <si>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</si>
  <si>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</si>
  <si>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</si>
  <si>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</si>
  <si>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</si>
  <si>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</si>
  <si>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</si>
  <si>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</si>
  <si>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</si>
  <si>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</si>
  <si>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</si>
  <si>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</si>
  <si>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</si>
  <si>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</si>
  <si>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</si>
  <si>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</si>
  <si>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</si>
  <si>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</si>
  <si>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</si>
  <si>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</si>
  <si>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</si>
  <si>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</si>
  <si>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</si>
  <si>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</si>
  <si>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</si>
  <si>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</si>
  <si>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</si>
  <si>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</si>
  <si>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</si>
  <si>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</si>
  <si>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</si>
  <si>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</si>
  <si>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</si>
  <si>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</si>
  <si>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</si>
  <si>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</si>
  <si>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</si>
  <si>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</si>
  <si>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</si>
  <si>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</si>
  <si>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</si>
  <si>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</si>
  <si>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</si>
  <si>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</si>
  <si>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</si>
  <si>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</si>
  <si>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</si>
  <si>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</si>
  <si>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</si>
  <si>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</si>
  <si>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</si>
  <si>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</si>
  <si>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</si>
  <si>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</si>
  <si>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</si>
  <si>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</si>
  <si>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</si>
  <si>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</si>
  <si>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</si>
  <si>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</si>
  <si>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</si>
  <si>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</si>
  <si>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</si>
  <si>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</si>
  <si>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</si>
  <si>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</si>
  <si>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</si>
  <si>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</si>
  <si>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</si>
  <si>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</si>
  <si>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</si>
  <si>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</si>
  <si>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</si>
  <si>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</si>
  <si>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</si>
  <si>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</si>
  <si>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</si>
  <si>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</si>
  <si>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</si>
  <si>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</si>
  <si>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</si>
  <si>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</si>
  <si>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</si>
  <si>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</si>
  <si>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</si>
  <si>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</si>
  <si>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</si>
  <si>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</si>
  <si>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</si>
  <si>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</si>
  <si>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</si>
  <si>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</si>
  <si>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</si>
  <si>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</si>
  <si>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</si>
  <si>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</si>
  <si>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</si>
  <si>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</si>
  <si>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</si>
  <si>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</si>
  <si>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</si>
  <si>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</si>
  <si>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</si>
  <si>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</si>
  <si>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</si>
  <si>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</si>
  <si>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</si>
  <si>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</si>
  <si>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</si>
  <si>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</si>
  <si>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</si>
  <si>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</si>
  <si>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</si>
  <si>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</si>
  <si>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</si>
  <si>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</si>
  <si>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</si>
  <si>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</si>
  <si>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</si>
  <si>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</si>
  <si>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</si>
  <si>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</si>
  <si>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</si>
  <si>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</si>
  <si>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</si>
  <si>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</si>
  <si>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</si>
  <si>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</si>
  <si>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</si>
  <si>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</si>
  <si>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</si>
  <si>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</si>
  <si>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</si>
  <si>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</si>
  <si>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</si>
  <si>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</si>
  <si>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</si>
  <si>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</si>
  <si>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</si>
  <si>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</si>
  <si>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</si>
  <si>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</si>
  <si>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</si>
  <si>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</si>
  <si>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</si>
  <si>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</si>
  <si>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</si>
  <si>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</si>
  <si>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</si>
  <si>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</si>
  <si>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</si>
  <si>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</si>
  <si>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</si>
  <si>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</si>
  <si>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</si>
  <si>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</si>
  <si>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</si>
  <si>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</si>
  <si>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</si>
  <si>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</si>
  <si>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</si>
  <si>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</si>
  <si>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</si>
  <si>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</si>
  <si>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</si>
  <si>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</si>
  <si>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</si>
  <si>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</si>
  <si>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</si>
  <si>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</si>
  <si>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</si>
  <si>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</si>
  <si>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</si>
  <si>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</si>
  <si>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</si>
  <si>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</si>
  <si>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</si>
  <si>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</si>
  <si>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</si>
  <si>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</si>
  <si>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</si>
  <si>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</si>
  <si>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</si>
  <si>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</si>
  <si>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</si>
  <si>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</si>
  <si>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</si>
  <si>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</si>
  <si>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</si>
  <si>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</si>
  <si>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</si>
  <si>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</si>
  <si>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</si>
  <si>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</si>
  <si>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</si>
  <si>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</si>
  <si>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</si>
  <si>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</si>
  <si>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</si>
  <si>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</si>
  <si>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</si>
  <si>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</si>
  <si>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</si>
  <si>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</si>
  <si>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</si>
  <si>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</si>
  <si>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</si>
  <si>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</si>
  <si>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</si>
  <si>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</si>
  <si>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</si>
  <si>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</si>
  <si>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</si>
  <si>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</si>
  <si>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</si>
  <si>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</si>
  <si>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</si>
  <si>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</si>
  <si>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</si>
  <si>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</si>
  <si>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</si>
  <si>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</si>
  <si>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</si>
  <si>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</si>
  <si>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</si>
  <si>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</si>
  <si>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</si>
  <si>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</si>
  <si>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</si>
  <si>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</si>
  <si>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</si>
  <si>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</si>
  <si>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</si>
  <si>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</si>
  <si>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</si>
  <si>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</si>
  <si>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</si>
  <si>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</si>
  <si>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</si>
  <si>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</si>
  <si>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</si>
  <si>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</si>
  <si>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</si>
  <si>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</si>
  <si>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</si>
  <si>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</si>
  <si>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</si>
  <si>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</si>
  <si>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</si>
  <si>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</si>
  <si>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</si>
  <si>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</si>
  <si>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</si>
  <si>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</si>
  <si>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</si>
  <si>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</si>
  <si>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</si>
  <si>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</si>
  <si>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</si>
  <si>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</si>
  <si>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</si>
  <si>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</si>
  <si>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</si>
  <si>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</si>
  <si>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</si>
  <si>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</si>
  <si>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</si>
  <si>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</si>
  <si>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</si>
  <si>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</si>
  <si>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</si>
  <si>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</si>
  <si>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</si>
  <si>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</si>
  <si>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</si>
  <si>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</si>
  <si>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</si>
  <si>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</si>
  <si>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</si>
  <si>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</si>
  <si>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</si>
  <si>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</si>
  <si>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</si>
  <si>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</si>
  <si>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</si>
  <si>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</si>
  <si>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</si>
  <si>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</si>
  <si>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</si>
  <si>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</si>
  <si>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</si>
  <si>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</si>
  <si>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</si>
  <si>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</si>
  <si>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</si>
  <si>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</si>
  <si>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</si>
  <si>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</si>
  <si>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</si>
  <si>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</si>
  <si>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</si>
  <si>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</si>
  <si>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</si>
  <si>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</si>
  <si>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</si>
  <si>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</si>
  <si>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</si>
  <si>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</si>
  <si>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</si>
  <si>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</si>
  <si>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</si>
  <si>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</si>
  <si>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</si>
  <si>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</si>
  <si>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</si>
  <si>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</si>
  <si>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</si>
  <si>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</si>
  <si>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</si>
  <si>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</si>
  <si>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</si>
  <si>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</si>
  <si>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</si>
  <si>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</si>
  <si>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</si>
  <si>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</si>
  <si>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</si>
  <si>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</si>
  <si>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</si>
  <si>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</si>
  <si>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</si>
  <si>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</si>
  <si>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</si>
  <si>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</si>
  <si>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</si>
  <si>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</si>
  <si>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</si>
  <si>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</si>
  <si>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</si>
  <si>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</si>
  <si>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</si>
  <si>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</si>
  <si>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</si>
  <si>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</si>
  <si>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</si>
  <si>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</si>
  <si>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</si>
  <si>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</si>
  <si>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</si>
  <si>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</si>
  <si>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</si>
  <si>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</si>
  <si>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</si>
  <si>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</si>
  <si>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</si>
  <si>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</si>
  <si>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</si>
  <si>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</si>
  <si>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</si>
  <si>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</si>
  <si>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</si>
  <si>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</si>
  <si>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</si>
  <si>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</si>
  <si>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</si>
  <si>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</si>
  <si>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</si>
  <si>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</si>
  <si>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</si>
  <si>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</si>
  <si>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</si>
  <si>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</si>
  <si>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</si>
  <si>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</si>
  <si>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</si>
  <si>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</si>
  <si>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</si>
  <si>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</si>
  <si>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</si>
  <si>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</si>
  <si>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</si>
  <si>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</si>
  <si>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</si>
  <si>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</si>
  <si>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</si>
  <si>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</si>
  <si>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</si>
  <si>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</si>
  <si>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</si>
  <si>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</si>
  <si>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</si>
  <si>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</si>
  <si>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</si>
  <si>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</si>
  <si>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</si>
  <si>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</si>
  <si>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</si>
  <si>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</si>
  <si>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</si>
  <si>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</si>
  <si>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</si>
  <si>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</si>
  <si>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</si>
  <si>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</si>
  <si>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</si>
  <si>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</si>
  <si>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</si>
  <si>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</si>
  <si>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</si>
  <si>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</si>
  <si>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</si>
  <si>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</si>
  <si>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</si>
  <si>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</si>
  <si>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</si>
  <si>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</si>
  <si>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</si>
  <si>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</si>
  <si>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</si>
  <si>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</si>
  <si>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</si>
  <si>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</si>
  <si>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</si>
  <si>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</si>
  <si>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</si>
  <si>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</si>
  <si>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</si>
  <si>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</si>
  <si>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</si>
  <si>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</si>
  <si>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</si>
  <si>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</si>
  <si>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</si>
  <si>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</si>
  <si>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</si>
  <si>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</si>
  <si>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</si>
  <si>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</si>
  <si>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</si>
  <si>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</si>
  <si>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</si>
  <si>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</si>
  <si>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</si>
  <si>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</si>
  <si>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</si>
  <si>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</si>
  <si>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</si>
  <si>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</si>
  <si>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</si>
  <si>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</si>
  <si>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</si>
  <si>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</si>
  <si>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</si>
  <si>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</si>
  <si>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</si>
  <si>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</si>
  <si>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</si>
  <si>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</si>
  <si>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</si>
  <si>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</si>
  <si>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</si>
  <si>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</si>
  <si>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</si>
  <si>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</si>
  <si>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</si>
  <si>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</si>
  <si>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</si>
  <si>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</si>
  <si>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</si>
  <si>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</si>
  <si>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</si>
  <si>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</si>
  <si>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</si>
  <si>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</si>
  <si>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</si>
  <si>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</si>
  <si>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</si>
  <si>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</si>
  <si>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</si>
  <si>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</si>
  <si>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</si>
  <si>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</si>
  <si>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</si>
  <si>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</si>
  <si>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</si>
  <si>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</si>
  <si>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</si>
  <si>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</si>
  <si>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</si>
  <si>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</si>
  <si>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</si>
  <si>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</si>
  <si>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</si>
  <si>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</si>
  <si>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</si>
  <si>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</si>
  <si>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</si>
  <si>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</si>
  <si>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</si>
  <si>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</si>
  <si>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</si>
  <si>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</si>
  <si>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</si>
  <si>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</si>
  <si>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</si>
  <si>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</si>
  <si>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</si>
  <si>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</si>
  <si>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</si>
  <si>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</si>
  <si>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</si>
  <si>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</si>
  <si>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</si>
  <si>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</si>
  <si>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</si>
  <si>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</si>
  <si>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</si>
  <si>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</si>
  <si>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</si>
  <si>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</si>
  <si>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</si>
  <si>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</si>
  <si>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</si>
  <si>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</si>
  <si>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</si>
  <si>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</si>
  <si>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</si>
  <si>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</si>
  <si>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</si>
  <si>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</si>
  <si>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</si>
  <si>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</si>
  <si>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</si>
  <si>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</si>
  <si>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</si>
  <si>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</si>
  <si>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</si>
  <si>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</si>
  <si>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</si>
  <si>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</si>
  <si>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</si>
  <si>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</si>
  <si>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</si>
  <si>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</si>
  <si>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</si>
  <si>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</si>
  <si>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</si>
  <si>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</si>
  <si>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</si>
  <si>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</si>
  <si>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</si>
  <si>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</si>
  <si>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</si>
  <si>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</si>
  <si>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</si>
  <si>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</si>
  <si>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</si>
  <si>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</si>
  <si>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</si>
  <si>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</si>
  <si>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</si>
  <si>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</si>
  <si>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</si>
  <si>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</si>
  <si>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</si>
  <si>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</si>
  <si>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</si>
  <si>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</si>
  <si>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</si>
  <si>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</si>
  <si>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</si>
  <si>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</si>
  <si>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</si>
  <si>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</si>
  <si>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</si>
  <si>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</si>
  <si>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</si>
  <si>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</si>
  <si>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</si>
  <si>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</si>
  <si>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</si>
  <si>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</si>
  <si>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</si>
  <si>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</si>
  <si>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</si>
  <si>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</si>
  <si>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</si>
  <si>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</si>
  <si>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</si>
  <si>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</si>
  <si>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</si>
  <si>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</si>
  <si>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</si>
  <si>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</si>
  <si>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</si>
  <si>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</si>
  <si>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</si>
  <si>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</si>
  <si>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</si>
  <si>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</si>
  <si>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</si>
  <si>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</si>
  <si>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</si>
  <si>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</si>
  <si>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</si>
  <si>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</si>
  <si>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</si>
  <si>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</si>
  <si>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</si>
  <si>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</si>
  <si>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</si>
  <si>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</si>
  <si>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</si>
  <si>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</si>
  <si>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</si>
  <si>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</si>
  <si>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</si>
  <si>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</si>
  <si>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</si>
  <si>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</si>
  <si>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</si>
  <si>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</si>
  <si>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</si>
  <si>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</si>
  <si>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</si>
  <si>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</si>
  <si>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</si>
  <si>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</si>
  <si>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</si>
  <si>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</si>
  <si>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</si>
  <si>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</si>
  <si>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</si>
  <si>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</si>
  <si>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</si>
  <si>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</si>
  <si>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</si>
  <si>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</si>
  <si>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</si>
  <si>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</si>
  <si>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</si>
  <si>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</si>
  <si>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</si>
  <si>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</si>
  <si>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</si>
  <si>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</si>
  <si>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</si>
  <si>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</si>
  <si>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</si>
  <si>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</si>
  <si>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</si>
  <si>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</si>
  <si>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</si>
  <si>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</si>
  <si>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</si>
  <si>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</si>
  <si>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</si>
  <si>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</si>
  <si>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</si>
  <si>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</si>
  <si>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</si>
  <si>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</si>
  <si>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</si>
  <si>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</si>
  <si>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</si>
  <si>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</si>
  <si>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</si>
  <si>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</si>
  <si>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</si>
  <si>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</si>
  <si>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</si>
  <si>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</si>
  <si>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</si>
  <si>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</si>
  <si>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</si>
  <si>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</si>
  <si>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</si>
  <si>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</si>
  <si>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</si>
  <si>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</si>
  <si>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</si>
  <si>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</si>
  <si>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</si>
  <si>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</si>
  <si>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</si>
  <si>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</si>
  <si>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</si>
  <si>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</si>
  <si>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</si>
  <si>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</si>
  <si>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</si>
  <si>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</si>
  <si>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</si>
  <si>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</si>
  <si>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</si>
  <si>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</si>
  <si>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</si>
  <si>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</si>
  <si>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</si>
  <si>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</si>
  <si>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</si>
  <si>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</si>
  <si>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</si>
  <si>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</si>
  <si>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</si>
  <si>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</si>
  <si>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</si>
  <si>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</si>
  <si>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</si>
  <si>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</si>
  <si>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</si>
  <si>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</si>
  <si>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</si>
  <si>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</si>
  <si>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</si>
  <si>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</si>
  <si>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</si>
  <si>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</si>
  <si>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</si>
  <si>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</si>
  <si>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</si>
  <si>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</si>
  <si>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</si>
  <si>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</si>
  <si>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</si>
  <si>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</si>
  <si>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</si>
  <si>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</si>
  <si>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</si>
  <si>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</si>
  <si>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</si>
  <si>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</si>
  <si>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</si>
  <si>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</si>
  <si>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</si>
  <si>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</si>
  <si>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</si>
  <si>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</si>
  <si>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</si>
  <si>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</si>
  <si>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</si>
  <si>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</si>
  <si>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</si>
  <si>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</si>
  <si>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</si>
  <si>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</si>
  <si>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</si>
  <si>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</si>
  <si>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</si>
  <si>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</si>
  <si>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</si>
  <si>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</si>
  <si>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</si>
  <si>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</si>
  <si>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</si>
  <si>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</si>
  <si>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</si>
  <si>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</si>
  <si>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</si>
  <si>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</si>
  <si>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</si>
  <si>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</si>
  <si>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</si>
  <si>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</si>
  <si>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</si>
  <si>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</si>
  <si>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</si>
  <si>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</si>
  <si>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</si>
  <si>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</si>
  <si>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</si>
  <si>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</si>
  <si>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</si>
  <si>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</si>
  <si>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</si>
  <si>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</si>
  <si>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</si>
  <si>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</si>
  <si>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</si>
  <si>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</si>
  <si>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</si>
  <si>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</si>
  <si>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</si>
  <si>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</si>
  <si>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</si>
  <si>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</si>
  <si>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</si>
  <si>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</si>
  <si>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</si>
  <si>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</si>
  <si>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</si>
  <si>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</si>
  <si>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</si>
  <si>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</si>
  <si>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</si>
  <si>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</si>
  <si>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</si>
  <si>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</si>
  <si>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</si>
  <si>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</si>
  <si>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</si>
  <si>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</si>
  <si>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</si>
  <si>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</si>
  <si>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</si>
  <si>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</si>
  <si>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</si>
  <si>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</si>
  <si>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</si>
  <si>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</si>
  <si>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</si>
  <si>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</si>
  <si>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</si>
  <si>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</si>
  <si>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</si>
  <si>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</si>
  <si>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</si>
  <si>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</si>
  <si>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</si>
  <si>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</si>
  <si>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</si>
  <si>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</si>
  <si>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</si>
  <si>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</si>
  <si>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</si>
  <si>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</si>
  <si>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</si>
  <si>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</si>
  <si>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</si>
  <si>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</si>
  <si>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</si>
  <si>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</si>
  <si>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</si>
  <si>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</si>
  <si>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</si>
  <si>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</si>
  <si>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</si>
  <si>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</si>
  <si>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</si>
  <si>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</si>
  <si>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</si>
  <si>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</si>
  <si>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</si>
  <si>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</si>
  <si>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</si>
  <si>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</si>
  <si>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</si>
  <si>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</si>
  <si>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</si>
  <si>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</si>
  <si>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</si>
  <si>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</si>
  <si>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</si>
  <si>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</si>
  <si>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</si>
  <si>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</si>
  <si>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</si>
  <si>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</si>
  <si>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</si>
  <si>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</si>
  <si>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</si>
  <si>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</si>
  <si>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</si>
  <si>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</si>
  <si>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</si>
  <si>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</si>
  <si>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</si>
  <si>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</si>
  <si>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</si>
  <si>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</si>
  <si>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</si>
  <si>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</si>
  <si>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</si>
  <si>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</si>
  <si>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</si>
  <si>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</si>
  <si>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</si>
  <si>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</si>
  <si>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</si>
  <si>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</si>
  <si>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</si>
  <si>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</si>
  <si>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</si>
  <si>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</si>
  <si>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</si>
  <si>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</si>
  <si>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</si>
  <si>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</si>
  <si>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</si>
  <si>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</si>
  <si>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</si>
  <si>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</si>
  <si>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</si>
  <si>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</si>
  <si>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</si>
  <si>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</si>
  <si>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</si>
  <si>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</si>
  <si>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</si>
  <si>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</si>
  <si>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</si>
  <si>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</si>
  <si>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</si>
  <si>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</si>
  <si>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</si>
  <si>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</si>
  <si>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</si>
  <si>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</si>
  <si>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</si>
  <si>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</si>
  <si>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</si>
  <si>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</si>
  <si>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</si>
  <si>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</si>
  <si>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</si>
  <si>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</si>
  <si>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</si>
  <si>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</si>
  <si>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</si>
  <si>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</si>
  <si>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</si>
  <si>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</si>
  <si>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</si>
  <si>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</si>
  <si>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</si>
  <si>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</si>
  <si>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</si>
  <si>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</si>
  <si>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</si>
  <si>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</si>
  <si>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</si>
  <si>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</si>
  <si>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</si>
  <si>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</si>
  <si>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</si>
  <si>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</si>
  <si>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</si>
  <si>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</si>
  <si>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</si>
  <si>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</si>
  <si>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</si>
  <si>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</si>
  <si>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</si>
  <si>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</si>
  <si>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</si>
  <si>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</si>
  <si>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</si>
  <si>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</si>
  <si>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</si>
  <si>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</si>
  <si>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</si>
  <si>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</si>
  <si>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</si>
  <si>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</si>
  <si>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</si>
  <si>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</si>
  <si>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</si>
  <si>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</si>
  <si>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</si>
  <si>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</si>
  <si>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</si>
  <si>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</si>
  <si>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</si>
  <si>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</si>
  <si>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</si>
  <si>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</si>
  <si>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</si>
  <si>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</si>
  <si>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</si>
  <si>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</si>
  <si>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</si>
  <si>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</si>
  <si>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</si>
  <si>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</si>
  <si>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</si>
  <si>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</si>
  <si>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</si>
  <si>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</si>
  <si>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</si>
  <si>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</si>
  <si>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</si>
  <si>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</si>
  <si>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</si>
  <si>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</si>
  <si>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</si>
  <si>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</si>
  <si>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</si>
  <si>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</si>
  <si>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</si>
  <si>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</si>
  <si>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</si>
  <si>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</si>
  <si>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</si>
  <si>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</si>
  <si>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</si>
  <si>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</si>
  <si>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</si>
  <si>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</si>
  <si>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</si>
  <si>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</si>
  <si>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</si>
  <si>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</si>
  <si>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</si>
  <si>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</si>
  <si>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</si>
  <si>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</si>
  <si>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</si>
  <si>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</si>
  <si>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</si>
  <si>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</si>
  <si>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</si>
  <si>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</si>
  <si>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</si>
  <si>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</si>
  <si>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</si>
  <si>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</si>
  <si>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</si>
  <si>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</si>
  <si>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</si>
  <si>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</si>
  <si>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</si>
  <si>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</si>
  <si>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</si>
  <si>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</si>
  <si>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</si>
  <si>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</si>
  <si>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</si>
  <si>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</si>
  <si>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</si>
  <si>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</si>
  <si>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</si>
  <si>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</si>
  <si>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</si>
  <si>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</si>
  <si>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</si>
  <si>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</si>
  <si>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</si>
  <si>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</si>
  <si>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</si>
  <si>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</si>
  <si>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</si>
  <si>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</si>
  <si>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</si>
  <si>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</si>
  <si>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</si>
  <si>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</si>
  <si>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</si>
  <si>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</si>
  <si>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</si>
  <si>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</si>
  <si>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</si>
  <si>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</si>
  <si>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</si>
  <si>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</si>
  <si>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</si>
  <si>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</si>
  <si>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</si>
  <si>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</si>
  <si>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</si>
  <si>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</si>
  <si>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</si>
  <si>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</si>
  <si>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</si>
  <si>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</si>
  <si>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</si>
  <si>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</si>
  <si>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</si>
  <si>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</si>
  <si>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</si>
  <si>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</si>
  <si>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</si>
  <si>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</si>
  <si>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</si>
  <si>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</si>
  <si>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</si>
  <si>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</si>
  <si>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</si>
  <si>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</si>
  <si>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</si>
  <si>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</si>
  <si>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</si>
  <si>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</si>
  <si>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</si>
  <si>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</si>
  <si>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</si>
  <si>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</si>
  <si>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</si>
  <si>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</si>
  <si>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</si>
  <si>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</si>
  <si>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</si>
  <si>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</si>
  <si>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</si>
  <si>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</si>
  <si>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</si>
  <si>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</si>
  <si>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</si>
  <si>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</si>
  <si>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</si>
  <si>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</si>
  <si>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</si>
  <si>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</si>
  <si>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</si>
  <si>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</si>
  <si>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</si>
  <si>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</si>
  <si>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</si>
  <si>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</si>
  <si>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</si>
  <si>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</si>
  <si>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</si>
  <si>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</si>
  <si>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</si>
  <si>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</si>
  <si>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</si>
  <si>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</si>
  <si>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</si>
  <si>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</si>
  <si>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</si>
  <si>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</si>
  <si>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</si>
  <si>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</si>
  <si>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</si>
  <si>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</si>
  <si>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</si>
  <si>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</si>
  <si>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</si>
  <si>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</si>
  <si>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</si>
  <si>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</si>
  <si>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</si>
  <si>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</si>
  <si>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</si>
  <si>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</si>
  <si>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</si>
  <si>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</si>
  <si>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</si>
  <si>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</si>
  <si>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</si>
  <si>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</si>
  <si>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</si>
  <si>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</si>
  <si>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</si>
  <si>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</si>
  <si>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</si>
  <si>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</si>
  <si>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</si>
  <si>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</si>
  <si>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</si>
  <si>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</si>
  <si>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</si>
  <si>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</si>
  <si>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</si>
  <si>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</si>
  <si>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</si>
  <si>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</si>
  <si>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</si>
  <si>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</si>
  <si>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</si>
  <si>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</si>
  <si>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</si>
  <si>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</si>
  <si>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</si>
  <si>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</si>
  <si>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</si>
  <si>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</si>
  <si>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</si>
  <si>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</si>
  <si>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</si>
  <si>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</si>
  <si>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</si>
  <si>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</si>
  <si>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</si>
  <si>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</si>
  <si>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</si>
  <si>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</si>
  <si>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</si>
  <si>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</si>
  <si>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</si>
  <si>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</si>
  <si>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</si>
  <si>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</si>
  <si>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</si>
  <si>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</si>
  <si>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</si>
  <si>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</si>
  <si>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</si>
  <si>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</si>
  <si>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</si>
  <si>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</si>
  <si>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</si>
  <si>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</si>
  <si>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</si>
  <si>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</si>
  <si>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</si>
  <si>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</si>
  <si>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</si>
  <si>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</si>
  <si>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</si>
  <si>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</si>
  <si>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</si>
  <si>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</si>
  <si>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</si>
  <si>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</si>
  <si>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</si>
  <si>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</si>
  <si>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</si>
  <si>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</si>
  <si>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</si>
  <si>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</si>
  <si>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</si>
  <si>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</si>
  <si>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</si>
  <si>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</si>
  <si>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</si>
  <si>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</si>
  <si>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</si>
  <si>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</si>
  <si>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</si>
  <si>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</si>
  <si>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</si>
  <si>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</si>
  <si>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</si>
  <si>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</si>
  <si>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</si>
  <si>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</si>
  <si>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</si>
  <si>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</si>
  <si>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</si>
  <si>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</si>
  <si>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</si>
  <si>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</si>
  <si>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</si>
  <si>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</si>
  <si>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</si>
  <si>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</si>
  <si>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</si>
  <si>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</si>
  <si>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</si>
  <si>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</si>
  <si>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</si>
  <si>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</si>
  <si>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</si>
  <si>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</si>
  <si>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</si>
  <si>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</si>
  <si>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</si>
  <si>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</si>
  <si>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</si>
  <si>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</si>
  <si>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</si>
  <si>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</si>
  <si>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</si>
  <si>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</si>
  <si>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</si>
  <si>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</si>
  <si>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</si>
  <si>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</si>
  <si>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</si>
  <si>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</si>
  <si>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</si>
  <si>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</si>
  <si>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</si>
  <si>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</si>
  <si>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</si>
  <si>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</si>
  <si>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</si>
  <si>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</si>
  <si>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</si>
  <si>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</si>
  <si>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</si>
  <si>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</si>
  <si>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</si>
  <si>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</si>
  <si>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</si>
  <si>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</si>
  <si>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</si>
  <si>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</si>
  <si>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</si>
  <si>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</si>
  <si>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</si>
  <si>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</si>
  <si>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</si>
  <si>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</si>
  <si>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</si>
  <si>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</si>
  <si>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</si>
  <si>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</si>
  <si>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</si>
  <si>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</si>
  <si>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</si>
  <si>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</si>
  <si>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</si>
  <si>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</si>
  <si>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</si>
  <si>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</si>
  <si>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</si>
  <si>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</si>
  <si>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</si>
  <si>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</si>
  <si>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</si>
  <si>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</si>
  <si>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</si>
  <si>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</si>
  <si>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</si>
  <si>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</si>
  <si>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</si>
  <si>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</si>
  <si>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</si>
  <si>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</si>
  <si>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</si>
  <si>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</si>
  <si>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</si>
  <si>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</si>
  <si>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</si>
  <si>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</si>
  <si>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</si>
  <si>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</si>
  <si>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</si>
  <si>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</si>
  <si>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</si>
  <si>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</si>
  <si>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</si>
  <si>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</si>
  <si>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</si>
  <si>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</si>
  <si>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</si>
  <si>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</si>
  <si>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</si>
  <si>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</si>
  <si>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</si>
  <si>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</si>
  <si>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</si>
  <si>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</si>
  <si>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</si>
  <si>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</si>
  <si>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</si>
  <si>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</si>
  <si>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</si>
  <si>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</si>
  <si>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</si>
  <si>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</si>
  <si>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</si>
  <si>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</si>
  <si>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</si>
  <si>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</si>
  <si>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</si>
  <si>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</si>
  <si>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</si>
  <si>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</si>
  <si>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</si>
  <si>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</si>
  <si>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</si>
  <si>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</si>
  <si>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</si>
  <si>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</si>
  <si>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</si>
  <si>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</si>
  <si>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</si>
  <si>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</si>
  <si>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</si>
  <si>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</si>
  <si>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</si>
  <si>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</si>
  <si>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</si>
  <si>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</si>
  <si>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</si>
  <si>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</si>
  <si>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</si>
  <si>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</si>
  <si>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</si>
  <si>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</si>
  <si>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</si>
  <si>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</si>
  <si>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</si>
  <si>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</si>
  <si>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</si>
  <si>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</si>
  <si>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</si>
  <si>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</si>
  <si>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</si>
  <si>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</si>
  <si>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</si>
  <si>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</si>
  <si>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</si>
  <si>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</si>
  <si>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</si>
  <si>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</si>
  <si>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</si>
  <si>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</si>
  <si>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</si>
  <si>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</si>
  <si>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</si>
  <si>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</si>
  <si>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</si>
  <si>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</si>
  <si>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</si>
  <si>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</si>
  <si>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</si>
  <si>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</si>
  <si>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</si>
  <si>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</si>
  <si>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</si>
  <si>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</si>
  <si>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</si>
  <si>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</si>
  <si>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</si>
  <si>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</si>
  <si>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</si>
  <si>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</si>
  <si>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</si>
  <si>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</si>
  <si>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</si>
  <si>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</si>
  <si>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</si>
  <si>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</si>
  <si>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</si>
  <si>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</si>
  <si>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</si>
  <si>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</si>
  <si>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</si>
  <si>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</si>
  <si>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</si>
  <si>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</si>
  <si>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</si>
  <si>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</si>
  <si>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</si>
  <si>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</si>
  <si>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</si>
  <si>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</si>
  <si>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</si>
  <si>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</si>
  <si>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</si>
  <si>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</si>
  <si>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</si>
  <si>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</si>
  <si>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</si>
  <si>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</si>
  <si>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</si>
  <si>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</si>
  <si>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</si>
  <si>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</si>
  <si>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</si>
  <si>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</si>
  <si>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</si>
  <si>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</si>
  <si>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</si>
  <si>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</si>
  <si>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</si>
  <si>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</si>
  <si>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</si>
  <si>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</si>
  <si>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</si>
  <si>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</si>
  <si>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</si>
  <si>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</si>
  <si>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</si>
  <si>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</si>
  <si>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</si>
  <si>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</si>
  <si>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</si>
  <si>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</si>
  <si>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</si>
  <si>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</si>
  <si>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</si>
  <si>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</si>
  <si>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</si>
  <si>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</si>
  <si>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</si>
  <si>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</si>
  <si>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</si>
  <si>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</si>
  <si>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</si>
  <si>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</si>
  <si>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</si>
  <si>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</si>
  <si>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</si>
  <si>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</si>
  <si>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</si>
  <si>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</si>
  <si>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</si>
  <si>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</si>
  <si>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</si>
  <si>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</si>
  <si>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</si>
  <si>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</si>
  <si>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</si>
  <si>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</si>
  <si>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</si>
  <si>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</si>
  <si>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</si>
  <si>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</si>
  <si>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</si>
  <si>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</si>
  <si>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</si>
  <si>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</si>
  <si>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</si>
  <si>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</si>
  <si>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</si>
  <si>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</si>
  <si>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</si>
  <si>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</si>
  <si>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</si>
  <si>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</si>
  <si>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</si>
  <si>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</si>
  <si>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</si>
  <si>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</si>
  <si>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</si>
  <si>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</si>
  <si>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</si>
  <si>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</si>
  <si>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</si>
  <si>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</si>
  <si>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</si>
  <si>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</si>
  <si>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</si>
  <si>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</si>
  <si>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</si>
  <si>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</si>
  <si>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</si>
  <si>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</si>
  <si>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</si>
  <si>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</si>
  <si>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</si>
  <si>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</si>
  <si>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</si>
  <si>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</si>
  <si>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</si>
  <si>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</si>
  <si>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</si>
  <si>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</si>
  <si>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</si>
  <si>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</si>
  <si>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</si>
  <si>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</si>
  <si>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</si>
  <si>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</si>
  <si>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</si>
  <si>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</si>
  <si>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</si>
  <si>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</si>
  <si>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</si>
  <si>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</si>
  <si>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</si>
  <si>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</si>
  <si>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</si>
  <si>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</si>
  <si>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</si>
  <si>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</si>
  <si>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</si>
  <si>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</si>
  <si>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</si>
  <si>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</si>
  <si>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</si>
  <si>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</si>
  <si>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</si>
  <si>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</si>
  <si>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</si>
  <si>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</si>
  <si>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</si>
  <si>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</si>
  <si>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</si>
  <si>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</si>
  <si>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</si>
  <si>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</si>
  <si>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</si>
  <si>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</si>
  <si>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</si>
  <si>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</si>
  <si>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</si>
  <si>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</si>
  <si>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</si>
  <si>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</si>
  <si>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</si>
  <si>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</si>
  <si>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</si>
  <si>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</si>
  <si>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</si>
  <si>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</si>
  <si>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</si>
  <si>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</si>
  <si>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</si>
  <si>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</si>
  <si>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</si>
  <si>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</si>
  <si>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</si>
  <si>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</si>
  <si>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</si>
  <si>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</si>
  <si>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</si>
  <si>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</si>
  <si>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</si>
  <si>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</si>
  <si>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</si>
  <si>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</si>
  <si>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</si>
  <si>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</si>
  <si>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</si>
  <si>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</si>
  <si>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</si>
  <si>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</si>
  <si>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</si>
  <si>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</si>
  <si>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</si>
  <si>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</si>
  <si>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</si>
  <si>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</si>
  <si>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</si>
  <si>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</si>
  <si>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</si>
  <si>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</si>
  <si>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</si>
  <si>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</si>
  <si>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</si>
  <si>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</si>
  <si>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</si>
  <si>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</si>
  <si>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</si>
  <si>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</si>
  <si>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</si>
  <si>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</si>
  <si>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</si>
  <si>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</si>
  <si>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</si>
  <si>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</si>
  <si>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</si>
  <si>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</si>
  <si>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</si>
  <si>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</si>
  <si>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</si>
  <si>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</si>
  <si>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</si>
  <si>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</si>
  <si>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</si>
  <si>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</si>
  <si>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</si>
  <si>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</si>
  <si>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</si>
  <si>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</si>
  <si>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</si>
  <si>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</si>
  <si>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</si>
  <si>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</si>
  <si>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</si>
  <si>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</si>
  <si>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</si>
  <si>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</si>
  <si>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</si>
  <si>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</si>
  <si>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</si>
  <si>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</si>
  <si>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</si>
  <si>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</si>
  <si>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</si>
  <si>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</si>
  <si>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</si>
  <si>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</si>
  <si>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</si>
  <si>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</si>
  <si>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</si>
  <si>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</si>
  <si>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</si>
  <si>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</si>
  <si>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</si>
  <si>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</si>
  <si>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</si>
  <si>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</si>
  <si>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</si>
  <si>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</si>
  <si>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</si>
  <si>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</si>
  <si>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</si>
  <si>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</si>
  <si>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</si>
  <si>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</si>
  <si>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</si>
  <si>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</si>
  <si>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</si>
  <si>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</si>
  <si>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</si>
  <si>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</si>
  <si>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</si>
  <si>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</si>
  <si>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</si>
  <si>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</si>
  <si>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</si>
  <si>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</si>
  <si>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</si>
  <si>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</si>
  <si>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</si>
  <si>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</si>
  <si>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</si>
  <si>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</si>
  <si>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</si>
  <si>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</si>
  <si>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</si>
  <si>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</si>
  <si>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</si>
  <si>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</si>
  <si>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</si>
  <si>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</si>
  <si>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</si>
  <si>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</si>
  <si>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</si>
  <si>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</si>
  <si>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</si>
  <si>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</si>
  <si>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</si>
  <si>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</si>
  <si>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</si>
  <si>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</si>
  <si>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</si>
  <si>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</si>
  <si>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</si>
  <si>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</si>
  <si>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</si>
  <si>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</si>
  <si>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</si>
  <si>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</si>
  <si>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</si>
  <si>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</si>
  <si>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</si>
  <si>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</si>
  <si>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</si>
  <si>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</si>
  <si>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</si>
  <si>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</si>
  <si>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</si>
  <si>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</si>
  <si>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</si>
  <si>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</si>
  <si>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</si>
  <si>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</si>
  <si>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</si>
  <si>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</si>
  <si>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</si>
  <si>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</si>
  <si>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</si>
  <si>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</si>
  <si>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</si>
  <si>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</si>
  <si>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</si>
  <si>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</si>
  <si>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</si>
  <si>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</si>
  <si>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</si>
  <si>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</si>
  <si>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</si>
  <si>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</si>
  <si>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</si>
  <si>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</si>
  <si>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</si>
  <si>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</si>
  <si>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</si>
  <si>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</si>
  <si>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</si>
  <si>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</si>
  <si>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</si>
  <si>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</si>
  <si>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</si>
  <si>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</si>
  <si>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</si>
  <si>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</si>
  <si>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</si>
  <si>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</si>
  <si>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</si>
  <si>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</si>
  <si>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</si>
  <si>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</si>
  <si>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</si>
  <si>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</si>
  <si>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</si>
  <si>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</si>
  <si>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</si>
  <si>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</si>
  <si>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</si>
  <si>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</si>
  <si>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</si>
  <si>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</si>
  <si>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</si>
  <si>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</si>
  <si>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</si>
  <si>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</si>
  <si>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</si>
  <si>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</si>
  <si>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</si>
  <si>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</si>
  <si>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</si>
  <si>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</si>
  <si>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</si>
  <si>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</si>
  <si>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</si>
  <si>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</si>
  <si>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</si>
  <si>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</si>
  <si>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</si>
  <si>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</si>
  <si>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</si>
  <si>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</si>
  <si>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</si>
  <si>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</si>
  <si>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</si>
  <si>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</si>
  <si>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</si>
  <si>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</si>
  <si>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</si>
  <si>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</si>
  <si>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</si>
  <si>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</si>
  <si>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</si>
  <si>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</si>
  <si>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</si>
  <si>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</si>
  <si>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</si>
  <si>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</si>
  <si>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</si>
  <si>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</si>
  <si>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</si>
  <si>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</si>
  <si>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</si>
  <si>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</si>
  <si>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</si>
  <si>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</si>
  <si>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</si>
  <si>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</si>
  <si>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</si>
  <si>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</si>
  <si>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</si>
  <si>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</si>
  <si>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</si>
  <si>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</si>
  <si>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</si>
  <si>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</si>
  <si>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</si>
  <si>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</si>
  <si>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</si>
  <si>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</si>
  <si>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</si>
  <si>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</si>
  <si>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</si>
  <si>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</si>
  <si>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</si>
  <si>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</si>
  <si>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</si>
  <si>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</si>
  <si>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</si>
  <si>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</si>
  <si>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</si>
  <si>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</si>
  <si>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</si>
  <si>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</si>
  <si>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</si>
  <si>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</si>
  <si>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</si>
  <si>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</si>
  <si>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</si>
  <si>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</si>
  <si>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</si>
  <si>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</si>
  <si>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</si>
  <si>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</si>
  <si>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</si>
  <si>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</si>
  <si>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</si>
  <si>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</si>
  <si>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</si>
  <si>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</si>
  <si>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</si>
  <si>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</si>
  <si>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</si>
  <si>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</si>
  <si>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</si>
  <si>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</si>
  <si>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</si>
  <si>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</si>
  <si>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</si>
  <si>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</si>
  <si>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</si>
  <si>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</si>
  <si>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</si>
  <si>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</si>
  <si>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</si>
  <si>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</si>
  <si>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</si>
  <si>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</si>
  <si>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</si>
  <si>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</si>
  <si>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</si>
  <si>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</si>
  <si>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</si>
  <si>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</si>
  <si>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</si>
  <si>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</si>
  <si>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</si>
  <si>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</si>
  <si>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</si>
  <si>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</si>
  <si>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</si>
  <si>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</si>
  <si>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</si>
  <si>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</si>
  <si>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</si>
  <si>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</si>
  <si>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</si>
  <si>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</si>
  <si>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</si>
  <si>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</si>
  <si>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</si>
  <si>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</si>
  <si>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</si>
  <si>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</si>
  <si>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</si>
  <si>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</si>
  <si>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</si>
  <si>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</si>
  <si>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</si>
  <si>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</si>
  <si>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</si>
  <si>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</si>
  <si>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</si>
  <si>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</si>
  <si>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</si>
  <si>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</si>
  <si>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</si>
  <si>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</si>
  <si>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</si>
  <si>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</si>
  <si>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</si>
  <si>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</si>
  <si>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</si>
  <si>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</si>
  <si>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</si>
  <si>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</si>
  <si>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</si>
  <si>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</si>
  <si>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</si>
  <si>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</si>
  <si>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</si>
  <si>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</si>
  <si>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</si>
  <si>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</si>
  <si>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</si>
  <si>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</si>
  <si>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</si>
  <si>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</si>
  <si>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</si>
  <si>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</si>
  <si>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</si>
  <si>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</si>
  <si>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</si>
  <si>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</si>
  <si>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</si>
  <si>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</si>
  <si>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</si>
  <si>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</si>
  <si>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</si>
  <si>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</si>
  <si>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</si>
  <si>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</si>
  <si>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</si>
  <si>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</si>
  <si>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</si>
  <si>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</si>
  <si>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</si>
  <si>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</si>
  <si>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</si>
  <si>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</si>
  <si>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</si>
  <si>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</si>
  <si>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</si>
  <si>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</si>
  <si>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</si>
  <si>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</si>
  <si>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</si>
  <si>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</si>
  <si>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</si>
  <si>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</si>
  <si>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</si>
  <si>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</si>
  <si>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</si>
  <si>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</si>
  <si>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</si>
  <si>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</si>
  <si>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</si>
  <si>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</si>
  <si>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</si>
  <si>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</si>
  <si>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</si>
  <si>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</si>
  <si>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</si>
  <si>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</si>
  <si>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</si>
  <si>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</si>
  <si>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</si>
  <si>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</si>
  <si>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</si>
  <si>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</si>
  <si>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</si>
  <si>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</si>
  <si>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</si>
  <si>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</si>
  <si>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</si>
  <si>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</si>
  <si>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</si>
  <si>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</si>
  <si>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</si>
  <si>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</si>
  <si>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</si>
  <si>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</si>
  <si>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</si>
  <si>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</si>
  <si>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</si>
  <si>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</si>
  <si>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</si>
  <si>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</si>
  <si>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</si>
  <si>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</si>
  <si>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</si>
  <si>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</si>
  <si>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</si>
  <si>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</si>
  <si>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</si>
  <si>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</si>
  <si>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</si>
  <si>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</si>
  <si>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</si>
  <si>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</si>
  <si>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</si>
  <si>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</si>
  <si>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</si>
  <si>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</si>
  <si>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</si>
  <si>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</si>
  <si>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</si>
  <si>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</si>
  <si>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</si>
  <si>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</si>
  <si>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</si>
  <si>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</si>
  <si>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</si>
  <si>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</si>
  <si>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</si>
  <si>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</si>
  <si>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</si>
  <si>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</si>
  <si>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</si>
  <si>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</si>
  <si>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</si>
  <si>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</si>
  <si>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</si>
  <si>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</si>
  <si>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</si>
  <si>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</si>
  <si>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</si>
  <si>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</si>
  <si>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</si>
  <si>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</si>
  <si>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</si>
  <si>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</si>
  <si>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</si>
  <si>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</si>
  <si>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</si>
  <si>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</si>
  <si>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</si>
  <si>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</si>
  <si>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</si>
  <si>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</si>
  <si>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</si>
  <si>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</si>
  <si>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</si>
  <si>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</si>
  <si>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</si>
  <si>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</si>
  <si>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</si>
  <si>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</si>
  <si>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</si>
  <si>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</si>
  <si>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</si>
  <si>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</si>
  <si>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</si>
  <si>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</si>
  <si>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</si>
  <si>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</si>
  <si>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</si>
  <si>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</si>
  <si>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</si>
  <si>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</si>
  <si>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</si>
  <si>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</si>
  <si>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</si>
  <si>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</si>
  <si>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</si>
  <si>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</si>
  <si>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</si>
  <si>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</si>
  <si>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</si>
  <si>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</si>
  <si>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</si>
  <si>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</si>
  <si>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</si>
  <si>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</si>
  <si>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</si>
  <si>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</si>
  <si>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</si>
  <si>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</si>
  <si>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</si>
  <si>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</si>
  <si>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</si>
  <si>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</si>
  <si>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</si>
  <si>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</si>
  <si>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</si>
  <si>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</si>
  <si>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</si>
  <si>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</si>
  <si>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</si>
  <si>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</si>
  <si>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</si>
  <si>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</si>
  <si>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</si>
  <si>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</si>
  <si>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</si>
  <si>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</si>
  <si>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</si>
  <si>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</si>
  <si>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</si>
  <si>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</si>
  <si>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</si>
  <si>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</si>
  <si>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</si>
  <si>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</si>
  <si>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</si>
  <si>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</si>
  <si>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</si>
  <si>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</si>
  <si>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</si>
  <si>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</si>
  <si>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</si>
  <si>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</si>
  <si>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</si>
  <si>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</si>
  <si>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</si>
  <si>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</si>
  <si>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</si>
  <si>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</si>
  <si>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</si>
  <si>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</si>
  <si>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</si>
  <si>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</si>
  <si>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</si>
  <si>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</si>
  <si>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</si>
  <si>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</si>
  <si>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</si>
  <si>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</si>
  <si>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</si>
  <si>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</si>
  <si>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</si>
  <si>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</si>
  <si>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</si>
  <si>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</si>
  <si>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</si>
  <si>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</si>
  <si>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</si>
  <si>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</si>
  <si>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</si>
  <si>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</si>
  <si>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</si>
  <si>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</si>
  <si>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</si>
  <si>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</si>
  <si>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</si>
  <si>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</si>
  <si>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</si>
  <si>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</si>
  <si>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</si>
  <si>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</si>
  <si>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</si>
  <si>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</si>
  <si>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</si>
  <si>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</si>
  <si>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</si>
  <si>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</si>
  <si>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</si>
  <si>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</si>
  <si>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</si>
  <si>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</si>
  <si>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</si>
  <si>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</si>
  <si>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</si>
  <si>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</si>
  <si>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</si>
  <si>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</si>
  <si>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</si>
  <si>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</si>
  <si>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</si>
  <si>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</si>
  <si>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</si>
  <si>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</si>
  <si>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</si>
  <si>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</si>
  <si>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</si>
  <si>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</si>
  <si>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</si>
  <si>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</si>
  <si>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</si>
  <si>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</si>
  <si>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</si>
  <si>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</si>
  <si>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</si>
  <si>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</si>
  <si>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</si>
  <si>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</si>
  <si>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</si>
  <si>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</si>
  <si>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</si>
  <si>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</si>
  <si>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</si>
  <si>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</si>
  <si>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</si>
  <si>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</si>
  <si>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</si>
  <si>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</si>
  <si>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</si>
  <si>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</si>
  <si>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</si>
  <si>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</si>
  <si>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</si>
  <si>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</si>
  <si>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</si>
  <si>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</si>
  <si>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</si>
  <si>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</si>
  <si>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</si>
  <si>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</si>
  <si>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</si>
  <si>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</si>
  <si>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</si>
  <si>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</si>
  <si>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</si>
  <si>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</si>
  <si>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</si>
  <si>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</si>
  <si>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</si>
  <si>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</si>
  <si>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</si>
  <si>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</si>
  <si>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</si>
  <si>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</si>
  <si>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</si>
  <si>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</si>
  <si>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</si>
  <si>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</si>
  <si>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</si>
  <si>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</si>
  <si>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</si>
  <si>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</si>
  <si>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</si>
  <si>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</si>
  <si>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</si>
  <si>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</si>
  <si>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</si>
  <si>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</si>
  <si>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</si>
  <si>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</si>
  <si>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</si>
  <si>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</si>
  <si>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</si>
  <si>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</si>
  <si>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</si>
  <si>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</si>
  <si>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</si>
  <si>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</si>
  <si>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</si>
  <si>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</si>
  <si>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</si>
  <si>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</si>
  <si>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</si>
  <si>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</si>
  <si>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</si>
  <si>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</si>
  <si>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</si>
  <si>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</si>
  <si>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</si>
  <si>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</si>
  <si>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</si>
  <si>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</si>
  <si>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</si>
  <si>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</si>
  <si>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</si>
  <si>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</si>
  <si>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</si>
  <si>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</si>
  <si>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</si>
  <si>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</si>
  <si>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</si>
  <si>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</si>
  <si>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</si>
  <si>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</si>
  <si>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</si>
  <si>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</si>
  <si>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</si>
  <si>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</si>
  <si>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</si>
  <si>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</si>
  <si>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</si>
  <si>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</si>
  <si>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</si>
  <si>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</si>
  <si>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</si>
  <si>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</si>
  <si>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</si>
  <si>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</si>
  <si>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</si>
  <si>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</si>
  <si>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</si>
  <si>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</si>
  <si>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</si>
  <si>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</si>
  <si>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</si>
  <si>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</si>
  <si>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</si>
  <si>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</si>
  <si>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</si>
  <si>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</si>
  <si>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</si>
  <si>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</si>
  <si>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</si>
  <si>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</si>
  <si>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</si>
  <si>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</si>
  <si>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</si>
  <si>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</si>
  <si>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</si>
  <si>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</si>
  <si>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</si>
  <si>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</si>
  <si>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</si>
  <si>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</si>
  <si>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</si>
  <si>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</si>
  <si>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</si>
  <si>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</si>
  <si>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</si>
  <si>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</si>
  <si>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</si>
  <si>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</si>
  <si>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</si>
  <si>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</si>
  <si>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</si>
  <si>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</si>
  <si>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</si>
  <si>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</si>
  <si>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</si>
  <si>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</si>
  <si>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</si>
  <si>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</si>
  <si>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</si>
  <si>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</si>
  <si>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</si>
  <si>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</si>
  <si>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</si>
  <si>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</si>
  <si>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</si>
  <si>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</si>
  <si>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</si>
  <si>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</si>
  <si>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</si>
  <si>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</si>
  <si>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</si>
  <si>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</si>
  <si>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</si>
  <si>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</si>
  <si>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</si>
  <si>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</si>
  <si>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</si>
  <si>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</si>
  <si>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</si>
  <si>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</si>
  <si>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</si>
  <si>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</si>
  <si>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</si>
  <si>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</si>
  <si>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</si>
  <si>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</si>
  <si>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</si>
  <si>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</si>
  <si>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</si>
  <si>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</si>
  <si>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</si>
  <si>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</si>
  <si>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</si>
  <si>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</si>
  <si>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</si>
  <si>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</si>
  <si>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</si>
  <si>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</si>
  <si>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</si>
  <si>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</si>
  <si>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</si>
  <si>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</si>
  <si>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</si>
  <si>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</si>
  <si>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</si>
  <si>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</si>
  <si>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</si>
  <si>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</si>
  <si>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</si>
  <si>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</si>
  <si>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</si>
  <si>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</si>
  <si>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</si>
  <si>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</si>
  <si>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</si>
  <si>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</si>
  <si>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</si>
  <si>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</si>
  <si>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</si>
  <si>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</si>
  <si>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</si>
  <si>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</si>
  <si>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</si>
  <si>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</si>
  <si>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</si>
  <si>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</si>
  <si>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</si>
  <si>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</si>
  <si>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</si>
  <si>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</si>
  <si>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</si>
  <si>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</si>
  <si>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</si>
  <si>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</si>
  <si>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</si>
  <si>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</si>
  <si>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</si>
  <si>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</si>
  <si>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</si>
  <si>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</si>
  <si>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</si>
  <si>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</si>
  <si>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</si>
  <si>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</si>
  <si>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</si>
  <si>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</si>
  <si>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</si>
  <si>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</si>
  <si>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</si>
  <si>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</si>
  <si>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</si>
  <si>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</si>
  <si>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</si>
  <si>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</si>
  <si>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</si>
  <si>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</si>
  <si>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</si>
  <si>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</si>
  <si>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</si>
  <si>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</si>
  <si>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</si>
  <si>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</si>
  <si>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</si>
  <si>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</si>
  <si>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</si>
  <si>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</si>
  <si>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</si>
  <si>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</si>
  <si>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</si>
  <si>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</si>
  <si>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</si>
  <si>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</si>
  <si>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</si>
  <si>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</si>
  <si>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</si>
  <si>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</si>
  <si>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</si>
  <si>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</si>
  <si>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</si>
  <si>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</si>
  <si>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</si>
  <si>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</si>
  <si>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</si>
  <si>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</si>
  <si>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</si>
  <si>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</si>
  <si>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</si>
  <si>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</si>
  <si>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</si>
  <si>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</si>
  <si>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</si>
  <si>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</si>
  <si>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</si>
  <si>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</si>
  <si>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</si>
  <si>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</si>
  <si>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</si>
  <si>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</si>
  <si>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</si>
  <si>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</si>
  <si>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</si>
  <si>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</si>
  <si>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</si>
  <si>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</si>
  <si>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</si>
  <si>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</si>
  <si>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</si>
  <si>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</si>
  <si>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</si>
  <si>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</si>
  <si>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</si>
  <si>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</si>
  <si>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</si>
  <si>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</si>
  <si>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</si>
  <si>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</si>
  <si>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</si>
  <si>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</si>
  <si>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</si>
  <si>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</si>
  <si>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</si>
  <si>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</si>
  <si>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</si>
  <si>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</si>
  <si>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</si>
  <si>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</si>
  <si>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</si>
  <si>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</si>
  <si>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</si>
  <si>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</si>
  <si>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</si>
  <si>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</si>
  <si>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</si>
  <si>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</si>
  <si>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</si>
  <si>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</si>
  <si>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</si>
  <si>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</si>
  <si>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</si>
  <si>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</si>
  <si>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</si>
  <si>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</si>
  <si>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</si>
  <si>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</si>
  <si>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</si>
  <si>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</si>
  <si>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</si>
  <si>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</si>
  <si>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</si>
  <si>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</si>
  <si>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</si>
  <si>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</si>
  <si>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</si>
  <si>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</si>
  <si>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</si>
  <si>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</si>
  <si>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</si>
  <si>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</si>
  <si>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</si>
  <si>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</si>
  <si>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</si>
  <si>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</si>
  <si>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</si>
  <si>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</si>
  <si>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</si>
  <si>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</si>
  <si>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</si>
  <si>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</si>
  <si>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</si>
  <si>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</si>
  <si>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</si>
  <si>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</si>
  <si>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</si>
  <si>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</si>
  <si>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</si>
  <si>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</si>
  <si>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</si>
  <si>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</si>
  <si>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</si>
  <si>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</si>
  <si>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</si>
  <si>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</si>
  <si>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</si>
  <si>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</si>
  <si>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</si>
  <si>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</si>
  <si>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</si>
  <si>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</si>
  <si>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</si>
  <si>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</si>
  <si>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</si>
  <si>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</si>
  <si>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</si>
  <si>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</si>
  <si>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</si>
  <si>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</si>
  <si>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</si>
  <si>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</si>
  <si>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</si>
  <si>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</si>
  <si>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</si>
  <si>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</si>
  <si>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</si>
  <si>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</si>
  <si>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</si>
  <si>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</si>
  <si>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</si>
  <si>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</si>
  <si>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</si>
  <si>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</si>
  <si>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</si>
  <si>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</si>
  <si>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</si>
  <si>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</si>
  <si>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</si>
  <si>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</si>
  <si>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</si>
  <si>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</si>
  <si>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</si>
  <si>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</si>
  <si>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</si>
  <si>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</si>
  <si>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</si>
  <si>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</si>
  <si>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</si>
  <si>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</si>
  <si>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</si>
  <si>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</si>
  <si>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</si>
  <si>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</si>
  <si>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</si>
  <si>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</si>
  <si>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</si>
  <si>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</si>
  <si>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</si>
  <si>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</si>
  <si>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</si>
  <si>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</si>
  <si>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</si>
  <si>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</si>
  <si>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</si>
  <si>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</si>
  <si>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</si>
  <si>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</si>
  <si>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</si>
  <si>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</si>
  <si>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</si>
  <si>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</si>
  <si>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</si>
  <si>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</si>
  <si>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</si>
  <si>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</si>
  <si>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</si>
  <si>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</si>
  <si>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</si>
  <si>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</si>
  <si>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</si>
  <si>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</si>
  <si>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</si>
  <si>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</si>
  <si>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</si>
  <si>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</si>
  <si>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</si>
  <si>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</si>
  <si>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</si>
  <si>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</si>
  <si>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</si>
  <si>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</si>
  <si>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</si>
  <si>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</si>
  <si>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</si>
  <si>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</si>
  <si>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</si>
  <si>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</si>
  <si>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</si>
  <si>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</si>
  <si>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</si>
  <si>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</si>
  <si>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</si>
  <si>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</si>
  <si>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</si>
  <si>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</si>
  <si>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</si>
  <si>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</si>
  <si>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</si>
  <si>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</si>
  <si>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</si>
  <si>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</si>
  <si>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</si>
  <si>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</si>
  <si>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</si>
  <si>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</si>
  <si>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</si>
  <si>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</si>
  <si>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</si>
  <si>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</si>
  <si>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</si>
  <si>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</si>
  <si>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</si>
  <si>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</si>
  <si>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</si>
  <si>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</si>
  <si>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</si>
  <si>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</si>
  <si>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</si>
  <si>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</si>
  <si>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</si>
  <si>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</si>
  <si>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</si>
  <si>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</si>
  <si>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</si>
  <si>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</si>
  <si>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</si>
  <si>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</si>
  <si>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</si>
  <si>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</si>
  <si>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</si>
  <si>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</si>
  <si>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</si>
  <si>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</si>
  <si>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</si>
  <si>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</si>
  <si>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</si>
  <si>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</si>
  <si>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</si>
  <si>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</si>
  <si>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</si>
  <si>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</si>
  <si>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</si>
  <si>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</si>
  <si>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</si>
  <si>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</si>
  <si>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</si>
  <si>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</si>
  <si>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</si>
  <si>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</si>
  <si>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</si>
  <si>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</si>
  <si>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</si>
  <si>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</si>
  <si>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</si>
  <si>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</si>
  <si>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</si>
  <si>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</si>
  <si>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</si>
  <si>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</si>
  <si>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</si>
  <si>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</si>
  <si>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</si>
  <si>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</si>
  <si>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</si>
  <si>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</si>
  <si>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</si>
  <si>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</si>
  <si>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</si>
  <si>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</si>
  <si>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</si>
  <si>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</si>
  <si>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</si>
  <si>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</si>
  <si>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</si>
  <si>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</si>
  <si>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</si>
  <si>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</si>
  <si>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</si>
  <si>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</si>
  <si>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</si>
  <si>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</si>
  <si>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</si>
  <si>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</si>
  <si>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</si>
  <si>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</si>
  <si>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</si>
  <si>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</si>
  <si>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</si>
  <si>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</si>
  <si>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</si>
  <si>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</si>
  <si>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</si>
  <si>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</si>
  <si>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</si>
  <si>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</si>
  <si>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</si>
  <si>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</si>
  <si>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</si>
  <si>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</si>
  <si>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</si>
  <si>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</si>
  <si>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</si>
  <si>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</si>
  <si>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</si>
  <si>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</si>
  <si>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</si>
  <si>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</si>
  <si>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</si>
  <si>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</si>
  <si>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</si>
  <si>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</si>
  <si>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</si>
  <si>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</si>
  <si>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</si>
  <si>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</si>
  <si>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</si>
  <si>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</si>
  <si>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</si>
  <si>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</si>
  <si>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</si>
  <si>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</si>
  <si>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</si>
  <si>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</si>
  <si>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</si>
  <si>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</si>
  <si>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</si>
  <si>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</si>
  <si>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</si>
  <si>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</si>
  <si>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</si>
  <si>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</si>
  <si>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</si>
  <si>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</si>
  <si>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</si>
  <si>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</si>
  <si>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</si>
  <si>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</si>
  <si>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</si>
  <si>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</si>
  <si>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</si>
  <si>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</si>
  <si>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</si>
  <si>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</si>
  <si>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</si>
  <si>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</si>
  <si>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</si>
  <si>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</si>
  <si>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</si>
  <si>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</si>
  <si>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</si>
  <si>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</si>
  <si>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</si>
  <si>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</si>
  <si>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</si>
  <si>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</si>
  <si>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</si>
  <si>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</si>
  <si>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</si>
  <si>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</si>
  <si>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</si>
  <si>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</si>
  <si>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</si>
  <si>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</si>
  <si>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</si>
  <si>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</si>
  <si>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</si>
  <si>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</si>
  <si>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</si>
  <si>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</si>
  <si>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</si>
  <si>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</si>
  <si>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</si>
  <si>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</si>
  <si>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</si>
  <si>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</si>
  <si>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</si>
  <si>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</si>
  <si>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</si>
  <si>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</si>
  <si>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</si>
  <si>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</si>
  <si>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</si>
  <si>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</si>
  <si>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</si>
  <si>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</si>
  <si>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</si>
  <si>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</si>
  <si>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</si>
  <si>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</si>
  <si>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</si>
  <si>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</si>
  <si>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</si>
  <si>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</si>
  <si>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</si>
  <si>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</si>
  <si>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</si>
  <si>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</si>
  <si>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</si>
  <si>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</si>
  <si>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</si>
  <si>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</si>
  <si>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</si>
  <si>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</si>
  <si>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</si>
  <si>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</si>
  <si>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</si>
  <si>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</si>
  <si>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</si>
  <si>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</si>
  <si>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</si>
  <si>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</si>
  <si>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</si>
  <si>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</si>
  <si>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</si>
  <si>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</si>
  <si>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</si>
  <si>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</si>
  <si>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</si>
  <si>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</si>
  <si>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</si>
  <si>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</si>
  <si>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</si>
  <si>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</si>
  <si>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</si>
  <si>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</si>
  <si>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</si>
  <si>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</si>
  <si>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</si>
  <si>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</si>
  <si>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</si>
  <si>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</si>
  <si>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</si>
  <si>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</si>
  <si>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</si>
  <si>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</si>
  <si>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</si>
  <si>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</si>
  <si>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</si>
  <si>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</si>
  <si>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</si>
  <si>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</si>
  <si>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</si>
  <si>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</si>
  <si>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</si>
  <si>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</si>
  <si>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</si>
  <si>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</si>
  <si>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</si>
  <si>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</si>
  <si>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</si>
  <si>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</si>
  <si>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</si>
  <si>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</si>
  <si>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</si>
  <si>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</si>
  <si>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</si>
  <si>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</si>
  <si>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</si>
  <si>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</si>
  <si>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</si>
  <si>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</si>
  <si>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</si>
  <si>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</si>
  <si>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</si>
  <si>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</si>
  <si>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</si>
  <si>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</si>
  <si>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</si>
  <si>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</si>
  <si>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</si>
  <si>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</si>
  <si>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</si>
  <si>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</si>
  <si>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</si>
  <si>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</si>
  <si>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</si>
  <si>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</si>
  <si>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</si>
  <si>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</si>
  <si>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</si>
  <si>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</si>
  <si>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</si>
  <si>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</si>
  <si>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</si>
  <si>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</si>
  <si>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</si>
  <si>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</si>
  <si>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</si>
  <si>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</si>
  <si>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</si>
  <si>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</si>
  <si>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</si>
  <si>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</si>
  <si>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</si>
  <si>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</si>
  <si>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</si>
  <si>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</si>
  <si>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</si>
  <si>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</si>
  <si>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</si>
  <si>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</si>
  <si>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</si>
  <si>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</si>
  <si>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</si>
  <si>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</si>
  <si>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</si>
  <si>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</si>
  <si>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</si>
  <si>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</si>
  <si>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</si>
  <si>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</si>
  <si>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</si>
  <si>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</si>
  <si>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</si>
  <si>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</si>
  <si>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</si>
  <si>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</si>
  <si>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</si>
  <si>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</si>
  <si>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</si>
  <si>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</si>
  <si>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</si>
  <si>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</si>
  <si>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</si>
  <si>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</si>
  <si>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</si>
  <si>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</si>
  <si>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</si>
  <si>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</si>
  <si>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</si>
  <si>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</si>
  <si>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</si>
  <si>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</si>
  <si>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</si>
  <si>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</si>
  <si>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</si>
  <si>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</si>
  <si>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</si>
  <si>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</si>
  <si>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</si>
  <si>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</si>
  <si>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</si>
  <si>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</si>
  <si>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</si>
  <si>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</si>
  <si>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</si>
  <si>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</si>
  <si>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</si>
  <si>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</si>
  <si>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</si>
  <si>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</si>
  <si>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</si>
  <si>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</si>
  <si>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</si>
  <si>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</si>
  <si>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</si>
  <si>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</si>
  <si>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</si>
  <si>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</si>
  <si>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</si>
  <si>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</si>
  <si>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</si>
  <si>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</si>
  <si>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</si>
  <si>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</si>
  <si>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</si>
  <si>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</si>
  <si>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</si>
  <si>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</si>
  <si>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</si>
  <si>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</si>
  <si>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</si>
  <si>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</si>
  <si>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</si>
  <si>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</si>
  <si>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</si>
  <si>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</si>
  <si>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</si>
  <si>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</si>
  <si>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</si>
  <si>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</si>
  <si>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</si>
  <si>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</si>
  <si>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</si>
  <si>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</si>
  <si>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</si>
  <si>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</si>
  <si>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</si>
  <si>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</si>
  <si>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</si>
  <si>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</si>
  <si>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</si>
  <si>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</si>
  <si>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</si>
  <si>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</si>
  <si>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</si>
  <si>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</si>
  <si>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</si>
  <si>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</si>
  <si>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</si>
  <si>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</si>
  <si>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</si>
  <si>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</si>
  <si>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</si>
  <si>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</si>
  <si>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</si>
  <si>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</si>
  <si>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</si>
  <si>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</si>
  <si>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</si>
  <si>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</si>
  <si>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</si>
  <si>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</si>
  <si>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</si>
  <si>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</si>
  <si>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</si>
  <si>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</si>
  <si>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</si>
  <si>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</si>
  <si>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</si>
  <si>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</si>
  <si>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</si>
  <si>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</si>
  <si>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</si>
  <si>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</si>
  <si>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</si>
  <si>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</si>
  <si>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</si>
  <si>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</si>
  <si>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</si>
  <si>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</si>
  <si>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</si>
  <si>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</si>
  <si>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</si>
  <si>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</si>
  <si>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</si>
  <si>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</si>
  <si>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</si>
  <si>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</si>
  <si>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</si>
  <si>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</si>
  <si>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</si>
  <si>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</si>
  <si>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</si>
  <si>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</si>
  <si>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</si>
  <si>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</si>
  <si>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</si>
  <si>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</si>
  <si>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</si>
  <si>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</si>
  <si>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</si>
  <si>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</si>
  <si>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</si>
  <si>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</si>
  <si>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</si>
  <si>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</si>
  <si>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</si>
  <si>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</si>
  <si>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</si>
  <si>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</si>
  <si>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</si>
  <si>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</si>
  <si>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</si>
  <si>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</si>
  <si>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</si>
  <si>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</si>
  <si>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</si>
  <si>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</si>
  <si>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</si>
  <si>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</si>
  <si>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</si>
  <si>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</si>
  <si>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</si>
  <si>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</si>
  <si>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</si>
  <si>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</si>
  <si>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</si>
  <si>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</si>
  <si>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</si>
  <si>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</si>
  <si>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</si>
  <si>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</si>
  <si>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</si>
  <si>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</si>
  <si>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</si>
  <si>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</si>
  <si>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</si>
  <si>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</si>
  <si>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</si>
  <si>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</si>
  <si>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</si>
  <si>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</si>
  <si>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</si>
  <si>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</si>
  <si>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</si>
  <si>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</si>
  <si>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</si>
  <si>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</si>
  <si>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</si>
  <si>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</si>
  <si>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</si>
  <si>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</si>
  <si>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</si>
  <si>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</si>
  <si>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</si>
  <si>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</si>
  <si>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</si>
  <si>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</si>
  <si>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</si>
  <si>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</si>
  <si>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</si>
  <si>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</si>
  <si>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</si>
  <si>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</si>
  <si>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</si>
  <si>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</si>
  <si>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</si>
  <si>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</si>
  <si>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</si>
  <si>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</si>
  <si>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</si>
  <si>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</si>
  <si>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</si>
  <si>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</si>
  <si>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</si>
  <si>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</si>
  <si>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</si>
  <si>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</si>
  <si>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</si>
  <si>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</si>
  <si>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</si>
  <si>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</si>
  <si>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</si>
  <si>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</si>
  <si>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</si>
  <si>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</si>
  <si>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</si>
  <si>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</si>
  <si>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</si>
  <si>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</si>
  <si>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</si>
  <si>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</si>
  <si>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</si>
  <si>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</si>
  <si>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</si>
  <si>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</si>
  <si>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</si>
  <si>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</si>
  <si>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</si>
  <si>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</si>
  <si>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</si>
  <si>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</si>
  <si>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</si>
  <si>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</si>
  <si>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</si>
  <si>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</si>
  <si>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</si>
  <si>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</si>
  <si>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</si>
  <si>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</si>
  <si>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</si>
  <si>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</si>
  <si>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</si>
  <si>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</si>
  <si>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</si>
  <si>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</si>
  <si>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</si>
  <si>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</si>
  <si>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</si>
  <si>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</si>
  <si>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</si>
  <si>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</si>
  <si>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</si>
  <si>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</si>
  <si>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</si>
  <si>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</si>
  <si>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</si>
  <si>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</si>
  <si>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</si>
  <si>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</si>
  <si>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</si>
  <si>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</si>
  <si>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</si>
  <si>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</si>
  <si>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</si>
  <si>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</si>
  <si>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</si>
  <si>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</si>
  <si>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</si>
  <si>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</si>
  <si>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</si>
  <si>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</si>
  <si>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</si>
  <si>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</si>
  <si>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</si>
  <si>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</si>
  <si>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</si>
  <si>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</si>
  <si>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</si>
  <si>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</si>
  <si>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</si>
  <si>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</si>
  <si>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</si>
  <si>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</si>
  <si>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</si>
  <si>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</si>
  <si>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</si>
  <si>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</si>
  <si>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</si>
  <si>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</si>
  <si>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</si>
  <si>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</si>
  <si>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</si>
  <si>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</si>
  <si>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</si>
  <si>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</si>
  <si>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</si>
  <si>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</si>
  <si>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</si>
  <si>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</si>
  <si>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</si>
  <si>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</si>
  <si>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</si>
  <si>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</si>
  <si>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</si>
  <si>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</si>
  <si>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</si>
  <si>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</si>
  <si>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</si>
  <si>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</si>
  <si>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</si>
  <si>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</si>
  <si>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</si>
  <si>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</si>
  <si>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</si>
  <si>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</si>
  <si>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</si>
  <si>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</si>
  <si>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</si>
  <si>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</si>
  <si>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</si>
  <si>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</si>
  <si>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</si>
  <si>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</si>
  <si>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</si>
  <si>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</si>
  <si>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</si>
  <si>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</si>
  <si>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</si>
  <si>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</si>
  <si>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</si>
  <si>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</si>
  <si>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</si>
  <si>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</si>
  <si>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</si>
  <si>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</si>
  <si>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</si>
  <si>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</si>
  <si>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</si>
  <si>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</si>
  <si>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</si>
  <si>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</si>
  <si>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</si>
  <si>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</si>
  <si>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</si>
  <si>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</si>
  <si>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</si>
  <si>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</si>
  <si>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</si>
  <si>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</si>
  <si>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</si>
  <si>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</si>
  <si>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</si>
  <si>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</si>
  <si>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</si>
  <si>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</si>
  <si>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</si>
  <si>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</si>
  <si>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</si>
  <si>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</si>
  <si>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</si>
  <si>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</si>
  <si>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</si>
  <si>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</si>
  <si>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</si>
  <si>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</si>
  <si>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</si>
  <si>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</si>
  <si>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</si>
  <si>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</si>
  <si>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</si>
  <si>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</si>
  <si>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</si>
  <si>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</si>
  <si>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</si>
  <si>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</si>
  <si>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</si>
  <si>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</si>
  <si>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</si>
  <si>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</si>
  <si>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</si>
  <si>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</si>
  <si>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</si>
  <si>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</si>
  <si>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</si>
  <si>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</si>
  <si>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</si>
  <si>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</si>
  <si>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</si>
  <si>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</si>
  <si>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</si>
  <si>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</si>
  <si>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</si>
  <si>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</si>
  <si>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</si>
  <si>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</si>
  <si>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</si>
  <si>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</si>
  <si>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</si>
  <si>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</si>
  <si>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</si>
  <si>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</si>
  <si>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</si>
  <si>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</si>
  <si>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</si>
  <si>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</si>
  <si>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</si>
  <si>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</si>
  <si>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</si>
  <si>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</si>
  <si>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</si>
  <si>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</si>
  <si>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</si>
  <si>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</si>
  <si>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</si>
  <si>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</si>
  <si>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</si>
  <si>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</si>
  <si>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</si>
  <si>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</si>
  <si>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</si>
  <si>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</si>
  <si>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</si>
  <si>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</si>
  <si>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</si>
  <si>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</si>
  <si>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</si>
  <si>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</si>
  <si>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</si>
  <si>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</si>
  <si>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</si>
  <si>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</si>
  <si>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</si>
  <si>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</si>
  <si>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</si>
  <si>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</si>
  <si>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</si>
  <si>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</si>
  <si>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</si>
  <si>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</si>
  <si>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</si>
  <si>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</si>
  <si>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</si>
  <si>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</si>
  <si>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</si>
  <si>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</si>
  <si>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</si>
  <si>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</si>
  <si>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</si>
  <si>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</si>
  <si>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</si>
  <si>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</si>
  <si>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</si>
  <si>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</si>
  <si>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</si>
  <si>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</si>
  <si>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</si>
  <si>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</si>
  <si>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</si>
  <si>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</si>
  <si>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</si>
  <si>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</si>
  <si>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</si>
  <si>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</si>
  <si>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</si>
  <si>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</si>
  <si>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</si>
  <si>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</si>
  <si>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</si>
  <si>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</si>
  <si>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</si>
  <si>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</si>
  <si>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</si>
  <si>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</si>
  <si>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</si>
  <si>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</si>
  <si>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</si>
  <si>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</si>
  <si>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</si>
  <si>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</si>
  <si>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</si>
  <si>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</si>
  <si>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</si>
  <si>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</si>
  <si>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</si>
  <si>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</si>
  <si>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</si>
  <si>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</si>
  <si>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</si>
  <si>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</si>
  <si>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</si>
  <si>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</si>
  <si>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</si>
  <si>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</si>
  <si>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</si>
  <si>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</si>
  <si>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</si>
  <si>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</si>
  <si>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</si>
  <si>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</si>
  <si>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</si>
  <si>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</si>
  <si>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</si>
  <si>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</si>
  <si>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</si>
  <si>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</si>
  <si>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</si>
  <si>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</si>
  <si>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</si>
  <si>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</si>
  <si>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</si>
  <si>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</si>
  <si>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</si>
  <si>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</si>
  <si>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</si>
  <si>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</si>
  <si>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</si>
  <si>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</si>
  <si>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</si>
  <si>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</si>
  <si>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</si>
  <si>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</si>
  <si>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</si>
  <si>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</si>
  <si>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</si>
  <si>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</si>
  <si>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</si>
  <si>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</si>
  <si>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</si>
  <si>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</si>
  <si>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</si>
  <si>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</si>
  <si>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</si>
  <si>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</si>
  <si>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</si>
  <si>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</si>
  <si>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</si>
  <si>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</si>
  <si>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</si>
  <si>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</si>
  <si>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</si>
  <si>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</si>
  <si>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</si>
  <si>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</si>
  <si>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</si>
  <si>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</si>
  <si>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</si>
  <si>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</si>
  <si>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</si>
  <si>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</si>
  <si>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</si>
  <si>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</si>
  <si>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</si>
  <si>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</si>
  <si>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</si>
  <si>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</si>
  <si>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</si>
  <si>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</si>
  <si>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</si>
  <si>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</si>
  <si>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</si>
  <si>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</si>
  <si>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</si>
  <si>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</si>
  <si>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</si>
  <si>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</si>
  <si>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</si>
  <si>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</si>
  <si>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</si>
  <si>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</si>
  <si>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</si>
  <si>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</si>
  <si>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</si>
  <si>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</si>
  <si>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</si>
  <si>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</si>
  <si>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</si>
  <si>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</si>
  <si>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</si>
  <si>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</si>
  <si>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</si>
  <si>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</si>
  <si>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</si>
  <si>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</si>
  <si>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</si>
  <si>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</si>
  <si>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</si>
  <si>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</si>
  <si>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</si>
  <si>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</si>
  <si>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</si>
  <si>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</si>
  <si>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</si>
  <si>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</si>
  <si>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</si>
  <si>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</si>
  <si>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</si>
  <si>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</si>
  <si>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</si>
  <si>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</si>
  <si>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</si>
  <si>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</si>
  <si>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</si>
  <si>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</si>
  <si>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</si>
  <si>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</si>
  <si>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</si>
  <si>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</si>
  <si>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</si>
  <si>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</si>
  <si>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</si>
  <si>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</si>
  <si>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</si>
  <si>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</si>
  <si>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</si>
  <si>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</si>
  <si>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</si>
  <si>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</si>
  <si>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</si>
  <si>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</si>
  <si>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</si>
  <si>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</si>
  <si>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</si>
  <si>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</si>
  <si>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</si>
  <si>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</si>
  <si>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</si>
  <si>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</si>
  <si>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</si>
  <si>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</si>
  <si>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</si>
  <si>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</si>
  <si>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</si>
  <si>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</si>
  <si>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</si>
  <si>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</si>
  <si>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</si>
  <si>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</si>
  <si>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</si>
  <si>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</si>
  <si>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</si>
  <si>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</si>
  <si>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</si>
  <si>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</si>
  <si>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</si>
  <si>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</si>
  <si>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</si>
  <si>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</si>
  <si>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</si>
  <si>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</si>
  <si>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</si>
  <si>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</si>
  <si>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</si>
  <si>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</si>
  <si>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</si>
  <si>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</si>
  <si>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</si>
  <si>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</si>
  <si>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</si>
  <si>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</si>
  <si>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</si>
  <si>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</si>
  <si>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</si>
  <si>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</si>
  <si>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</si>
  <si>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</si>
  <si>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</si>
  <si>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</si>
  <si>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</si>
  <si>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</si>
  <si>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</si>
  <si>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</si>
  <si>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</si>
  <si>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</si>
  <si>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</si>
  <si>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</si>
  <si>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</si>
  <si>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</si>
  <si>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</si>
  <si>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</si>
  <si>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</si>
  <si>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</si>
  <si>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</si>
  <si>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</si>
  <si>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</si>
  <si>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</si>
  <si>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</si>
  <si>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</si>
  <si>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</si>
  <si>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</si>
  <si>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</si>
  <si>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</si>
  <si>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</si>
  <si>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</si>
  <si>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</si>
  <si>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</si>
  <si>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</si>
  <si>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</si>
  <si>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</si>
  <si>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</si>
  <si>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</si>
  <si>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</si>
  <si>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</si>
  <si>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</si>
  <si>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</si>
  <si>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</si>
  <si>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</si>
  <si>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</si>
  <si>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</si>
  <si>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</si>
  <si>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</si>
  <si>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</si>
  <si>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</si>
  <si>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</si>
  <si>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</si>
  <si>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</si>
  <si>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</si>
  <si>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</si>
  <si>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</si>
  <si>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</si>
  <si>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</si>
  <si>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</si>
  <si>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</si>
  <si>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</si>
  <si>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</si>
  <si>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</si>
  <si>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</si>
  <si>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</si>
  <si>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</si>
  <si>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</si>
  <si>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</si>
  <si>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</si>
  <si>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</si>
  <si>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</si>
  <si>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</si>
  <si>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</si>
  <si>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</si>
  <si>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</si>
  <si>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</si>
  <si>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</si>
  <si>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</si>
  <si>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</si>
  <si>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</si>
  <si>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</si>
  <si>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</si>
  <si>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</si>
  <si>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</si>
  <si>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</si>
  <si>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</si>
  <si>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</si>
  <si>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</si>
  <si>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</si>
  <si>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</si>
  <si>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</si>
  <si>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</si>
  <si>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</si>
  <si>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</si>
  <si>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</si>
  <si>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</si>
  <si>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</si>
  <si>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</si>
  <si>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</si>
  <si>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</si>
  <si>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</si>
  <si>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</si>
  <si>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</si>
  <si>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</si>
  <si>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</si>
  <si>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</si>
  <si>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</si>
  <si>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</si>
  <si>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</si>
  <si>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</si>
  <si>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</si>
  <si>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</si>
  <si>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</si>
  <si>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</si>
  <si>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</si>
  <si>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</si>
  <si>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</si>
  <si>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</si>
  <si>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</si>
  <si>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</si>
  <si>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</si>
  <si>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</si>
  <si>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</si>
  <si>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</si>
  <si>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</si>
  <si>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</si>
  <si>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</si>
  <si>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</si>
  <si>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</si>
  <si>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</si>
  <si>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</si>
  <si>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</si>
  <si>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</si>
  <si>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</si>
  <si>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</si>
  <si>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</si>
  <si>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</si>
  <si>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</si>
  <si>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</si>
  <si>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</si>
  <si>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</si>
  <si>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</si>
  <si>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</si>
  <si>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</si>
  <si>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</si>
  <si>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</si>
  <si>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</si>
  <si>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</si>
  <si>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</si>
  <si>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</si>
  <si>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</si>
  <si>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</si>
  <si>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</si>
  <si>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</si>
  <si>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</si>
  <si>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</si>
  <si>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</si>
  <si>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</si>
  <si>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</si>
  <si>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</si>
  <si>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</si>
  <si>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</si>
  <si>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</si>
  <si>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</si>
  <si>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</si>
  <si>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</si>
  <si>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</si>
  <si>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</si>
  <si>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</si>
  <si>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</si>
  <si>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</si>
  <si>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</si>
  <si>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</si>
  <si>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</si>
  <si>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</si>
  <si>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</si>
  <si>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</si>
  <si>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</si>
  <si>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</si>
  <si>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</si>
  <si>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</si>
  <si>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</si>
  <si>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</si>
  <si>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</si>
  <si>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</si>
  <si>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</si>
  <si>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</si>
  <si>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</si>
  <si>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</si>
  <si>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</si>
  <si>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</si>
  <si>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</si>
  <si>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</si>
  <si>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</si>
  <si>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</si>
  <si>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</si>
  <si>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</si>
  <si>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</si>
  <si>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</si>
  <si>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</si>
  <si>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</si>
  <si>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</si>
  <si>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</si>
  <si>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</si>
  <si>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</si>
  <si>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</si>
  <si>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</si>
  <si>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</si>
  <si>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</si>
  <si>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</si>
  <si>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</si>
  <si>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</si>
  <si>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</si>
  <si>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</si>
  <si>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</si>
  <si>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</si>
  <si>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</si>
  <si>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</si>
  <si>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</si>
  <si>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</si>
  <si>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</si>
  <si>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</si>
  <si>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</si>
  <si>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</si>
  <si>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</si>
  <si>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</si>
  <si>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</si>
  <si>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</si>
  <si>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</si>
  <si>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</si>
  <si>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</si>
  <si>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</si>
  <si>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</si>
  <si>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</si>
  <si>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</si>
  <si>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</si>
  <si>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</si>
  <si>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</si>
  <si>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</si>
  <si>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</si>
  <si>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</si>
  <si>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</si>
  <si>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</si>
  <si>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</si>
  <si>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</si>
  <si>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</si>
  <si>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</si>
  <si>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</si>
  <si>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</si>
  <si>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</si>
  <si>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</si>
  <si>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</si>
  <si>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</si>
  <si>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</si>
  <si>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</si>
  <si>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</si>
  <si>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</si>
  <si>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</si>
  <si>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</si>
  <si>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</si>
  <si>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</si>
  <si>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</si>
  <si>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</si>
  <si>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</si>
  <si>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</si>
  <si>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</si>
  <si>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</si>
  <si>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</si>
  <si>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</si>
  <si>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</si>
  <si>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</si>
  <si>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</si>
  <si>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</si>
  <si>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</si>
  <si>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</si>
  <si>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</si>
  <si>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</si>
  <si>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</si>
  <si>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</si>
  <si>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</si>
  <si>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</si>
  <si>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</si>
  <si>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</si>
  <si>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</si>
  <si>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</si>
  <si>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</si>
  <si>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</si>
  <si>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</si>
  <si>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</si>
  <si>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</si>
  <si>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</si>
  <si>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</si>
  <si>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</si>
  <si>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</si>
  <si>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</si>
  <si>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</si>
  <si>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</si>
  <si>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</si>
  <si>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</si>
  <si>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</si>
  <si>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</si>
  <si>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</si>
  <si>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</si>
  <si>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</si>
  <si>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</si>
  <si>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</si>
  <si>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</si>
  <si>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</si>
  <si>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</si>
  <si>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</si>
  <si>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</si>
  <si>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</si>
  <si>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</si>
  <si>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</si>
  <si>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</si>
  <si>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</si>
  <si>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</si>
  <si>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</si>
  <si>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</si>
  <si>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</si>
  <si>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</si>
  <si>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</si>
  <si>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</si>
  <si>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</si>
  <si>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</si>
  <si>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</si>
  <si>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</si>
  <si>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</si>
  <si>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</si>
  <si>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</si>
  <si>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</si>
  <si>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</si>
  <si>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</si>
  <si>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</si>
  <si>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</si>
  <si>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</si>
  <si>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</si>
  <si>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</si>
  <si>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</si>
  <si>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</si>
  <si>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</si>
  <si>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</si>
  <si>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</si>
  <si>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</si>
  <si>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</si>
  <si>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</si>
  <si>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</si>
  <si>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</si>
  <si>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</si>
  <si>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</si>
  <si>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</si>
  <si>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</si>
  <si>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</si>
  <si>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</si>
  <si>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</si>
  <si>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</si>
  <si>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</si>
  <si>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</si>
  <si>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</si>
  <si>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</si>
  <si>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</si>
  <si>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</si>
  <si>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</si>
  <si>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</si>
  <si>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</si>
  <si>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</si>
  <si>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</si>
  <si>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</si>
  <si>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</si>
  <si>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</si>
  <si>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</si>
  <si>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</si>
  <si>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</si>
  <si>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</si>
  <si>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</si>
  <si>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</si>
  <si>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</si>
  <si>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</si>
  <si>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</si>
  <si>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</si>
  <si>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</si>
  <si>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</si>
  <si>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</si>
  <si>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</si>
  <si>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</si>
  <si>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</si>
  <si>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</si>
  <si>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</si>
  <si>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</si>
  <si>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</si>
  <si>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</si>
  <si>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</si>
  <si>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</si>
  <si>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</si>
  <si>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</si>
  <si>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</si>
  <si>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</si>
  <si>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</si>
  <si>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</si>
  <si>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</si>
  <si>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</si>
  <si>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</si>
  <si>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</si>
  <si>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</si>
  <si>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</si>
  <si>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</si>
  <si>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</si>
  <si>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</si>
  <si>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</si>
  <si>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</si>
  <si>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</si>
  <si>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</si>
  <si>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</si>
  <si>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</si>
  <si>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</si>
  <si>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</si>
  <si>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</si>
  <si>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</si>
  <si>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</si>
  <si>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</si>
  <si>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</si>
  <si>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</si>
  <si>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</si>
  <si>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</si>
  <si>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</si>
  <si>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</si>
  <si>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</si>
  <si>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</si>
  <si>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</si>
  <si>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</si>
  <si>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</si>
  <si>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</si>
  <si>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</si>
  <si>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</si>
  <si>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</si>
  <si>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</si>
  <si>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</si>
  <si>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</si>
  <si>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</si>
  <si>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</si>
  <si>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</si>
  <si>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</si>
  <si>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</si>
  <si>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</si>
  <si>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</si>
  <si>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</si>
  <si>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</si>
  <si>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</si>
  <si>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</si>
  <si>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</si>
  <si>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</si>
  <si>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</si>
  <si>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</si>
  <si>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</si>
  <si>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</si>
  <si>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</si>
  <si>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</si>
  <si>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</si>
  <si>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</si>
  <si>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</si>
  <si>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</si>
  <si>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</si>
  <si>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</si>
  <si>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</si>
  <si>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</si>
  <si>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</si>
  <si>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</si>
  <si>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</si>
  <si>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</si>
  <si>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</si>
  <si>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</si>
  <si>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</si>
  <si>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</si>
  <si>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</si>
  <si>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</si>
  <si>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</si>
  <si>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</si>
  <si>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</si>
  <si>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</si>
  <si>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</si>
  <si>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</si>
  <si>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</si>
  <si>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</si>
  <si>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</si>
  <si>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</si>
  <si>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</si>
  <si>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</si>
  <si>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</si>
  <si>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</si>
  <si>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</si>
  <si>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</si>
  <si>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</si>
  <si>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</si>
  <si>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</si>
  <si>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</si>
  <si>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</si>
  <si>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</si>
  <si>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</si>
  <si>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</si>
  <si>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</si>
  <si>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</si>
  <si>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</si>
  <si>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</si>
  <si>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</si>
  <si>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</si>
  <si>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</si>
  <si>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</si>
  <si>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</si>
  <si>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</si>
  <si>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</si>
  <si>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</si>
  <si>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</si>
  <si>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</si>
  <si>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</si>
  <si>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</si>
  <si>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</si>
  <si>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</si>
  <si>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</si>
  <si>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</si>
  <si>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</si>
  <si>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</si>
  <si>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</si>
  <si>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</si>
  <si>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</si>
  <si>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</si>
  <si>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</si>
  <si>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</si>
  <si>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</si>
  <si>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</si>
  <si>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</si>
  <si>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(blank)</t>
  </si>
  <si>
    <t>Grand Total</t>
  </si>
  <si>
    <t>Column Labels</t>
  </si>
  <si>
    <t>Sum of goal</t>
  </si>
  <si>
    <t>Sum of pledged</t>
  </si>
  <si>
    <t xml:space="preserve">Sum of Percentage Funded </t>
  </si>
  <si>
    <t>Sum of Average Donation</t>
  </si>
  <si>
    <t>(All)</t>
  </si>
  <si>
    <t>Count of outcomes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</si>
  <si>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</si>
  <si>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</si>
  <si>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</si>
  <si>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</si>
  <si>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</si>
  <si>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</si>
  <si>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</si>
  <si>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</si>
  <si>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</si>
  <si>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</si>
  <si>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</si>
  <si>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</si>
  <si>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</si>
  <si>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</si>
  <si>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Name</t>
  </si>
  <si>
    <t>Blurb</t>
  </si>
  <si>
    <t>Goal</t>
  </si>
  <si>
    <t>Pledge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</si>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</sst>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 (2).xlsx]PC vs AD!PivotTable4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Vs Outcomes </a:t>
            </a:r>
            <a:endParaRPr lang="en-CA"/>
          </a:p>
        </c:rich>
      </c:tx>
      <c:layout>
        <c:manualLayout>
          <c:xMode val="edge"/>
          <c:yMode val="edge"/>
          <c:x val="0.34704370273684348"/>
          <c:y val="4.6859705152929561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'PC vs AD'!$B$3:$B$4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AD'!$B$5:$B$15</c:f>
              <c:numCache>
                <c:formatCode>General</c:formatCode>
                <c:ptCount val="10"/>
                <c:pt idx="0">
                  <c:v>2187.8100000000004</c:v>
                </c:pt>
                <c:pt idx="1">
                  <c:v>448.08</c:v>
                </c:pt>
                <c:pt idx="3">
                  <c:v>491.99</c:v>
                </c:pt>
                <c:pt idx="4">
                  <c:v>545.27</c:v>
                </c:pt>
                <c:pt idx="6">
                  <c:v>1290.1099999999999</c:v>
                </c:pt>
                <c:pt idx="7">
                  <c:v>20776.070000000003</c:v>
                </c:pt>
                <c:pt idx="8">
                  <c:v>1473.1200000000003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57-406D-94DF-88818AFDC18A}"/>
            </c:ext>
          </c:extLst>
        </c:ser>
        <c:ser>
          <c:idx val="1"/>
          <c:order val="1"/>
          <c:tx>
            <c:strRef>
              <c:f>'PC vs AD'!$C$3:$C$4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AD'!$C$5:$C$15</c:f>
              <c:numCache>
                <c:formatCode>General</c:formatCode>
                <c:ptCount val="10"/>
                <c:pt idx="0">
                  <c:v>11328.129999999994</c:v>
                </c:pt>
                <c:pt idx="1">
                  <c:v>6252.72</c:v>
                </c:pt>
                <c:pt idx="2">
                  <c:v>4773.49</c:v>
                </c:pt>
                <c:pt idx="4">
                  <c:v>5163.3600000000024</c:v>
                </c:pt>
                <c:pt idx="5">
                  <c:v>6149.37</c:v>
                </c:pt>
                <c:pt idx="6">
                  <c:v>4683.1200000000008</c:v>
                </c:pt>
                <c:pt idx="7">
                  <c:v>23563.030000000006</c:v>
                </c:pt>
                <c:pt idx="8">
                  <c:v>30381.850000000031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D57-406D-94DF-88818AFDC18A}"/>
            </c:ext>
          </c:extLst>
        </c:ser>
        <c:ser>
          <c:idx val="2"/>
          <c:order val="2"/>
          <c:tx>
            <c:strRef>
              <c:f>'PC vs AD'!$D$3:$D$4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AD'!$D$5:$D$15</c:f>
              <c:numCache>
                <c:formatCode>General</c:formatCode>
                <c:ptCount val="10"/>
                <c:pt idx="1">
                  <c:v>260.70000000000005</c:v>
                </c:pt>
                <c:pt idx="4">
                  <c:v>1600.9199999999998</c:v>
                </c:pt>
                <c:pt idx="8">
                  <c:v>3141.16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D57-406D-94DF-88818AFDC18A}"/>
            </c:ext>
          </c:extLst>
        </c:ser>
        <c:ser>
          <c:idx val="3"/>
          <c:order val="3"/>
          <c:tx>
            <c:strRef>
              <c:f>'PC vs AD'!$E$3:$E$4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AD'!$E$5:$E$15</c:f>
              <c:numCache>
                <c:formatCode>General</c:formatCode>
                <c:ptCount val="10"/>
                <c:pt idx="0">
                  <c:v>31955.029999999992</c:v>
                </c:pt>
                <c:pt idx="1">
                  <c:v>3090.630000000001</c:v>
                </c:pt>
                <c:pt idx="2">
                  <c:v>5343.2200000000021</c:v>
                </c:pt>
                <c:pt idx="4">
                  <c:v>40085.190000000017</c:v>
                </c:pt>
                <c:pt idx="5">
                  <c:v>11883.929999999998</c:v>
                </c:pt>
                <c:pt idx="6">
                  <c:v>6056.6699999999983</c:v>
                </c:pt>
                <c:pt idx="7">
                  <c:v>35607.62999999999</c:v>
                </c:pt>
                <c:pt idx="8">
                  <c:v>70621.139999999985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D57-406D-94DF-88818AFDC18A}"/>
            </c:ext>
          </c:extLst>
        </c:ser>
        <c:ser>
          <c:idx val="4"/>
          <c:order val="4"/>
          <c:tx>
            <c:strRef>
              <c:f>'PC vs AD'!$F$3:$F$4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AD'!$F$5:$F$15</c:f>
              <c:numCache>
                <c:formatCode>General</c:formatCode>
                <c:ptCount val="10"/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D57-406D-94DF-88818AFD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108192"/>
        <c:axId val="1079106528"/>
      </c:lineChart>
      <c:catAx>
        <c:axId val="107910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06528"/>
        <c:crosses val="autoZero"/>
        <c:auto val="1"/>
        <c:lblAlgn val="ctr"/>
        <c:lblOffset val="100"/>
        <c:noMultiLvlLbl val="0"/>
      </c:catAx>
      <c:valAx>
        <c:axId val="10791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0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 (2).xlsx]Subcategory Statistics!PivotTable5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32387820323756E-2"/>
          <c:y val="0.17240934882377137"/>
          <c:w val="0.81476250823492302"/>
          <c:h val="0.62024189399496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0-444C-8D4D-0E098BE3CF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0-444C-8D4D-0E098BE3CF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0-444C-8D4D-0E098BE3C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8321856"/>
        <c:axId val="1016657328"/>
      </c:barChart>
      <c:catAx>
        <c:axId val="11683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57328"/>
        <c:crosses val="autoZero"/>
        <c:auto val="1"/>
        <c:lblAlgn val="ctr"/>
        <c:lblOffset val="100"/>
        <c:noMultiLvlLbl val="0"/>
      </c:catAx>
      <c:valAx>
        <c:axId val="10166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 (2).xlsx]Outcone Based on Lunch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'Outcone Based on Lunch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3-4B26-8868-313D2989D9D7}"/>
            </c:ext>
          </c:extLst>
        </c:ser>
        <c:ser>
          <c:idx val="1"/>
          <c:order val="1"/>
          <c:tx>
            <c:strRef>
              <c:f>'Outcone Based on Lunch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83-4B26-8868-313D2989D9D7}"/>
            </c:ext>
          </c:extLst>
        </c:ser>
        <c:ser>
          <c:idx val="2"/>
          <c:order val="2"/>
          <c:tx>
            <c:strRef>
              <c:f>'Outcone Based on Lunch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83-4B26-8868-313D2989D9D7}"/>
            </c:ext>
          </c:extLst>
        </c:ser>
        <c:ser>
          <c:idx val="3"/>
          <c:order val="3"/>
          <c:tx>
            <c:strRef>
              <c:f>'Outcone Based on Lunch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83-4B26-8868-313D2989D9D7}"/>
            </c:ext>
          </c:extLst>
        </c:ser>
        <c:ser>
          <c:idx val="4"/>
          <c:order val="4"/>
          <c:tx>
            <c:strRef>
              <c:f>'Outcone Based on Lunch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83-4B26-8868-313D2989D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316480"/>
        <c:axId val="1796322304"/>
      </c:lineChart>
      <c:catAx>
        <c:axId val="17963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2304"/>
        <c:crosses val="autoZero"/>
        <c:auto val="1"/>
        <c:lblAlgn val="ctr"/>
        <c:lblOffset val="100"/>
        <c:noMultiLvlLbl val="0"/>
      </c:catAx>
      <c:valAx>
        <c:axId val="179632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99805D-0887-43E7-941E-BE5433A9F0B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6D9F56E-2D0C-4F3E-A32D-512E7392AA2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00F11D-A552-4E4B-A812-55DAEC2354C5}">
  <sheetPr/>
  <sheetViews>
    <sheetView zoomScale="7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65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0457A4-EE27-4C2F-9ABA-3886BCC7A1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EF275B-16DF-4B39-AC43-DF01C8BD02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65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365123</xdr:colOff>
      <xdr:row>1</xdr:row>
      <xdr:rowOff>136523</xdr:rowOff>
    </xdr:from>
    <xdr:to>
      <xdr:col>21</xdr:col>
      <xdr:colOff>40189</xdr:colOff>
      <xdr:row>27</xdr:row>
      <xdr:rowOff>152721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40B4E-8B05-4F3D-A4B4-988ABE27B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187324</xdr:colOff>
      <xdr:row>3</xdr:row>
      <xdr:rowOff>41274</xdr:rowOff>
    </xdr:from>
    <xdr:to>
      <xdr:col>17</xdr:col>
      <xdr:colOff>533400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C8DAE-1C1E-416D-A76B-FBD8908E7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441324</xdr:colOff>
      <xdr:row>3</xdr:row>
      <xdr:rowOff>161924</xdr:rowOff>
    </xdr:from>
    <xdr:to>
      <xdr:col>17</xdr:col>
      <xdr:colOff>361949</xdr:colOff>
      <xdr:row>20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9075A-5641-46A6-BA47-FDBBE0EFA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Kickstater"/>
      <sheetName val="Failed US Kickstarters"/>
      <sheetName val="Descriptive Statistics"/>
      <sheetName val="Successful US Kickstaters"/>
      <sheetName val="Edinburgh Research"/>
      <sheetName val="Category Statistics"/>
      <sheetName val="PC vs AD"/>
      <sheetName val="Subcategory Statistics"/>
      <sheetName val="Outcone Based on Lunch Date"/>
      <sheetName val="Sheet6"/>
      <sheetName val="Kickstarter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 xml:space="preserve">Percentage Funded 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  <row r="4116">
          <cell r="P4116">
            <v>0</v>
          </cell>
        </row>
        <row r="4117">
          <cell r="P4117">
            <v>0</v>
          </cell>
        </row>
        <row r="4118">
          <cell r="P4118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496.540231134262" createdVersion="7" refreshedVersion="7" minRefreshableVersion="3" recordCount="4119" xr:uid="{31215063-9E04-473F-BEBE-E85C9D4E32F3}">
  <cacheSource type="worksheet">
    <worksheetSource ref="A1:R1048576" sheet="Kicksta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496.812125578705" createdVersion="7" refreshedVersion="7" minRefreshableVersion="3" recordCount="4117" xr:uid="{DF187639-85A9-454D-97A7-6395FCB774BA}">
  <cacheSource type="worksheet">
    <worksheetSource ref="A1:R4118" sheet="Kicksta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496.827683796299" createdVersion="7" refreshedVersion="7" minRefreshableVersion="3" recordCount="4119" xr:uid="{64CA96D8-DEC2-470A-84DE-95852814D5EE}">
  <cacheSource type="worksheet">
    <worksheetSource ref="A1:T1048576" sheet="Kicksta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7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x v="0"/>
    <x v="0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x v="0"/>
    <x v="0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60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9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2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7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8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9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2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8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3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8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x v="0"/>
    <x v="1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x v="0"/>
    <x v="1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0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x v="121"/>
    <x v="0"/>
    <x v="2"/>
  </r>
  <r>
    <n v="131"/>
    <x v="131"/>
    <s v="I"/>
    <n v="1200"/>
    <n v="0"/>
    <x v="1"/>
    <x v="0"/>
    <s v="USD"/>
    <n v="1467763200"/>
    <n v="1466453161"/>
    <b v="0"/>
    <n v="0"/>
    <x v="1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10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x v="1"/>
    <x v="2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1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0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1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1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0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x v="15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x v="1"/>
    <x v="3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"/>
    <x v="15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x v="1"/>
    <x v="3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0"/>
    <x v="15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x v="1"/>
    <x v="3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"/>
    <x v="166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x v="1"/>
    <x v="3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"/>
    <x v="1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5"/>
    <x v="17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0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6"/>
    <x v="17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x v="1"/>
    <x v="3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1"/>
    <x v="17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x v="1"/>
    <x v="3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"/>
    <x v="1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x v="1"/>
    <x v="3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7"/>
    <x v="196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"/>
    <x v="20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"/>
    <x v="203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"/>
    <x v="21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"/>
    <x v="22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"/>
    <x v="2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5"/>
    <x v="2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1"/>
    <x v="23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"/>
    <x v="2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2"/>
    <x v="24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"/>
    <x v="24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3"/>
    <x v="24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x v="0"/>
    <x v="4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"/>
    <x v="255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4"/>
    <x v="256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7"/>
    <x v="25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"/>
    <x v="27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7"/>
    <x v="28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4"/>
    <x v="29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"/>
    <x v="29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"/>
    <x v="310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"/>
    <x v="3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"/>
    <x v="34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x v="1"/>
    <x v="5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0"/>
    <x v="38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"/>
    <x v="38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0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x v="1"/>
    <x v="5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x v="5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"/>
    <x v="39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"/>
    <x v="39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"/>
    <x v="395"/>
    <x v="0"/>
    <x v="5"/>
  </r>
  <r>
    <n v="490"/>
    <x v="490"/>
    <s v="Cancelled"/>
    <n v="1000"/>
    <n v="0"/>
    <x v="2"/>
    <x v="0"/>
    <s v="USD"/>
    <n v="1345677285"/>
    <n v="1343085285"/>
    <b v="0"/>
    <n v="0"/>
    <x v="1"/>
    <x v="5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0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x v="1"/>
    <x v="5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1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"/>
    <x v="4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"/>
    <x v="408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1"/>
    <x v="41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x v="0"/>
    <x v="6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5"/>
    <x v="42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1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x v="1"/>
    <x v="7"/>
    <n v="0"/>
    <x v="44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0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"/>
    <x v="4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x v="1"/>
    <x v="7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x v="45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"/>
    <x v="4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0"/>
    <x v="45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x v="1"/>
    <x v="7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1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0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"/>
    <x v="468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"/>
    <x v="469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x v="1"/>
    <x v="7"/>
    <n v="0"/>
    <x v="44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x v="1"/>
    <x v="7"/>
    <n v="0"/>
    <x v="36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"/>
    <x v="47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"/>
    <x v="4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"/>
    <x v="47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"/>
    <x v="488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x v="0"/>
    <x v="8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1"/>
    <x v="49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"/>
    <x v="40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1"/>
    <x v="50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x v="1"/>
    <x v="8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8"/>
    <x v="51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7"/>
    <x v="51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"/>
    <x v="51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6"/>
    <x v="52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1"/>
    <x v="5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"/>
    <x v="52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"/>
    <x v="45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"/>
    <x v="5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x v="1"/>
    <x v="8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"/>
    <x v="540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1"/>
    <x v="54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"/>
    <x v="55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"/>
    <x v="55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x v="55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"/>
    <x v="56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x v="0"/>
    <x v="9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x v="57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1"/>
    <x v="58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3"/>
    <x v="58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1"/>
    <x v="58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4"/>
    <x v="5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x v="60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x v="0"/>
    <x v="11"/>
    <n v="104"/>
    <x v="1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x v="61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x v="60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2"/>
    <x v="61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"/>
    <x v="61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x v="614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6"/>
    <x v="61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x v="0"/>
    <x v="11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x v="62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"/>
    <x v="62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8"/>
    <x v="62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1"/>
    <x v="62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x v="0"/>
    <x v="11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"/>
    <x v="63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x v="0"/>
    <x v="11"/>
    <n v="101"/>
    <x v="63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"/>
    <x v="64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"/>
    <x v="64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x v="0"/>
    <x v="12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20"/>
    <x v="64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"/>
    <x v="64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"/>
    <x v="64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"/>
    <x v="65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"/>
    <x v="65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"/>
    <x v="65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1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x v="1"/>
    <x v="13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"/>
    <x v="66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3"/>
    <x v="431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"/>
    <x v="431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"/>
    <x v="68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6"/>
    <x v="68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"/>
    <x v="68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x v="1"/>
    <x v="13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7"/>
    <x v="69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"/>
    <x v="38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9"/>
    <x v="69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"/>
    <x v="69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"/>
    <x v="7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x v="1"/>
    <x v="8"/>
    <n v="38"/>
    <x v="70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2"/>
    <x v="70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"/>
    <x v="70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"/>
    <x v="711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5"/>
    <x v="7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"/>
    <x v="71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0"/>
    <x v="73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x v="1"/>
    <x v="8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"/>
    <x v="73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"/>
    <x v="74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2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30"/>
    <x v="7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"/>
    <x v="74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"/>
    <x v="74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5"/>
    <x v="75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1"/>
    <x v="75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"/>
    <x v="75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6"/>
    <x v="76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2"/>
    <x v="76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9"/>
    <x v="764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"/>
    <x v="768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2"/>
    <x v="76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"/>
    <x v="77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x v="0"/>
    <x v="15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"/>
    <x v="404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2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"/>
    <x v="444"/>
    <x v="5"/>
    <x v="16"/>
  </r>
  <r>
    <n v="1049"/>
    <x v="1049"/>
    <s v="------"/>
    <n v="12000"/>
    <n v="0"/>
    <x v="1"/>
    <x v="0"/>
    <s v="USD"/>
    <n v="1455272445"/>
    <n v="1452680445"/>
    <b v="0"/>
    <n v="0"/>
    <x v="1"/>
    <x v="16"/>
    <n v="0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x v="1"/>
    <x v="16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x v="1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x v="1"/>
    <x v="16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"/>
    <x v="78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0"/>
    <x v="786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"/>
    <x v="78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0"/>
    <x v="36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1"/>
    <x v="792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x v="1"/>
    <x v="17"/>
    <n v="0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"/>
    <x v="79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x v="1"/>
    <x v="17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"/>
    <x v="79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0"/>
    <x v="798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"/>
    <x v="508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2"/>
    <x v="815"/>
    <x v="6"/>
    <x v="18"/>
  </r>
  <r>
    <n v="1128"/>
    <x v="1128"/>
    <s v="#havingfunFTW"/>
    <n v="1000"/>
    <n v="1"/>
    <x v="2"/>
    <x v="1"/>
    <s v="GBP"/>
    <n v="1407425717"/>
    <n v="1404833717"/>
    <b v="0"/>
    <n v="1"/>
    <x v="1"/>
    <x v="18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x v="1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"/>
    <x v="8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"/>
    <x v="82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x v="1"/>
    <x v="19"/>
    <n v="6"/>
    <x v="82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"/>
    <x v="38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x v="1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0"/>
    <x v="17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"/>
    <x v="83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2"/>
    <x v="83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x v="1"/>
    <x v="19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8"/>
    <x v="842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"/>
    <x v="84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x v="8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5"/>
    <x v="85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x v="8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"/>
    <x v="868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"/>
    <x v="87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"/>
    <x v="87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"/>
    <x v="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"/>
    <x v="87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3"/>
    <x v="43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x v="1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8"/>
    <x v="88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x v="8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"/>
    <x v="888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"/>
    <x v="89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"/>
    <x v="89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4"/>
    <x v="90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"/>
    <x v="90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"/>
    <x v="906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9"/>
    <x v="91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"/>
    <x v="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"/>
    <x v="92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x v="6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x v="0"/>
    <x v="6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"/>
    <x v="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x v="8"/>
    <n v="12"/>
    <x v="94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x v="1"/>
    <x v="8"/>
    <n v="11"/>
    <x v="94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2"/>
    <x v="946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"/>
    <x v="95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"/>
    <x v="96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7"/>
    <x v="97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"/>
    <x v="1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"/>
    <x v="9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6"/>
    <x v="98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6"/>
    <x v="98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"/>
    <x v="9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x v="0"/>
    <x v="11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"/>
    <x v="99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"/>
    <x v="99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x v="0"/>
    <x v="11"/>
    <n v="124"/>
    <x v="99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"/>
    <x v="100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"/>
    <x v="1003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x v="0"/>
    <x v="11"/>
    <n v="203"/>
    <x v="100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2"/>
    <x v="100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"/>
    <x v="10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5"/>
    <x v="10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"/>
    <x v="101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"/>
    <x v="101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4"/>
    <x v="101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x v="0"/>
    <x v="11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"/>
    <x v="1017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x v="0"/>
    <x v="11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2"/>
    <x v="1026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"/>
    <x v="102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x v="1"/>
    <x v="22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"/>
    <x v="1029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"/>
    <x v="884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x v="1"/>
    <x v="22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10"/>
    <x v="1037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x v="22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0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1"/>
    <x v="104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x v="1"/>
    <x v="22"/>
    <n v="3"/>
    <x v="104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"/>
    <x v="104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8"/>
    <x v="104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x v="0"/>
    <x v="23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8"/>
    <x v="104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"/>
    <x v="1050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9"/>
    <x v="105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x v="0"/>
    <x v="23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9"/>
    <x v="105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1"/>
    <x v="38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x v="1"/>
    <x v="10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1"/>
    <x v="106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9"/>
    <x v="1064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"/>
    <x v="1066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8"/>
    <x v="106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2"/>
    <x v="108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"/>
    <x v="108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5"/>
    <x v="4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"/>
    <x v="21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2"/>
    <x v="109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5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4"/>
    <x v="1112"/>
    <x v="3"/>
    <x v="25"/>
  </r>
  <r>
    <n v="1569"/>
    <x v="1569"/>
    <s v="to be removed"/>
    <n v="30000"/>
    <n v="0"/>
    <x v="1"/>
    <x v="0"/>
    <s v="USD"/>
    <n v="1369498714"/>
    <n v="1366906714"/>
    <b v="0"/>
    <n v="0"/>
    <x v="1"/>
    <x v="25"/>
    <n v="0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3"/>
    <x v="111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1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1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x v="1118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0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x v="1"/>
    <x v="26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"/>
    <x v="112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0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"/>
    <x v="3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"/>
    <x v="112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"/>
    <x v="112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2"/>
    <x v="112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x v="0"/>
    <x v="11"/>
    <n v="125"/>
    <x v="113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3"/>
    <x v="112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"/>
    <x v="113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6"/>
    <x v="113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"/>
    <x v="113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"/>
    <x v="114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x v="114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1"/>
    <x v="114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x v="115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4"/>
    <x v="115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70"/>
    <x v="115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x v="3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1"/>
    <x v="1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20"/>
    <x v="117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3"/>
    <x v="118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1"/>
    <x v="118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2"/>
    <x v="11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"/>
    <x v="2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2"/>
    <x v="119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x v="36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"/>
    <x v="119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2"/>
    <x v="119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"/>
    <x v="119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x v="1"/>
    <x v="28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"/>
    <x v="15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"/>
    <x v="120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5"/>
    <x v="1209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8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3"/>
    <x v="1212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x v="1"/>
    <x v="28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"/>
    <x v="121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x v="68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5"/>
    <x v="122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30"/>
    <x v="1226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2"/>
    <x v="1227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3"/>
    <x v="122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3"/>
    <x v="123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5"/>
    <x v="1234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x v="20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"/>
    <x v="12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x v="123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x v="0"/>
    <x v="20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"/>
    <x v="124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"/>
    <x v="124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"/>
    <x v="126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5"/>
    <x v="103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4"/>
    <x v="1261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4"/>
    <x v="12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4"/>
    <x v="127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3"/>
    <x v="12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1"/>
    <x v="1278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"/>
    <x v="501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"/>
    <x v="128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"/>
    <x v="128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"/>
    <x v="128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5"/>
    <x v="128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6"/>
    <x v="1287"/>
    <x v="4"/>
    <x v="11"/>
  </r>
  <r>
    <n v="1824"/>
    <x v="1824"/>
    <s v="cd fund raiser"/>
    <n v="3000"/>
    <n v="3002"/>
    <x v="0"/>
    <x v="0"/>
    <s v="USD"/>
    <n v="1389146880"/>
    <n v="1387403967"/>
    <b v="0"/>
    <n v="40"/>
    <x v="0"/>
    <x v="11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"/>
    <x v="1289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3"/>
    <x v="82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x v="0"/>
    <x v="11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x v="1296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x v="0"/>
    <x v="11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9"/>
    <x v="130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"/>
    <x v="57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9"/>
    <x v="1318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x v="0"/>
    <x v="11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0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"/>
    <x v="36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6"/>
    <x v="133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x v="133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x v="0"/>
    <x v="14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"/>
    <x v="135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2"/>
    <x v="44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1"/>
    <x v="1326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x v="1"/>
    <x v="29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"/>
    <x v="135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"/>
    <x v="135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"/>
    <x v="136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x v="0"/>
    <x v="14"/>
    <n v="103"/>
    <x v="136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"/>
    <x v="136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x v="136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1"/>
    <x v="43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6"/>
    <x v="138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"/>
    <x v="138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"/>
    <x v="1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"/>
    <x v="140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9"/>
    <x v="140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5"/>
    <x v="1412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"/>
    <x v="1414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"/>
    <x v="1417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x v="1"/>
    <x v="31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7"/>
    <x v="141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"/>
    <x v="64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x v="31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"/>
    <x v="14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"/>
    <x v="142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"/>
    <x v="143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"/>
    <x v="144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"/>
    <x v="1446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"/>
    <x v="144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"/>
    <x v="144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1"/>
    <x v="145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"/>
    <x v="145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"/>
    <x v="146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x v="0"/>
    <x v="30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"/>
    <x v="147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5"/>
    <x v="148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9"/>
    <x v="148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3"/>
    <x v="149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"/>
    <x v="149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6"/>
    <x v="15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"/>
    <x v="15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x v="0"/>
    <x v="14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x v="151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"/>
    <x v="152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7"/>
    <x v="1522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x v="0"/>
    <x v="14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8"/>
    <x v="152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1"/>
    <x v="1530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1"/>
    <x v="153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1"/>
    <x v="15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x v="1"/>
    <x v="17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2"/>
    <x v="153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"/>
    <x v="15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"/>
    <x v="8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x v="1"/>
    <x v="17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x v="1"/>
    <x v="17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0"/>
    <x v="434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"/>
    <x v="153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3"/>
    <x v="155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1"/>
    <x v="155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x v="0"/>
    <x v="11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"/>
    <x v="1559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7"/>
    <x v="156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9"/>
    <x v="157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"/>
    <x v="15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"/>
    <x v="157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"/>
    <x v="158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"/>
    <x v="158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3"/>
    <x v="158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3"/>
    <x v="15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2"/>
    <x v="159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3"/>
    <x v="160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x v="0"/>
    <x v="15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x v="1619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3"/>
    <x v="162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"/>
    <x v="162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"/>
    <x v="162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"/>
    <x v="163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"/>
    <x v="6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3"/>
    <x v="163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60"/>
    <x v="123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"/>
    <x v="1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80"/>
    <x v="1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"/>
    <x v="165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x v="165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1"/>
    <x v="151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x v="0"/>
    <x v="11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"/>
    <x v="83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"/>
    <x v="16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1"/>
    <x v="167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"/>
    <x v="12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"/>
    <x v="16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8"/>
    <x v="168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7"/>
    <x v="789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x v="179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1"/>
    <x v="169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1"/>
    <x v="170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6"/>
    <x v="170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0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x v="1"/>
    <x v="7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1"/>
    <x v="44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"/>
    <x v="179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1"/>
    <x v="172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x v="1"/>
    <x v="19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"/>
    <x v="1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x v="1"/>
    <x v="19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5"/>
    <x v="1728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x v="19"/>
    <n v="0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x v="19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0"/>
    <x v="172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0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1"/>
    <x v="678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x v="33"/>
    <n v="108"/>
    <x v="17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1"/>
    <x v="174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x v="0"/>
    <x v="14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"/>
    <x v="123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"/>
    <x v="1755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"/>
    <x v="175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8"/>
    <x v="175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"/>
    <x v="166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"/>
    <x v="1769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8"/>
    <x v="147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1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x v="1"/>
    <x v="34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"/>
    <x v="178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"/>
    <x v="179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x v="0"/>
    <x v="35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x v="179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x v="0"/>
    <x v="35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"/>
    <x v="18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6"/>
    <x v="18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"/>
    <x v="181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1"/>
    <x v="38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"/>
    <x v="36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1"/>
    <x v="1823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x v="1"/>
    <x v="19"/>
    <n v="0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1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0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6"/>
    <x v="1828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x v="182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1"/>
    <x v="65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"/>
    <x v="183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4"/>
    <x v="183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8"/>
    <x v="18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x v="0"/>
    <x v="36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7"/>
    <x v="185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"/>
    <x v="185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"/>
    <x v="186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6"/>
    <x v="186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1"/>
    <x v="1869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x v="1"/>
    <x v="36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0"/>
    <x v="434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x v="1"/>
    <x v="36"/>
    <n v="21"/>
    <x v="187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0"/>
    <x v="1878"/>
    <x v="2"/>
    <x v="36"/>
  </r>
  <r>
    <n v="2659"/>
    <x v="2658"/>
    <s v="test"/>
    <n v="49000"/>
    <n v="1333"/>
    <x v="1"/>
    <x v="0"/>
    <s v="USD"/>
    <n v="1429321210"/>
    <n v="1426729210"/>
    <b v="0"/>
    <n v="10"/>
    <x v="1"/>
    <x v="36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1"/>
    <x v="188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"/>
    <x v="878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x v="1"/>
    <x v="37"/>
    <n v="1"/>
    <x v="15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x v="1"/>
    <x v="19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1"/>
    <x v="190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0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"/>
    <x v="190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"/>
    <x v="190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2"/>
    <x v="191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"/>
    <x v="169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9"/>
    <x v="1920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7"/>
    <x v="1924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5"/>
    <x v="19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x v="0"/>
    <x v="30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"/>
    <x v="192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2"/>
    <x v="192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"/>
    <x v="162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"/>
    <x v="193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"/>
    <x v="43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"/>
    <x v="431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"/>
    <x v="508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x v="1"/>
    <x v="39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"/>
    <x v="19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x v="1"/>
    <x v="39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1"/>
    <x v="38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"/>
    <x v="78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x v="38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"/>
    <x v="444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"/>
    <x v="119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5"/>
    <x v="195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20"/>
    <x v="9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3"/>
    <x v="587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x v="196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"/>
    <x v="19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x v="0"/>
    <x v="6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x v="19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7"/>
    <x v="198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x v="198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5"/>
    <x v="19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x v="0"/>
    <x v="6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x v="1"/>
    <x v="6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5"/>
    <x v="158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"/>
    <x v="20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"/>
    <x v="2009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"/>
    <x v="201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x v="1"/>
    <x v="6"/>
    <n v="1"/>
    <x v="38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x v="1"/>
    <x v="6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5"/>
    <x v="201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1"/>
    <x v="36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"/>
    <x v="2022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7"/>
    <x v="202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1"/>
    <x v="202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x v="175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4"/>
    <x v="205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"/>
    <x v="205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"/>
    <x v="205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9"/>
    <x v="129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x v="669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x v="0"/>
    <x v="38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5"/>
    <x v="206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x v="0"/>
    <x v="38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5"/>
    <x v="207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9"/>
    <x v="207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"/>
    <x v="208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8"/>
    <x v="208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"/>
    <x v="2099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3"/>
    <x v="210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8"/>
    <x v="211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7"/>
    <x v="17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4"/>
    <x v="212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"/>
    <x v="212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"/>
    <x v="1727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x v="1"/>
    <x v="38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7"/>
    <x v="212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20"/>
    <x v="2123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9"/>
    <x v="213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1"/>
    <x v="36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"/>
    <x v="82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"/>
    <x v="21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20"/>
    <x v="215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x v="1"/>
    <x v="38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0"/>
    <x v="215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1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x v="1"/>
    <x v="38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"/>
    <x v="21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0"/>
    <x v="516"/>
    <x v="1"/>
    <x v="38"/>
  </r>
  <r>
    <n v="3125"/>
    <x v="3124"/>
    <s v="N/A"/>
    <n v="1500000"/>
    <n v="0"/>
    <x v="1"/>
    <x v="0"/>
    <s v="USD"/>
    <n v="1452142672"/>
    <n v="1449550672"/>
    <b v="0"/>
    <n v="0"/>
    <x v="1"/>
    <x v="38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1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4"/>
    <x v="2161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6"/>
    <x v="39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8"/>
    <x v="216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"/>
    <x v="216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8"/>
    <x v="216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x v="217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2"/>
    <x v="217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x v="217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x v="0"/>
    <x v="6"/>
    <n v="114"/>
    <x v="217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"/>
    <x v="21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"/>
    <x v="218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"/>
    <x v="96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2"/>
    <x v="2190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1"/>
    <x v="2193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"/>
    <x v="462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20"/>
    <x v="220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"/>
    <x v="221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"/>
    <x v="221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"/>
    <x v="221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"/>
    <x v="2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5"/>
    <x v="221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x v="0"/>
    <x v="6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1"/>
    <x v="222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"/>
    <x v="223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6"/>
    <x v="223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1"/>
    <x v="2239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8"/>
    <x v="150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"/>
    <x v="22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"/>
    <x v="2247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"/>
    <x v="224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x v="2249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2"/>
    <x v="2254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x v="0"/>
    <x v="6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2"/>
    <x v="226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x v="0"/>
    <x v="6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2"/>
    <x v="2270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"/>
    <x v="228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"/>
    <x v="699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x v="0"/>
    <x v="6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"/>
    <x v="22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"/>
    <x v="65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"/>
    <x v="229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x v="11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6"/>
    <x v="204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5"/>
    <x v="230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"/>
    <x v="231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"/>
    <x v="231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x v="231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x v="12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3"/>
    <x v="155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"/>
    <x v="232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9"/>
    <x v="2333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4"/>
    <x v="233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8"/>
    <x v="233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"/>
    <x v="20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"/>
    <x v="235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8"/>
    <x v="235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4"/>
    <x v="236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10"/>
    <x v="237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"/>
    <x v="238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"/>
    <x v="23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"/>
    <x v="239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x v="240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"/>
    <x v="2407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x v="0"/>
    <x v="6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"/>
    <x v="200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x v="17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x v="0"/>
    <x v="6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"/>
    <x v="245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5"/>
    <x v="24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"/>
    <x v="247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"/>
    <x v="247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x v="248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"/>
    <x v="248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x v="0"/>
    <x v="6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6"/>
    <x v="249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8"/>
    <x v="249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3"/>
    <x v="24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x v="122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"/>
    <x v="2503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"/>
    <x v="250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10"/>
    <x v="251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"/>
    <x v="63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"/>
    <x v="251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1"/>
    <x v="251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1"/>
    <x v="252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"/>
    <x v="253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9"/>
    <x v="25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3"/>
    <x v="254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x v="25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x v="6"/>
    <n v="128"/>
    <x v="255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x v="256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1"/>
    <x v="20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"/>
    <x v="257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"/>
    <x v="257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"/>
    <x v="257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x v="243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"/>
    <x v="258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x v="6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1"/>
    <x v="250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"/>
    <x v="123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"/>
    <x v="16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"/>
    <x v="2254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1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"/>
    <x v="82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x v="38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x v="1"/>
    <x v="6"/>
    <n v="2"/>
    <x v="258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9"/>
    <x v="2597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x v="0"/>
    <x v="40"/>
    <n v="102"/>
    <x v="12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"/>
    <x v="260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"/>
    <x v="260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"/>
    <x v="112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"/>
    <x v="261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"/>
    <x v="149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"/>
    <x v="26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"/>
    <x v="263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3"/>
    <x v="264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"/>
    <x v="265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0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8"/>
    <x v="265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x v="1"/>
    <x v="6"/>
    <n v="5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7"/>
    <x v="223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3"/>
    <x v="221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x v="1"/>
    <x v="40"/>
    <n v="0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x v="179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"/>
    <x v="35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x v="1"/>
    <x v="4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7"/>
    <x v="265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"/>
    <x v="36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x v="1"/>
    <x v="6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"/>
    <x v="26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1"/>
    <x v="267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x v="2641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10"/>
    <x v="268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8"/>
    <x v="268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x v="1"/>
    <x v="6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"/>
    <x v="153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0"/>
    <x v="36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7"/>
    <x v="269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x v="1"/>
    <x v="6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"/>
    <x v="96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x v="1"/>
    <x v="6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"/>
    <x v="178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1"/>
    <x v="36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"/>
    <x v="269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"/>
    <x v="26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3"/>
    <x v="2629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"/>
    <x v="10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"/>
    <x v="270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9"/>
    <x v="270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5"/>
    <x v="2712"/>
    <x v="1"/>
    <x v="6"/>
  </r>
  <r>
    <n v="4087"/>
    <x v="4080"/>
    <s v="Comedy Stage Play"/>
    <n v="9600"/>
    <n v="0"/>
    <x v="2"/>
    <x v="0"/>
    <s v="USD"/>
    <n v="1468777786"/>
    <n v="1466185786"/>
    <b v="0"/>
    <n v="0"/>
    <x v="1"/>
    <x v="6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5"/>
    <x v="179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7"/>
    <x v="271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"/>
    <x v="120"/>
    <x v="1"/>
    <x v="6"/>
  </r>
  <r>
    <m/>
    <x v="4107"/>
    <m/>
    <m/>
    <m/>
    <x v="4"/>
    <x v="21"/>
    <m/>
    <m/>
    <m/>
    <m/>
    <m/>
    <x v="2"/>
    <x v="41"/>
    <m/>
    <x v="121"/>
    <x v="9"/>
    <x v="41"/>
  </r>
  <r>
    <m/>
    <x v="4107"/>
    <m/>
    <m/>
    <m/>
    <x v="4"/>
    <x v="21"/>
    <m/>
    <m/>
    <m/>
    <m/>
    <m/>
    <x v="2"/>
    <x v="41"/>
    <m/>
    <x v="121"/>
    <x v="9"/>
    <x v="41"/>
  </r>
  <r>
    <m/>
    <x v="4107"/>
    <m/>
    <m/>
    <m/>
    <x v="4"/>
    <x v="21"/>
    <m/>
    <m/>
    <m/>
    <m/>
    <m/>
    <x v="2"/>
    <x v="41"/>
    <m/>
    <x v="121"/>
    <x v="9"/>
    <x v="41"/>
  </r>
  <r>
    <m/>
    <x v="4107"/>
    <m/>
    <m/>
    <m/>
    <x v="4"/>
    <x v="21"/>
    <m/>
    <m/>
    <m/>
    <m/>
    <m/>
    <x v="2"/>
    <x v="41"/>
    <m/>
    <x v="2722"/>
    <x v="9"/>
    <x v="41"/>
  </r>
  <r>
    <m/>
    <x v="4107"/>
    <m/>
    <m/>
    <m/>
    <x v="4"/>
    <x v="21"/>
    <m/>
    <m/>
    <m/>
    <m/>
    <m/>
    <x v="2"/>
    <x v="41"/>
    <m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7A3B5-3E5A-46F4-B4E2-C62E53945B11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26" firstHeaderRow="0" firstDataRow="1" firstDataCol="1"/>
  <pivotFields count="18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dataField="1" showAll="0"/>
    <pivotField dataField="1" showAll="0"/>
    <pivotField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sd="0" x="21"/>
        <item t="default" sd="0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/>
    <pivotField dataField="1"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6"/>
    <field x="1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goal" fld="3" baseField="0" baseItem="0"/>
    <dataField name="Sum of pledged" fld="4" baseField="0" baseItem="0"/>
    <dataField name="Sum of Percentage Funded " fld="14" baseField="0" baseItem="0"/>
    <dataField name="Sum of Average Donation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3DB1C-6AA4-461A-8CA2-A6A35349BFA5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dataField="1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verage Donation" fld="15" baseField="0" baseItem="0"/>
  </dataFields>
  <chartFormats count="6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109D3-603B-430A-ABA7-060955B99A31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F20EE-B989-487C-8978-F1721C907A1B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95" zoomScaleNormal="95" workbookViewId="0">
      <pane ySplit="1" topLeftCell="A2" activePane="bottomLeft" state="frozen"/>
      <selection pane="bottomLeft" activeCell="E1" activeCellId="2" sqref="A1:XFD1 D1:D1048576 E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13.7265625" customWidth="1"/>
    <col min="7" max="7" width="8.36328125" customWidth="1"/>
    <col min="8" max="8" width="9.7265625" customWidth="1"/>
    <col min="9" max="9" width="19.36328125" customWidth="1"/>
    <col min="10" max="10" width="17.81640625" customWidth="1"/>
    <col min="11" max="11" width="15.453125" customWidth="1"/>
    <col min="12" max="12" width="15.1796875" customWidth="1"/>
    <col min="13" max="13" width="14.6328125" customWidth="1"/>
    <col min="14" max="14" width="32" customWidth="1"/>
    <col min="15" max="15" width="19.90625" style="10" customWidth="1"/>
    <col min="16" max="16" width="17.453125" customWidth="1"/>
    <col min="17" max="17" width="17" customWidth="1"/>
    <col min="18" max="18" width="11.26953125" customWidth="1"/>
    <col min="19" max="19" width="22.6328125" style="17" customWidth="1"/>
    <col min="20" max="20" width="21.1796875" style="17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8370</v>
      </c>
      <c r="T1" s="16" t="s">
        <v>8371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(((J2/60)/60/24)+DATE(1970,1,1))</f>
        <v>42177.007071759261</v>
      </c>
      <c r="T2" s="17">
        <f>(((I2/60)/60/24)+DATE(1970,1,1))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(((J3/60)/60/24)+DATE(1970,1,1))</f>
        <v>42766.600497685184</v>
      </c>
      <c r="T3" s="17">
        <f t="shared" ref="T3:T66" si="3">(((I3/60)/60/24)+DATE(1970,1,1))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(((J67/60)/60/24)+DATE(1970,1,1))</f>
        <v>41835.821226851855</v>
      </c>
      <c r="T67" s="17">
        <f t="shared" ref="T67:T130" si="7">(((I67/60)/60/24)+DATE(1970,1,1))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(((J131/60)/60/24)+DATE(1970,1,1))</f>
        <v>41882.937303240738</v>
      </c>
      <c r="T131" s="17">
        <f t="shared" ref="T131:T194" si="11">(((I131/60)/60/24)+DATE(1970,1,1))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(((J195/60)/60/24)+DATE(1970,1,1))</f>
        <v>41911.934791666667</v>
      </c>
      <c r="T195" s="17">
        <f t="shared" ref="T195:T258" si="15">(((I195/60)/60/24)+DATE(1970,1,1))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(((J259/60)/60/24)+DATE(1970,1,1))</f>
        <v>42479.626875000002</v>
      </c>
      <c r="T259" s="17">
        <f t="shared" ref="T259:T322" si="19">(((I259/60)/60/24)+DATE(1970,1,1))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(((J323/60)/60/24)+DATE(1970,1,1))</f>
        <v>42647.446597222224</v>
      </c>
      <c r="T323" s="17">
        <f t="shared" ref="T323:T386" si="23">(((I323/60)/60/24)+DATE(1970,1,1))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(((J387/60)/60/24)+DATE(1970,1,1))</f>
        <v>41934.584502314814</v>
      </c>
      <c r="T387" s="17">
        <f t="shared" ref="T387:T450" si="27">(((I387/60)/60/24)+DATE(1970,1,1))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(((J451/60)/60/24)+DATE(1970,1,1))</f>
        <v>41534.568113425928</v>
      </c>
      <c r="T451" s="17">
        <f t="shared" ref="T451:T514" si="31">(((I451/60)/60/24)+DATE(1970,1,1))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(((J515/60)/60/24)+DATE(1970,1,1))</f>
        <v>42552.653993055559</v>
      </c>
      <c r="T515" s="17">
        <f t="shared" ref="T515:T578" si="35">(((I515/60)/60/24)+DATE(1970,1,1))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(((J579/60)/60/24)+DATE(1970,1,1))</f>
        <v>42450.589143518519</v>
      </c>
      <c r="T579" s="17">
        <f t="shared" ref="T579:T642" si="39">(((I579/60)/60/24)+DATE(1970,1,1))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(((J643/60)/60/24)+DATE(1970,1,1))</f>
        <v>42199.57</v>
      </c>
      <c r="T643" s="17">
        <f t="shared" ref="T643:T706" si="43">(((I643/60)/60/24)+DATE(1970,1,1))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(((J707/60)/60/24)+DATE(1970,1,1))</f>
        <v>42726.491643518515</v>
      </c>
      <c r="T707" s="17">
        <f t="shared" ref="T707:T770" si="47">(((I707/60)/60/24)+DATE(1970,1,1))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(((J771/60)/60/24)+DATE(1970,1,1))</f>
        <v>41604.996458333335</v>
      </c>
      <c r="T771" s="17">
        <f t="shared" ref="T771:T834" si="51">(((I771/60)/60/24)+DATE(1970,1,1))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(((J835/60)/60/24)+DATE(1970,1,1))</f>
        <v>41718.878182870372</v>
      </c>
      <c r="T835" s="17">
        <f t="shared" ref="T835:T898" si="55">(((I835/60)/60/24)+DATE(1970,1,1))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(((J899/60)/60/24)+DATE(1970,1,1))</f>
        <v>41211.688750000001</v>
      </c>
      <c r="T899" s="17">
        <f t="shared" ref="T899:T962" si="59">(((I899/60)/60/24)+DATE(1970,1,1))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(((J963/60)/60/24)+DATE(1970,1,1))</f>
        <v>42740.693692129629</v>
      </c>
      <c r="T963" s="17">
        <f t="shared" ref="T963:T1026" si="63">(((I963/60)/60/24)+DATE(1970,1,1))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(((J1027/60)/60/24)+DATE(1970,1,1))</f>
        <v>42049.833761574075</v>
      </c>
      <c r="T1027" s="17">
        <f t="shared" ref="T1027:T1090" si="67">(((I1027/60)/60/24)+DATE(1970,1,1))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(((J1091/60)/60/24)+DATE(1970,1,1))</f>
        <v>42151.189525462964</v>
      </c>
      <c r="T1091" s="17">
        <f t="shared" ref="T1091:T1154" si="71">(((I1091/60)/60/24)+DATE(1970,1,1))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(((J1155/60)/60/24)+DATE(1970,1,1))</f>
        <v>42143.714178240742</v>
      </c>
      <c r="T1155" s="17">
        <f t="shared" ref="T1155:T1218" si="75">(((I1155/60)/60/24)+DATE(1970,1,1))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(((J1219/60)/60/24)+DATE(1970,1,1))</f>
        <v>42535.809490740736</v>
      </c>
      <c r="T1219" s="17">
        <f t="shared" ref="T1219:T1282" si="79">(((I1219/60)/60/24)+DATE(1970,1,1))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(((J1283/60)/60/24)+DATE(1970,1,1))</f>
        <v>41463.743472222224</v>
      </c>
      <c r="T1283" s="17">
        <f t="shared" ref="T1283:T1346" si="83">(((I1283/60)/60/24)+DATE(1970,1,1))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(((J1347/60)/60/24)+DATE(1970,1,1))</f>
        <v>41799.814340277779</v>
      </c>
      <c r="T1347" s="17">
        <f t="shared" ref="T1347:T1410" si="87">(((I1347/60)/60/24)+DATE(1970,1,1))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(((J1411/60)/60/24)+DATE(1970,1,1))</f>
        <v>41945.133506944447</v>
      </c>
      <c r="T1411" s="17">
        <f t="shared" ref="T1411:T1474" si="91">(((I1411/60)/60/24)+DATE(1970,1,1))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(((J1475/60)/60/24)+DATE(1970,1,1))</f>
        <v>40939.979618055557</v>
      </c>
      <c r="T1475" s="17">
        <f t="shared" ref="T1475:T1538" si="95">(((I1475/60)/60/24)+DATE(1970,1,1))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(((J1539/60)/60/24)+DATE(1970,1,1))</f>
        <v>42552.315127314811</v>
      </c>
      <c r="T1539" s="17">
        <f t="shared" ref="T1539:T1602" si="99">(((I1539/60)/60/24)+DATE(1970,1,1))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(((J1603/60)/60/24)+DATE(1970,1,1))</f>
        <v>40638.092974537038</v>
      </c>
      <c r="T1603" s="17">
        <f t="shared" ref="T1603:T1666" si="103">(((I1603/60)/60/24)+DATE(1970,1,1))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(((J1667/60)/60/24)+DATE(1970,1,1))</f>
        <v>40564.649456018517</v>
      </c>
      <c r="T1667" s="17">
        <f t="shared" ref="T1667:T1730" si="107">(((I1667/60)/60/24)+DATE(1970,1,1))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(((J1731/60)/60/24)+DATE(1970,1,1))</f>
        <v>42471.052152777775</v>
      </c>
      <c r="T1731" s="17">
        <f t="shared" ref="T1731:T1794" si="111">(((I1731/60)/60/24)+DATE(1970,1,1))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(((J1795/60)/60/24)+DATE(1970,1,1))</f>
        <v>41940.89166666667</v>
      </c>
      <c r="T1795" s="17">
        <f t="shared" ref="T1795:T1858" si="115">(((I1795/60)/60/24)+DATE(1970,1,1))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(((J1859/60)/60/24)+DATE(1970,1,1))</f>
        <v>41864.76866898148</v>
      </c>
      <c r="T1859" s="17">
        <f t="shared" ref="T1859:T1922" si="119">(((I1859/60)/60/24)+DATE(1970,1,1))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(((J1923/60)/60/24)+DATE(1970,1,1))</f>
        <v>41074.221562500003</v>
      </c>
      <c r="T1923" s="17">
        <f t="shared" ref="T1923:T1986" si="123">(((I1923/60)/60/24)+DATE(1970,1,1))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(((J1987/60)/60/24)+DATE(1970,1,1))</f>
        <v>42555.698738425926</v>
      </c>
      <c r="T1987" s="17">
        <f t="shared" ref="T1987:T2050" si="127">(((I1987/60)/60/24)+DATE(1970,1,1))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(((J2051/60)/60/24)+DATE(1970,1,1))</f>
        <v>41575.527349537035</v>
      </c>
      <c r="T2051" s="17">
        <f t="shared" ref="T2051:T2114" si="131">(((I2051/60)/60/24)+DATE(1970,1,1))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(((J2115/60)/60/24)+DATE(1970,1,1))</f>
        <v>41870.86546296296</v>
      </c>
      <c r="T2115" s="17">
        <f t="shared" ref="T2115:T2178" si="135">(((I2115/60)/60/24)+DATE(1970,1,1))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(((J2179/60)/60/24)+DATE(1970,1,1))</f>
        <v>42502.250775462962</v>
      </c>
      <c r="T2179" s="17">
        <f t="shared" ref="T2179:T2242" si="139">(((I2179/60)/60/24)+DATE(1970,1,1))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(((J2243/60)/60/24)+DATE(1970,1,1))</f>
        <v>42766.827546296292</v>
      </c>
      <c r="T2243" s="17">
        <f t="shared" ref="T2243:T2306" si="143">(((I2243/60)/60/24)+DATE(1970,1,1))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(((J2307/60)/60/24)+DATE(1970,1,1))</f>
        <v>41834.695277777777</v>
      </c>
      <c r="T2307" s="17">
        <f t="shared" ref="T2307:T2370" si="147">(((I2307/60)/60/24)+DATE(1970,1,1))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(((J2371/60)/60/24)+DATE(1970,1,1))</f>
        <v>42380.812627314815</v>
      </c>
      <c r="T2371" s="17">
        <f t="shared" ref="T2371:T2434" si="151">(((I2371/60)/60/24)+DATE(1970,1,1))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(((J2435/60)/60/24)+DATE(1970,1,1))</f>
        <v>42397.89980324074</v>
      </c>
      <c r="T2435" s="17">
        <f t="shared" ref="T2435:T2498" si="155">(((I2435/60)/60/24)+DATE(1970,1,1))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(((J2499/60)/60/24)+DATE(1970,1,1))</f>
        <v>40730.878912037035</v>
      </c>
      <c r="T2499" s="17">
        <f t="shared" ref="T2499:T2562" si="159">(((I2499/60)/60/24)+DATE(1970,1,1))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(((J2563/60)/60/24)+DATE(1970,1,1))</f>
        <v>42260.528807870374</v>
      </c>
      <c r="T2563" s="17">
        <f t="shared" ref="T2563:T2626" si="163">(((I2563/60)/60/24)+DATE(1970,1,1))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(((J2627/60)/60/24)+DATE(1970,1,1))</f>
        <v>42658.810277777782</v>
      </c>
      <c r="T2627" s="17">
        <f t="shared" ref="T2627:T2690" si="167">(((I2627/60)/60/24)+DATE(1970,1,1))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(((J2691/60)/60/24)+DATE(1970,1,1))</f>
        <v>42551.961689814809</v>
      </c>
      <c r="T2691" s="17">
        <f t="shared" ref="T2691:T2754" si="171">(((I2691/60)/60/24)+DATE(1970,1,1))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(((J2755/60)/60/24)+DATE(1970,1,1))</f>
        <v>41117.900729166664</v>
      </c>
      <c r="T2755" s="17">
        <f t="shared" ref="T2755:T2818" si="175">(((I2755/60)/60/24)+DATE(1970,1,1))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(((J2819/60)/60/24)+DATE(1970,1,1))</f>
        <v>42023.634976851856</v>
      </c>
      <c r="T2819" s="17">
        <f t="shared" ref="T2819:T2882" si="179">(((I2819/60)/60/24)+DATE(1970,1,1))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(((J2883/60)/60/24)+DATE(1970,1,1))</f>
        <v>41916.597638888888</v>
      </c>
      <c r="T2883" s="17">
        <f t="shared" ref="T2883:T2946" si="183">(((I2883/60)/60/24)+DATE(1970,1,1))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(((J2947/60)/60/24)+DATE(1970,1,1))</f>
        <v>42118.139583333337</v>
      </c>
      <c r="T2947" s="17">
        <f t="shared" ref="T2947:T3010" si="187">(((I2947/60)/60/24)+DATE(1970,1,1))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(((J3011/60)/60/24)+DATE(1970,1,1))</f>
        <v>41939.569907407407</v>
      </c>
      <c r="T3011" s="17">
        <f t="shared" ref="T3011:T3074" si="191">(((I3011/60)/60/24)+DATE(1970,1,1))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(((J3075/60)/60/24)+DATE(1970,1,1))</f>
        <v>42111.684027777781</v>
      </c>
      <c r="T3075" s="17">
        <f t="shared" ref="T3075:T3138" si="195">(((I3075/60)/60/24)+DATE(1970,1,1))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(((J3139/60)/60/24)+DATE(1970,1,1))</f>
        <v>42807.885057870371</v>
      </c>
      <c r="T3139" s="17">
        <f t="shared" ref="T3139:T3202" si="199">(((I3139/60)/60/24)+DATE(1970,1,1))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(((J3203/60)/60/24)+DATE(1970,1,1))</f>
        <v>41861.767094907409</v>
      </c>
      <c r="T3203" s="17">
        <f t="shared" ref="T3203:T3266" si="203">(((I3203/60)/60/24)+DATE(1970,1,1))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(((J3267/60)/60/24)+DATE(1970,1,1))</f>
        <v>42311.711979166663</v>
      </c>
      <c r="T3267" s="17">
        <f t="shared" ref="T3267:T3330" si="207">(((I3267/60)/60/24)+DATE(1970,1,1))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(((J3331/60)/60/24)+DATE(1970,1,1))</f>
        <v>41837.323009259257</v>
      </c>
      <c r="T3331" s="17">
        <f t="shared" ref="T3331:T3394" si="211">(((I3331/60)/60/24)+DATE(1970,1,1))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(((J3395/60)/60/24)+DATE(1970,1,1))</f>
        <v>41923.921643518523</v>
      </c>
      <c r="T3395" s="17">
        <f t="shared" ref="T3395:T3458" si="215">(((I3395/60)/60/24)+DATE(1970,1,1))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(((J3459/60)/60/24)+DATE(1970,1,1))</f>
        <v>42016.706678240742</v>
      </c>
      <c r="T3459" s="17">
        <f t="shared" ref="T3459:T3522" si="219">(((I3459/60)/60/24)+DATE(1970,1,1))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(((J3523/60)/60/24)+DATE(1970,1,1))</f>
        <v>41881.361342592594</v>
      </c>
      <c r="T3523" s="17">
        <f t="shared" ref="T3523:T3586" si="223">(((I3523/60)/60/24)+DATE(1970,1,1))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(((J3587/60)/60/24)+DATE(1970,1,1))</f>
        <v>41964.716319444444</v>
      </c>
      <c r="T3587" s="17">
        <f t="shared" ref="T3587:T3650" si="227">(((I3587/60)/60/24)+DATE(1970,1,1))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(((J3651/60)/60/24)+DATE(1970,1,1))</f>
        <v>41780.712893518517</v>
      </c>
      <c r="T3651" s="17">
        <f t="shared" ref="T3651:T3714" si="231">(((I3651/60)/60/24)+DATE(1970,1,1))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(((J3715/60)/60/24)+DATE(1970,1,1))</f>
        <v>42505.738032407404</v>
      </c>
      <c r="T3715" s="17">
        <f t="shared" ref="T3715:T3778" si="235">(((I3715/60)/60/24)+DATE(1970,1,1))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(((J3779/60)/60/24)+DATE(1970,1,1))</f>
        <v>41887.111354166671</v>
      </c>
      <c r="T3779" s="17">
        <f t="shared" ref="T3779:T3842" si="239">(((I3779/60)/60/24)+DATE(1970,1,1))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(((J3843/60)/60/24)+DATE(1970,1,1))</f>
        <v>41780.785729166666</v>
      </c>
      <c r="T3843" s="17">
        <f t="shared" ref="T3843:T3906" si="243">(((I3843/60)/60/24)+DATE(1970,1,1))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(((J3907/60)/60/24)+DATE(1970,1,1))</f>
        <v>42124.623877314814</v>
      </c>
      <c r="T3907" s="17">
        <f t="shared" ref="T3907:T3970" si="247">(((I3907/60)/60/24)+DATE(1970,1,1))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(((J3971/60)/60/24)+DATE(1970,1,1))</f>
        <v>42601.854699074072</v>
      </c>
      <c r="T3971" s="17">
        <f t="shared" ref="T3971:T4034" si="251">(((I3971/60)/60/24)+DATE(1970,1,1))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(((J4035/60)/60/24)+DATE(1970,1,1))</f>
        <v>42614.268796296295</v>
      </c>
      <c r="T4035" s="17">
        <f t="shared" ref="T4035:T4098" si="255">(((I4035/60)/60/24)+DATE(1970,1,1))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8" si="258">(((J4099/60)/60/24)+DATE(1970,1,1))</f>
        <v>42344.824502314819</v>
      </c>
      <c r="T4099" s="17">
        <f t="shared" ref="T4099:T4118" si="259">(((I4099/60)/60/24)+DATE(1970,1,1))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  <row r="4116" spans="1:20" hidden="1" x14ac:dyDescent="0.35">
      <c r="P4116">
        <f t="shared" ref="P4116:P4118" si="260">IFERROR(ROUND(E4116/L4116,2),0)</f>
        <v>0</v>
      </c>
      <c r="S4116" s="17">
        <f t="shared" si="258"/>
        <v>25569</v>
      </c>
      <c r="T4116" s="17">
        <f t="shared" si="259"/>
        <v>25569</v>
      </c>
    </row>
    <row r="4117" spans="1:20" hidden="1" x14ac:dyDescent="0.35">
      <c r="P4117">
        <f t="shared" si="260"/>
        <v>0</v>
      </c>
      <c r="S4117" s="17">
        <f t="shared" si="258"/>
        <v>25569</v>
      </c>
      <c r="T4117" s="17">
        <f t="shared" si="259"/>
        <v>25569</v>
      </c>
    </row>
    <row r="4118" spans="1:20" hidden="1" x14ac:dyDescent="0.35">
      <c r="P4118">
        <f t="shared" si="260"/>
        <v>0</v>
      </c>
      <c r="S4118" s="17">
        <f t="shared" si="258"/>
        <v>25569</v>
      </c>
      <c r="T4118" s="17">
        <f t="shared" si="259"/>
        <v>25569</v>
      </c>
    </row>
  </sheetData>
  <autoFilter ref="A1:T411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7" tint="0.79998168889431442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C890E-46CF-4976-8D8E-3D1838481540}">
  <dimension ref="A1:F6"/>
  <sheetViews>
    <sheetView workbookViewId="0">
      <selection activeCell="C6" sqref="C6"/>
    </sheetView>
  </sheetViews>
  <sheetFormatPr defaultRowHeight="14.5" x14ac:dyDescent="0.35"/>
  <cols>
    <col min="1" max="1" width="32.08984375" customWidth="1"/>
    <col min="2" max="2" width="39.36328125" customWidth="1"/>
    <col min="3" max="3" width="19.81640625" customWidth="1"/>
    <col min="4" max="4" width="16.453125" customWidth="1"/>
    <col min="5" max="5" width="16.6328125" customWidth="1"/>
    <col min="6" max="6" width="20.1796875" customWidth="1"/>
  </cols>
  <sheetData>
    <row r="1" spans="1:6" x14ac:dyDescent="0.35">
      <c r="A1" t="s">
        <v>8384</v>
      </c>
      <c r="B1" t="s">
        <v>8385</v>
      </c>
      <c r="C1" t="s">
        <v>8386</v>
      </c>
      <c r="D1" t="s">
        <v>8387</v>
      </c>
      <c r="E1" t="s">
        <v>8307</v>
      </c>
      <c r="F1" t="s">
        <v>8388</v>
      </c>
    </row>
    <row r="2" spans="1:6" ht="49.5" customHeight="1" x14ac:dyDescent="0.35">
      <c r="A2" t="s">
        <v>3473</v>
      </c>
      <c r="B2" s="3" t="str">
        <f>VLOOKUP(A2, [1]Kickstater!B:C, 2, FALSE)</f>
        <v>Help us get actor-writer Ian Bonar's debut play - a hilarious, heartbreaking story of grief and loss - to the 2016 Edinburgh Fringe.</v>
      </c>
      <c r="C2">
        <f>VLOOKUP(A2, [1]Kickstater!B:E, 3, FALSE)</f>
        <v>2000</v>
      </c>
      <c r="D2">
        <f>VLOOKUP(A2, [1]Kickstater!B:E, 4, FALSE)</f>
        <v>2020</v>
      </c>
      <c r="E2">
        <f>VLOOKUP(A2, [1]Kickstater!B:P, 15, FALSE)</f>
        <v>51.79</v>
      </c>
      <c r="F2">
        <f>VLOOKUP(A2, [1]Kickstater!B:L, 11, FALSE)</f>
        <v>39</v>
      </c>
    </row>
    <row r="3" spans="1:6" ht="43.5" x14ac:dyDescent="0.35">
      <c r="A3" t="s">
        <v>3616</v>
      </c>
      <c r="B3" s="3" t="str">
        <f>VLOOKUP(A3, [1]Kickstater!B:C, 2, FALSE)</f>
        <v>The play yet to be described as "A surefire Edinburgh Fringe Festival Cult Hit". Coming to the Underbelly, Edinburgh, 5th-30th August.</v>
      </c>
      <c r="C3">
        <f>VLOOKUP(A3, [1]Kickstater!B:E, 3, FALSE)</f>
        <v>2000</v>
      </c>
      <c r="D3">
        <f>VLOOKUP(A3, [1]Kickstater!B:E, 4, FALSE)</f>
        <v>2020</v>
      </c>
      <c r="E3">
        <f>VLOOKUP(A3, [1]Kickstater!B:P, 15, FALSE)</f>
        <v>36.07</v>
      </c>
      <c r="F3">
        <f>VLOOKUP(A3, [1]Kickstater!B:L, 11, FALSE)</f>
        <v>56</v>
      </c>
    </row>
    <row r="4" spans="1:6" ht="43.5" x14ac:dyDescent="0.35">
      <c r="A4" t="s">
        <v>3178</v>
      </c>
      <c r="B4" s="3" t="str">
        <f>VLOOKUP(A4, [1]Kickstater!B:C, 2, FALSE)</f>
        <v>Cutting Off Kate Bush is a one-woman show written &amp; performed by Lucy Benson-Brown, premiering at the Edinburgh Fringe Festival 2014</v>
      </c>
      <c r="C4">
        <f>VLOOKUP(A4, [1]Kickstater!B:E, 3, FALSE)</f>
        <v>1500</v>
      </c>
      <c r="D4">
        <f>VLOOKUP(A4, [1]Kickstater!B:E, 4, FALSE)</f>
        <v>2576</v>
      </c>
      <c r="E4">
        <f>VLOOKUP(A4, [1]Kickstater!B:P, 15, FALSE)</f>
        <v>33.03</v>
      </c>
      <c r="F4">
        <f>VLOOKUP(A4, [1]Kickstater!B:L, 11, FALSE)</f>
        <v>78</v>
      </c>
    </row>
    <row r="5" spans="1:6" ht="43.5" x14ac:dyDescent="0.35">
      <c r="A5" t="s">
        <v>3329</v>
      </c>
      <c r="B5" s="3" t="str">
        <f>VLOOKUP(A5, [1]Kickstater!B:C, 2, FALSE)</f>
        <v>Jestia and Raedon is a brand new romantic comedy play going to the Edinburgh Fringe Festival this summer.</v>
      </c>
      <c r="C5">
        <f>VLOOKUP(A5, [1]Kickstater!B:E, 3, FALSE)</f>
        <v>1000</v>
      </c>
      <c r="D5">
        <f>VLOOKUP(A5, [1]Kickstater!B:E, 4, FALSE)</f>
        <v>1168</v>
      </c>
      <c r="E5">
        <f>VLOOKUP(A5, [1]Kickstater!B:P, 15, FALSE)</f>
        <v>44.92</v>
      </c>
      <c r="F5">
        <f>VLOOKUP(A5, [1]Kickstater!B:L, 11, FALSE)</f>
        <v>26</v>
      </c>
    </row>
    <row r="6" spans="1:6" ht="43.5" x14ac:dyDescent="0.35">
      <c r="A6" t="s">
        <v>3221</v>
      </c>
      <c r="B6" s="3" t="str">
        <f>VLOOKUP(A6, [1]Kickstater!B:C, 2, FALSE)</f>
        <v>A one-man show about love, loss, and motorways, written &amp; performed by Ben Norris. Help us get to the 2015 Edinburgh Fringe and beyond!</v>
      </c>
      <c r="C6">
        <f>VLOOKUP(A6, [1]Kickstater!B:E, 3, FALSE)</f>
        <v>4000</v>
      </c>
      <c r="D6">
        <f>VLOOKUP(A6, [1]Kickstater!B:E, 4, FALSE)</f>
        <v>4137</v>
      </c>
      <c r="E6">
        <f>VLOOKUP(A6, [1]Kickstater!B:P, 15, FALSE)</f>
        <v>36.61</v>
      </c>
      <c r="F6">
        <f>VLOOKUP(A6, [1]Kickstater!B:L,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1724-82BF-4F65-9F13-D8B7DE008187}">
  <dimension ref="A3:E26"/>
  <sheetViews>
    <sheetView topLeftCell="C7" workbookViewId="0">
      <selection activeCell="A4" sqref="A4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3.81640625" bestFit="1" customWidth="1"/>
    <col min="4" max="4" width="23.90625" bestFit="1" customWidth="1"/>
    <col min="5" max="6" width="22.36328125" bestFit="1" customWidth="1"/>
    <col min="7" max="7" width="23.90625" bestFit="1" customWidth="1"/>
    <col min="8" max="8" width="10.54296875" bestFit="1" customWidth="1"/>
    <col min="9" max="9" width="22.36328125" bestFit="1" customWidth="1"/>
    <col min="10" max="10" width="23.90625" bestFit="1" customWidth="1"/>
    <col min="11" max="11" width="11.81640625" bestFit="1" customWidth="1"/>
    <col min="12" max="12" width="22.36328125" bestFit="1" customWidth="1"/>
    <col min="13" max="13" width="23.90625" bestFit="1" customWidth="1"/>
    <col min="14" max="14" width="10.54296875" bestFit="1" customWidth="1"/>
    <col min="15" max="15" width="22.36328125" bestFit="1" customWidth="1"/>
    <col min="16" max="16" width="23.90625" bestFit="1" customWidth="1"/>
    <col min="17" max="17" width="15.36328125" bestFit="1" customWidth="1"/>
    <col min="18" max="18" width="27.1796875" bestFit="1" customWidth="1"/>
    <col min="19" max="19" width="28.7265625" bestFit="1" customWidth="1"/>
    <col min="20" max="20" width="6.81640625" bestFit="1" customWidth="1"/>
    <col min="21" max="21" width="7.08984375" bestFit="1" customWidth="1"/>
    <col min="22" max="22" width="8.36328125" bestFit="1" customWidth="1"/>
    <col min="23" max="23" width="11" bestFit="1" customWidth="1"/>
    <col min="24" max="25" width="6.81640625" bestFit="1" customWidth="1"/>
    <col min="26" max="26" width="10.81640625" bestFit="1" customWidth="1"/>
    <col min="27" max="27" width="11.6328125" bestFit="1" customWidth="1"/>
    <col min="28" max="28" width="9.36328125" bestFit="1" customWidth="1"/>
    <col min="29" max="29" width="10.81640625" bestFit="1" customWidth="1"/>
    <col min="30" max="30" width="7.81640625" bestFit="1" customWidth="1"/>
    <col min="31" max="31" width="14" bestFit="1" customWidth="1"/>
    <col min="32" max="32" width="8.54296875" bestFit="1" customWidth="1"/>
    <col min="33" max="33" width="11.453125" bestFit="1" customWidth="1"/>
    <col min="34" max="34" width="22.36328125" bestFit="1" customWidth="1"/>
    <col min="35" max="35" width="6.81640625" bestFit="1" customWidth="1"/>
    <col min="36" max="36" width="9.7265625" bestFit="1" customWidth="1"/>
    <col min="37" max="37" width="6.81640625" bestFit="1" customWidth="1"/>
    <col min="38" max="38" width="9.36328125" bestFit="1" customWidth="1"/>
    <col min="39" max="39" width="10" bestFit="1" customWidth="1"/>
    <col min="40" max="40" width="7.81640625" bestFit="1" customWidth="1"/>
    <col min="41" max="41" width="12.90625" bestFit="1" customWidth="1"/>
    <col min="42" max="42" width="10.90625" bestFit="1" customWidth="1"/>
    <col min="43" max="45" width="7.81640625" bestFit="1" customWidth="1"/>
    <col min="46" max="46" width="11.6328125" bestFit="1" customWidth="1"/>
    <col min="47" max="47" width="9.36328125" bestFit="1" customWidth="1"/>
    <col min="48" max="48" width="10" bestFit="1" customWidth="1"/>
    <col min="49" max="49" width="8.81640625" bestFit="1" customWidth="1"/>
    <col min="50" max="50" width="10.1796875" bestFit="1" customWidth="1"/>
    <col min="51" max="51" width="6.81640625" bestFit="1" customWidth="1"/>
    <col min="52" max="53" width="7.81640625" bestFit="1" customWidth="1"/>
    <col min="54" max="54" width="8.36328125" bestFit="1" customWidth="1"/>
    <col min="55" max="55" width="11" bestFit="1" customWidth="1"/>
    <col min="56" max="57" width="7.81640625" bestFit="1" customWidth="1"/>
    <col min="58" max="58" width="8.81640625" bestFit="1" customWidth="1"/>
    <col min="59" max="59" width="11.6328125" bestFit="1" customWidth="1"/>
    <col min="60" max="60" width="9.36328125" bestFit="1" customWidth="1"/>
    <col min="61" max="61" width="10" bestFit="1" customWidth="1"/>
    <col min="62" max="62" width="8.81640625" bestFit="1" customWidth="1"/>
    <col min="63" max="63" width="14" bestFit="1" customWidth="1"/>
    <col min="64" max="64" width="8.54296875" bestFit="1" customWidth="1"/>
    <col min="65" max="65" width="11.453125" bestFit="1" customWidth="1"/>
    <col min="66" max="66" width="15.36328125" bestFit="1" customWidth="1"/>
    <col min="67" max="67" width="27.1796875" bestFit="1" customWidth="1"/>
    <col min="68" max="68" width="22.36328125" bestFit="1" customWidth="1"/>
    <col min="69" max="69" width="7.81640625" bestFit="1" customWidth="1"/>
    <col min="70" max="70" width="5.81640625" bestFit="1" customWidth="1"/>
    <col min="71" max="71" width="8.81640625" bestFit="1" customWidth="1"/>
    <col min="72" max="72" width="6.81640625" bestFit="1" customWidth="1"/>
    <col min="73" max="76" width="7.81640625" bestFit="1" customWidth="1"/>
    <col min="77" max="77" width="8.81640625" bestFit="1" customWidth="1"/>
    <col min="78" max="78" width="7.81640625" bestFit="1" customWidth="1"/>
    <col min="79" max="79" width="6.81640625" bestFit="1" customWidth="1"/>
    <col min="80" max="80" width="7.81640625" bestFit="1" customWidth="1"/>
    <col min="81" max="81" width="6.81640625" bestFit="1" customWidth="1"/>
    <col min="82" max="83" width="7.81640625" bestFit="1" customWidth="1"/>
    <col min="84" max="85" width="6.81640625" bestFit="1" customWidth="1"/>
    <col min="86" max="86" width="8.81640625" bestFit="1" customWidth="1"/>
    <col min="87" max="87" width="6.81640625" bestFit="1" customWidth="1"/>
    <col min="88" max="88" width="9.81640625" bestFit="1" customWidth="1"/>
    <col min="89" max="89" width="6.7265625" bestFit="1" customWidth="1"/>
    <col min="90" max="90" width="15.36328125" bestFit="1" customWidth="1"/>
    <col min="91" max="91" width="18.6328125" bestFit="1" customWidth="1"/>
    <col min="92" max="92" width="28.7265625" bestFit="1" customWidth="1"/>
    <col min="93" max="93" width="27.1796875" bestFit="1" customWidth="1"/>
  </cols>
  <sheetData>
    <row r="3" spans="1:5" x14ac:dyDescent="0.35">
      <c r="A3" s="13" t="s">
        <v>8360</v>
      </c>
      <c r="B3" t="s">
        <v>8364</v>
      </c>
      <c r="C3" t="s">
        <v>8365</v>
      </c>
      <c r="D3" t="s">
        <v>8366</v>
      </c>
      <c r="E3" t="s">
        <v>8367</v>
      </c>
    </row>
    <row r="4" spans="1:5" x14ac:dyDescent="0.35">
      <c r="A4" s="14" t="s">
        <v>8238</v>
      </c>
      <c r="B4" s="15">
        <v>72607</v>
      </c>
      <c r="C4" s="15">
        <v>423984</v>
      </c>
      <c r="D4" s="15">
        <v>1116</v>
      </c>
      <c r="E4" s="15">
        <v>704.81999999999994</v>
      </c>
    </row>
    <row r="5" spans="1:5" x14ac:dyDescent="0.35">
      <c r="A5" s="14" t="s">
        <v>8225</v>
      </c>
      <c r="B5" s="15">
        <v>9901961</v>
      </c>
      <c r="C5" s="15">
        <v>714202.52</v>
      </c>
      <c r="D5" s="15">
        <v>4137</v>
      </c>
      <c r="E5" s="15">
        <v>6483.1399999999994</v>
      </c>
    </row>
    <row r="6" spans="1:5" x14ac:dyDescent="0.35">
      <c r="A6" s="14" t="s">
        <v>8241</v>
      </c>
      <c r="B6" s="15">
        <v>8750</v>
      </c>
      <c r="C6" s="15">
        <v>4055.93</v>
      </c>
      <c r="D6" s="15">
        <v>108</v>
      </c>
      <c r="E6" s="15">
        <v>61.98</v>
      </c>
    </row>
    <row r="7" spans="1:5" x14ac:dyDescent="0.35">
      <c r="A7" s="14" t="s">
        <v>8228</v>
      </c>
      <c r="B7" s="15">
        <v>2490695</v>
      </c>
      <c r="C7" s="15">
        <v>769589.05</v>
      </c>
      <c r="D7" s="15">
        <v>9796</v>
      </c>
      <c r="E7" s="15">
        <v>12094.32</v>
      </c>
    </row>
    <row r="8" spans="1:5" x14ac:dyDescent="0.35">
      <c r="A8" s="14" t="s">
        <v>8239</v>
      </c>
      <c r="B8" s="15">
        <v>104115</v>
      </c>
      <c r="C8" s="15">
        <v>6334</v>
      </c>
      <c r="D8" s="15">
        <v>112</v>
      </c>
      <c r="E8" s="15">
        <v>278.25</v>
      </c>
    </row>
    <row r="9" spans="1:5" x14ac:dyDescent="0.35">
      <c r="A9" s="14" t="s">
        <v>8235</v>
      </c>
      <c r="B9" s="15">
        <v>1989060</v>
      </c>
      <c r="C9" s="15">
        <v>1909861.63</v>
      </c>
      <c r="D9" s="15">
        <v>9927</v>
      </c>
      <c r="E9" s="15">
        <v>3723.12</v>
      </c>
    </row>
    <row r="10" spans="1:5" x14ac:dyDescent="0.35">
      <c r="A10" s="14" t="s">
        <v>8231</v>
      </c>
      <c r="B10" s="15">
        <v>865000</v>
      </c>
      <c r="C10" s="15">
        <v>204294</v>
      </c>
      <c r="D10" s="15">
        <v>472</v>
      </c>
      <c r="E10" s="15">
        <v>3050.79</v>
      </c>
    </row>
    <row r="11" spans="1:5" x14ac:dyDescent="0.35">
      <c r="A11" s="14" t="s">
        <v>8226</v>
      </c>
      <c r="B11" s="15">
        <v>8950569</v>
      </c>
      <c r="C11" s="15">
        <v>502344</v>
      </c>
      <c r="D11" s="15">
        <v>1687</v>
      </c>
      <c r="E11" s="15">
        <v>2986.47</v>
      </c>
    </row>
    <row r="12" spans="1:5" x14ac:dyDescent="0.35">
      <c r="A12" s="14" t="s">
        <v>8229</v>
      </c>
      <c r="B12" s="15">
        <v>426130</v>
      </c>
      <c r="C12" s="15">
        <v>54677.66</v>
      </c>
      <c r="D12" s="15">
        <v>3922</v>
      </c>
      <c r="E12" s="15">
        <v>2000.2399999999998</v>
      </c>
    </row>
    <row r="13" spans="1:5" x14ac:dyDescent="0.35">
      <c r="A13" s="14" t="s">
        <v>8224</v>
      </c>
      <c r="B13" s="15">
        <v>4505048</v>
      </c>
      <c r="C13" s="15">
        <v>3498056.1400000011</v>
      </c>
      <c r="D13" s="15">
        <v>67691</v>
      </c>
      <c r="E13" s="15">
        <v>29799.279999999981</v>
      </c>
    </row>
    <row r="14" spans="1:5" x14ac:dyDescent="0.35">
      <c r="A14" s="14" t="s">
        <v>8230</v>
      </c>
      <c r="B14" s="15">
        <v>640000</v>
      </c>
      <c r="C14" s="15">
        <v>205035</v>
      </c>
      <c r="D14" s="15">
        <v>53</v>
      </c>
      <c r="E14" s="15">
        <v>2938.93</v>
      </c>
    </row>
    <row r="15" spans="1:5" x14ac:dyDescent="0.35">
      <c r="A15" s="14" t="s">
        <v>8240</v>
      </c>
      <c r="B15" s="15">
        <v>368350</v>
      </c>
      <c r="C15" s="15">
        <v>141036.22999999998</v>
      </c>
      <c r="D15" s="15">
        <v>1275</v>
      </c>
      <c r="E15" s="15">
        <v>747.60000000000014</v>
      </c>
    </row>
    <row r="16" spans="1:5" x14ac:dyDescent="0.35">
      <c r="A16" s="14" t="s">
        <v>8236</v>
      </c>
      <c r="B16" s="15">
        <v>1128780</v>
      </c>
      <c r="C16" s="15">
        <v>320039.88</v>
      </c>
      <c r="D16" s="15">
        <v>2341</v>
      </c>
      <c r="E16" s="15">
        <v>2190.1799999999998</v>
      </c>
    </row>
    <row r="17" spans="1:5" x14ac:dyDescent="0.35">
      <c r="A17" s="14" t="s">
        <v>8242</v>
      </c>
      <c r="B17" s="15">
        <v>13550</v>
      </c>
      <c r="C17" s="15">
        <v>16065.5</v>
      </c>
      <c r="D17" s="15">
        <v>227</v>
      </c>
      <c r="E17" s="15">
        <v>166.41</v>
      </c>
    </row>
    <row r="18" spans="1:5" x14ac:dyDescent="0.35">
      <c r="A18" s="14" t="s">
        <v>8237</v>
      </c>
      <c r="B18" s="15">
        <v>568000</v>
      </c>
      <c r="C18" s="15">
        <v>78160</v>
      </c>
      <c r="D18" s="15">
        <v>201</v>
      </c>
      <c r="E18" s="15">
        <v>5710.78</v>
      </c>
    </row>
    <row r="19" spans="1:5" x14ac:dyDescent="0.35">
      <c r="A19" s="14" t="s">
        <v>8232</v>
      </c>
      <c r="B19" s="15">
        <v>2072050</v>
      </c>
      <c r="C19" s="15">
        <v>145121</v>
      </c>
      <c r="D19" s="15">
        <v>450</v>
      </c>
      <c r="E19" s="15">
        <v>1236.6399999999999</v>
      </c>
    </row>
    <row r="20" spans="1:5" x14ac:dyDescent="0.35">
      <c r="A20" s="14" t="s">
        <v>8233</v>
      </c>
      <c r="B20" s="15">
        <v>555100</v>
      </c>
      <c r="C20" s="15">
        <v>493022</v>
      </c>
      <c r="D20" s="15">
        <v>281</v>
      </c>
      <c r="E20" s="15">
        <v>2285.5</v>
      </c>
    </row>
    <row r="21" spans="1:5" x14ac:dyDescent="0.35">
      <c r="A21" s="14" t="s">
        <v>8227</v>
      </c>
      <c r="B21" s="15">
        <v>167035</v>
      </c>
      <c r="C21" s="15">
        <v>43644</v>
      </c>
      <c r="D21" s="15">
        <v>431</v>
      </c>
      <c r="E21" s="15">
        <v>819.28</v>
      </c>
    </row>
    <row r="22" spans="1:5" x14ac:dyDescent="0.35">
      <c r="A22" s="14" t="s">
        <v>8234</v>
      </c>
      <c r="B22" s="15">
        <v>13968289</v>
      </c>
      <c r="C22" s="15">
        <v>452442.55</v>
      </c>
      <c r="D22" s="15">
        <v>1133</v>
      </c>
      <c r="E22" s="15">
        <v>10316.57</v>
      </c>
    </row>
    <row r="23" spans="1:5" x14ac:dyDescent="0.35">
      <c r="A23" s="14" t="s">
        <v>8243</v>
      </c>
      <c r="B23" s="15">
        <v>9000</v>
      </c>
      <c r="C23" s="15">
        <v>9124</v>
      </c>
      <c r="D23" s="15">
        <v>101</v>
      </c>
      <c r="E23" s="15">
        <v>126.72</v>
      </c>
    </row>
    <row r="24" spans="1:5" x14ac:dyDescent="0.35">
      <c r="A24" s="14" t="s">
        <v>8223</v>
      </c>
      <c r="B24" s="15">
        <v>247152380.81</v>
      </c>
      <c r="C24" s="15">
        <v>36182652.570000008</v>
      </c>
      <c r="D24" s="15">
        <v>3788055</v>
      </c>
      <c r="E24" s="15">
        <v>241432.72000000015</v>
      </c>
    </row>
    <row r="25" spans="1:5" x14ac:dyDescent="0.35">
      <c r="A25" s="14" t="s">
        <v>8361</v>
      </c>
      <c r="B25" s="15"/>
      <c r="C25" s="15"/>
      <c r="D25" s="15"/>
      <c r="E25" s="15">
        <v>0</v>
      </c>
    </row>
    <row r="26" spans="1:5" x14ac:dyDescent="0.35">
      <c r="A26" s="14" t="s">
        <v>8362</v>
      </c>
      <c r="B26" s="15">
        <v>295956469.81</v>
      </c>
      <c r="C26" s="15">
        <v>46173741.660000011</v>
      </c>
      <c r="D26" s="15">
        <v>3893516</v>
      </c>
      <c r="E26" s="15">
        <v>329153.74000000011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53B7-247D-4A9C-B640-D2AFE3C6873F}">
  <dimension ref="A3:G15"/>
  <sheetViews>
    <sheetView topLeftCell="F3" zoomScale="79" workbookViewId="0">
      <selection activeCell="G9" sqref="G9"/>
    </sheetView>
  </sheetViews>
  <sheetFormatPr defaultRowHeight="14.5" x14ac:dyDescent="0.35"/>
  <cols>
    <col min="1" max="1" width="22.36328125" bestFit="1" customWidth="1"/>
    <col min="2" max="2" width="15.6328125" bestFit="1" customWidth="1"/>
    <col min="3" max="3" width="9.26953125" bestFit="1" customWidth="1"/>
    <col min="4" max="4" width="8.26953125" bestFit="1" customWidth="1"/>
    <col min="5" max="5" width="10.36328125" bestFit="1" customWidth="1"/>
    <col min="6" max="6" width="6.7265625" bestFit="1" customWidth="1"/>
    <col min="7" max="7" width="10.7265625" bestFit="1" customWidth="1"/>
  </cols>
  <sheetData>
    <row r="3" spans="1:7" x14ac:dyDescent="0.35">
      <c r="A3" s="13" t="s">
        <v>8367</v>
      </c>
      <c r="B3" s="13" t="s">
        <v>8363</v>
      </c>
    </row>
    <row r="4" spans="1:7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5">
      <c r="A5" s="14" t="s">
        <v>8308</v>
      </c>
      <c r="B5" s="15">
        <v>2187.8100000000004</v>
      </c>
      <c r="C5" s="15">
        <v>11328.129999999994</v>
      </c>
      <c r="D5" s="15"/>
      <c r="E5" s="15">
        <v>31955.029999999992</v>
      </c>
      <c r="F5" s="15"/>
      <c r="G5" s="15">
        <v>45470.969999999987</v>
      </c>
    </row>
    <row r="6" spans="1:7" x14ac:dyDescent="0.35">
      <c r="A6" s="14" t="s">
        <v>8334</v>
      </c>
      <c r="B6" s="15">
        <v>448.08</v>
      </c>
      <c r="C6" s="15">
        <v>6252.72</v>
      </c>
      <c r="D6" s="15">
        <v>260.70000000000005</v>
      </c>
      <c r="E6" s="15">
        <v>3090.630000000001</v>
      </c>
      <c r="F6" s="15"/>
      <c r="G6" s="15">
        <v>10052.130000000001</v>
      </c>
    </row>
    <row r="7" spans="1:7" x14ac:dyDescent="0.35">
      <c r="A7" s="14" t="s">
        <v>8331</v>
      </c>
      <c r="B7" s="15"/>
      <c r="C7" s="15">
        <v>4773.49</v>
      </c>
      <c r="D7" s="15"/>
      <c r="E7" s="15">
        <v>5343.2200000000021</v>
      </c>
      <c r="F7" s="15"/>
      <c r="G7" s="15">
        <v>10116.710000000003</v>
      </c>
    </row>
    <row r="8" spans="1:7" x14ac:dyDescent="0.35">
      <c r="A8" s="14" t="s">
        <v>8329</v>
      </c>
      <c r="B8" s="15">
        <v>491.99</v>
      </c>
      <c r="C8" s="15"/>
      <c r="D8" s="15"/>
      <c r="E8" s="15"/>
      <c r="F8" s="15"/>
      <c r="G8" s="15">
        <v>491.99</v>
      </c>
    </row>
    <row r="9" spans="1:7" x14ac:dyDescent="0.35">
      <c r="A9" s="14" t="s">
        <v>8323</v>
      </c>
      <c r="B9" s="15">
        <v>545.27</v>
      </c>
      <c r="C9" s="15">
        <v>5163.3600000000024</v>
      </c>
      <c r="D9" s="15">
        <v>1600.9199999999998</v>
      </c>
      <c r="E9" s="15">
        <v>40085.190000000017</v>
      </c>
      <c r="F9" s="15"/>
      <c r="G9" s="15">
        <v>47394.74000000002</v>
      </c>
    </row>
    <row r="10" spans="1:7" x14ac:dyDescent="0.35">
      <c r="A10" s="14" t="s">
        <v>8336</v>
      </c>
      <c r="B10" s="15"/>
      <c r="C10" s="15">
        <v>6149.37</v>
      </c>
      <c r="D10" s="15"/>
      <c r="E10" s="15">
        <v>11883.929999999998</v>
      </c>
      <c r="F10" s="15"/>
      <c r="G10" s="15">
        <v>18033.3</v>
      </c>
    </row>
    <row r="11" spans="1:7" x14ac:dyDescent="0.35">
      <c r="A11" s="14" t="s">
        <v>8320</v>
      </c>
      <c r="B11" s="15">
        <v>1290.1099999999999</v>
      </c>
      <c r="C11" s="15">
        <v>4683.1200000000008</v>
      </c>
      <c r="D11" s="15"/>
      <c r="E11" s="15">
        <v>6056.6699999999983</v>
      </c>
      <c r="F11" s="15"/>
      <c r="G11" s="15">
        <v>12029.899999999998</v>
      </c>
    </row>
    <row r="12" spans="1:7" x14ac:dyDescent="0.35">
      <c r="A12" s="14" t="s">
        <v>8317</v>
      </c>
      <c r="B12" s="15">
        <v>20776.070000000003</v>
      </c>
      <c r="C12" s="15">
        <v>23563.030000000006</v>
      </c>
      <c r="D12" s="15"/>
      <c r="E12" s="15">
        <v>35607.62999999999</v>
      </c>
      <c r="F12" s="15"/>
      <c r="G12" s="15">
        <v>79946.73</v>
      </c>
    </row>
    <row r="13" spans="1:7" x14ac:dyDescent="0.35">
      <c r="A13" s="14" t="s">
        <v>8315</v>
      </c>
      <c r="B13" s="15">
        <v>1473.1200000000003</v>
      </c>
      <c r="C13" s="15">
        <v>30381.850000000031</v>
      </c>
      <c r="D13" s="15">
        <v>3141.16</v>
      </c>
      <c r="E13" s="15">
        <v>70621.139999999985</v>
      </c>
      <c r="F13" s="15"/>
      <c r="G13" s="15">
        <v>105617.27000000002</v>
      </c>
    </row>
    <row r="14" spans="1:7" x14ac:dyDescent="0.35">
      <c r="A14" s="14" t="s">
        <v>8361</v>
      </c>
      <c r="B14" s="15"/>
      <c r="C14" s="15"/>
      <c r="D14" s="15"/>
      <c r="E14" s="15"/>
      <c r="F14" s="15">
        <v>0</v>
      </c>
      <c r="G14" s="15">
        <v>0</v>
      </c>
    </row>
    <row r="15" spans="1:7" x14ac:dyDescent="0.35">
      <c r="A15" s="14" t="s">
        <v>8362</v>
      </c>
      <c r="B15" s="15">
        <v>27212.45</v>
      </c>
      <c r="C15" s="15">
        <v>92295.070000000036</v>
      </c>
      <c r="D15" s="15">
        <v>5002.78</v>
      </c>
      <c r="E15" s="15">
        <v>204643.43999999997</v>
      </c>
      <c r="F15" s="15">
        <v>0</v>
      </c>
      <c r="G15" s="15">
        <v>329153.74000000005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1E14-C4AD-41D8-B345-00B395CDA28D}">
  <dimension ref="A1:E7"/>
  <sheetViews>
    <sheetView tabSelected="1" workbookViewId="0">
      <selection activeCell="E15" sqref="E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3" t="s">
        <v>8358</v>
      </c>
      <c r="B1" t="s">
        <v>8368</v>
      </c>
    </row>
    <row r="2" spans="1:5" x14ac:dyDescent="0.35">
      <c r="A2" s="13" t="s">
        <v>8222</v>
      </c>
      <c r="B2" t="s">
        <v>8368</v>
      </c>
    </row>
    <row r="4" spans="1:5" x14ac:dyDescent="0.35">
      <c r="A4" s="13" t="s">
        <v>8369</v>
      </c>
      <c r="B4" s="13" t="s">
        <v>8363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4" t="s">
        <v>8362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3941-945E-4146-B0C6-671C8ACB5623}">
  <dimension ref="A3:G18"/>
  <sheetViews>
    <sheetView topLeftCell="E1" workbookViewId="0">
      <selection activeCell="F14" sqref="F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3" spans="1:7" x14ac:dyDescent="0.35">
      <c r="A3" s="13" t="s">
        <v>8369</v>
      </c>
      <c r="B3" s="13" t="s">
        <v>8363</v>
      </c>
    </row>
    <row r="4" spans="1:7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5">
      <c r="A5" s="14" t="s">
        <v>8361</v>
      </c>
      <c r="B5" s="15"/>
      <c r="C5" s="15"/>
      <c r="D5" s="15"/>
      <c r="E5" s="15"/>
      <c r="F5" s="15"/>
      <c r="G5" s="15"/>
    </row>
    <row r="6" spans="1:7" x14ac:dyDescent="0.35">
      <c r="A6" s="14" t="s">
        <v>8376</v>
      </c>
      <c r="B6" s="15">
        <v>34</v>
      </c>
      <c r="C6" s="15">
        <v>149</v>
      </c>
      <c r="D6" s="15">
        <v>2</v>
      </c>
      <c r="E6" s="15">
        <v>182</v>
      </c>
      <c r="F6" s="15"/>
      <c r="G6" s="15">
        <v>367</v>
      </c>
    </row>
    <row r="7" spans="1:7" x14ac:dyDescent="0.35">
      <c r="A7" s="14" t="s">
        <v>8377</v>
      </c>
      <c r="B7" s="15">
        <v>27</v>
      </c>
      <c r="C7" s="15">
        <v>106</v>
      </c>
      <c r="D7" s="15">
        <v>18</v>
      </c>
      <c r="E7" s="15">
        <v>202</v>
      </c>
      <c r="F7" s="15"/>
      <c r="G7" s="15">
        <v>353</v>
      </c>
    </row>
    <row r="8" spans="1:7" x14ac:dyDescent="0.35">
      <c r="A8" s="14" t="s">
        <v>8378</v>
      </c>
      <c r="B8" s="15">
        <v>28</v>
      </c>
      <c r="C8" s="15">
        <v>108</v>
      </c>
      <c r="D8" s="15">
        <v>30</v>
      </c>
      <c r="E8" s="15">
        <v>180</v>
      </c>
      <c r="F8" s="15"/>
      <c r="G8" s="15">
        <v>346</v>
      </c>
    </row>
    <row r="9" spans="1:7" x14ac:dyDescent="0.35">
      <c r="A9" s="14" t="s">
        <v>8383</v>
      </c>
      <c r="B9" s="15">
        <v>27</v>
      </c>
      <c r="C9" s="15">
        <v>102</v>
      </c>
      <c r="D9" s="15"/>
      <c r="E9" s="15">
        <v>192</v>
      </c>
      <c r="F9" s="15"/>
      <c r="G9" s="15">
        <v>321</v>
      </c>
    </row>
    <row r="10" spans="1:7" x14ac:dyDescent="0.35">
      <c r="A10" s="14" t="s">
        <v>8372</v>
      </c>
      <c r="B10" s="15">
        <v>26</v>
      </c>
      <c r="C10" s="15">
        <v>126</v>
      </c>
      <c r="D10" s="15"/>
      <c r="E10" s="15">
        <v>234</v>
      </c>
      <c r="F10" s="15"/>
      <c r="G10" s="15">
        <v>386</v>
      </c>
    </row>
    <row r="11" spans="1:7" x14ac:dyDescent="0.35">
      <c r="A11" s="14" t="s">
        <v>8379</v>
      </c>
      <c r="B11" s="15">
        <v>27</v>
      </c>
      <c r="C11" s="15">
        <v>147</v>
      </c>
      <c r="D11" s="15"/>
      <c r="E11" s="15">
        <v>211</v>
      </c>
      <c r="F11" s="15"/>
      <c r="G11" s="15">
        <v>385</v>
      </c>
    </row>
    <row r="12" spans="1:7" x14ac:dyDescent="0.35">
      <c r="A12" s="14" t="s">
        <v>8380</v>
      </c>
      <c r="B12" s="15">
        <v>43</v>
      </c>
      <c r="C12" s="15">
        <v>150</v>
      </c>
      <c r="D12" s="15"/>
      <c r="E12" s="15">
        <v>194</v>
      </c>
      <c r="F12" s="15"/>
      <c r="G12" s="15">
        <v>387</v>
      </c>
    </row>
    <row r="13" spans="1:7" x14ac:dyDescent="0.35">
      <c r="A13" s="14" t="s">
        <v>8373</v>
      </c>
      <c r="B13" s="15">
        <v>33</v>
      </c>
      <c r="C13" s="15">
        <v>134</v>
      </c>
      <c r="D13" s="15"/>
      <c r="E13" s="15">
        <v>166</v>
      </c>
      <c r="F13" s="15"/>
      <c r="G13" s="15">
        <v>333</v>
      </c>
    </row>
    <row r="14" spans="1:7" x14ac:dyDescent="0.35">
      <c r="A14" s="14" t="s">
        <v>8374</v>
      </c>
      <c r="B14" s="15">
        <v>24</v>
      </c>
      <c r="C14" s="15">
        <v>127</v>
      </c>
      <c r="D14" s="15"/>
      <c r="E14" s="15">
        <v>147</v>
      </c>
      <c r="F14" s="15"/>
      <c r="G14" s="15">
        <v>298</v>
      </c>
    </row>
    <row r="15" spans="1:7" x14ac:dyDescent="0.35">
      <c r="A15" s="14" t="s">
        <v>8381</v>
      </c>
      <c r="B15" s="15">
        <v>20</v>
      </c>
      <c r="C15" s="15">
        <v>149</v>
      </c>
      <c r="D15" s="15"/>
      <c r="E15" s="15">
        <v>183</v>
      </c>
      <c r="F15" s="15"/>
      <c r="G15" s="15">
        <v>352</v>
      </c>
    </row>
    <row r="16" spans="1:7" x14ac:dyDescent="0.35">
      <c r="A16" s="14" t="s">
        <v>8375</v>
      </c>
      <c r="B16" s="15">
        <v>37</v>
      </c>
      <c r="C16" s="15">
        <v>114</v>
      </c>
      <c r="D16" s="15"/>
      <c r="E16" s="15">
        <v>183</v>
      </c>
      <c r="F16" s="15"/>
      <c r="G16" s="15">
        <v>334</v>
      </c>
    </row>
    <row r="17" spans="1:7" x14ac:dyDescent="0.35">
      <c r="A17" s="14" t="s">
        <v>8382</v>
      </c>
      <c r="B17" s="15">
        <v>23</v>
      </c>
      <c r="C17" s="15">
        <v>118</v>
      </c>
      <c r="D17" s="15"/>
      <c r="E17" s="15">
        <v>111</v>
      </c>
      <c r="F17" s="15"/>
      <c r="G17" s="15">
        <v>252</v>
      </c>
    </row>
    <row r="18" spans="1:7" x14ac:dyDescent="0.35">
      <c r="A18" s="14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Kickstater</vt:lpstr>
      <vt:lpstr>Edinburgh Research</vt:lpstr>
      <vt:lpstr>Category Statistics</vt:lpstr>
      <vt:lpstr>PC vs AD</vt:lpstr>
      <vt:lpstr>Subcategory Statistics</vt:lpstr>
      <vt:lpstr>Outcone Based on Lunch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Chuks Nwokedi</cp:lastModifiedBy>
  <dcterms:created xsi:type="dcterms:W3CDTF">2017-04-20T15:17:24Z</dcterms:created>
  <dcterms:modified xsi:type="dcterms:W3CDTF">2021-10-31T20:31:27Z</dcterms:modified>
</cp:coreProperties>
</file>