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BA74C49D-00E0-4D8A-A780-0D5B756DDB7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ersonnel" sheetId="1" r:id="rId1"/>
    <sheet name="Staff salary cost per year" sheetId="2" r:id="rId2"/>
  </sheets>
  <definedNames>
    <definedName name="_xlnm._FilterDatabase" localSheetId="0" hidden="1">Personnel!$A$4:$K$22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J34" i="1"/>
  <c r="J33" i="1"/>
  <c r="E43" i="1"/>
  <c r="E42" i="1"/>
  <c r="B43" i="1"/>
  <c r="B42" i="1"/>
  <c r="E35" i="1"/>
  <c r="E34" i="1"/>
  <c r="B35" i="1"/>
  <c r="B34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<sst xmlns="http://schemas.openxmlformats.org/spreadsheetml/2006/main" count="114" uniqueCount="55">
  <si>
    <t>Name</t>
  </si>
  <si>
    <t>Job title</t>
  </si>
  <si>
    <t>Phone</t>
  </si>
  <si>
    <t>Department</t>
  </si>
  <si>
    <t xml:space="preserve">Salary/h
</t>
  </si>
  <si>
    <t>Worked hours
/month</t>
  </si>
  <si>
    <t>Gross 
salary</t>
  </si>
  <si>
    <t xml:space="preserve">Tax%
</t>
  </si>
  <si>
    <t>Employee
insurance(EI)</t>
  </si>
  <si>
    <t>Unemployent
insurance (UI)</t>
  </si>
  <si>
    <t>Net
salary</t>
  </si>
  <si>
    <t>Nieminen Kalle</t>
  </si>
  <si>
    <t>It-support</t>
  </si>
  <si>
    <t>Administration</t>
  </si>
  <si>
    <t>Lahtinen Liisa</t>
  </si>
  <si>
    <t>Salesperson</t>
  </si>
  <si>
    <t>Sales dep.</t>
  </si>
  <si>
    <t>Jokinen Kaija</t>
  </si>
  <si>
    <t>Cleaner</t>
  </si>
  <si>
    <t>Järvelä Minna</t>
  </si>
  <si>
    <t>Ruutinen Reino</t>
  </si>
  <si>
    <t>Kauppinen Jokke</t>
  </si>
  <si>
    <t>Messenger</t>
  </si>
  <si>
    <t>Lehtonen Leila</t>
  </si>
  <si>
    <t>Secretary</t>
  </si>
  <si>
    <t>Kalanen Kirsti</t>
  </si>
  <si>
    <t>Sales manager</t>
  </si>
  <si>
    <t>Kimppanen Joonas</t>
  </si>
  <si>
    <t>Trainee</t>
  </si>
  <si>
    <t>Kummeli Kustaa</t>
  </si>
  <si>
    <t>Marketing manager</t>
  </si>
  <si>
    <t>Leinonen Anne</t>
  </si>
  <si>
    <t>Financial manager</t>
  </si>
  <si>
    <t>Kivelä Sakari</t>
  </si>
  <si>
    <t>Jokela Tomppa</t>
  </si>
  <si>
    <t>Miettinen Laila</t>
  </si>
  <si>
    <t>Lintunen Kai</t>
  </si>
  <si>
    <t>Kyllönen Kyösti</t>
  </si>
  <si>
    <t>Customer service</t>
  </si>
  <si>
    <t>Pekkarinen Matti</t>
  </si>
  <si>
    <t>CEO</t>
  </si>
  <si>
    <t>Merilä Juuso</t>
  </si>
  <si>
    <t>Summary 2021:</t>
  </si>
  <si>
    <t>Phonebook:</t>
  </si>
  <si>
    <t>Staff salary costs in month</t>
  </si>
  <si>
    <t xml:space="preserve">Name: </t>
  </si>
  <si>
    <t>(fill)</t>
  </si>
  <si>
    <t>Employee
insurance</t>
  </si>
  <si>
    <t>Unemployent
insurance</t>
  </si>
  <si>
    <t>Phone:</t>
  </si>
  <si>
    <t>(function)</t>
  </si>
  <si>
    <t xml:space="preserve">Department </t>
  </si>
  <si>
    <t>Staff salary costs in year 2021</t>
  </si>
  <si>
    <t>Summary of the year</t>
  </si>
  <si>
    <t>Company Oy's personnel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</si>
</sst>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73" formatCode="&quot;$&quot;#,##0.0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7" xfId="0" applyFont="1" applyBorder="1"/>
    <xf numFmtId="0" fontId="4" fillId="0" borderId="9" xfId="0" applyFont="1" applyBorder="1"/>
    <xf numFmtId="0" fontId="4" fillId="0" borderId="20" xfId="0" applyFont="1" applyBorder="1"/>
    <xf numFmtId="0" fontId="4" fillId="0" borderId="1" xfId="0" applyFont="1" applyBorder="1" applyAlignment="1">
      <alignment wrapText="1"/>
    </xf>
    <xf numFmtId="0" fontId="0" fillId="0" borderId="8" xfId="0" applyBorder="1"/>
    <xf numFmtId="0" fontId="4" fillId="0" borderId="23" xfId="0" applyFont="1" applyBorder="1"/>
    <xf numFmtId="0" fontId="0" fillId="0" borderId="24" xfId="0" applyBorder="1"/>
    <xf numFmtId="0" fontId="4" fillId="0" borderId="0" xfId="0" applyFont="1"/>
    <xf numFmtId="0" fontId="6" fillId="0" borderId="19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1" xfId="0" applyBorder="1"/>
    <xf numFmtId="10" fontId="1" fillId="0" borderId="21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0" fontId="6" fillId="7" borderId="18" xfId="0" applyFont="1" applyFill="1" applyBorder="1"/>
    <xf numFmtId="0" fontId="6" fillId="7" borderId="7" xfId="0" applyFont="1" applyFill="1" applyBorder="1" applyAlignment="1">
      <alignment horizontal="right"/>
    </xf>
    <xf numFmtId="0" fontId="4" fillId="5" borderId="18" xfId="0" applyFont="1" applyFill="1" applyBorder="1"/>
    <xf numFmtId="0" fontId="1" fillId="0" borderId="11" xfId="0" applyFont="1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1" fillId="2" borderId="11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24" xfId="0" applyBorder="1" applyAlignment="1">
      <alignment horizontal="center"/>
    </xf>
    <xf numFmtId="0" fontId="2" fillId="0" borderId="8" xfId="0" applyFont="1" applyBorder="1"/>
    <xf numFmtId="0" fontId="2" fillId="0" borderId="16" xfId="0" applyFont="1" applyBorder="1"/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0" fontId="0" fillId="3" borderId="8" xfId="1" applyNumberFormat="1" applyFont="1" applyFill="1" applyBorder="1"/>
    <xf numFmtId="10" fontId="6" fillId="4" borderId="8" xfId="0" applyNumberFormat="1" applyFont="1" applyFill="1" applyBorder="1" applyAlignment="1">
      <alignment horizontal="center"/>
    </xf>
    <xf numFmtId="10" fontId="6" fillId="4" borderId="8" xfId="0" applyNumberFormat="1" applyFont="1" applyFill="1" applyBorder="1"/>
    <xf numFmtId="10" fontId="6" fillId="4" borderId="16" xfId="0" applyNumberFormat="1" applyFont="1" applyFill="1" applyBorder="1"/>
    <xf numFmtId="173" fontId="6" fillId="4" borderId="8" xfId="0" applyNumberFormat="1" applyFont="1" applyFill="1" applyBorder="1"/>
    <xf numFmtId="173" fontId="6" fillId="4" borderId="14" xfId="0" applyNumberFormat="1" applyFont="1" applyFill="1" applyBorder="1"/>
    <xf numFmtId="173" fontId="6" fillId="6" borderId="21" xfId="0" applyNumberFormat="1" applyFont="1" applyFill="1" applyBorder="1"/>
    <xf numFmtId="173" fontId="6" fillId="6" borderId="8" xfId="0" applyNumberFormat="1" applyFont="1" applyFill="1" applyBorder="1"/>
    <xf numFmtId="10" fontId="6" fillId="6" borderId="8" xfId="0" applyNumberFormat="1" applyFont="1" applyFill="1" applyBorder="1" applyAlignment="1">
      <alignment horizontal="center"/>
    </xf>
    <xf numFmtId="10" fontId="6" fillId="6" borderId="8" xfId="0" applyNumberFormat="1" applyFont="1" applyFill="1" applyBorder="1"/>
    <xf numFmtId="173" fontId="6" fillId="6" borderId="14" xfId="0" applyNumberFormat="1" applyFont="1" applyFill="1" applyBorder="1"/>
    <xf numFmtId="173" fontId="6" fillId="6" borderId="22" xfId="0" applyNumberFormat="1" applyFont="1" applyFill="1" applyBorder="1"/>
    <xf numFmtId="0" fontId="5" fillId="0" borderId="0" xfId="0" applyFont="1" applyAlignment="1"/>
    <xf numFmtId="0" fontId="5" fillId="0" borderId="25" xfId="0" applyFont="1" applyBorder="1" applyAlignment="1"/>
    <xf numFmtId="0" fontId="1" fillId="2" borderId="11" xfId="0" applyFont="1" applyFill="1" applyBorder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 salaries by department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'Staff salary cost per year'!$D$1</c:f>
              <c:strCache>
                <c:ptCount val="1"/>
                <c:pt idx="0">
                  <c:v>Gross 
salary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'Staff salary cost per year'!$A$2:$A$19</c:f>
              <c:strCache>
                <c:ptCount val="18"/>
                <c:pt idx="0">
                  <c:v>Administration</c:v>
                </c:pt>
                <c:pt idx="1">
                  <c:v>Sales dep.</c:v>
                </c:pt>
                <c:pt idx="2">
                  <c:v>Administration</c:v>
                </c:pt>
                <c:pt idx="3">
                  <c:v>Administration</c:v>
                </c:pt>
                <c:pt idx="4">
                  <c:v>Sales dep.</c:v>
                </c:pt>
                <c:pt idx="5">
                  <c:v>Administration</c:v>
                </c:pt>
                <c:pt idx="6">
                  <c:v>Administration</c:v>
                </c:pt>
                <c:pt idx="7">
                  <c:v>Sales dep.</c:v>
                </c:pt>
                <c:pt idx="8">
                  <c:v>Administration</c:v>
                </c:pt>
                <c:pt idx="9">
                  <c:v>Sales dep.</c:v>
                </c:pt>
                <c:pt idx="10">
                  <c:v>Administration</c:v>
                </c:pt>
                <c:pt idx="11">
                  <c:v>Sales dep.</c:v>
                </c:pt>
                <c:pt idx="12">
                  <c:v>Sales dep.</c:v>
                </c:pt>
                <c:pt idx="13">
                  <c:v>Sales dep.</c:v>
                </c:pt>
                <c:pt idx="14">
                  <c:v>Sales dep.</c:v>
                </c:pt>
                <c:pt idx="15">
                  <c:v>Administration</c:v>
                </c:pt>
                <c:pt idx="16">
                  <c:v>Administration</c:v>
                </c:pt>
                <c:pt idx="17">
                  <c:v>Sales dep.</c:v>
                </c:pt>
              </c:strCache>
            </c:strRef>
          </c:cat>
          <c:val>
            <c:numRef>
              <c:f>'Staff salary cost per year'!$D$2:$D$19</c:f>
              <c:numCache>
                <c:formatCode>#,##0.00\ "€"</c:formatCode>
                <c:ptCount val="18"/>
                <c:pt idx="0">
                  <c:v>2018.2551175381323</c:v>
                </c:pt>
                <c:pt idx="1">
                  <c:v>1824.8390021073947</c:v>
                </c:pt>
                <c:pt idx="2">
                  <c:v>968.7624564183036</c:v>
                </c:pt>
                <c:pt idx="3">
                  <c:v>1614.6040940305058</c:v>
                </c:pt>
                <c:pt idx="4">
                  <c:v>2215.8759311304079</c:v>
                </c:pt>
                <c:pt idx="5">
                  <c:v>1469.2897255677601</c:v>
                </c:pt>
                <c:pt idx="6">
                  <c:v>2315.9477473750067</c:v>
                </c:pt>
                <c:pt idx="7">
                  <c:v>2476.56721714575</c:v>
                </c:pt>
                <c:pt idx="8">
                  <c:v>1132.2411209388922</c:v>
                </c:pt>
                <c:pt idx="9">
                  <c:v>2276.5917725830132</c:v>
                </c:pt>
                <c:pt idx="10">
                  <c:v>2712.5348779712499</c:v>
                </c:pt>
                <c:pt idx="11">
                  <c:v>2220.0806292919456</c:v>
                </c:pt>
                <c:pt idx="12">
                  <c:v>2087.2121673873521</c:v>
                </c:pt>
                <c:pt idx="13">
                  <c:v>1532.8647617702115</c:v>
                </c:pt>
                <c:pt idx="14">
                  <c:v>1267.2960258874855</c:v>
                </c:pt>
                <c:pt idx="15">
                  <c:v>1579.9573811794348</c:v>
                </c:pt>
                <c:pt idx="16">
                  <c:v>7265.7184231372767</c:v>
                </c:pt>
                <c:pt idx="17">
                  <c:v>2648.9598417687989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2-4203-8BD4-7F4A688BE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6017151"/>
        <c:axId val="716015903"/>
      </c:barChart>
      <c:catAx>
        <c:axId val="71601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15903"/>
        <c:crosses val="autoZero"/>
        <c:auto val="1"/>
        <c:lblAlgn val="ctr"/>
        <c:lblOffset val="100"/>
        <c:noMultiLvlLbl val="0"/>
      </c:catAx>
      <c:valAx>
        <c:axId val="7160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1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 salaries by department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'Staff salary cost per year'!$D$1</c:f>
              <c:strCache>
                <c:ptCount val="1"/>
                <c:pt idx="0">
                  <c:v>Gross 
salary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'Staff salary cost per year'!$A$2:$A$19</c:f>
              <c:strCache>
                <c:ptCount val="18"/>
                <c:pt idx="0">
                  <c:v>Administration</c:v>
                </c:pt>
                <c:pt idx="1">
                  <c:v>Sales dep.</c:v>
                </c:pt>
                <c:pt idx="2">
                  <c:v>Administration</c:v>
                </c:pt>
                <c:pt idx="3">
                  <c:v>Administration</c:v>
                </c:pt>
                <c:pt idx="4">
                  <c:v>Sales dep.</c:v>
                </c:pt>
                <c:pt idx="5">
                  <c:v>Administration</c:v>
                </c:pt>
                <c:pt idx="6">
                  <c:v>Administration</c:v>
                </c:pt>
                <c:pt idx="7">
                  <c:v>Sales dep.</c:v>
                </c:pt>
                <c:pt idx="8">
                  <c:v>Administration</c:v>
                </c:pt>
                <c:pt idx="9">
                  <c:v>Sales dep.</c:v>
                </c:pt>
                <c:pt idx="10">
                  <c:v>Administration</c:v>
                </c:pt>
                <c:pt idx="11">
                  <c:v>Sales dep.</c:v>
                </c:pt>
                <c:pt idx="12">
                  <c:v>Sales dep.</c:v>
                </c:pt>
                <c:pt idx="13">
                  <c:v>Sales dep.</c:v>
                </c:pt>
                <c:pt idx="14">
                  <c:v>Sales dep.</c:v>
                </c:pt>
                <c:pt idx="15">
                  <c:v>Administration</c:v>
                </c:pt>
                <c:pt idx="16">
                  <c:v>Administration</c:v>
                </c:pt>
                <c:pt idx="17">
                  <c:v>Sales dep.</c:v>
                </c:pt>
              </c:strCache>
            </c:strRef>
          </c:cat>
          <c:val>
            <c:numRef>
              <c:f>'Staff salary cost per year'!$D$2:$D$19</c:f>
              <c:numCache>
                <c:formatCode>#,##0.00\ "€"</c:formatCode>
                <c:ptCount val="18"/>
                <c:pt idx="0">
                  <c:v>2018.2551175381323</c:v>
                </c:pt>
                <c:pt idx="1">
                  <c:v>1824.8390021073947</c:v>
                </c:pt>
                <c:pt idx="2">
                  <c:v>968.7624564183036</c:v>
                </c:pt>
                <c:pt idx="3">
                  <c:v>1614.6040940305058</c:v>
                </c:pt>
                <c:pt idx="4">
                  <c:v>2215.8759311304079</c:v>
                </c:pt>
                <c:pt idx="5">
                  <c:v>1469.2897255677601</c:v>
                </c:pt>
                <c:pt idx="6">
                  <c:v>2315.9477473750067</c:v>
                </c:pt>
                <c:pt idx="7">
                  <c:v>2476.56721714575</c:v>
                </c:pt>
                <c:pt idx="8">
                  <c:v>1132.2411209388922</c:v>
                </c:pt>
                <c:pt idx="9">
                  <c:v>2276.5917725830132</c:v>
                </c:pt>
                <c:pt idx="10">
                  <c:v>2712.5348779712499</c:v>
                </c:pt>
                <c:pt idx="11">
                  <c:v>2220.0806292919456</c:v>
                </c:pt>
                <c:pt idx="12">
                  <c:v>2087.2121673873521</c:v>
                </c:pt>
                <c:pt idx="13">
                  <c:v>1532.8647617702115</c:v>
                </c:pt>
                <c:pt idx="14">
                  <c:v>1267.2960258874855</c:v>
                </c:pt>
                <c:pt idx="15">
                  <c:v>1579.9573811794348</c:v>
                </c:pt>
                <c:pt idx="16">
                  <c:v>7265.7184231372767</c:v>
                </c:pt>
                <c:pt idx="17">
                  <c:v>2648.9598417687989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3-4307-9435-13C9E4C31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6017151"/>
        <c:axId val="716015903"/>
      </c:barChart>
      <c:catAx>
        <c:axId val="71601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15903"/>
        <c:crosses val="autoZero"/>
        <c:auto val="1"/>
        <c:lblAlgn val="ctr"/>
        <c:lblOffset val="100"/>
        <c:noMultiLvlLbl val="0"/>
      </c:catAx>
      <c:valAx>
        <c:axId val="7160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1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438792</xdr:colOff>
      <xdr:row>1</xdr:row>
      <xdr:rowOff>235450</xdr:rowOff>
    </xdr:from>
    <xdr:to>
      <xdr:col>21</xdr:col>
      <xdr:colOff>74545</xdr:colOff>
      <xdr:row>24</xdr:row>
      <xdr:rowOff>33782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9948C-F892-4B29-9E0B-14B83F4AC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0</xdr:row>
      <xdr:rowOff>276225</xdr:rowOff>
    </xdr:from>
    <xdr:to>
      <xdr:col>15</xdr:col>
      <xdr:colOff>496372</xdr:colOff>
      <xdr:row>24</xdr:row>
      <xdr:rowOff>93909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B3026-B118-D6AE-5EFB-6ADDB1353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zoomScale="89" zoomScaleNormal="89" workbookViewId="0">
      <selection activeCell="L4" sqref="L4:U21"/>
    </sheetView>
  </sheetViews>
  <sheetFormatPr defaultRowHeight="12.75" x14ac:dyDescent="0.2"/>
  <cols>
    <col min="1" max="1" width="25.7109375" customWidth="1"/>
    <col min="2" max="2" width="20.5703125" customWidth="1"/>
    <col min="3" max="3" width="16.140625" style="3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3.5" customHeight="1" x14ac:dyDescent="0.25">
      <c r="A1" s="72"/>
      <c r="B1" s="72"/>
      <c r="C1" s="72"/>
      <c r="D1" s="72"/>
      <c r="E1" s="72"/>
      <c r="F1" s="72"/>
      <c r="G1" s="72"/>
      <c r="H1" s="72"/>
    </row>
    <row r="2" spans="1:16" ht="19.5" customHeight="1" x14ac:dyDescent="0.25">
      <c r="A2" s="73"/>
      <c r="B2" s="73"/>
      <c r="C2" s="59" t="s">
        <v>54</v>
      </c>
      <c r="D2" s="59"/>
      <c r="E2" s="59"/>
      <c r="F2" s="59"/>
      <c r="G2" s="59"/>
      <c r="H2" s="59"/>
    </row>
    <row r="3" spans="1:16" ht="13.5" thickBot="1" x14ac:dyDescent="0.25">
      <c r="A3" s="30"/>
      <c r="B3" s="30"/>
      <c r="C3" s="46"/>
      <c r="D3" s="30"/>
      <c r="E3" s="30"/>
      <c r="F3" s="30"/>
      <c r="G3" s="30"/>
      <c r="H3" s="30"/>
      <c r="I3" s="31">
        <v>4.1000000000000002E-2</v>
      </c>
      <c r="J3" s="31">
        <v>3.3999999999999998E-3</v>
      </c>
      <c r="K3" s="30"/>
    </row>
    <row r="4" spans="1:16" ht="25.5" x14ac:dyDescent="0.2">
      <c r="A4" s="32" t="s">
        <v>0</v>
      </c>
      <c r="B4" s="33" t="s">
        <v>1</v>
      </c>
      <c r="C4" s="47" t="s">
        <v>2</v>
      </c>
      <c r="D4" s="47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  <c r="J4" s="34" t="s">
        <v>9</v>
      </c>
      <c r="K4" s="35" t="s">
        <v>10</v>
      </c>
    </row>
    <row r="5" spans="1:16" x14ac:dyDescent="0.2">
      <c r="A5" s="36" t="s">
        <v>11</v>
      </c>
      <c r="B5" s="21" t="s">
        <v>12</v>
      </c>
      <c r="C5" s="27">
        <v>2225</v>
      </c>
      <c r="D5" s="27" t="s">
        <v>13</v>
      </c>
      <c r="E5" s="26">
        <v>12.614094484613327</v>
      </c>
      <c r="F5" s="27">
        <v>160</v>
      </c>
      <c r="G5" s="28">
        <f>E5*F5</f>
        <v>2018.2551175381323</v>
      </c>
      <c r="H5" s="29">
        <v>0.27</v>
      </c>
      <c r="I5" s="60">
        <v>4.1000000000000002E-2</v>
      </c>
      <c r="J5" s="60">
        <v>3.3999999999999998E-3</v>
      </c>
      <c r="K5" s="37">
        <f>G5-(G5*(H5+I5+J5))</f>
        <v>1383.7157085841436</v>
      </c>
      <c r="N5" s="3"/>
    </row>
    <row r="6" spans="1:16" x14ac:dyDescent="0.2">
      <c r="A6" s="36" t="s">
        <v>14</v>
      </c>
      <c r="B6" s="21" t="s">
        <v>15</v>
      </c>
      <c r="C6" s="27">
        <v>4332</v>
      </c>
      <c r="D6" s="27" t="s">
        <v>16</v>
      </c>
      <c r="E6" s="26">
        <v>11.773154852305773</v>
      </c>
      <c r="F6" s="27">
        <v>155</v>
      </c>
      <c r="G6" s="28">
        <f t="shared" ref="G6:G22" si="0">E6*F6</f>
        <v>1824.8390021073947</v>
      </c>
      <c r="H6" s="29">
        <v>0.32600000000000001</v>
      </c>
      <c r="I6" s="60">
        <v>4.1000000000000002E-2</v>
      </c>
      <c r="J6" s="60">
        <v>3.3999999999999998E-3</v>
      </c>
      <c r="K6" s="37">
        <f t="shared" ref="K6:K22" si="1">G6-(G6*(H6+I6+J6))</f>
        <v>1148.9186357268156</v>
      </c>
      <c r="N6" s="3"/>
      <c r="O6" s="2"/>
      <c r="P6" s="2"/>
    </row>
    <row r="7" spans="1:16" x14ac:dyDescent="0.2">
      <c r="A7" s="36" t="s">
        <v>17</v>
      </c>
      <c r="B7" s="21" t="s">
        <v>18</v>
      </c>
      <c r="C7" s="27">
        <v>3312</v>
      </c>
      <c r="D7" s="27" t="s">
        <v>13</v>
      </c>
      <c r="E7" s="26">
        <v>8.0730204701525299</v>
      </c>
      <c r="F7" s="27">
        <v>120</v>
      </c>
      <c r="G7" s="28">
        <f t="shared" si="0"/>
        <v>968.7624564183036</v>
      </c>
      <c r="H7" s="29">
        <v>0.26500000000000001</v>
      </c>
      <c r="I7" s="60">
        <v>4.1000000000000002E-2</v>
      </c>
      <c r="J7" s="60">
        <v>3.3999999999999998E-3</v>
      </c>
      <c r="K7" s="37">
        <f t="shared" si="1"/>
        <v>669.02735240248046</v>
      </c>
      <c r="N7" s="3"/>
      <c r="O7" s="2"/>
      <c r="P7" s="2"/>
    </row>
    <row r="8" spans="1:16" x14ac:dyDescent="0.2">
      <c r="A8" s="36" t="s">
        <v>19</v>
      </c>
      <c r="B8" s="21" t="s">
        <v>12</v>
      </c>
      <c r="C8" s="27">
        <v>4432</v>
      </c>
      <c r="D8" s="27" t="s">
        <v>13</v>
      </c>
      <c r="E8" s="26">
        <v>10.091275587690662</v>
      </c>
      <c r="F8" s="27">
        <v>160</v>
      </c>
      <c r="G8" s="28">
        <f t="shared" si="0"/>
        <v>1614.6040940305058</v>
      </c>
      <c r="H8" s="29">
        <v>0.22900000000000001</v>
      </c>
      <c r="I8" s="60">
        <v>4.1000000000000002E-2</v>
      </c>
      <c r="J8" s="60">
        <v>3.3999999999999998E-3</v>
      </c>
      <c r="K8" s="37">
        <f t="shared" si="1"/>
        <v>1173.1713347225655</v>
      </c>
      <c r="N8" s="3"/>
      <c r="O8" s="2"/>
      <c r="P8" s="2"/>
    </row>
    <row r="9" spans="1:16" x14ac:dyDescent="0.2">
      <c r="A9" s="36" t="s">
        <v>20</v>
      </c>
      <c r="B9" s="21" t="s">
        <v>15</v>
      </c>
      <c r="C9" s="27">
        <v>4223</v>
      </c>
      <c r="D9" s="27" t="s">
        <v>16</v>
      </c>
      <c r="E9" s="26">
        <v>14.295973749228438</v>
      </c>
      <c r="F9" s="27">
        <v>155</v>
      </c>
      <c r="G9" s="28">
        <f t="shared" si="0"/>
        <v>2215.8759311304079</v>
      </c>
      <c r="H9" s="29">
        <v>0.28999999999999998</v>
      </c>
      <c r="I9" s="60">
        <v>4.1000000000000002E-2</v>
      </c>
      <c r="J9" s="60">
        <v>3.3999999999999998E-3</v>
      </c>
      <c r="K9" s="37">
        <f t="shared" si="1"/>
        <v>1474.8870197603997</v>
      </c>
      <c r="N9" s="3"/>
      <c r="O9" s="2"/>
      <c r="P9" s="2"/>
    </row>
    <row r="10" spans="1:16" x14ac:dyDescent="0.2">
      <c r="A10" s="36" t="s">
        <v>21</v>
      </c>
      <c r="B10" s="52" t="s">
        <v>22</v>
      </c>
      <c r="C10" s="27">
        <v>2345</v>
      </c>
      <c r="D10" s="27" t="s">
        <v>13</v>
      </c>
      <c r="E10" s="26">
        <v>8.7457721759985727</v>
      </c>
      <c r="F10" s="27">
        <v>168</v>
      </c>
      <c r="G10" s="28">
        <f t="shared" si="0"/>
        <v>1469.2897255677601</v>
      </c>
      <c r="H10" s="29">
        <v>0.27</v>
      </c>
      <c r="I10" s="60">
        <v>4.1000000000000002E-2</v>
      </c>
      <c r="J10" s="60">
        <v>3.3999999999999998E-3</v>
      </c>
      <c r="K10" s="37">
        <f t="shared" si="1"/>
        <v>1007.3450358492563</v>
      </c>
      <c r="N10" s="3"/>
      <c r="O10" s="2"/>
      <c r="P10" s="2"/>
    </row>
    <row r="11" spans="1:16" x14ac:dyDescent="0.2">
      <c r="A11" s="36" t="s">
        <v>23</v>
      </c>
      <c r="B11" s="52" t="s">
        <v>24</v>
      </c>
      <c r="C11" s="27">
        <v>4773</v>
      </c>
      <c r="D11" s="27" t="s">
        <v>13</v>
      </c>
      <c r="E11" s="26">
        <v>15.136913381535992</v>
      </c>
      <c r="F11" s="27">
        <v>153</v>
      </c>
      <c r="G11" s="28">
        <f t="shared" si="0"/>
        <v>2315.9477473750067</v>
      </c>
      <c r="H11" s="29">
        <v>0.33</v>
      </c>
      <c r="I11" s="60">
        <v>4.1000000000000002E-2</v>
      </c>
      <c r="J11" s="60">
        <v>3.3999999999999998E-3</v>
      </c>
      <c r="K11" s="37">
        <f t="shared" si="1"/>
        <v>1448.8569107578041</v>
      </c>
      <c r="N11" s="3"/>
      <c r="O11" s="2"/>
      <c r="P11" s="2"/>
    </row>
    <row r="12" spans="1:16" x14ac:dyDescent="0.2">
      <c r="A12" s="36" t="s">
        <v>25</v>
      </c>
      <c r="B12" s="52" t="s">
        <v>26</v>
      </c>
      <c r="C12" s="27">
        <v>5634</v>
      </c>
      <c r="D12" s="27" t="s">
        <v>16</v>
      </c>
      <c r="E12" s="26">
        <v>15.977853013843548</v>
      </c>
      <c r="F12" s="27">
        <v>155</v>
      </c>
      <c r="G12" s="28">
        <f t="shared" si="0"/>
        <v>2476.56721714575</v>
      </c>
      <c r="H12" s="29">
        <v>0.36</v>
      </c>
      <c r="I12" s="60">
        <v>4.1000000000000002E-2</v>
      </c>
      <c r="J12" s="60">
        <v>3.3999999999999998E-3</v>
      </c>
      <c r="K12" s="37">
        <f t="shared" si="1"/>
        <v>1475.0434345320086</v>
      </c>
      <c r="N12" s="3"/>
      <c r="O12" s="2"/>
      <c r="P12" s="2"/>
    </row>
    <row r="13" spans="1:16" x14ac:dyDescent="0.2">
      <c r="A13" s="36" t="s">
        <v>27</v>
      </c>
      <c r="B13" s="52" t="s">
        <v>28</v>
      </c>
      <c r="C13" s="27">
        <v>8867</v>
      </c>
      <c r="D13" s="27" t="s">
        <v>13</v>
      </c>
      <c r="E13" s="26">
        <v>8.5775842495370629</v>
      </c>
      <c r="F13" s="27">
        <v>132</v>
      </c>
      <c r="G13" s="28">
        <f t="shared" si="0"/>
        <v>1132.2411209388922</v>
      </c>
      <c r="H13" s="29">
        <v>0.24</v>
      </c>
      <c r="I13" s="60">
        <v>4.1000000000000002E-2</v>
      </c>
      <c r="J13" s="60">
        <v>3.3999999999999998E-3</v>
      </c>
      <c r="K13" s="37">
        <f t="shared" si="1"/>
        <v>810.23174614387131</v>
      </c>
      <c r="N13" s="3"/>
      <c r="O13" s="2"/>
      <c r="P13" s="2"/>
    </row>
    <row r="14" spans="1:16" x14ac:dyDescent="0.2">
      <c r="A14" s="36" t="s">
        <v>29</v>
      </c>
      <c r="B14" s="52" t="s">
        <v>30</v>
      </c>
      <c r="C14" s="27">
        <v>3376</v>
      </c>
      <c r="D14" s="27" t="s">
        <v>16</v>
      </c>
      <c r="E14" s="26">
        <v>15.809665087382037</v>
      </c>
      <c r="F14" s="27">
        <v>144</v>
      </c>
      <c r="G14" s="28">
        <f t="shared" si="0"/>
        <v>2276.5917725830132</v>
      </c>
      <c r="H14" s="29">
        <v>0.36499999999999999</v>
      </c>
      <c r="I14" s="60">
        <v>4.1000000000000002E-2</v>
      </c>
      <c r="J14" s="60">
        <v>3.3999999999999998E-3</v>
      </c>
      <c r="K14" s="37">
        <f t="shared" si="1"/>
        <v>1344.5551008875277</v>
      </c>
      <c r="N14" s="3"/>
      <c r="O14" s="2"/>
      <c r="P14" s="2"/>
    </row>
    <row r="15" spans="1:16" x14ac:dyDescent="0.2">
      <c r="A15" s="36" t="s">
        <v>31</v>
      </c>
      <c r="B15" s="52" t="s">
        <v>32</v>
      </c>
      <c r="C15" s="27">
        <v>6654</v>
      </c>
      <c r="D15" s="27" t="s">
        <v>13</v>
      </c>
      <c r="E15" s="26">
        <v>16.14604094030506</v>
      </c>
      <c r="F15" s="27">
        <v>168</v>
      </c>
      <c r="G15" s="28">
        <f t="shared" si="0"/>
        <v>2712.5348779712499</v>
      </c>
      <c r="H15" s="29">
        <v>0.35199999999999998</v>
      </c>
      <c r="I15" s="60">
        <v>4.1000000000000002E-2</v>
      </c>
      <c r="J15" s="60">
        <v>3.3999999999999998E-3</v>
      </c>
      <c r="K15" s="37">
        <f t="shared" si="1"/>
        <v>1637.2860523434465</v>
      </c>
      <c r="N15" s="3"/>
      <c r="O15" s="2"/>
      <c r="P15" s="2"/>
    </row>
    <row r="16" spans="1:16" x14ac:dyDescent="0.2">
      <c r="A16" s="36" t="s">
        <v>33</v>
      </c>
      <c r="B16" s="21" t="s">
        <v>15</v>
      </c>
      <c r="C16" s="27">
        <v>4435</v>
      </c>
      <c r="D16" s="27" t="s">
        <v>16</v>
      </c>
      <c r="E16" s="26">
        <v>18.500671910766211</v>
      </c>
      <c r="F16" s="27">
        <v>120</v>
      </c>
      <c r="G16" s="28">
        <f t="shared" si="0"/>
        <v>2220.0806292919456</v>
      </c>
      <c r="H16" s="29">
        <v>0.41</v>
      </c>
      <c r="I16" s="60">
        <v>4.1000000000000002E-2</v>
      </c>
      <c r="J16" s="60">
        <v>3.3999999999999998E-3</v>
      </c>
      <c r="K16" s="37">
        <f t="shared" si="1"/>
        <v>1211.2759913416855</v>
      </c>
      <c r="N16" s="3"/>
      <c r="O16" s="2"/>
      <c r="P16" s="2"/>
    </row>
    <row r="17" spans="1:16" x14ac:dyDescent="0.2">
      <c r="A17" s="36" t="s">
        <v>34</v>
      </c>
      <c r="B17" s="21" t="s">
        <v>15</v>
      </c>
      <c r="C17" s="27">
        <v>3645</v>
      </c>
      <c r="D17" s="27" t="s">
        <v>16</v>
      </c>
      <c r="E17" s="26">
        <v>12.277718631690306</v>
      </c>
      <c r="F17" s="27">
        <v>170</v>
      </c>
      <c r="G17" s="28">
        <f t="shared" si="0"/>
        <v>2087.2121673873521</v>
      </c>
      <c r="H17" s="29">
        <v>0.32800000000000001</v>
      </c>
      <c r="I17" s="60">
        <v>4.1000000000000002E-2</v>
      </c>
      <c r="J17" s="60">
        <v>3.3999999999999998E-3</v>
      </c>
      <c r="K17" s="37">
        <f t="shared" si="1"/>
        <v>1309.9343562523022</v>
      </c>
      <c r="N17" s="3"/>
      <c r="O17" s="2"/>
      <c r="P17" s="2"/>
    </row>
    <row r="18" spans="1:16" x14ac:dyDescent="0.2">
      <c r="A18" s="36" t="s">
        <v>35</v>
      </c>
      <c r="B18" s="21" t="s">
        <v>15</v>
      </c>
      <c r="C18" s="27">
        <v>6654</v>
      </c>
      <c r="D18" s="27" t="s">
        <v>16</v>
      </c>
      <c r="E18" s="26">
        <v>10.427651440613683</v>
      </c>
      <c r="F18" s="27">
        <v>147</v>
      </c>
      <c r="G18" s="28">
        <f t="shared" si="0"/>
        <v>1532.8647617702115</v>
      </c>
      <c r="H18" s="29">
        <v>0.318</v>
      </c>
      <c r="I18" s="60">
        <v>4.1000000000000002E-2</v>
      </c>
      <c r="J18" s="60">
        <v>3.3999999999999998E-3</v>
      </c>
      <c r="K18" s="37">
        <f t="shared" si="1"/>
        <v>977.35457210468689</v>
      </c>
      <c r="N18" s="3"/>
      <c r="O18" s="2"/>
      <c r="P18" s="2"/>
    </row>
    <row r="19" spans="1:16" x14ac:dyDescent="0.2">
      <c r="A19" s="36" t="s">
        <v>36</v>
      </c>
      <c r="B19" s="21" t="s">
        <v>15</v>
      </c>
      <c r="C19" s="27">
        <v>1196</v>
      </c>
      <c r="D19" s="27" t="s">
        <v>16</v>
      </c>
      <c r="E19" s="26">
        <v>9.2503359553831057</v>
      </c>
      <c r="F19" s="27">
        <v>137</v>
      </c>
      <c r="G19" s="28">
        <f t="shared" si="0"/>
        <v>1267.2960258874855</v>
      </c>
      <c r="H19" s="29">
        <v>0.307</v>
      </c>
      <c r="I19" s="60">
        <v>4.1000000000000002E-2</v>
      </c>
      <c r="J19" s="60">
        <v>3.3999999999999998E-3</v>
      </c>
      <c r="K19" s="37">
        <f t="shared" si="1"/>
        <v>821.96820239062311</v>
      </c>
      <c r="N19" s="3"/>
      <c r="O19" s="2"/>
      <c r="P19" s="2"/>
    </row>
    <row r="20" spans="1:16" x14ac:dyDescent="0.2">
      <c r="A20" s="36" t="s">
        <v>37</v>
      </c>
      <c r="B20" s="52" t="s">
        <v>38</v>
      </c>
      <c r="C20" s="27">
        <v>5647</v>
      </c>
      <c r="D20" s="27" t="s">
        <v>13</v>
      </c>
      <c r="E20" s="26">
        <v>10.259463514152174</v>
      </c>
      <c r="F20" s="27">
        <v>154</v>
      </c>
      <c r="G20" s="28">
        <f t="shared" si="0"/>
        <v>1579.9573811794348</v>
      </c>
      <c r="H20" s="29">
        <v>0.24299999999999999</v>
      </c>
      <c r="I20" s="60">
        <v>4.1000000000000002E-2</v>
      </c>
      <c r="J20" s="60">
        <v>3.3999999999999998E-3</v>
      </c>
      <c r="K20" s="37">
        <f t="shared" si="1"/>
        <v>1125.8776298284652</v>
      </c>
      <c r="N20" s="3"/>
      <c r="O20" s="2"/>
      <c r="P20" s="2"/>
    </row>
    <row r="21" spans="1:16" x14ac:dyDescent="0.2">
      <c r="A21" s="36" t="s">
        <v>39</v>
      </c>
      <c r="B21" s="52" t="s">
        <v>40</v>
      </c>
      <c r="C21" s="27">
        <v>4432</v>
      </c>
      <c r="D21" s="27" t="s">
        <v>13</v>
      </c>
      <c r="E21" s="26">
        <v>50.456377938453308</v>
      </c>
      <c r="F21" s="27">
        <v>144</v>
      </c>
      <c r="G21" s="28">
        <f t="shared" si="0"/>
        <v>7265.7184231372767</v>
      </c>
      <c r="H21" s="29">
        <v>0.54</v>
      </c>
      <c r="I21" s="60">
        <v>4.1000000000000002E-2</v>
      </c>
      <c r="J21" s="60">
        <v>3.3999999999999998E-3</v>
      </c>
      <c r="K21" s="37">
        <f t="shared" si="1"/>
        <v>3019.6325766558521</v>
      </c>
      <c r="N21" s="3"/>
      <c r="O21" s="2"/>
      <c r="P21" s="2"/>
    </row>
    <row r="22" spans="1:16" ht="13.5" thickBot="1" x14ac:dyDescent="0.25">
      <c r="A22" s="38" t="s">
        <v>41</v>
      </c>
      <c r="B22" s="53" t="s">
        <v>26</v>
      </c>
      <c r="C22" s="40">
        <v>1123</v>
      </c>
      <c r="D22" s="27" t="s">
        <v>16</v>
      </c>
      <c r="E22" s="39">
        <v>17.659732278458659</v>
      </c>
      <c r="F22" s="40">
        <v>150</v>
      </c>
      <c r="G22" s="28">
        <f t="shared" si="0"/>
        <v>2648.9598417687989</v>
      </c>
      <c r="H22" s="41">
        <v>0.34</v>
      </c>
      <c r="I22" s="60">
        <v>4.1000000000000002E-2</v>
      </c>
      <c r="J22" s="60">
        <v>3.3999999999999998E-3</v>
      </c>
      <c r="K22" s="37">
        <f t="shared" si="1"/>
        <v>1630.6996785928727</v>
      </c>
      <c r="N22" s="3"/>
      <c r="O22" s="2"/>
      <c r="P22" s="2"/>
    </row>
    <row r="23" spans="1:16" x14ac:dyDescent="0.2">
      <c r="E23" s="4"/>
      <c r="F23" s="3"/>
      <c r="G23" s="11"/>
      <c r="H23" s="12"/>
      <c r="I23" s="12"/>
      <c r="J23" s="12"/>
      <c r="K23" s="9"/>
      <c r="N23" s="3"/>
      <c r="O23" s="2"/>
      <c r="P23" s="2"/>
    </row>
    <row r="24" spans="1:16" x14ac:dyDescent="0.2">
      <c r="E24" s="4"/>
      <c r="F24" s="3"/>
      <c r="G24" s="11"/>
      <c r="H24" s="12"/>
      <c r="I24" s="12"/>
      <c r="J24" s="12"/>
      <c r="K24" s="9"/>
      <c r="N24" s="3"/>
      <c r="O24" s="2"/>
      <c r="P24" s="2"/>
    </row>
    <row r="25" spans="1:16" x14ac:dyDescent="0.2">
      <c r="E25" s="4"/>
      <c r="F25" s="3"/>
      <c r="G25" s="11"/>
      <c r="H25" s="12"/>
      <c r="I25" s="12"/>
      <c r="J25" s="12"/>
      <c r="K25" s="9"/>
      <c r="N25" s="3"/>
      <c r="O25" s="2"/>
      <c r="P25" s="2"/>
    </row>
    <row r="26" spans="1:16" x14ac:dyDescent="0.2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 x14ac:dyDescent="0.2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/>
    <row r="30" spans="1:16" ht="16.5" thickBot="1" x14ac:dyDescent="0.3">
      <c r="A30" s="54" t="s">
        <v>42</v>
      </c>
      <c r="B30" s="55"/>
      <c r="C30" s="55"/>
      <c r="D30" s="55"/>
      <c r="E30" s="56"/>
      <c r="I30" s="57" t="s">
        <v>43</v>
      </c>
      <c r="J30" s="58"/>
    </row>
    <row r="31" spans="1:16" ht="15.75" thickBot="1" x14ac:dyDescent="0.25">
      <c r="A31" s="14"/>
      <c r="B31" s="15"/>
      <c r="C31" s="48"/>
      <c r="D31" s="15"/>
      <c r="E31" s="15"/>
      <c r="I31" s="6"/>
      <c r="J31" s="5"/>
    </row>
    <row r="32" spans="1:16" ht="16.5" thickBot="1" x14ac:dyDescent="0.3">
      <c r="A32" s="16" t="s">
        <v>44</v>
      </c>
      <c r="B32" s="17"/>
      <c r="C32" s="49"/>
      <c r="D32" s="17"/>
      <c r="E32" s="17"/>
      <c r="I32" s="18" t="s">
        <v>45</v>
      </c>
      <c r="J32" s="44" t="s">
        <v>11</v>
      </c>
      <c r="K32" t="s">
        <v>46</v>
      </c>
    </row>
    <row r="33" spans="1:11" ht="27" thickBot="1" x14ac:dyDescent="0.3">
      <c r="A33" s="10" t="s">
        <v>3</v>
      </c>
      <c r="B33" s="45" t="s">
        <v>6</v>
      </c>
      <c r="C33" s="34" t="s">
        <v>47</v>
      </c>
      <c r="D33" s="34" t="s">
        <v>48</v>
      </c>
      <c r="E33" s="35" t="s">
        <v>10</v>
      </c>
      <c r="I33" s="20" t="s">
        <v>49</v>
      </c>
      <c r="J33" s="42">
        <f>VLOOKUP(J32,A5:D22,3,FALSE)</f>
        <v>2225</v>
      </c>
      <c r="K33" t="s">
        <v>50</v>
      </c>
    </row>
    <row r="34" spans="1:11" ht="16.5" thickBot="1" x14ac:dyDescent="0.3">
      <c r="A34" s="10" t="s">
        <v>16</v>
      </c>
      <c r="B34" s="64">
        <f>SUMIF(D5:D22,D6,G5:G22)</f>
        <v>18550.287349072361</v>
      </c>
      <c r="C34" s="61">
        <v>4.1000000000000002E-2</v>
      </c>
      <c r="D34" s="62">
        <v>3.3999999999999998E-3</v>
      </c>
      <c r="E34" s="65">
        <f>B34-(B34*(C34+D34))</f>
        <v>17726.654590773549</v>
      </c>
      <c r="I34" s="19" t="s">
        <v>51</v>
      </c>
      <c r="J34" s="43" t="str">
        <f>VLOOKUP(J32,A5:D22,4,FALSE)</f>
        <v>Administration</v>
      </c>
      <c r="K34" t="s">
        <v>50</v>
      </c>
    </row>
    <row r="35" spans="1:11" ht="16.5" thickBot="1" x14ac:dyDescent="0.3">
      <c r="A35" s="10" t="s">
        <v>13</v>
      </c>
      <c r="B35" s="64">
        <f>SUMIF(D5:D22,D5,G5:G22)</f>
        <v>21077.310944156561</v>
      </c>
      <c r="C35" s="61">
        <v>4.1000000000000002E-2</v>
      </c>
      <c r="D35" s="63">
        <v>3.3999999999999998E-3</v>
      </c>
      <c r="E35" s="65">
        <f>B35-(B35*(C35+D35))</f>
        <v>20141.478338236011</v>
      </c>
    </row>
    <row r="38" spans="1:11" ht="16.5" thickBot="1" x14ac:dyDescent="0.3">
      <c r="A38" s="24"/>
      <c r="B38" s="13"/>
      <c r="C38" s="50"/>
      <c r="D38" s="13"/>
      <c r="E38" s="13"/>
    </row>
    <row r="39" spans="1:11" ht="15.75" thickBot="1" x14ac:dyDescent="0.25">
      <c r="A39" s="25"/>
      <c r="B39" s="17"/>
      <c r="C39" s="49"/>
      <c r="D39" s="17"/>
      <c r="E39" s="17"/>
    </row>
    <row r="40" spans="1:11" ht="16.5" thickBot="1" x14ac:dyDescent="0.25">
      <c r="A40" s="16" t="s">
        <v>52</v>
      </c>
      <c r="B40" s="17"/>
      <c r="C40" s="49"/>
      <c r="D40" s="17"/>
      <c r="E40" s="17"/>
    </row>
    <row r="41" spans="1:11" ht="27" thickBot="1" x14ac:dyDescent="0.3">
      <c r="A41" s="10" t="s">
        <v>3</v>
      </c>
      <c r="B41" s="45" t="s">
        <v>6</v>
      </c>
      <c r="C41" s="34" t="s">
        <v>47</v>
      </c>
      <c r="D41" s="34" t="s">
        <v>48</v>
      </c>
      <c r="E41" s="35" t="s">
        <v>10</v>
      </c>
    </row>
    <row r="42" spans="1:11" ht="16.5" thickBot="1" x14ac:dyDescent="0.3">
      <c r="A42" s="10" t="s">
        <v>16</v>
      </c>
      <c r="B42" s="67">
        <f>B34*12</f>
        <v>222603.44818886835</v>
      </c>
      <c r="C42" s="68">
        <v>4.1000000000000002E-2</v>
      </c>
      <c r="D42" s="69">
        <v>3.3999999999999998E-3</v>
      </c>
      <c r="E42" s="70">
        <f>B42-(B42*(C42+D42))</f>
        <v>212719.85508928259</v>
      </c>
    </row>
    <row r="43" spans="1:11" ht="16.5" thickBot="1" x14ac:dyDescent="0.3">
      <c r="A43" s="10" t="s">
        <v>13</v>
      </c>
      <c r="B43" s="66">
        <f>B35*12</f>
        <v>252927.73132987873</v>
      </c>
      <c r="C43" s="68">
        <v>4.1000000000000002E-2</v>
      </c>
      <c r="D43" s="69">
        <v>3.3999999999999998E-3</v>
      </c>
      <c r="E43" s="71">
        <f>E35*12</f>
        <v>241697.74005883213</v>
      </c>
    </row>
    <row r="44" spans="1:11" ht="16.5" thickBot="1" x14ac:dyDescent="0.3">
      <c r="A44" s="22" t="s">
        <v>53</v>
      </c>
      <c r="B44" s="23"/>
      <c r="C44" s="51"/>
      <c r="D44" s="23"/>
      <c r="E44" s="23"/>
    </row>
  </sheetData>
  <mergeCells count="3">
    <mergeCell ref="A30:E30"/>
    <mergeCell ref="I30:J30"/>
    <mergeCell ref="C2:H2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6E9E-A685-4DDB-952E-943139A524F6}">
  <dimension ref="A1:D19"/>
  <sheetViews>
    <sheetView tabSelected="1" zoomScale="73" zoomScaleNormal="73" workbookViewId="0">
      <selection activeCell="I30" sqref="I30"/>
    </sheetView>
  </sheetViews>
  <sheetFormatPr defaultRowHeight="12.75" x14ac:dyDescent="0.2"/>
  <cols>
    <col min="1" max="1" width="19.140625" customWidth="1"/>
    <col min="2" max="2" width="13.140625" customWidth="1"/>
    <col min="3" max="3" width="17.28515625" customWidth="1"/>
    <col min="4" max="4" width="15.140625" customWidth="1"/>
  </cols>
  <sheetData>
    <row r="1" spans="1:4" ht="25.5" x14ac:dyDescent="0.2">
      <c r="A1" s="74" t="s">
        <v>3</v>
      </c>
      <c r="B1" s="34" t="s">
        <v>4</v>
      </c>
      <c r="C1" s="34" t="s">
        <v>5</v>
      </c>
      <c r="D1" s="34" t="s">
        <v>6</v>
      </c>
    </row>
    <row r="2" spans="1:4" x14ac:dyDescent="0.2">
      <c r="A2" s="27" t="s">
        <v>13</v>
      </c>
      <c r="B2" s="26">
        <v>12.614094484613327</v>
      </c>
      <c r="C2" s="27">
        <v>160</v>
      </c>
      <c r="D2" s="28">
        <f>B2*C2</f>
        <v>2018.2551175381323</v>
      </c>
    </row>
    <row r="3" spans="1:4" x14ac:dyDescent="0.2">
      <c r="A3" s="27" t="s">
        <v>16</v>
      </c>
      <c r="B3" s="26">
        <v>11.773154852305773</v>
      </c>
      <c r="C3" s="27">
        <v>155</v>
      </c>
      <c r="D3" s="28">
        <f>B3*C3</f>
        <v>1824.8390021073947</v>
      </c>
    </row>
    <row r="4" spans="1:4" x14ac:dyDescent="0.2">
      <c r="A4" s="27" t="s">
        <v>13</v>
      </c>
      <c r="B4" s="26">
        <v>8.0730204701525299</v>
      </c>
      <c r="C4" s="27">
        <v>120</v>
      </c>
      <c r="D4" s="28">
        <f>B4*C4</f>
        <v>968.7624564183036</v>
      </c>
    </row>
    <row r="5" spans="1:4" x14ac:dyDescent="0.2">
      <c r="A5" s="27" t="s">
        <v>13</v>
      </c>
      <c r="B5" s="26">
        <v>10.091275587690662</v>
      </c>
      <c r="C5" s="27">
        <v>160</v>
      </c>
      <c r="D5" s="28">
        <f>B5*C5</f>
        <v>1614.6040940305058</v>
      </c>
    </row>
    <row r="6" spans="1:4" x14ac:dyDescent="0.2">
      <c r="A6" s="27" t="s">
        <v>16</v>
      </c>
      <c r="B6" s="26">
        <v>14.295973749228438</v>
      </c>
      <c r="C6" s="27">
        <v>155</v>
      </c>
      <c r="D6" s="28">
        <f>B6*C6</f>
        <v>2215.8759311304079</v>
      </c>
    </row>
    <row r="7" spans="1:4" x14ac:dyDescent="0.2">
      <c r="A7" s="27" t="s">
        <v>13</v>
      </c>
      <c r="B7" s="26">
        <v>8.7457721759985727</v>
      </c>
      <c r="C7" s="27">
        <v>168</v>
      </c>
      <c r="D7" s="28">
        <f>B7*C7</f>
        <v>1469.2897255677601</v>
      </c>
    </row>
    <row r="8" spans="1:4" x14ac:dyDescent="0.2">
      <c r="A8" s="27" t="s">
        <v>13</v>
      </c>
      <c r="B8" s="26">
        <v>15.136913381535992</v>
      </c>
      <c r="C8" s="27">
        <v>153</v>
      </c>
      <c r="D8" s="28">
        <f>B8*C8</f>
        <v>2315.9477473750067</v>
      </c>
    </row>
    <row r="9" spans="1:4" x14ac:dyDescent="0.2">
      <c r="A9" s="27" t="s">
        <v>16</v>
      </c>
      <c r="B9" s="26">
        <v>15.977853013843548</v>
      </c>
      <c r="C9" s="27">
        <v>155</v>
      </c>
      <c r="D9" s="28">
        <f>B9*C9</f>
        <v>2476.56721714575</v>
      </c>
    </row>
    <row r="10" spans="1:4" x14ac:dyDescent="0.2">
      <c r="A10" s="27" t="s">
        <v>13</v>
      </c>
      <c r="B10" s="26">
        <v>8.5775842495370629</v>
      </c>
      <c r="C10" s="27">
        <v>132</v>
      </c>
      <c r="D10" s="28">
        <f>B10*C10</f>
        <v>1132.2411209388922</v>
      </c>
    </row>
    <row r="11" spans="1:4" x14ac:dyDescent="0.2">
      <c r="A11" s="27" t="s">
        <v>16</v>
      </c>
      <c r="B11" s="26">
        <v>15.809665087382037</v>
      </c>
      <c r="C11" s="27">
        <v>144</v>
      </c>
      <c r="D11" s="28">
        <f>B11*C11</f>
        <v>2276.5917725830132</v>
      </c>
    </row>
    <row r="12" spans="1:4" x14ac:dyDescent="0.2">
      <c r="A12" s="27" t="s">
        <v>13</v>
      </c>
      <c r="B12" s="26">
        <v>16.14604094030506</v>
      </c>
      <c r="C12" s="27">
        <v>168</v>
      </c>
      <c r="D12" s="28">
        <f>B12*C12</f>
        <v>2712.5348779712499</v>
      </c>
    </row>
    <row r="13" spans="1:4" x14ac:dyDescent="0.2">
      <c r="A13" s="27" t="s">
        <v>16</v>
      </c>
      <c r="B13" s="26">
        <v>18.500671910766211</v>
      </c>
      <c r="C13" s="27">
        <v>120</v>
      </c>
      <c r="D13" s="28">
        <f>B13*C13</f>
        <v>2220.0806292919456</v>
      </c>
    </row>
    <row r="14" spans="1:4" x14ac:dyDescent="0.2">
      <c r="A14" s="27" t="s">
        <v>16</v>
      </c>
      <c r="B14" s="26">
        <v>12.277718631690306</v>
      </c>
      <c r="C14" s="27">
        <v>170</v>
      </c>
      <c r="D14" s="28">
        <f>B14*C14</f>
        <v>2087.2121673873521</v>
      </c>
    </row>
    <row r="15" spans="1:4" x14ac:dyDescent="0.2">
      <c r="A15" s="27" t="s">
        <v>16</v>
      </c>
      <c r="B15" s="26">
        <v>10.427651440613683</v>
      </c>
      <c r="C15" s="27">
        <v>147</v>
      </c>
      <c r="D15" s="28">
        <f>B15*C15</f>
        <v>1532.8647617702115</v>
      </c>
    </row>
    <row r="16" spans="1:4" x14ac:dyDescent="0.2">
      <c r="A16" s="27" t="s">
        <v>16</v>
      </c>
      <c r="B16" s="26">
        <v>9.2503359553831057</v>
      </c>
      <c r="C16" s="27">
        <v>137</v>
      </c>
      <c r="D16" s="28">
        <f>B16*C16</f>
        <v>1267.2960258874855</v>
      </c>
    </row>
    <row r="17" spans="1:4" x14ac:dyDescent="0.2">
      <c r="A17" s="27" t="s">
        <v>13</v>
      </c>
      <c r="B17" s="26">
        <v>10.259463514152174</v>
      </c>
      <c r="C17" s="27">
        <v>154</v>
      </c>
      <c r="D17" s="28">
        <f>B17*C17</f>
        <v>1579.9573811794348</v>
      </c>
    </row>
    <row r="18" spans="1:4" x14ac:dyDescent="0.2">
      <c r="A18" s="27" t="s">
        <v>13</v>
      </c>
      <c r="B18" s="26">
        <v>50.456377938453308</v>
      </c>
      <c r="C18" s="27">
        <v>144</v>
      </c>
      <c r="D18" s="28">
        <f>B18*C18</f>
        <v>7265.7184231372767</v>
      </c>
    </row>
    <row r="19" spans="1:4" ht="13.5" thickBot="1" x14ac:dyDescent="0.25">
      <c r="A19" s="27" t="s">
        <v>16</v>
      </c>
      <c r="B19" s="39">
        <v>17.659732278458659</v>
      </c>
      <c r="C19" s="40">
        <v>150</v>
      </c>
      <c r="D19" s="28">
        <f>B19*C19</f>
        <v>2648.9598417687989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Personnel</vt:lpstr>
      <vt:lpstr>Staff salary cost per 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2022-11-17T21:30:10Z</dcterms:modified>
  <cp:category/>
  <cp:contentStatus/>
</cp:coreProperties>
</file>