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<sst xmlns="http://schemas.openxmlformats.org/spreadsheetml/2006/main" count="38" uniqueCount="22">
  <si>
    <t xml:space="preserve">Load Time - Average of 5 runs (secs)</t>
  </si>
  <si>
    <t xml:space="preserve">Pubmed – Mesh only</t>
  </si>
  <si>
    <t xml:space="preserve">UA</t>
  </si>
  <si>
    <t xml:space="preserve">BCA</t>
  </si>
  <si>
    <t xml:space="preserve">Huffman</t>
  </si>
  <si>
    <t xml:space="preserve">Optimal</t>
  </si>
  <si>
    <t xml:space="preserve">DA1</t>
  </si>
  <si>
    <t xml:space="preserve">DY</t>
  </si>
  <si>
    <t xml:space="preserve">DT1</t>
  </si>
  <si>
    <t xml:space="preserve">DT2</t>
  </si>
  <si>
    <t xml:space="preserve">DA2</t>
  </si>
  <si>
    <t xml:space="preserve">Total:</t>
  </si>
  <si>
    <t xml:space="preserve">Load Time  - Average of 5 runs (secs)</t>
  </si>
  <si>
    <t xml:space="preserve">Pubmed – Mesh + Supp.</t>
  </si>
  <si>
    <t xml:space="preserve">SemmedDB</t>
  </si>
  <si>
    <t xml:space="preserve">BB</t>
  </si>
  <si>
    <t xml:space="preserve">CS1</t>
  </si>
  <si>
    <t xml:space="preserve">PA1</t>
  </si>
  <si>
    <t xml:space="preserve">SP1</t>
  </si>
  <si>
    <t xml:space="preserve">SP2</t>
  </si>
  <si>
    <t xml:space="preserve">PA2</t>
  </si>
  <si>
    <t xml:space="preserve">CS2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</si>
</sst>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8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CCCC"/>
        <bgColor rgb="FFCCCC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2.8"/>
  <cols>
    <col collapsed="false" hidden="false" max="1025" min="1" style="0" width="11.9591836734694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</row>
    <row r="3" customFormat="false" ht="12.8" hidden="false" customHeight="false" outlineLevel="0" collapsed="false">
      <c r="A3" s="3"/>
      <c r="B3" s="3" t="s">
        <v>2</v>
      </c>
      <c r="C3" s="3" t="s">
        <v>3</v>
      </c>
      <c r="D3" s="3" t="s">
        <v>4</v>
      </c>
      <c r="E3" s="3" t="s">
        <v>5</v>
      </c>
    </row>
    <row r="4" customFormat="false" ht="12.8" hidden="false" customHeight="false" outlineLevel="0" collapsed="false">
      <c r="A4" s="3" t="s">
        <v>6</v>
      </c>
      <c r="B4" s="4" t="n">
        <f aca="false">(2.12212+2.11248+2.11414+2.15674+2.12019)/5</f>
        <v>2.125134</v>
      </c>
      <c r="C4" s="5" t="n">
        <f aca="false">(2.6225+2.60481+2.60773+2.60494+2.64235)/5</f>
        <v>2.616466</v>
      </c>
      <c r="D4" s="4" t="n">
        <f aca="false">(204.034+203.875+203.612+203.899+204.185)/5</f>
        <v>203.921</v>
      </c>
      <c r="E4" s="4" t="n">
        <f aca="false">(16.0087+15.9012+15.939+15.9002+15.8931)/5</f>
        <v>15.92844</v>
      </c>
    </row>
    <row r="5" customFormat="false" ht="12.8" hidden="false" customHeight="false" outlineLevel="0" collapsed="false">
      <c r="A5" s="3" t="s">
        <v>7</v>
      </c>
      <c r="B5" s="4" t="n">
        <f aca="false">(1.84725+1.78695+1.78827+1.78831+1.79258)/5</f>
        <v>1.800672</v>
      </c>
      <c r="C5" s="4" t="n">
        <f aca="false">(2.29967+2.26363+2.26562+2.26316+2.35944)/5</f>
        <v>2.290304</v>
      </c>
      <c r="D5" s="4" t="n">
        <f aca="false">(6.11952+6.43782+6.24015+6.20927+6.11564)/5</f>
        <v>6.22448</v>
      </c>
      <c r="E5" s="4" t="n">
        <f aca="false">(2.26903+2.21425+2.21908+2.21584+2.22027)/5</f>
        <v>2.227694</v>
      </c>
    </row>
    <row r="6" customFormat="false" ht="12.8" hidden="false" customHeight="false" outlineLevel="0" collapsed="false">
      <c r="A6" s="3" t="s">
        <v>8</v>
      </c>
      <c r="B6" s="4" t="n">
        <f aca="false">(6.6981+7.29344+7.12232+7.09908+8.10597)/5</f>
        <v>7.263782</v>
      </c>
      <c r="C6" s="4" t="n">
        <f aca="false">(8.47281+8.42527+8.37783+8.39164+8.82013)/5</f>
        <v>8.497536</v>
      </c>
      <c r="D6" s="4" t="n">
        <f aca="false">(108.435+108.966+108.928+109.511+108.6)/5</f>
        <v>108.888</v>
      </c>
      <c r="E6" s="4" t="n">
        <f aca="false">(74.1614+73.7355+73.8806+74.2182+73.9016)/5</f>
        <v>73.97946</v>
      </c>
    </row>
    <row r="7" customFormat="false" ht="12.8" hidden="false" customHeight="false" outlineLevel="0" collapsed="false">
      <c r="A7" s="3" t="s">
        <v>9</v>
      </c>
      <c r="B7" s="4" t="n">
        <f aca="false">(4.96439+5.36246+5.41704+5.60441+5.50507)/5</f>
        <v>5.370674</v>
      </c>
      <c r="C7" s="4" t="n">
        <f aca="false">(6.49826+6.44198+6.46082+6.76927+6.5892)/5</f>
        <v>6.551906</v>
      </c>
      <c r="D7" s="4" t="n">
        <f aca="false">(329.349+330.128+329.541+329.856+330.074)/5</f>
        <v>329.7896</v>
      </c>
      <c r="E7" s="4" t="n">
        <f aca="false">(57.5752+57.2963+57.3337+57.4443+57.337)/5</f>
        <v>57.3973</v>
      </c>
    </row>
    <row r="8" customFormat="false" ht="12.8" hidden="false" customHeight="false" outlineLevel="0" collapsed="false">
      <c r="A8" s="3" t="s">
        <v>10</v>
      </c>
      <c r="B8" s="4" t="n">
        <f aca="false">(2.73477+2.82679+2.80586+2.76999+2.73026)/5</f>
        <v>2.773534</v>
      </c>
      <c r="C8" s="4" t="n">
        <f aca="false">(3.31655+3.30565+3.29959+3.30589+3.30794)/5</f>
        <v>3.307124</v>
      </c>
      <c r="D8" s="6" t="n">
        <f aca="false">(158.899+158.888+158.526+157.991+158.903)/5</f>
        <v>158.6414</v>
      </c>
      <c r="E8" s="4" t="n">
        <f aca="false">(3.25144+3.25087+3.24858+3.24836+3.25558)/5</f>
        <v>3.250966</v>
      </c>
    </row>
    <row r="9" customFormat="false" ht="12.8" hidden="false" customHeight="false" outlineLevel="0" collapsed="false">
      <c r="A9" s="2" t="s">
        <v>11</v>
      </c>
      <c r="B9" s="4" t="n">
        <f aca="false">SUM(B4:B8)</f>
        <v>19.333796</v>
      </c>
      <c r="C9" s="4" t="n">
        <f aca="false">SUM(C4:C8)</f>
        <v>23.263336</v>
      </c>
      <c r="D9" s="4" t="n">
        <f aca="false">SUM(D4:D8)</f>
        <v>807.46448</v>
      </c>
      <c r="E9" s="4" t="n">
        <f aca="false">SUM(E4:E8)</f>
        <v>152.78386</v>
      </c>
    </row>
    <row r="11" customFormat="false" ht="12.8" hidden="false" customHeight="false" outlineLevel="0" collapsed="false">
      <c r="A11" s="7" t="s">
        <v>12</v>
      </c>
      <c r="B11" s="7"/>
      <c r="C11" s="7"/>
      <c r="D11" s="7"/>
      <c r="E11" s="7"/>
    </row>
    <row r="12" customFormat="false" ht="12.8" hidden="false" customHeight="false" outlineLevel="0" collapsed="false">
      <c r="A12" s="8" t="s">
        <v>13</v>
      </c>
      <c r="B12" s="8"/>
      <c r="C12" s="8"/>
      <c r="D12" s="8"/>
      <c r="E12" s="8"/>
    </row>
    <row r="13" customFormat="false" ht="12.8" hidden="false" customHeight="false" outlineLevel="0" collapsed="false">
      <c r="A13" s="9"/>
      <c r="B13" s="9" t="s">
        <v>2</v>
      </c>
      <c r="C13" s="9" t="s">
        <v>3</v>
      </c>
      <c r="D13" s="9" t="s">
        <v>4</v>
      </c>
      <c r="E13" s="9" t="s">
        <v>5</v>
      </c>
    </row>
    <row r="14" customFormat="false" ht="12.8" hidden="false" customHeight="false" outlineLevel="0" collapsed="false">
      <c r="A14" s="9" t="s">
        <v>6</v>
      </c>
      <c r="B14" s="10" t="n">
        <f aca="false">(2.11758+2.11701+2.13248+2.11861+2.1171)/5</f>
        <v>2.120556</v>
      </c>
      <c r="C14" s="10" t="n">
        <f aca="false">(2.61356+2.62787+2.60664+2.66948+2.60817)/5</f>
        <v>2.625144</v>
      </c>
      <c r="D14" s="10" t="n">
        <f aca="false">(203.385+203.583+204.463+204.39+203.633)/5</f>
        <v>203.8908</v>
      </c>
      <c r="E14" s="10" t="n">
        <f aca="false">(15.8809+15.8799+15.9602+16.2733+15.8961)/5</f>
        <v>15.97808</v>
      </c>
    </row>
    <row r="15" customFormat="false" ht="12.8" hidden="false" customHeight="false" outlineLevel="0" collapsed="false">
      <c r="A15" s="9" t="s">
        <v>7</v>
      </c>
      <c r="B15" s="10" t="n">
        <f aca="false">(1.78935+1.78902+1.78846+1.78872+1.79019)/5</f>
        <v>1.789148</v>
      </c>
      <c r="C15" s="11" t="n">
        <f aca="false">(2.48563+2.26274+2.26329+2.28168+2.26243)/5</f>
        <v>2.311154</v>
      </c>
      <c r="D15" s="10" t="n">
        <f aca="false">(6.11628+6.10135+6.11597+6.1265+6.14355)/5</f>
        <v>6.12073</v>
      </c>
      <c r="E15" s="10" t="n">
        <f aca="false">(2.2143+2.28192+2.21146+2.21143+2.2129)/5</f>
        <v>2.226402</v>
      </c>
    </row>
    <row r="16" customFormat="false" ht="12.8" hidden="false" customHeight="false" outlineLevel="0" collapsed="false">
      <c r="A16" s="9" t="s">
        <v>8</v>
      </c>
      <c r="B16" s="10" t="n">
        <f aca="false">(49.5763+52.7608+48.0374+47.3509+48.4641)/5</f>
        <v>49.2379</v>
      </c>
      <c r="C16" s="10" t="n">
        <f aca="false">(43.0941+39.6687+37.8384+38.0169+38.5331)/5</f>
        <v>39.43024</v>
      </c>
      <c r="D16" s="10" t="n">
        <f aca="false">(488.498+482.918+485.014+484.759+481.954)/5</f>
        <v>484.6286</v>
      </c>
      <c r="E16" s="10" t="n">
        <f aca="false">(304.153+306.382+299.326+299.917+302.547)/5</f>
        <v>302.465</v>
      </c>
    </row>
    <row r="17" customFormat="false" ht="12.8" hidden="false" customHeight="false" outlineLevel="0" collapsed="false">
      <c r="A17" s="9" t="s">
        <v>9</v>
      </c>
      <c r="B17" s="10" t="n">
        <f aca="false">(70.0598+71.035+71.5014+72.8601+70.6708)/5</f>
        <v>71.22542</v>
      </c>
      <c r="C17" s="10" t="n">
        <f aca="false">(50.4878+50.0191+50.2795+50.4124+51.2379)/5</f>
        <v>50.48734</v>
      </c>
      <c r="D17" s="10" t="n">
        <f aca="false">(2070.61+2136.17+2025.84+1536.91+1697.72)/5</f>
        <v>1893.45</v>
      </c>
      <c r="E17" s="10" t="n">
        <f aca="false">(260.704+258.935+260.797+259.026+258.224)/5</f>
        <v>259.5372</v>
      </c>
    </row>
    <row r="18" customFormat="false" ht="12.8" hidden="false" customHeight="false" outlineLevel="0" collapsed="false">
      <c r="A18" s="9" t="s">
        <v>10</v>
      </c>
      <c r="B18" s="10" t="n">
        <f aca="false">(2.87018+2.7567+2.76631+2.75196+2.77727)/5</f>
        <v>2.784484</v>
      </c>
      <c r="C18" s="10" t="n">
        <f aca="false">(3.3197+3.62666+3.32007+3.31533+3.31798)/5</f>
        <v>3.379948</v>
      </c>
      <c r="D18" s="10" t="n">
        <f aca="false">(159.598+162.842+160.258+163.46+164.336)/5</f>
        <v>162.0988</v>
      </c>
      <c r="E18" s="10" t="n">
        <f aca="false">(3.2725+3.21404+3.5232+3.29191+3.39547)/5</f>
        <v>3.339424</v>
      </c>
    </row>
    <row r="19" customFormat="false" ht="12.8" hidden="false" customHeight="false" outlineLevel="0" collapsed="false">
      <c r="A19" s="8" t="s">
        <v>11</v>
      </c>
      <c r="B19" s="10" t="n">
        <f aca="false">SUM(B14:B18)</f>
        <v>127.157508</v>
      </c>
      <c r="C19" s="10" t="n">
        <f aca="false">SUM(C14:C18)</f>
        <v>98.233826</v>
      </c>
      <c r="D19" s="10" t="n">
        <f aca="false">SUM(D14:D18)</f>
        <v>2750.18893</v>
      </c>
      <c r="E19" s="10" t="n">
        <f aca="false">SUM(E14:E18)</f>
        <v>583.546106</v>
      </c>
    </row>
    <row r="21" customFormat="false" ht="12.8" hidden="false" customHeight="false" outlineLevel="0" collapsed="false">
      <c r="A21" s="12" t="s">
        <v>12</v>
      </c>
      <c r="B21" s="12"/>
      <c r="C21" s="12"/>
      <c r="D21" s="12"/>
      <c r="E21" s="12"/>
      <c r="F21" s="12"/>
    </row>
    <row r="22" customFormat="false" ht="12.8" hidden="false" customHeight="false" outlineLevel="0" collapsed="false">
      <c r="A22" s="13" t="s">
        <v>14</v>
      </c>
      <c r="B22" s="13"/>
      <c r="C22" s="13"/>
      <c r="D22" s="13"/>
      <c r="E22" s="13"/>
      <c r="F22" s="13"/>
    </row>
    <row r="23" customFormat="false" ht="12.8" hidden="false" customHeight="false" outlineLevel="0" collapsed="false">
      <c r="A23" s="14"/>
      <c r="B23" s="14" t="s">
        <v>2</v>
      </c>
      <c r="C23" s="14" t="s">
        <v>3</v>
      </c>
      <c r="D23" s="14" t="s">
        <v>15</v>
      </c>
      <c r="E23" s="14" t="s">
        <v>4</v>
      </c>
      <c r="F23" s="12" t="s">
        <v>5</v>
      </c>
    </row>
    <row r="24" customFormat="false" ht="12.8" hidden="false" customHeight="false" outlineLevel="0" collapsed="false">
      <c r="A24" s="14" t="s">
        <v>16</v>
      </c>
      <c r="B24" s="15" t="n">
        <f aca="false">(0.148542+0.148461+0.147445+0.148781+0.148514)/5</f>
        <v>0.1483486</v>
      </c>
      <c r="C24" s="15" t="n">
        <f aca="false">(0.22119+0.195683+0.196896+0.195851+0.200137)/5</f>
        <v>0.2019514</v>
      </c>
      <c r="D24" s="15" t="n">
        <f aca="false">(1.02987+1.04242+1.02666+1.0302+1.03145)/5</f>
        <v>1.03212</v>
      </c>
      <c r="E24" s="15" t="n">
        <f aca="false">(15.0838+15.8622+15.2584+15.4685+15.2169)/5</f>
        <v>15.37796</v>
      </c>
      <c r="F24" s="15" t="n">
        <f aca="false">(1.07828+1.05154+1.03035+1.03241+1.02617)/5</f>
        <v>1.04375</v>
      </c>
    </row>
    <row r="25" customFormat="false" ht="12.8" hidden="false" customHeight="false" outlineLevel="0" collapsed="false">
      <c r="A25" s="14" t="s">
        <v>17</v>
      </c>
      <c r="B25" s="15" t="n">
        <f aca="false">(0.656544+0.656577+0.656983+0.657071+0.657465)/5</f>
        <v>0.656928</v>
      </c>
      <c r="C25" s="15" t="n">
        <f aca="false">(0.762904+0.762778+0.763616+0.763524+0.764375)/5</f>
        <v>0.7634394</v>
      </c>
      <c r="D25" s="15" t="n">
        <f aca="false">(3.61774+3.61151+3.61306+3.65721+3.64153)/5</f>
        <v>3.62821</v>
      </c>
      <c r="E25" s="15" t="n">
        <f aca="false">(218.66+218.778+221.719+221.025+218.572)/5</f>
        <v>219.7508</v>
      </c>
      <c r="F25" s="15" t="n">
        <f aca="false">(3.62415+3.61532+3.61154+3.6341+3.61377)/5</f>
        <v>3.619776</v>
      </c>
    </row>
    <row r="26" customFormat="false" ht="12.8" hidden="false" customHeight="false" outlineLevel="0" collapsed="false">
      <c r="A26" s="14" t="s">
        <v>18</v>
      </c>
      <c r="B26" s="15" t="n">
        <f aca="false">(3.07683+3.06376+3.13867+3.07326+3.06826)/5</f>
        <v>3.084156</v>
      </c>
      <c r="C26" s="15" t="n">
        <f aca="false">(3.84828+3.85047+3.85387+3.85881+3.85288)/5</f>
        <v>3.852862</v>
      </c>
      <c r="D26" s="15" t="n">
        <f aca="false">(22.8852+22.8723+23.049+24.2356+22.8745)/5</f>
        <v>23.18332</v>
      </c>
      <c r="E26" s="15" t="n">
        <f aca="false">(700.848+694.558+690.941+714.705+693.824)/5</f>
        <v>698.9752</v>
      </c>
      <c r="F26" s="15" t="n">
        <f aca="false">(23.0711+22.9609+22.9109+24.6303+22.8736)/5</f>
        <v>23.28936</v>
      </c>
    </row>
    <row r="27" customFormat="false" ht="12.8" hidden="false" customHeight="false" outlineLevel="0" collapsed="false">
      <c r="A27" s="14" t="s">
        <v>19</v>
      </c>
      <c r="B27" s="15" t="n">
        <f aca="false">(11.3389+11.4321+11.58+11.3597+11.3709)/5</f>
        <v>11.41632</v>
      </c>
      <c r="C27" s="15" t="n">
        <f aca="false">(13.3618+13.2946+13.3055+13.3022+13.301)/5</f>
        <v>13.31302</v>
      </c>
      <c r="D27" s="15" t="n">
        <f aca="false">(53.0528+53.2677+53.8663+53.3803+53.6128)/5</f>
        <v>53.43598</v>
      </c>
      <c r="E27" s="15" t="n">
        <f aca="false">(3231.63+3276.54+3198.06+3075.7+2998.18)/5</f>
        <v>3156.022</v>
      </c>
      <c r="F27" s="15" t="n">
        <f aca="false">(662.312+397.023+349.231+398.163+349.231+371.301)/5</f>
        <v>505.4522</v>
      </c>
    </row>
    <row r="28" customFormat="false" ht="12.8" hidden="false" customHeight="false" outlineLevel="0" collapsed="false">
      <c r="A28" s="14" t="s">
        <v>20</v>
      </c>
      <c r="B28" s="15" t="n">
        <f aca="false">(2.25127+2.25606+2.4884+2.25569+2.25729)/5</f>
        <v>2.301742</v>
      </c>
      <c r="C28" s="15" t="n">
        <f aca="false">(2.90764+2.90838+2.90881+2.90827+2.91081)/5</f>
        <v>2.908782</v>
      </c>
      <c r="D28" s="15" t="n">
        <f aca="false">(18.2144+18.2161+18.7175+18.3709+18.2204)/5</f>
        <v>18.34786</v>
      </c>
      <c r="E28" s="15" t="n">
        <f aca="false">(36.996+39.076+36.1302+34.3196+37.0837)/5</f>
        <v>36.7211</v>
      </c>
      <c r="F28" s="15" t="n">
        <f aca="false">(20.5763+20.6189+20.6514+20.8378+20.6164)/5</f>
        <v>20.66016</v>
      </c>
    </row>
    <row r="29" customFormat="false" ht="12.8" hidden="false" customHeight="false" outlineLevel="0" collapsed="false">
      <c r="A29" s="14" t="s">
        <v>21</v>
      </c>
      <c r="B29" s="15" t="n">
        <f aca="false">(0.16176+0.161215+0.162113+0.16176+0.16247)/5</f>
        <v>0.1618636</v>
      </c>
      <c r="C29" s="15" t="n">
        <f aca="false">(0.214602+0.214146+0.214403+0.214654+0.214532)/5</f>
        <v>0.2144674</v>
      </c>
      <c r="D29" s="15" t="n">
        <f aca="false">(1.145+1.15569+1.14106+1.14331+1.14345)/5</f>
        <v>1.145702</v>
      </c>
      <c r="E29" s="15" t="n">
        <f aca="false">(13.1867+13.345+13.3665+13.1004+13.1382)/5</f>
        <v>13.22736</v>
      </c>
      <c r="F29" s="15" t="n">
        <f aca="false">(1.14281+1.14335+1.14226+1.14081+1.14028)/5</f>
        <v>1.141902</v>
      </c>
    </row>
    <row r="30" customFormat="false" ht="12.8" hidden="false" customHeight="false" outlineLevel="0" collapsed="false">
      <c r="A30" s="13" t="s">
        <v>11</v>
      </c>
      <c r="B30" s="15" t="n">
        <f aca="false">SUM(B24:B29)</f>
        <v>17.7693582</v>
      </c>
      <c r="C30" s="15" t="n">
        <f aca="false">SUM(C24:C29)</f>
        <v>21.2545222</v>
      </c>
      <c r="D30" s="15" t="n">
        <f aca="false">SUM(D24:D29)</f>
        <v>100.773192</v>
      </c>
      <c r="E30" s="15" t="n">
        <f aca="false">SUM(E24:E29)</f>
        <v>4140.07442</v>
      </c>
      <c r="F30" s="15" t="n">
        <f aca="false">SUM(F24:F29)</f>
        <v>555.207148</v>
      </c>
    </row>
  </sheetData>
  <mergeCells count="6">
    <mergeCell ref="A1:E1"/>
    <mergeCell ref="A2:E2"/>
    <mergeCell ref="A11:E11"/>
    <mergeCell ref="A12:E12"/>
    <mergeCell ref="A21:F21"/>
    <mergeCell ref="A22:F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1449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2016-05-19T23:02:50Z</dcterms:created>
  <dc:creator/>
  <dc:description/>
  <dc:language>en-US</dc:language>
  <cp:lastModifiedBy/>
  <dcterms:modified xsi:type="dcterms:W3CDTF">2016-05-21T16:05:44Z</dcterms:modified>
  <cp:revision>18</cp:revision>
  <dc:subject/>
  <dc:title/>
</cp:coreProperties>
</file>