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uro\Desktop\"/>
    </mc:Choice>
  </mc:AlternateContent>
  <xr:revisionPtr revIDLastSave="0" documentId="8_{F671F9E0-4823-4AE6-B02D-BBBFD05F580C}" xr6:coauthVersionLast="47" xr6:coauthVersionMax="47" xr10:uidLastSave="{00000000-0000-0000-0000-000000000000}"/>
  <bookViews>
    <workbookView xWindow="-120" yWindow="-120" windowWidth="29040" windowHeight="17520" xr2:uid="{6CC71FB2-B5AA-4E12-8833-2EA2244A5391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42" i="1" l="1"/>
  <c r="P142" i="1"/>
  <c r="Q141" i="1"/>
  <c r="P141" i="1"/>
  <c r="P140" i="1"/>
  <c r="Q140" i="1" s="1"/>
  <c r="Q139" i="1"/>
  <c r="P139" i="1"/>
  <c r="Q138" i="1"/>
  <c r="P138" i="1"/>
  <c r="Q137" i="1"/>
  <c r="P137" i="1"/>
  <c r="S136" i="1"/>
  <c r="P136" i="1"/>
  <c r="Q136" i="1" s="1"/>
  <c r="O136" i="1"/>
  <c r="S135" i="1"/>
  <c r="Q135" i="1"/>
  <c r="P135" i="1"/>
  <c r="O135" i="1"/>
  <c r="S134" i="1"/>
  <c r="P134" i="1"/>
  <c r="Q134" i="1" s="1"/>
  <c r="O134" i="1"/>
  <c r="S133" i="1"/>
  <c r="R133" i="1"/>
  <c r="Q133" i="1"/>
  <c r="P133" i="1"/>
  <c r="S132" i="1"/>
  <c r="P132" i="1"/>
  <c r="Q132" i="1" s="1"/>
  <c r="O132" i="1"/>
  <c r="S131" i="1"/>
  <c r="Q131" i="1"/>
  <c r="P131" i="1"/>
  <c r="O131" i="1"/>
  <c r="S130" i="1"/>
  <c r="P130" i="1"/>
  <c r="Q130" i="1" s="1"/>
  <c r="O130" i="1"/>
  <c r="S129" i="1"/>
  <c r="Q129" i="1"/>
  <c r="P129" i="1"/>
  <c r="O129" i="1"/>
  <c r="S128" i="1"/>
  <c r="P128" i="1"/>
  <c r="Q128" i="1" s="1"/>
  <c r="O128" i="1"/>
  <c r="S127" i="1"/>
  <c r="Q127" i="1"/>
  <c r="P127" i="1"/>
  <c r="O127" i="1"/>
  <c r="S126" i="1"/>
  <c r="P126" i="1"/>
  <c r="Q126" i="1" s="1"/>
  <c r="O126" i="1"/>
  <c r="S125" i="1"/>
  <c r="Q125" i="1"/>
  <c r="P125" i="1"/>
  <c r="O125" i="1"/>
  <c r="S124" i="1"/>
  <c r="P124" i="1"/>
  <c r="Q124" i="1" s="1"/>
  <c r="O124" i="1"/>
  <c r="S123" i="1"/>
  <c r="Q123" i="1"/>
  <c r="P123" i="1"/>
  <c r="O123" i="1"/>
  <c r="R117" i="1"/>
  <c r="S117" i="1" s="1"/>
  <c r="Q117" i="1"/>
  <c r="P117" i="1"/>
  <c r="S116" i="1"/>
  <c r="R116" i="1"/>
  <c r="Q116" i="1"/>
  <c r="P116" i="1"/>
  <c r="R115" i="1"/>
  <c r="S115" i="1" s="1"/>
  <c r="Q115" i="1"/>
  <c r="P115" i="1"/>
  <c r="S114" i="1"/>
  <c r="R114" i="1"/>
  <c r="Q114" i="1"/>
  <c r="P114" i="1"/>
  <c r="R113" i="1"/>
  <c r="S113" i="1" s="1"/>
  <c r="Q113" i="1"/>
  <c r="P113" i="1"/>
  <c r="S112" i="1"/>
  <c r="R112" i="1"/>
  <c r="Q112" i="1"/>
  <c r="P112" i="1"/>
  <c r="R111" i="1"/>
  <c r="S111" i="1" s="1"/>
  <c r="Q111" i="1"/>
  <c r="P111" i="1"/>
  <c r="S109" i="1"/>
  <c r="Q109" i="1"/>
  <c r="P109" i="1"/>
  <c r="O109" i="1"/>
  <c r="R108" i="1"/>
  <c r="S108" i="1" s="1"/>
  <c r="Q108" i="1"/>
  <c r="P108" i="1"/>
  <c r="S107" i="1"/>
  <c r="R107" i="1"/>
  <c r="Q107" i="1"/>
  <c r="P107" i="1"/>
  <c r="R106" i="1"/>
  <c r="S106" i="1" s="1"/>
  <c r="Q106" i="1"/>
  <c r="P106" i="1"/>
  <c r="S105" i="1"/>
  <c r="R105" i="1"/>
  <c r="Q105" i="1"/>
  <c r="P105" i="1"/>
  <c r="R104" i="1"/>
  <c r="S104" i="1" s="1"/>
  <c r="Q104" i="1"/>
  <c r="P104" i="1"/>
  <c r="S103" i="1"/>
  <c r="R103" i="1"/>
  <c r="Q103" i="1"/>
  <c r="P103" i="1"/>
  <c r="S102" i="1"/>
  <c r="P102" i="1"/>
  <c r="Q102" i="1" s="1"/>
  <c r="O102" i="1"/>
  <c r="S101" i="1"/>
  <c r="Q101" i="1"/>
  <c r="P101" i="1"/>
  <c r="O101" i="1"/>
  <c r="S100" i="1"/>
  <c r="P100" i="1"/>
  <c r="Q100" i="1" s="1"/>
  <c r="O100" i="1"/>
  <c r="S99" i="1"/>
  <c r="R99" i="1"/>
  <c r="Q99" i="1"/>
  <c r="P99" i="1"/>
  <c r="R98" i="1"/>
  <c r="S98" i="1" s="1"/>
  <c r="Q98" i="1"/>
  <c r="P98" i="1"/>
  <c r="S97" i="1"/>
  <c r="R97" i="1"/>
  <c r="Q97" i="1"/>
  <c r="P97" i="1"/>
  <c r="R96" i="1"/>
  <c r="S96" i="1" s="1"/>
  <c r="Q96" i="1"/>
  <c r="P96" i="1"/>
  <c r="S95" i="1"/>
  <c r="R95" i="1"/>
  <c r="Q95" i="1"/>
  <c r="P95" i="1"/>
  <c r="R94" i="1"/>
  <c r="S94" i="1" s="1"/>
  <c r="Q94" i="1"/>
  <c r="P94" i="1"/>
  <c r="S93" i="1"/>
  <c r="R93" i="1"/>
  <c r="Q93" i="1"/>
  <c r="P93" i="1"/>
  <c r="R92" i="1"/>
  <c r="S92" i="1" s="1"/>
  <c r="Q92" i="1"/>
  <c r="P92" i="1"/>
  <c r="S91" i="1"/>
  <c r="R91" i="1"/>
  <c r="Q91" i="1"/>
  <c r="P91" i="1"/>
  <c r="R90" i="1"/>
  <c r="S90" i="1" s="1"/>
  <c r="Q90" i="1"/>
  <c r="P90" i="1"/>
  <c r="S89" i="1"/>
  <c r="R89" i="1"/>
  <c r="Q89" i="1"/>
  <c r="P89" i="1"/>
  <c r="S88" i="1"/>
  <c r="P88" i="1"/>
  <c r="Q88" i="1" s="1"/>
  <c r="O88" i="1"/>
  <c r="S87" i="1"/>
  <c r="Q87" i="1"/>
  <c r="P87" i="1"/>
  <c r="O87" i="1"/>
  <c r="S86" i="1"/>
  <c r="P86" i="1"/>
  <c r="Q86" i="1" s="1"/>
  <c r="O86" i="1"/>
  <c r="S85" i="1"/>
  <c r="Q85" i="1"/>
  <c r="P85" i="1"/>
  <c r="O85" i="1"/>
  <c r="S84" i="1"/>
  <c r="P84" i="1"/>
  <c r="Q84" i="1" s="1"/>
  <c r="O84" i="1"/>
  <c r="S83" i="1"/>
  <c r="Q83" i="1"/>
  <c r="P83" i="1"/>
  <c r="O83" i="1"/>
  <c r="S82" i="1"/>
  <c r="P82" i="1"/>
  <c r="Q82" i="1" s="1"/>
  <c r="O82" i="1"/>
  <c r="S81" i="1"/>
  <c r="Q81" i="1"/>
  <c r="P81" i="1"/>
  <c r="O81" i="1"/>
  <c r="S80" i="1"/>
  <c r="P80" i="1"/>
  <c r="Q80" i="1" s="1"/>
  <c r="O80" i="1"/>
  <c r="S79" i="1"/>
  <c r="Q79" i="1"/>
  <c r="P79" i="1"/>
  <c r="O79" i="1"/>
  <c r="S78" i="1"/>
  <c r="P78" i="1"/>
  <c r="Q78" i="1" s="1"/>
  <c r="O78" i="1"/>
  <c r="S77" i="1"/>
  <c r="Q77" i="1"/>
  <c r="P77" i="1"/>
  <c r="O77" i="1"/>
  <c r="S76" i="1"/>
  <c r="P76" i="1"/>
  <c r="Q76" i="1" s="1"/>
  <c r="O76" i="1"/>
  <c r="S75" i="1"/>
  <c r="Q75" i="1"/>
  <c r="P75" i="1"/>
  <c r="O75" i="1"/>
  <c r="S74" i="1"/>
  <c r="Q74" i="1"/>
  <c r="S73" i="1"/>
  <c r="R73" i="1"/>
  <c r="Q73" i="1"/>
  <c r="R72" i="1"/>
  <c r="R71" i="1"/>
  <c r="P70" i="1"/>
  <c r="R70" i="1" s="1"/>
  <c r="S70" i="1" s="1"/>
  <c r="R69" i="1"/>
  <c r="S69" i="1" s="1"/>
  <c r="Q69" i="1"/>
  <c r="P69" i="1"/>
  <c r="P68" i="1"/>
  <c r="R68" i="1" s="1"/>
  <c r="S68" i="1" s="1"/>
  <c r="S67" i="1"/>
  <c r="R67" i="1"/>
  <c r="Q67" i="1"/>
  <c r="P67" i="1"/>
  <c r="P66" i="1"/>
  <c r="R66" i="1" s="1"/>
  <c r="S66" i="1" s="1"/>
  <c r="S65" i="1"/>
  <c r="R65" i="1"/>
  <c r="Q65" i="1"/>
  <c r="P65" i="1"/>
  <c r="S64" i="1"/>
  <c r="Q64" i="1"/>
  <c r="O64" i="1"/>
  <c r="S63" i="1"/>
  <c r="S62" i="1"/>
  <c r="R62" i="1"/>
  <c r="Q62" i="1"/>
  <c r="P62" i="1"/>
  <c r="P61" i="1"/>
  <c r="R61" i="1" s="1"/>
  <c r="S61" i="1" s="1"/>
  <c r="R60" i="1"/>
  <c r="Q60" i="1"/>
  <c r="P60" i="1"/>
  <c r="P59" i="1"/>
  <c r="R59" i="1" s="1"/>
  <c r="S59" i="1" s="1"/>
  <c r="R58" i="1"/>
  <c r="S58" i="1" s="1"/>
  <c r="Q58" i="1"/>
  <c r="P58" i="1"/>
  <c r="P57" i="1"/>
  <c r="R57" i="1" s="1"/>
  <c r="S57" i="1" s="1"/>
  <c r="R56" i="1"/>
  <c r="S56" i="1" s="1"/>
  <c r="Q56" i="1"/>
  <c r="P56" i="1"/>
  <c r="P55" i="1"/>
  <c r="R55" i="1" s="1"/>
  <c r="S55" i="1" s="1"/>
  <c r="R54" i="1"/>
  <c r="S54" i="1" s="1"/>
  <c r="Q54" i="1"/>
  <c r="P54" i="1"/>
  <c r="P53" i="1"/>
  <c r="R53" i="1" s="1"/>
  <c r="S53" i="1" s="1"/>
  <c r="R52" i="1"/>
  <c r="S52" i="1" s="1"/>
  <c r="Q52" i="1"/>
  <c r="P52" i="1"/>
  <c r="P51" i="1"/>
  <c r="R51" i="1" s="1"/>
  <c r="S51" i="1" s="1"/>
  <c r="R50" i="1"/>
  <c r="S50" i="1" s="1"/>
  <c r="Q50" i="1"/>
  <c r="P50" i="1"/>
  <c r="P49" i="1"/>
  <c r="R49" i="1" s="1"/>
  <c r="S49" i="1" s="1"/>
  <c r="R48" i="1"/>
  <c r="S48" i="1" s="1"/>
  <c r="Q48" i="1"/>
  <c r="P48" i="1"/>
  <c r="S47" i="1"/>
  <c r="O47" i="1"/>
  <c r="P47" i="1" s="1"/>
  <c r="Q47" i="1" s="1"/>
  <c r="S46" i="1"/>
  <c r="Q46" i="1"/>
  <c r="P46" i="1"/>
  <c r="O46" i="1"/>
  <c r="S45" i="1"/>
  <c r="O45" i="1"/>
  <c r="P45" i="1" s="1"/>
  <c r="Q45" i="1" s="1"/>
  <c r="S44" i="1"/>
  <c r="Q44" i="1"/>
  <c r="P44" i="1"/>
  <c r="O44" i="1"/>
  <c r="S43" i="1"/>
  <c r="O43" i="1"/>
  <c r="P43" i="1" s="1"/>
  <c r="Q43" i="1" s="1"/>
  <c r="S42" i="1"/>
  <c r="O42" i="1"/>
  <c r="P42" i="1" s="1"/>
  <c r="Q42" i="1" s="1"/>
  <c r="S41" i="1"/>
  <c r="O41" i="1"/>
  <c r="P41" i="1" s="1"/>
  <c r="Q41" i="1" s="1"/>
  <c r="S40" i="1"/>
  <c r="Q40" i="1"/>
  <c r="P40" i="1"/>
  <c r="O40" i="1"/>
  <c r="S39" i="1"/>
  <c r="O39" i="1"/>
  <c r="P39" i="1" s="1"/>
  <c r="Q39" i="1" s="1"/>
  <c r="R38" i="1"/>
  <c r="S38" i="1" s="1"/>
  <c r="Q38" i="1"/>
  <c r="P38" i="1"/>
  <c r="P37" i="1"/>
  <c r="R37" i="1" s="1"/>
  <c r="S37" i="1" s="1"/>
  <c r="R36" i="1"/>
  <c r="S36" i="1" s="1"/>
  <c r="Q36" i="1"/>
  <c r="P36" i="1"/>
  <c r="P35" i="1"/>
  <c r="R35" i="1" s="1"/>
  <c r="S35" i="1" s="1"/>
  <c r="R34" i="1"/>
  <c r="S34" i="1" s="1"/>
  <c r="Q34" i="1"/>
  <c r="P34" i="1"/>
  <c r="S33" i="1"/>
  <c r="O33" i="1"/>
  <c r="P33" i="1" s="1"/>
  <c r="Q33" i="1" s="1"/>
  <c r="S32" i="1"/>
  <c r="Q32" i="1"/>
  <c r="P32" i="1"/>
  <c r="O32" i="1"/>
  <c r="P31" i="1"/>
  <c r="R31" i="1" s="1"/>
  <c r="S31" i="1" s="1"/>
  <c r="R30" i="1"/>
  <c r="S30" i="1" s="1"/>
  <c r="Q30" i="1"/>
  <c r="P30" i="1"/>
  <c r="P29" i="1"/>
  <c r="R29" i="1" s="1"/>
  <c r="S29" i="1" s="1"/>
  <c r="R28" i="1"/>
  <c r="S28" i="1" s="1"/>
  <c r="Q28" i="1"/>
  <c r="P28" i="1"/>
  <c r="P27" i="1"/>
  <c r="R27" i="1" s="1"/>
  <c r="S27" i="1" s="1"/>
  <c r="R26" i="1"/>
  <c r="S26" i="1" s="1"/>
  <c r="Q26" i="1"/>
  <c r="P26" i="1"/>
  <c r="P25" i="1"/>
  <c r="R25" i="1" s="1"/>
  <c r="S25" i="1" s="1"/>
  <c r="R24" i="1"/>
  <c r="S24" i="1" s="1"/>
  <c r="Q24" i="1"/>
  <c r="P24" i="1"/>
  <c r="P23" i="1"/>
  <c r="R23" i="1" s="1"/>
  <c r="S23" i="1" s="1"/>
  <c r="R22" i="1"/>
  <c r="S22" i="1" s="1"/>
  <c r="Q22" i="1"/>
  <c r="P22" i="1"/>
  <c r="S21" i="1"/>
  <c r="S20" i="1"/>
  <c r="S19" i="1"/>
  <c r="S18" i="1"/>
  <c r="R17" i="1"/>
  <c r="S17" i="1" s="1"/>
  <c r="Q17" i="1"/>
  <c r="P17" i="1"/>
  <c r="P16" i="1"/>
  <c r="R16" i="1" s="1"/>
  <c r="S16" i="1" s="1"/>
  <c r="R15" i="1"/>
  <c r="S15" i="1" s="1"/>
  <c r="Q15" i="1"/>
  <c r="P15" i="1"/>
  <c r="P14" i="1"/>
  <c r="Q14" i="1" s="1"/>
  <c r="R13" i="1"/>
  <c r="S13" i="1" s="1"/>
  <c r="Q13" i="1"/>
  <c r="P13" i="1"/>
  <c r="P12" i="1"/>
  <c r="R12" i="1" s="1"/>
  <c r="S12" i="1" s="1"/>
  <c r="R11" i="1"/>
  <c r="S11" i="1" s="1"/>
  <c r="Q11" i="1"/>
  <c r="P11" i="1"/>
  <c r="P10" i="1"/>
  <c r="R10" i="1" s="1"/>
  <c r="S10" i="1" s="1"/>
  <c r="R9" i="1"/>
  <c r="S9" i="1" s="1"/>
  <c r="Q9" i="1"/>
  <c r="P9" i="1"/>
  <c r="S8" i="1"/>
  <c r="O8" i="1"/>
  <c r="P8" i="1" s="1"/>
  <c r="Q8" i="1" s="1"/>
  <c r="S7" i="1"/>
  <c r="Q7" i="1"/>
  <c r="P7" i="1"/>
  <c r="O7" i="1"/>
  <c r="S6" i="1"/>
  <c r="O6" i="1"/>
  <c r="P6" i="1" s="1"/>
  <c r="Q6" i="1" s="1"/>
  <c r="S5" i="1"/>
  <c r="Q5" i="1"/>
  <c r="P5" i="1"/>
  <c r="O5" i="1"/>
  <c r="S4" i="1"/>
  <c r="O4" i="1"/>
  <c r="P4" i="1" s="1"/>
  <c r="Q4" i="1" s="1"/>
  <c r="S3" i="1"/>
  <c r="Q3" i="1"/>
  <c r="P3" i="1"/>
  <c r="O3" i="1"/>
  <c r="P2" i="1"/>
  <c r="R2" i="1" s="1"/>
  <c r="S2" i="1" s="1"/>
  <c r="Q66" i="1" l="1"/>
  <c r="Q61" i="1"/>
  <c r="Q68" i="1"/>
  <c r="Q70" i="1"/>
  <c r="Q2" i="1"/>
  <c r="Q10" i="1"/>
  <c r="Q12" i="1"/>
  <c r="Q16" i="1"/>
  <c r="Q23" i="1"/>
  <c r="Q25" i="1"/>
  <c r="Q27" i="1"/>
  <c r="Q29" i="1"/>
  <c r="Q31" i="1"/>
  <c r="Q35" i="1"/>
  <c r="Q37" i="1"/>
  <c r="Q49" i="1"/>
  <c r="Q51" i="1"/>
  <c r="Q53" i="1"/>
  <c r="Q55" i="1"/>
  <c r="Q57" i="1"/>
  <c r="Q59" i="1"/>
  <c r="R14" i="1"/>
  <c r="S14" i="1" s="1"/>
</calcChain>
</file>

<file path=xl/sharedStrings.xml><?xml version="1.0" encoding="utf-8"?>
<sst xmlns="http://schemas.openxmlformats.org/spreadsheetml/2006/main" count="1998" uniqueCount="499">
  <si>
    <t>NRE No</t>
  </si>
  <si>
    <t>Owner</t>
  </si>
  <si>
    <t>Request date.</t>
  </si>
  <si>
    <t xml:space="preserve">Item </t>
  </si>
  <si>
    <t>Code item</t>
  </si>
  <si>
    <t>Aplication reason / Area</t>
  </si>
  <si>
    <t>Operation</t>
  </si>
  <si>
    <t>Customizer</t>
  </si>
  <si>
    <t xml:space="preserve">Brand </t>
  </si>
  <si>
    <t>Model</t>
  </si>
  <si>
    <t>Picture</t>
  </si>
  <si>
    <t>Status</t>
  </si>
  <si>
    <t>New or replace</t>
  </si>
  <si>
    <t>Qty required</t>
  </si>
  <si>
    <t>Quotation Unit Price (MX)</t>
  </si>
  <si>
    <t>Total amount (MX)</t>
  </si>
  <si>
    <t>MX total + IVA</t>
  </si>
  <si>
    <t>Amount (USD)</t>
  </si>
  <si>
    <t>Total + IVA USD</t>
  </si>
  <si>
    <t>Owner approval</t>
  </si>
  <si>
    <t>MFG approval date</t>
  </si>
  <si>
    <t>Purchase Format</t>
  </si>
  <si>
    <t>Arrived date</t>
  </si>
  <si>
    <t>ZL25011401</t>
  </si>
  <si>
    <t>Jonas Navarro</t>
  </si>
  <si>
    <t>Corner cutting machine 1 Maintenance</t>
  </si>
  <si>
    <t>N/A</t>
  </si>
  <si>
    <t>POC</t>
  </si>
  <si>
    <t>Preventive Maintenance</t>
  </si>
  <si>
    <t>MAKINE</t>
  </si>
  <si>
    <t>Approved</t>
  </si>
  <si>
    <t>Service</t>
  </si>
  <si>
    <t>Liam / Kevin</t>
  </si>
  <si>
    <t>Yes</t>
  </si>
  <si>
    <t>Arrived</t>
  </si>
  <si>
    <t>ZL25011501</t>
  </si>
  <si>
    <t>Jesus Muro</t>
  </si>
  <si>
    <t>ESD TESTER</t>
  </si>
  <si>
    <t>All areas</t>
  </si>
  <si>
    <t>Calibration</t>
  </si>
  <si>
    <t>Micropresicion</t>
  </si>
  <si>
    <t>OHM METRICS</t>
  </si>
  <si>
    <t>PDT700</t>
  </si>
  <si>
    <t>ZL25011502</t>
  </si>
  <si>
    <t>ZL25011503</t>
  </si>
  <si>
    <t>TORQUE ANALIZER</t>
  </si>
  <si>
    <t>HIOS</t>
  </si>
  <si>
    <t>HP-100</t>
  </si>
  <si>
    <t>ZL25011504</t>
  </si>
  <si>
    <t>SURFACE RESISTIVITY
METER</t>
  </si>
  <si>
    <t>ACL STATICIDE</t>
  </si>
  <si>
    <t>ACL380</t>
  </si>
  <si>
    <t>ZL25011505</t>
  </si>
  <si>
    <t>Cable reference</t>
  </si>
  <si>
    <t>ZL25011506</t>
  </si>
  <si>
    <t>Scale</t>
  </si>
  <si>
    <t>Ohaus</t>
  </si>
  <si>
    <t>Defender T32XW</t>
  </si>
  <si>
    <t>ZL25011507</t>
  </si>
  <si>
    <t>Tapete Adhesivo
 Desechable,Az,24plAn,PQ4</t>
  </si>
  <si>
    <t>ATO</t>
  </si>
  <si>
    <t>EPA</t>
  </si>
  <si>
    <t>Grainger</t>
  </si>
  <si>
    <t>e,Az,24plAn,PQ4</t>
  </si>
  <si>
    <t>New</t>
  </si>
  <si>
    <t>ZL25012001</t>
  </si>
  <si>
    <t>Rocket Sealed Air Equipment</t>
  </si>
  <si>
    <t>Packaging</t>
  </si>
  <si>
    <t>Empaques Empil Ilimitados</t>
  </si>
  <si>
    <t>ZL25020501</t>
  </si>
  <si>
    <t>Juan Mata</t>
  </si>
  <si>
    <t>Switch Ethernet</t>
  </si>
  <si>
    <t>Switch replacement</t>
  </si>
  <si>
    <t>IT</t>
  </si>
  <si>
    <t>IKP</t>
  </si>
  <si>
    <t>TP-Link</t>
  </si>
  <si>
    <t xml:space="preserve">TL-SG3428XMP Gigabit, 24 PoE+ 10/100/1000Mbps ports + 4 SFP+ ports, 128 Gbit/s, 16,000 entries - Manageable	</t>
  </si>
  <si>
    <t>ZL25021001</t>
  </si>
  <si>
    <t xml:space="preserve">XLR connectors </t>
  </si>
  <si>
    <t xml:space="preserve">Replaece damage conections on ATO production lines </t>
  </si>
  <si>
    <t>Maintenance</t>
  </si>
  <si>
    <t>OKNALB</t>
  </si>
  <si>
    <t>XLR</t>
  </si>
  <si>
    <t>ZL25021002</t>
  </si>
  <si>
    <t xml:space="preserve">Replacement Battery 	</t>
  </si>
  <si>
    <t>Laptops:  ASUS A407UA-BV395R</t>
  </si>
  <si>
    <t>A31N1719</t>
  </si>
  <si>
    <t>Replace</t>
  </si>
  <si>
    <t>ZL25021101</t>
  </si>
  <si>
    <t>Cesar Gutierrez</t>
  </si>
  <si>
    <t>Cable cutting pliers</t>
  </si>
  <si>
    <t>Warehouse</t>
  </si>
  <si>
    <t>Cable cutting</t>
  </si>
  <si>
    <t>Urrea</t>
  </si>
  <si>
    <t>U1-289G</t>
  </si>
  <si>
    <t>ZL25020701</t>
  </si>
  <si>
    <t>Scale Braunker</t>
  </si>
  <si>
    <t>EC7809</t>
  </si>
  <si>
    <t>Braunker</t>
  </si>
  <si>
    <t xml:space="preserve">GSE-350	</t>
  </si>
  <si>
    <t>ZL25020702</t>
  </si>
  <si>
    <t>Wifi Scale</t>
  </si>
  <si>
    <t>MONOLITHLOT</t>
  </si>
  <si>
    <t>MTS-6000Plus</t>
  </si>
  <si>
    <t>ZL25020703</t>
  </si>
  <si>
    <t>Wifi flexometer</t>
  </si>
  <si>
    <t>Weight &amp; sizes</t>
  </si>
  <si>
    <t>Monolith Electric (Changzhou) Co.,Ltd.</t>
  </si>
  <si>
    <t>Monolith Electric</t>
  </si>
  <si>
    <t>MIT-2033</t>
  </si>
  <si>
    <t>Cancelled</t>
  </si>
  <si>
    <t>ZL25022501</t>
  </si>
  <si>
    <t>Ruler spare parts</t>
  </si>
  <si>
    <t>ZL25022502</t>
  </si>
  <si>
    <t>Shipping</t>
  </si>
  <si>
    <t>CC&amp;VAT</t>
  </si>
  <si>
    <t>ZL25022401</t>
  </si>
  <si>
    <t>Electronic plastic strap cutters with spring</t>
  </si>
  <si>
    <t>WAREHOUSE</t>
  </si>
  <si>
    <t>INKAR</t>
  </si>
  <si>
    <t>ZL25022402</t>
  </si>
  <si>
    <t>Mototool accesory kit for DREMEL</t>
  </si>
  <si>
    <t>TOOL MAINTENANCE</t>
  </si>
  <si>
    <t>ZL25030301</t>
  </si>
  <si>
    <t>ZL25030302</t>
  </si>
  <si>
    <t xml:space="preserve">Lifting piston </t>
  </si>
  <si>
    <t>Schnecke</t>
  </si>
  <si>
    <t>B09LVPPQ1D</t>
  </si>
  <si>
    <t>ZL25030601</t>
  </si>
  <si>
    <t>Rocket Sealed Air Equipment
March</t>
  </si>
  <si>
    <t>ZL25030602</t>
  </si>
  <si>
    <t>RASPADOR DE MANO PARA PISOS - 4"
H-3451</t>
  </si>
  <si>
    <t>H-3451</t>
  </si>
  <si>
    <t>5´s</t>
  </si>
  <si>
    <t>Uline</t>
  </si>
  <si>
    <t>UNGER®</t>
  </si>
  <si>
    <t>4"</t>
  </si>
  <si>
    <t>ZL25030603</t>
  </si>
  <si>
    <t>NAVAJAS DE REPUESTO PARA RASPADORES DE 4"
PARA PISOS 10/PAQUETE</t>
  </si>
  <si>
    <t>H-2583B</t>
  </si>
  <si>
    <t>Pkg</t>
  </si>
  <si>
    <t>ZL25031001</t>
  </si>
  <si>
    <t>Cordless Blower gun</t>
  </si>
  <si>
    <t>M0-
DUB185SFX1</t>
  </si>
  <si>
    <t>Loading</t>
  </si>
  <si>
    <t>Makita</t>
  </si>
  <si>
    <t>18V DUB185SFX1</t>
  </si>
  <si>
    <t>ZL25031101</t>
  </si>
  <si>
    <t>Electrical extension</t>
  </si>
  <si>
    <t>Surtek</t>
  </si>
  <si>
    <t>USO
RUDO 10 MT AMARILLO CAL. 16</t>
  </si>
  <si>
    <t>ZL25031102</t>
  </si>
  <si>
    <t xml:space="preserve">Electric Multicontact </t>
  </si>
  <si>
    <t xml:space="preserve"> 10
ENTRADAS CABLE 1200 J, 90 CM</t>
  </si>
  <si>
    <t>ZL25030401</t>
  </si>
  <si>
    <t xml:space="preserve">FLEXOMETER WIFI	</t>
  </si>
  <si>
    <t>FL0101</t>
  </si>
  <si>
    <t xml:space="preserve">MIT- 3033	</t>
  </si>
  <si>
    <t>ZL25030402</t>
  </si>
  <si>
    <t>FL0102</t>
  </si>
  <si>
    <t>ZL25032001</t>
  </si>
  <si>
    <t>UV printer ink and transport service</t>
  </si>
  <si>
    <t>Consumable</t>
  </si>
  <si>
    <t>IndigoColor</t>
  </si>
  <si>
    <t>RICOH</t>
  </si>
  <si>
    <t>GEN 5/6</t>
  </si>
  <si>
    <t>ZL25032002</t>
  </si>
  <si>
    <t>Servo controller &amp; installation service</t>
  </si>
  <si>
    <t>Singmaker</t>
  </si>
  <si>
    <t>Dominator</t>
  </si>
  <si>
    <t>ZL25032501</t>
  </si>
  <si>
    <t>Toner HP 30A</t>
  </si>
  <si>
    <t>PRINTER Maintenance</t>
  </si>
  <si>
    <t>HP</t>
  </si>
  <si>
    <t>30A</t>
  </si>
  <si>
    <t>Pzs</t>
  </si>
  <si>
    <t>ZL25032502</t>
  </si>
  <si>
    <t>Replacement Battery for UPS</t>
  </si>
  <si>
    <t>TI</t>
  </si>
  <si>
    <t>CyberPower</t>
  </si>
  <si>
    <t>RB1290X4H</t>
  </si>
  <si>
    <t>ZL25032701</t>
  </si>
  <si>
    <t>Kit 20 Memorias Usb 16gb Rojo 2.0
Bulk 4geek Liso</t>
  </si>
  <si>
    <t>ONT line</t>
  </si>
  <si>
    <t>4geek</t>
  </si>
  <si>
    <t>ZL25040301</t>
  </si>
  <si>
    <t>SCALE</t>
  </si>
  <si>
    <t>BRAUNKER</t>
  </si>
  <si>
    <t>ZM301</t>
  </si>
  <si>
    <t>ZL25040302</t>
  </si>
  <si>
    <t>AVERY WEIGHT-TRONIX</t>
  </si>
  <si>
    <t>ZM303</t>
  </si>
  <si>
    <t>ZL25040303</t>
  </si>
  <si>
    <t>MOISTURE AND TEMPERATURE SENSOR</t>
  </si>
  <si>
    <t>EXTECH</t>
  </si>
  <si>
    <t>05/15/2025</t>
  </si>
  <si>
    <t>ZL25040304</t>
  </si>
  <si>
    <t>ZL25040305</t>
  </si>
  <si>
    <t>DH5927</t>
  </si>
  <si>
    <t>ZL25040306</t>
  </si>
  <si>
    <t>FLEXOMETER WIFI</t>
  </si>
  <si>
    <t>ED4709</t>
  </si>
  <si>
    <t>MIT- 3033</t>
  </si>
  <si>
    <t>ZL25040307</t>
  </si>
  <si>
    <t>ED4712</t>
  </si>
  <si>
    <t>ZL25040308</t>
  </si>
  <si>
    <t>ED4714</t>
  </si>
  <si>
    <t>ZL25040309</t>
  </si>
  <si>
    <t>WIFI SCALE</t>
  </si>
  <si>
    <t>ED4983</t>
  </si>
  <si>
    <t>ZL25040401</t>
  </si>
  <si>
    <t>ZL25040402</t>
  </si>
  <si>
    <t>ZL25040801</t>
  </si>
  <si>
    <t>Rocket Sealed Air Equipment
April</t>
  </si>
  <si>
    <t>ZL25041001</t>
  </si>
  <si>
    <t>Thermic printer head for TSC MX640P</t>
  </si>
  <si>
    <t>Labeling</t>
  </si>
  <si>
    <t>Etytec</t>
  </si>
  <si>
    <t>TSC</t>
  </si>
  <si>
    <t>MX640P</t>
  </si>
  <si>
    <t>Replacement</t>
  </si>
  <si>
    <t>ZL25041002</t>
  </si>
  <si>
    <t>Automatic plastic wrapper Sensor diagnostic</t>
  </si>
  <si>
    <t>CYKLOP</t>
  </si>
  <si>
    <t>ZL25041501</t>
  </si>
  <si>
    <t>Cable cutting maintenance</t>
  </si>
  <si>
    <t>Cable Cutting</t>
  </si>
  <si>
    <t>MACI</t>
  </si>
  <si>
    <t>ZL25042201</t>
  </si>
  <si>
    <t>SSD 960GB</t>
  </si>
  <si>
    <t>Kingston</t>
  </si>
  <si>
    <t>A400, 960GB, SATA III, 2.5'', 7mm</t>
  </si>
  <si>
    <t>ZL25042202</t>
  </si>
  <si>
    <t>SSD 480GB</t>
  </si>
  <si>
    <t>A400, 480GB, SATA III, 2.5'', 7mm</t>
  </si>
  <si>
    <t>ZL25042203</t>
  </si>
  <si>
    <t>SSD 240GB</t>
  </si>
  <si>
    <t>A400, 240GB, SATA III, 2.5'', 7mm</t>
  </si>
  <si>
    <t>ZL25042204</t>
  </si>
  <si>
    <t>RAM MEMORY 16GB</t>
  </si>
  <si>
    <t>FURY Impact DDR4, 2666MHz, 16GB, Non-ECC, CL15, SO-DIMM</t>
  </si>
  <si>
    <t>ZL25042205</t>
  </si>
  <si>
    <t>RAM MEMORY 8GB</t>
  </si>
  <si>
    <t>Kingston FURY Beast Black DDR4, 3200MHz, 8GB, CL16, XMP</t>
  </si>
  <si>
    <t>ZL25042206</t>
  </si>
  <si>
    <t>Thermal Paste</t>
  </si>
  <si>
    <t>Manhattan</t>
  </si>
  <si>
    <t>140065, -30 - 180°C, 20 Gramos</t>
  </si>
  <si>
    <t>ZL25042401</t>
  </si>
  <si>
    <t>ZL25040201</t>
  </si>
  <si>
    <t>AutoCAD yearly license</t>
  </si>
  <si>
    <t>Industrial Eng.</t>
  </si>
  <si>
    <t>AutoDesk</t>
  </si>
  <si>
    <t>LT Annual Licence</t>
  </si>
  <si>
    <t>ZL25040202</t>
  </si>
  <si>
    <t>Adjustable 19" Rack Tray</t>
  </si>
  <si>
    <t>TI IDF`s</t>
  </si>
  <si>
    <t>IKP
[IKP-287017]</t>
  </si>
  <si>
    <t>Intellinet</t>
  </si>
  <si>
    <t>[714389]
1U, up to 45kg, Black</t>
  </si>
  <si>
    <t>ZL25050501</t>
  </si>
  <si>
    <t>cancelled</t>
  </si>
  <si>
    <t>ZL25051401</t>
  </si>
  <si>
    <t>Fluke 985 Air Particle Counter</t>
  </si>
  <si>
    <t>Fluke</t>
  </si>
  <si>
    <t>Fluke 985</t>
  </si>
  <si>
    <t>ZL25052101</t>
  </si>
  <si>
    <t>Rocket Sealed Air Equipment
May &amp; June</t>
  </si>
  <si>
    <t>ZL25060301</t>
  </si>
  <si>
    <t>Digital 6 digit counter</t>
  </si>
  <si>
    <t>Radio Surtidora</t>
  </si>
  <si>
    <t>EMKO</t>
  </si>
  <si>
    <t>EZM-4930</t>
  </si>
  <si>
    <t>Done</t>
  </si>
  <si>
    <t>15/08/2025</t>
  </si>
  <si>
    <t>ZL25053001</t>
  </si>
  <si>
    <t>Microfiber sweeper</t>
  </si>
  <si>
    <t>ULINE</t>
  </si>
  <si>
    <t>-</t>
  </si>
  <si>
    <t>ZL25053002</t>
  </si>
  <si>
    <t>Cleaning Cart</t>
  </si>
  <si>
    <t>ZL25060302</t>
  </si>
  <si>
    <t>Shipping and Handling</t>
  </si>
  <si>
    <t>ZL25060601</t>
  </si>
  <si>
    <t>TSC MX640P Printer Head</t>
  </si>
  <si>
    <t>PE</t>
  </si>
  <si>
    <t>Grupo Etytec</t>
  </si>
  <si>
    <t>ZL25061001</t>
  </si>
  <si>
    <t>ZL25061002</t>
  </si>
  <si>
    <t>ZL25061201</t>
  </si>
  <si>
    <t>Cable cutting corrective maintenance</t>
  </si>
  <si>
    <t>Corrective Maintenance</t>
  </si>
  <si>
    <t>pending</t>
  </si>
  <si>
    <t>ZL25070701</t>
  </si>
  <si>
    <t>Vernier</t>
  </si>
  <si>
    <t>DT3968</t>
  </si>
  <si>
    <t>MITUTOYO</t>
  </si>
  <si>
    <t>CD-8"ASX</t>
  </si>
  <si>
    <t>ZL25070702</t>
  </si>
  <si>
    <t>Standar Weigth</t>
  </si>
  <si>
    <t>DU7310</t>
  </si>
  <si>
    <t>Measurement</t>
  </si>
  <si>
    <t>Microprecision</t>
  </si>
  <si>
    <t>REMEX</t>
  </si>
  <si>
    <t>CLASS M2</t>
  </si>
  <si>
    <t>ZL25070703</t>
  </si>
  <si>
    <t>DU7311</t>
  </si>
  <si>
    <t>ZL25070704</t>
  </si>
  <si>
    <t>DU7312</t>
  </si>
  <si>
    <t>ZL25070705</t>
  </si>
  <si>
    <t>DU7313</t>
  </si>
  <si>
    <t>ZL25070706</t>
  </si>
  <si>
    <t>DU7314</t>
  </si>
  <si>
    <t>ZL25070707</t>
  </si>
  <si>
    <t>DU7315</t>
  </si>
  <si>
    <t>ZL25070708</t>
  </si>
  <si>
    <t>DU7316</t>
  </si>
  <si>
    <t>ZL25070709</t>
  </si>
  <si>
    <t>EG3412</t>
  </si>
  <si>
    <t>ZL25070710</t>
  </si>
  <si>
    <t xml:space="preserve">Sensor H &amp; T </t>
  </si>
  <si>
    <t>new</t>
  </si>
  <si>
    <t>ASAIR</t>
  </si>
  <si>
    <t>AM2315C</t>
  </si>
  <si>
    <t>ZL25070711</t>
  </si>
  <si>
    <t>ZL25070712</t>
  </si>
  <si>
    <t>ZL25070713</t>
  </si>
  <si>
    <t>ZL25070714</t>
  </si>
  <si>
    <t>ZL25070715</t>
  </si>
  <si>
    <t>ZL25071101</t>
  </si>
  <si>
    <t xml:space="preserve">Hub USB 3.0 </t>
  </si>
  <si>
    <t>Improve older laptops performance</t>
  </si>
  <si>
    <t>Laptops Users</t>
  </si>
  <si>
    <t>INNTELCO
JES-XINYA25-011</t>
  </si>
  <si>
    <t>UGREEN</t>
  </si>
  <si>
    <t>Macho - 3x USB 3.0, 1x RJ-45, 1x Micro USB 2.0, 625Mbit/s, Gris</t>
  </si>
  <si>
    <t>ZL25071102</t>
  </si>
  <si>
    <t>Adaptador HDMI</t>
  </si>
  <si>
    <t>Macho - VGA Hembra, 22cm, Negro</t>
  </si>
  <si>
    <t>ZL25071103</t>
  </si>
  <si>
    <t>SSD</t>
  </si>
  <si>
    <t>ZL25071104</t>
  </si>
  <si>
    <t>RAM</t>
  </si>
  <si>
    <t>Memoria RAM Kingston FURY Impact DDR4, 3200MHz, 16GB, Non-ECC, CL20, SO-DIMM, XMP</t>
  </si>
  <si>
    <t>ZL25071501</t>
  </si>
  <si>
    <t>Maintenance Corner cutting machine</t>
  </si>
  <si>
    <t>ZL25071801</t>
  </si>
  <si>
    <t>Toner for laser printer</t>
  </si>
  <si>
    <t>Production</t>
  </si>
  <si>
    <t>Interkey</t>
  </si>
  <si>
    <t>TN920XL</t>
  </si>
  <si>
    <t>Pcs</t>
  </si>
  <si>
    <t>ZL25071802</t>
  </si>
  <si>
    <t>Original Unit drum for laser printer</t>
  </si>
  <si>
    <t>INNTELCO</t>
  </si>
  <si>
    <t>Brother</t>
  </si>
  <si>
    <t>DR920</t>
  </si>
  <si>
    <t>ZL25080401</t>
  </si>
  <si>
    <t>Rocket Sealed Air Equipment
July &amp; August</t>
  </si>
  <si>
    <t>ZL25080402</t>
  </si>
  <si>
    <t>Cotton cleaner for ONT</t>
  </si>
  <si>
    <t>ONT</t>
  </si>
  <si>
    <t>hisopos co2</t>
  </si>
  <si>
    <t>ZL25080403</t>
  </si>
  <si>
    <t>Optical fiber cleaning kit</t>
  </si>
  <si>
    <t>Generic</t>
  </si>
  <si>
    <t>ZL25080404</t>
  </si>
  <si>
    <t>Aluminum Lifter maintenance</t>
  </si>
  <si>
    <t>PSS</t>
  </si>
  <si>
    <t>ZL25081201</t>
  </si>
  <si>
    <t>ZL25081202</t>
  </si>
  <si>
    <t>Three-path diode power sensor</t>
  </si>
  <si>
    <t>Rohde &amp; Schwarz</t>
  </si>
  <si>
    <t>NRPS8</t>
  </si>
  <si>
    <t>ZL25081203</t>
  </si>
  <si>
    <t>Electro-filedmeter</t>
  </si>
  <si>
    <t>KLEINWACHETER</t>
  </si>
  <si>
    <t>EFM 022</t>
  </si>
  <si>
    <t>ZL25081801</t>
  </si>
  <si>
    <t>Grinder cutting discs 4 1/2"</t>
  </si>
  <si>
    <t>A4-3310</t>
  </si>
  <si>
    <t>ENGINEERING</t>
  </si>
  <si>
    <t>Process</t>
  </si>
  <si>
    <t>InKar</t>
  </si>
  <si>
    <t>AUSTROMEX</t>
  </si>
  <si>
    <t>ZL25082001</t>
  </si>
  <si>
    <t>Tapete Adhesivo Desechable,Az,24plAn,PQ4</t>
  </si>
  <si>
    <t>ZL25090101</t>
  </si>
  <si>
    <t>Hard Drive Disk for Server</t>
  </si>
  <si>
    <t>Information back up</t>
  </si>
  <si>
    <t>Lenovo</t>
  </si>
  <si>
    <t>7XB7A00043 3.5", 4TB, SAS, 7200RPM, 12 Gbit/s</t>
  </si>
  <si>
    <t>ZL25090102</t>
  </si>
  <si>
    <t>No Break UPS for IDF</t>
  </si>
  <si>
    <t>IDF</t>
  </si>
  <si>
    <t>CYBERPOWER</t>
  </si>
  <si>
    <t>OLS3000RT2UA</t>
  </si>
  <si>
    <t>ZL25090201</t>
  </si>
  <si>
    <t>PR2200RT2U</t>
  </si>
  <si>
    <t>ZL25090901</t>
  </si>
  <si>
    <t>Corrective Maintenance for Electric Stacker</t>
  </si>
  <si>
    <t>NOBLEMAQ</t>
  </si>
  <si>
    <t>NOBLELIFT</t>
  </si>
  <si>
    <t>PSE10M</t>
  </si>
  <si>
    <t>ZL25091101</t>
  </si>
  <si>
    <t>Corrective Maintenance UV Printer</t>
  </si>
  <si>
    <t>SINGMAKER</t>
  </si>
  <si>
    <t>ZL25091501</t>
  </si>
  <si>
    <t>Pending</t>
  </si>
  <si>
    <t>ZL25091701</t>
  </si>
  <si>
    <t>Hidraulic jack 5 TON</t>
  </si>
  <si>
    <t>WH</t>
  </si>
  <si>
    <t>MIKELS</t>
  </si>
  <si>
    <t>Kevin</t>
  </si>
  <si>
    <t>ZL25100201</t>
  </si>
  <si>
    <t>12V Battery for aluminum lifer</t>
  </si>
  <si>
    <t>ZL25100202</t>
  </si>
  <si>
    <t>Cable Lifter Maintenance</t>
  </si>
  <si>
    <t>ZL25100203</t>
  </si>
  <si>
    <t>Turn Over Machine Maintenance</t>
  </si>
  <si>
    <t>ZL25100204</t>
  </si>
  <si>
    <t>Manual cable winder Maintenance</t>
  </si>
  <si>
    <t>ZL25100801</t>
  </si>
  <si>
    <t>Uline Vinyl Anti-Static Message Tape - 3" x 60'</t>
  </si>
  <si>
    <t xml:space="preserve"> S-18436</t>
  </si>
  <si>
    <t>ZL25100802</t>
  </si>
  <si>
    <t>ZL25101401</t>
  </si>
  <si>
    <t>Pallet Jack Scale</t>
  </si>
  <si>
    <t>EV7782</t>
  </si>
  <si>
    <t>Monolithlot</t>
  </si>
  <si>
    <t>MTF2000</t>
  </si>
  <si>
    <t>ZL25101402</t>
  </si>
  <si>
    <t>EV7784</t>
  </si>
  <si>
    <t>ZL25101403</t>
  </si>
  <si>
    <t>EV7785</t>
  </si>
  <si>
    <t>ZL25101404</t>
  </si>
  <si>
    <t>EV7786</t>
  </si>
  <si>
    <t>ZL25101405</t>
  </si>
  <si>
    <t>EV7787</t>
  </si>
  <si>
    <t>ZL25110301</t>
  </si>
  <si>
    <t>CABLE METER</t>
  </si>
  <si>
    <t>EZM-4931</t>
  </si>
  <si>
    <t>ZL25110302</t>
  </si>
  <si>
    <t>DH5928</t>
  </si>
  <si>
    <t>ZL25110303</t>
  </si>
  <si>
    <t>DP7251</t>
  </si>
  <si>
    <t>INTERTEK</t>
  </si>
  <si>
    <t>IT3</t>
  </si>
  <si>
    <t>ZL25110304</t>
  </si>
  <si>
    <t>DP7252</t>
  </si>
  <si>
    <t>ETI</t>
  </si>
  <si>
    <t>ZL25110305</t>
  </si>
  <si>
    <t>DT1348</t>
  </si>
  <si>
    <t>COPOSE</t>
  </si>
  <si>
    <t>ZL25110306</t>
  </si>
  <si>
    <t>EG3410</t>
  </si>
  <si>
    <t>DWS6080</t>
  </si>
  <si>
    <t>ZL25110307</t>
  </si>
  <si>
    <t>EG3411</t>
  </si>
  <si>
    <t>ZL25110308</t>
  </si>
  <si>
    <t>DP7252B</t>
  </si>
  <si>
    <t>ZL25110309</t>
  </si>
  <si>
    <t>GROUND BOND TESTER</t>
  </si>
  <si>
    <t>QUADTECH</t>
  </si>
  <si>
    <t>G1050</t>
  </si>
  <si>
    <t>In process</t>
  </si>
  <si>
    <t>ZL25110310</t>
  </si>
  <si>
    <t>Optical Power Meter</t>
  </si>
  <si>
    <t>EV8003</t>
  </si>
  <si>
    <t>LINKEDPRO BY EPCOM</t>
  </si>
  <si>
    <t>DXP-50D</t>
  </si>
  <si>
    <t>ZL25111301</t>
  </si>
  <si>
    <t>NA</t>
  </si>
  <si>
    <t>n/a</t>
  </si>
  <si>
    <t>11/14/2025</t>
  </si>
  <si>
    <t>ZL25111302</t>
  </si>
  <si>
    <t>ZL25111303</t>
  </si>
  <si>
    <t>ZL25111304</t>
  </si>
  <si>
    <t>Shipping cost by air</t>
  </si>
  <si>
    <t>ZL25120101</t>
  </si>
  <si>
    <t>Tape dispensser</t>
  </si>
  <si>
    <t>H-165</t>
  </si>
  <si>
    <t>ZL25120102</t>
  </si>
  <si>
    <t>Stretch Film Dispenser</t>
  </si>
  <si>
    <t>H-1588</t>
  </si>
  <si>
    <t>PAR, 3" core</t>
  </si>
  <si>
    <t>ZL25120103</t>
  </si>
  <si>
    <t>Shipping cost for ZL25120101 &amp; ZL25120102</t>
  </si>
  <si>
    <t>ZL25120104</t>
  </si>
  <si>
    <t>Cutter knife replacement</t>
  </si>
  <si>
    <t>U1-
REPCUTF8</t>
  </si>
  <si>
    <t>Inkar</t>
  </si>
  <si>
    <t>ZL25120105</t>
  </si>
  <si>
    <t>Clutting pliers 9</t>
  </si>
  <si>
    <t xml:space="preserve">U1-289G </t>
  </si>
  <si>
    <t>ZL25120106</t>
  </si>
  <si>
    <t>Electric cutting pliers</t>
  </si>
  <si>
    <t>U1-170M</t>
  </si>
  <si>
    <t>Routing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</si>
</sst>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\$* #,##0.00_-;&quot;-$&quot;* #,##0.00_-;_-\$* \-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Arial"/>
      <family val="2"/>
      <charset val="1"/>
    </font>
    <font>
      <sz val="12"/>
      <color theme="1"/>
      <name val="Arial"/>
      <family val="2"/>
      <charset val="1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  <charset val="1"/>
    </font>
    <font>
      <sz val="12"/>
      <color rgb="FF0D0D0D"/>
      <name val="Arial"/>
      <family val="2"/>
      <charset val="1"/>
    </font>
    <font>
      <sz val="10.5"/>
      <color theme="1"/>
      <name val="SimSun"/>
    </font>
  </fonts>
  <fills count="14">
    <fill>
      <patternFill patternType="none"/>
    </fill>
    <fill>
      <patternFill patternType="gray125"/>
    </fill>
    <fill>
      <patternFill patternType="solid">
        <fgColor theme="4"/>
        <bgColor rgb="FF666699"/>
      </patternFill>
    </fill>
    <fill>
      <patternFill patternType="solid">
        <fgColor theme="7" tint="-0.249977111117893"/>
        <bgColor rgb="FFFFC000"/>
      </patternFill>
    </fill>
    <fill>
      <patternFill patternType="solid">
        <fgColor theme="9" tint="-0.249977111117893"/>
        <bgColor rgb="FF808080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FFFF00"/>
      </patternFill>
    </fill>
    <fill>
      <patternFill patternType="solid">
        <fgColor rgb="FF00B050"/>
        <bgColor rgb="FFFFFFCC"/>
      </patternFill>
    </fill>
    <fill>
      <patternFill patternType="solid">
        <fgColor rgb="FF00B050"/>
        <bgColor rgb="FF008080"/>
      </patternFill>
    </fill>
    <fill>
      <patternFill patternType="solid">
        <fgColor rgb="FF00B050"/>
        <bgColor rgb="FF9933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00"/>
      </patternFill>
    </fill>
    <fill>
      <patternFill patternType="solid">
        <fgColor rgb="FFFF0000"/>
        <bgColor rgb="FF993300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14" fontId="3" fillId="5" borderId="4" xfId="0" applyNumberFormat="1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164" fontId="4" fillId="5" borderId="4" xfId="0" applyNumberFormat="1" applyFont="1" applyFill="1" applyBorder="1" applyAlignment="1">
      <alignment horizontal="center" vertical="center" wrapText="1"/>
    </xf>
    <xf numFmtId="164" fontId="5" fillId="5" borderId="4" xfId="0" applyNumberFormat="1" applyFont="1" applyFill="1" applyBorder="1" applyAlignment="1">
      <alignment horizontal="center" vertical="center" wrapText="1"/>
    </xf>
    <xf numFmtId="164" fontId="5" fillId="7" borderId="4" xfId="0" applyNumberFormat="1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15" fontId="6" fillId="8" borderId="4" xfId="0" applyNumberFormat="1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14" fontId="3" fillId="5" borderId="5" xfId="0" applyNumberFormat="1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 wrapText="1"/>
    </xf>
    <xf numFmtId="164" fontId="5" fillId="5" borderId="5" xfId="0" applyNumberFormat="1" applyFont="1" applyFill="1" applyBorder="1" applyAlignment="1">
      <alignment horizontal="center" vertical="center" wrapText="1"/>
    </xf>
    <xf numFmtId="164" fontId="5" fillId="7" borderId="5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0" fillId="5" borderId="4" xfId="0" applyFill="1" applyBorder="1"/>
    <xf numFmtId="0" fontId="0" fillId="5" borderId="4" xfId="0" applyFill="1" applyBorder="1" applyAlignment="1">
      <alignment horizontal="center" vertical="center"/>
    </xf>
    <xf numFmtId="44" fontId="5" fillId="5" borderId="4" xfId="1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 wrapText="1"/>
    </xf>
    <xf numFmtId="14" fontId="3" fillId="11" borderId="5" xfId="0" applyNumberFormat="1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 wrapText="1"/>
    </xf>
    <xf numFmtId="44" fontId="5" fillId="11" borderId="4" xfId="1" applyFont="1" applyFill="1" applyBorder="1" applyAlignment="1">
      <alignment horizontal="center" vertical="center"/>
    </xf>
    <xf numFmtId="164" fontId="5" fillId="11" borderId="4" xfId="0" applyNumberFormat="1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15" fontId="6" fillId="11" borderId="4" xfId="0" applyNumberFormat="1" applyFont="1" applyFill="1" applyBorder="1" applyAlignment="1">
      <alignment horizontal="center" vertical="center" wrapText="1"/>
    </xf>
    <xf numFmtId="0" fontId="7" fillId="11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15" fontId="6" fillId="5" borderId="4" xfId="0" applyNumberFormat="1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44" fontId="5" fillId="11" borderId="5" xfId="1" applyFont="1" applyFill="1" applyBorder="1" applyAlignment="1">
      <alignment horizontal="center" vertical="center"/>
    </xf>
    <xf numFmtId="164" fontId="5" fillId="11" borderId="5" xfId="0" applyNumberFormat="1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44" fontId="5" fillId="5" borderId="5" xfId="1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43" fontId="5" fillId="5" borderId="4" xfId="0" applyNumberFormat="1" applyFont="1" applyFill="1" applyBorder="1" applyAlignment="1">
      <alignment horizontal="center" vertical="center" wrapText="1"/>
    </xf>
    <xf numFmtId="14" fontId="3" fillId="11" borderId="4" xfId="0" applyNumberFormat="1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 wrapText="1"/>
    </xf>
    <xf numFmtId="0" fontId="7" fillId="13" borderId="5" xfId="0" applyFont="1" applyFill="1" applyBorder="1" applyAlignment="1">
      <alignment horizontal="center" vertical="center"/>
    </xf>
    <xf numFmtId="14" fontId="7" fillId="5" borderId="4" xfId="0" applyNumberFormat="1" applyFont="1" applyFill="1" applyBorder="1" applyAlignment="1">
      <alignment horizontal="center" vertical="center"/>
    </xf>
    <xf numFmtId="14" fontId="7" fillId="5" borderId="4" xfId="0" applyNumberFormat="1" applyFont="1" applyFill="1" applyBorder="1" applyAlignment="1">
      <alignment horizontal="center" vertical="center" wrapText="1"/>
    </xf>
    <xf numFmtId="14" fontId="3" fillId="5" borderId="4" xfId="0" applyNumberFormat="1" applyFont="1" applyFill="1" applyBorder="1" applyAlignment="1">
      <alignment horizontal="center" vertical="center" wrapText="1"/>
    </xf>
    <xf numFmtId="14" fontId="3" fillId="11" borderId="4" xfId="0" applyNumberFormat="1" applyFont="1" applyFill="1" applyBorder="1" applyAlignment="1">
      <alignment horizontal="center" vertical="center" wrapText="1"/>
    </xf>
    <xf numFmtId="14" fontId="7" fillId="11" borderId="4" xfId="0" applyNumberFormat="1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/>
    </xf>
    <xf numFmtId="12" fontId="3" fillId="5" borderId="4" xfId="0" applyNumberFormat="1" applyFont="1" applyFill="1" applyBorder="1" applyAlignment="1">
      <alignment horizontal="center" vertical="center" wrapText="1"/>
    </xf>
    <xf numFmtId="14" fontId="4" fillId="5" borderId="4" xfId="0" applyNumberFormat="1" applyFont="1" applyFill="1" applyBorder="1" applyAlignment="1">
      <alignment horizontal="center" vertical="center"/>
    </xf>
    <xf numFmtId="0" fontId="3" fillId="5" borderId="4" xfId="0" applyFont="1" applyFill="1" applyBorder="1"/>
    <xf numFmtId="0" fontId="5" fillId="5" borderId="6" xfId="0" applyFont="1" applyFill="1" applyBorder="1" applyAlignment="1">
      <alignment horizontal="center" vertical="center" wrapText="1"/>
    </xf>
    <xf numFmtId="14" fontId="5" fillId="5" borderId="6" xfId="0" applyNumberFormat="1" applyFont="1" applyFill="1" applyBorder="1" applyAlignment="1">
      <alignment horizontal="center" vertical="center"/>
    </xf>
    <xf numFmtId="0" fontId="5" fillId="5" borderId="6" xfId="0" applyFont="1" applyFill="1" applyBorder="1"/>
    <xf numFmtId="0" fontId="5" fillId="5" borderId="6" xfId="0" applyFont="1" applyFill="1" applyBorder="1" applyAlignment="1">
      <alignment horizontal="center" vertical="center"/>
    </xf>
    <xf numFmtId="43" fontId="5" fillId="5" borderId="6" xfId="0" applyNumberFormat="1" applyFont="1" applyFill="1" applyBorder="1" applyAlignment="1">
      <alignment horizontal="center" vertical="center"/>
    </xf>
    <xf numFmtId="43" fontId="5" fillId="5" borderId="6" xfId="0" applyNumberFormat="1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14" fontId="5" fillId="5" borderId="8" xfId="0" applyNumberFormat="1" applyFont="1" applyFill="1" applyBorder="1" applyAlignment="1">
      <alignment horizontal="center" vertical="center"/>
    </xf>
    <xf numFmtId="0" fontId="5" fillId="5" borderId="8" xfId="0" applyFont="1" applyFill="1" applyBorder="1"/>
    <xf numFmtId="0" fontId="5" fillId="5" borderId="8" xfId="0" applyFont="1" applyFill="1" applyBorder="1" applyAlignment="1">
      <alignment horizontal="center" vertical="center"/>
    </xf>
    <xf numFmtId="44" fontId="5" fillId="5" borderId="8" xfId="1" applyFont="1" applyFill="1" applyBorder="1"/>
    <xf numFmtId="0" fontId="5" fillId="10" borderId="7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 vertical="center" wrapText="1"/>
    </xf>
    <xf numFmtId="14" fontId="5" fillId="10" borderId="8" xfId="0" applyNumberFormat="1" applyFont="1" applyFill="1" applyBorder="1" applyAlignment="1">
      <alignment horizontal="center" vertical="center"/>
    </xf>
    <xf numFmtId="0" fontId="5" fillId="10" borderId="8" xfId="0" applyFont="1" applyFill="1" applyBorder="1"/>
    <xf numFmtId="0" fontId="5" fillId="10" borderId="8" xfId="0" applyFont="1" applyFill="1" applyBorder="1" applyAlignment="1">
      <alignment horizontal="center" vertical="center"/>
    </xf>
    <xf numFmtId="44" fontId="5" fillId="10" borderId="8" xfId="1" applyFont="1" applyFill="1" applyBorder="1"/>
    <xf numFmtId="14" fontId="7" fillId="10" borderId="4" xfId="0" applyNumberFormat="1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/>
    </xf>
    <xf numFmtId="44" fontId="5" fillId="10" borderId="4" xfId="1" applyFont="1" applyFill="1" applyBorder="1" applyAlignment="1">
      <alignment horizontal="center" vertical="center"/>
    </xf>
    <xf numFmtId="164" fontId="5" fillId="10" borderId="4" xfId="0" applyNumberFormat="1" applyFont="1" applyFill="1" applyBorder="1" applyAlignment="1">
      <alignment horizontal="center" vertical="center" wrapText="1"/>
    </xf>
    <xf numFmtId="14" fontId="3" fillId="10" borderId="4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4" fontId="5" fillId="0" borderId="4" xfId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16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jpe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217715</xdr:colOff>
      <xdr:row>8</xdr:row>
      <xdr:rowOff>95251</xdr:rowOff>
    </xdr:from>
    <xdr:to>
      <xdr:col>10</xdr:col>
      <xdr:colOff>1047751</xdr:colOff>
      <xdr:row>8</xdr:row>
      <xdr:rowOff>776467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CCB5FE-F798-4718-A18C-3B122429F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29190" y="6438901"/>
          <a:ext cx="830036" cy="681216"/>
        </a:xfrm>
        <a:prstGeom prst="rect">
          <a:avLst/>
        </a:prstGeom>
      </xdr:spPr>
    </xdr:pic>
    <xdr:clientData fPrintsWithSheet="0"/>
  </xdr:twoCellAnchor>
  <xdr:twoCellAnchor>
    <xdr:from>
      <xdr:col>10</xdr:col>
      <xdr:colOff>113744</xdr:colOff>
      <xdr:row>10</xdr:row>
      <xdr:rowOff>340858</xdr:rowOff>
    </xdr:from>
    <xdr:to>
      <xdr:col>10</xdr:col>
      <xdr:colOff>1300039</xdr:colOff>
      <xdr:row>10</xdr:row>
      <xdr:rowOff>626608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2EE647-092B-42AB-92BC-E4BCA82FD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25219" y="8151358"/>
          <a:ext cx="118629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PrintsWithSheet="0"/>
  </xdr:twoCellAnchor>
  <xdr:twoCellAnchor>
    <xdr:from>
      <xdr:col>10</xdr:col>
      <xdr:colOff>68036</xdr:colOff>
      <xdr:row>11</xdr:row>
      <xdr:rowOff>217713</xdr:rowOff>
    </xdr:from>
    <xdr:to>
      <xdr:col>10</xdr:col>
      <xdr:colOff>1263077</xdr:colOff>
      <xdr:row>11</xdr:row>
      <xdr:rowOff>929366</xdr:rowOff>
    </xdr:to>
    <xdr:pic>
      <xdr:nvPicPr>
        <xdr:cNvPr id="4" name="Picture 3" descr="Skytec XLR Female To XLR Male Microphone Cable 12m">
          <a:extLst>
            <a:ext uri="{FF2B5EF4-FFF2-40B4-BE49-F238E27FC236}">
              <a16:creationId xmlns:a16="http://schemas.microsoft.com/office/drawing/2014/main" id="{07A43A8D-D120-46B4-93B7-D697E7E8A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79511" y="9171213"/>
          <a:ext cx="1195041" cy="7116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PrintsWithSheet="0"/>
  </xdr:twoCellAnchor>
  <xdr:twoCellAnchor>
    <xdr:from>
      <xdr:col>10</xdr:col>
      <xdr:colOff>258536</xdr:colOff>
      <xdr:row>12</xdr:row>
      <xdr:rowOff>95250</xdr:rowOff>
    </xdr:from>
    <xdr:to>
      <xdr:col>10</xdr:col>
      <xdr:colOff>1197429</xdr:colOff>
      <xdr:row>12</xdr:row>
      <xdr:rowOff>544286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846D271-2697-4064-BEFE-B24821AF4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870011" y="10134600"/>
          <a:ext cx="938893" cy="449036"/>
        </a:xfrm>
        <a:prstGeom prst="rect">
          <a:avLst/>
        </a:prstGeom>
      </xdr:spPr>
    </xdr:pic>
    <xdr:clientData fPrintsWithSheet="0"/>
  </xdr:twoCellAnchor>
  <xdr:twoCellAnchor>
    <xdr:from>
      <xdr:col>10</xdr:col>
      <xdr:colOff>244928</xdr:colOff>
      <xdr:row>17</xdr:row>
      <xdr:rowOff>163286</xdr:rowOff>
    </xdr:from>
    <xdr:to>
      <xdr:col>10</xdr:col>
      <xdr:colOff>1176262</xdr:colOff>
      <xdr:row>17</xdr:row>
      <xdr:rowOff>612322</xdr:rowOff>
    </xdr:to>
    <xdr:pic>
      <xdr:nvPicPr>
        <xdr:cNvPr id="6" name="图片 6">
          <a:extLst>
            <a:ext uri="{FF2B5EF4-FFF2-40B4-BE49-F238E27FC236}">
              <a16:creationId xmlns:a16="http://schemas.microsoft.com/office/drawing/2014/main" id="{F004D228-2FF4-4CF5-816C-A281F9E2E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5856403" y="14012636"/>
          <a:ext cx="931334" cy="449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PrintsWithSheet="0"/>
  </xdr:twoCellAnchor>
  <xdr:twoCellAnchor>
    <xdr:from>
      <xdr:col>10</xdr:col>
      <xdr:colOff>244928</xdr:colOff>
      <xdr:row>13</xdr:row>
      <xdr:rowOff>108856</xdr:rowOff>
    </xdr:from>
    <xdr:to>
      <xdr:col>10</xdr:col>
      <xdr:colOff>1143001</xdr:colOff>
      <xdr:row>13</xdr:row>
      <xdr:rowOff>616463</xdr:rowOff>
    </xdr:to>
    <xdr:pic>
      <xdr:nvPicPr>
        <xdr:cNvPr id="7" name="Picture 6" descr="Tijera cortacable uso pesado Urrea 289G | Urrea store">
          <a:extLst>
            <a:ext uri="{FF2B5EF4-FFF2-40B4-BE49-F238E27FC236}">
              <a16:creationId xmlns:a16="http://schemas.microsoft.com/office/drawing/2014/main" id="{08A9AC21-9CA7-48BB-9A93-8AA6459028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565" b="23913"/>
        <a:stretch/>
      </xdr:blipFill>
      <xdr:spPr bwMode="auto">
        <a:xfrm>
          <a:off x="15856403" y="10910206"/>
          <a:ext cx="898073" cy="507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PrintsWithSheet="0"/>
  </xdr:twoCellAnchor>
  <xdr:twoCellAnchor>
    <xdr:from>
      <xdr:col>10</xdr:col>
      <xdr:colOff>353786</xdr:colOff>
      <xdr:row>21</xdr:row>
      <xdr:rowOff>68036</xdr:rowOff>
    </xdr:from>
    <xdr:to>
      <xdr:col>10</xdr:col>
      <xdr:colOff>1143001</xdr:colOff>
      <xdr:row>21</xdr:row>
      <xdr:rowOff>683118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E573B6A-26EB-4508-B1BD-2D3A6E47D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965261" y="16965386"/>
          <a:ext cx="789215" cy="615082"/>
        </a:xfrm>
        <a:prstGeom prst="rect">
          <a:avLst/>
        </a:prstGeom>
      </xdr:spPr>
    </xdr:pic>
    <xdr:clientData fPrintsWithSheet="0"/>
  </xdr:twoCellAnchor>
  <xdr:twoCellAnchor>
    <xdr:from>
      <xdr:col>10</xdr:col>
      <xdr:colOff>408215</xdr:colOff>
      <xdr:row>22</xdr:row>
      <xdr:rowOff>40821</xdr:rowOff>
    </xdr:from>
    <xdr:to>
      <xdr:col>10</xdr:col>
      <xdr:colOff>1047750</xdr:colOff>
      <xdr:row>22</xdr:row>
      <xdr:rowOff>753545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BBFC8E6-8590-4EC8-8B37-8F0399F06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019690" y="17700171"/>
          <a:ext cx="639535" cy="712724"/>
        </a:xfrm>
        <a:prstGeom prst="rect">
          <a:avLst/>
        </a:prstGeom>
      </xdr:spPr>
    </xdr:pic>
    <xdr:clientData fPrintsWithSheet="0"/>
  </xdr:twoCellAnchor>
  <xdr:twoCellAnchor>
    <xdr:from>
      <xdr:col>10</xdr:col>
      <xdr:colOff>367393</xdr:colOff>
      <xdr:row>24</xdr:row>
      <xdr:rowOff>217714</xdr:rowOff>
    </xdr:from>
    <xdr:to>
      <xdr:col>10</xdr:col>
      <xdr:colOff>978909</xdr:colOff>
      <xdr:row>24</xdr:row>
      <xdr:rowOff>683631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6CDF7F3-3163-4478-8A30-902A01436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978868" y="19401064"/>
          <a:ext cx="611516" cy="465917"/>
        </a:xfrm>
        <a:prstGeom prst="rect">
          <a:avLst/>
        </a:prstGeom>
      </xdr:spPr>
    </xdr:pic>
    <xdr:clientData fPrintsWithSheet="0"/>
  </xdr:twoCellAnchor>
  <xdr:twoCellAnchor>
    <xdr:from>
      <xdr:col>10</xdr:col>
      <xdr:colOff>258536</xdr:colOff>
      <xdr:row>31</xdr:row>
      <xdr:rowOff>190500</xdr:rowOff>
    </xdr:from>
    <xdr:to>
      <xdr:col>10</xdr:col>
      <xdr:colOff>1189870</xdr:colOff>
      <xdr:row>31</xdr:row>
      <xdr:rowOff>639536</xdr:rowOff>
    </xdr:to>
    <xdr:pic>
      <xdr:nvPicPr>
        <xdr:cNvPr id="11" name="图片 6">
          <a:extLst>
            <a:ext uri="{FF2B5EF4-FFF2-40B4-BE49-F238E27FC236}">
              <a16:creationId xmlns:a16="http://schemas.microsoft.com/office/drawing/2014/main" id="{1A45D53D-74A4-4136-9812-5D2A7C09D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5870011" y="24707850"/>
          <a:ext cx="931334" cy="449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PrintsWithSheet="0"/>
  </xdr:twoCellAnchor>
  <xdr:twoCellAnchor>
    <xdr:from>
      <xdr:col>10</xdr:col>
      <xdr:colOff>231321</xdr:colOff>
      <xdr:row>32</xdr:row>
      <xdr:rowOff>285750</xdr:rowOff>
    </xdr:from>
    <xdr:to>
      <xdr:col>10</xdr:col>
      <xdr:colOff>1162655</xdr:colOff>
      <xdr:row>32</xdr:row>
      <xdr:rowOff>734786</xdr:rowOff>
    </xdr:to>
    <xdr:pic>
      <xdr:nvPicPr>
        <xdr:cNvPr id="12" name="图片 6">
          <a:extLst>
            <a:ext uri="{FF2B5EF4-FFF2-40B4-BE49-F238E27FC236}">
              <a16:creationId xmlns:a16="http://schemas.microsoft.com/office/drawing/2014/main" id="{7D14A18C-5EE4-4062-B445-9A55DADD2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5842796" y="25669875"/>
          <a:ext cx="931334" cy="449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PrintsWithSheet="0"/>
  </xdr:twoCellAnchor>
  <xdr:twoCellAnchor>
    <xdr:from>
      <xdr:col>10</xdr:col>
      <xdr:colOff>258535</xdr:colOff>
      <xdr:row>26</xdr:row>
      <xdr:rowOff>95250</xdr:rowOff>
    </xdr:from>
    <xdr:to>
      <xdr:col>10</xdr:col>
      <xdr:colOff>837362</xdr:colOff>
      <xdr:row>26</xdr:row>
      <xdr:rowOff>666750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2770597-9DC1-4C74-992B-B268064AC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870010" y="20802600"/>
          <a:ext cx="578827" cy="571500"/>
        </a:xfrm>
        <a:prstGeom prst="rect">
          <a:avLst/>
        </a:prstGeom>
      </xdr:spPr>
    </xdr:pic>
    <xdr:clientData fPrintsWithSheet="0"/>
  </xdr:twoCellAnchor>
  <xdr:twoCellAnchor>
    <xdr:from>
      <xdr:col>10</xdr:col>
      <xdr:colOff>312965</xdr:colOff>
      <xdr:row>27</xdr:row>
      <xdr:rowOff>149679</xdr:rowOff>
    </xdr:from>
    <xdr:to>
      <xdr:col>10</xdr:col>
      <xdr:colOff>1122703</xdr:colOff>
      <xdr:row>27</xdr:row>
      <xdr:rowOff>673627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8F330FA-AC7A-44CC-82F1-A69ABB63C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924440" y="21619029"/>
          <a:ext cx="809738" cy="523948"/>
        </a:xfrm>
        <a:prstGeom prst="rect">
          <a:avLst/>
        </a:prstGeom>
      </xdr:spPr>
    </xdr:pic>
    <xdr:clientData fPrintsWithSheet="0"/>
  </xdr:twoCellAnchor>
  <xdr:twoCellAnchor>
    <xdr:from>
      <xdr:col>10</xdr:col>
      <xdr:colOff>258535</xdr:colOff>
      <xdr:row>28</xdr:row>
      <xdr:rowOff>68035</xdr:rowOff>
    </xdr:from>
    <xdr:to>
      <xdr:col>10</xdr:col>
      <xdr:colOff>870857</xdr:colOff>
      <xdr:row>28</xdr:row>
      <xdr:rowOff>628038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9B4B763-8556-4BD0-9DE6-085AE747B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870010" y="22299385"/>
          <a:ext cx="612322" cy="560003"/>
        </a:xfrm>
        <a:prstGeom prst="rect">
          <a:avLst/>
        </a:prstGeom>
      </xdr:spPr>
    </xdr:pic>
    <xdr:clientData fPrintsWithSheet="0"/>
  </xdr:twoCellAnchor>
  <xdr:twoCellAnchor>
    <xdr:from>
      <xdr:col>10</xdr:col>
      <xdr:colOff>163286</xdr:colOff>
      <xdr:row>36</xdr:row>
      <xdr:rowOff>163286</xdr:rowOff>
    </xdr:from>
    <xdr:to>
      <xdr:col>10</xdr:col>
      <xdr:colOff>1195149</xdr:colOff>
      <xdr:row>36</xdr:row>
      <xdr:rowOff>625929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5213897-E6D2-4546-B7F7-493CCBCD6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774761" y="28833536"/>
          <a:ext cx="1031863" cy="462643"/>
        </a:xfrm>
        <a:prstGeom prst="rect">
          <a:avLst/>
        </a:prstGeom>
      </xdr:spPr>
    </xdr:pic>
    <xdr:clientData fPrintsWithSheet="0"/>
  </xdr:twoCellAnchor>
  <xdr:twoCellAnchor>
    <xdr:from>
      <xdr:col>10</xdr:col>
      <xdr:colOff>326572</xdr:colOff>
      <xdr:row>37</xdr:row>
      <xdr:rowOff>68037</xdr:rowOff>
    </xdr:from>
    <xdr:to>
      <xdr:col>10</xdr:col>
      <xdr:colOff>977494</xdr:colOff>
      <xdr:row>37</xdr:row>
      <xdr:rowOff>707573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97CBD5B-05EC-48E0-8BB4-C06502B8E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938047" y="29500287"/>
          <a:ext cx="650922" cy="639536"/>
        </a:xfrm>
        <a:prstGeom prst="rect">
          <a:avLst/>
        </a:prstGeom>
      </xdr:spPr>
    </xdr:pic>
    <xdr:clientData fPrintsWithSheet="0"/>
  </xdr:twoCellAnchor>
  <xdr:twoCellAnchor>
    <xdr:from>
      <xdr:col>10</xdr:col>
      <xdr:colOff>217715</xdr:colOff>
      <xdr:row>59</xdr:row>
      <xdr:rowOff>95251</xdr:rowOff>
    </xdr:from>
    <xdr:to>
      <xdr:col>10</xdr:col>
      <xdr:colOff>1047751</xdr:colOff>
      <xdr:row>59</xdr:row>
      <xdr:rowOff>776467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EFFAA56-695C-41AD-9C34-CDDAD8161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29190" y="46291501"/>
          <a:ext cx="830036" cy="681216"/>
        </a:xfrm>
        <a:prstGeom prst="rect">
          <a:avLst/>
        </a:prstGeom>
      </xdr:spPr>
    </xdr:pic>
    <xdr:clientData fPrintsWithSheet="0"/>
  </xdr:twoCellAnchor>
  <xdr:twoCellAnchor>
    <xdr:from>
      <xdr:col>10</xdr:col>
      <xdr:colOff>176894</xdr:colOff>
      <xdr:row>60</xdr:row>
      <xdr:rowOff>149680</xdr:rowOff>
    </xdr:from>
    <xdr:to>
      <xdr:col>10</xdr:col>
      <xdr:colOff>1238251</xdr:colOff>
      <xdr:row>60</xdr:row>
      <xdr:rowOff>416731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E30F707-D9C5-49BC-BE23-80C03FF94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788369" y="47146030"/>
          <a:ext cx="1061357" cy="267051"/>
        </a:xfrm>
        <a:prstGeom prst="rect">
          <a:avLst/>
        </a:prstGeom>
      </xdr:spPr>
    </xdr:pic>
    <xdr:clientData fPrintsWithSheet="0"/>
  </xdr:twoCellAnchor>
  <xdr:twoCellAnchor>
    <xdr:from>
      <xdr:col>10</xdr:col>
      <xdr:colOff>326572</xdr:colOff>
      <xdr:row>61</xdr:row>
      <xdr:rowOff>68035</xdr:rowOff>
    </xdr:from>
    <xdr:to>
      <xdr:col>10</xdr:col>
      <xdr:colOff>1047750</xdr:colOff>
      <xdr:row>61</xdr:row>
      <xdr:rowOff>455720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1E2A79-681C-41DA-8EBE-D21A16528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938047" y="47826385"/>
          <a:ext cx="721178" cy="387685"/>
        </a:xfrm>
        <a:prstGeom prst="rect">
          <a:avLst/>
        </a:prstGeom>
      </xdr:spPr>
    </xdr:pic>
    <xdr:clientData fPrintsWithSheet="0"/>
  </xdr:twoCellAnchor>
  <xdr:twoCellAnchor>
    <xdr:from>
      <xdr:col>10</xdr:col>
      <xdr:colOff>326572</xdr:colOff>
      <xdr:row>65</xdr:row>
      <xdr:rowOff>119063</xdr:rowOff>
    </xdr:from>
    <xdr:to>
      <xdr:col>10</xdr:col>
      <xdr:colOff>1309687</xdr:colOff>
      <xdr:row>65</xdr:row>
      <xdr:rowOff>728872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4C3C681-ADD8-4B60-A325-5A548FABA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938047" y="50925413"/>
          <a:ext cx="983115" cy="609809"/>
        </a:xfrm>
        <a:prstGeom prst="rect">
          <a:avLst/>
        </a:prstGeom>
      </xdr:spPr>
    </xdr:pic>
    <xdr:clientData fPrintsWithSheet="0"/>
  </xdr:twoCellAnchor>
  <xdr:twoCellAnchor>
    <xdr:from>
      <xdr:col>10</xdr:col>
      <xdr:colOff>521773</xdr:colOff>
      <xdr:row>88</xdr:row>
      <xdr:rowOff>60357</xdr:rowOff>
    </xdr:from>
    <xdr:to>
      <xdr:col>10</xdr:col>
      <xdr:colOff>1255850</xdr:colOff>
      <xdr:row>88</xdr:row>
      <xdr:rowOff>678656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3EE7311-7A81-497D-BD96-C5065519F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133248" y="69850032"/>
          <a:ext cx="734077" cy="618299"/>
        </a:xfrm>
        <a:prstGeom prst="rect">
          <a:avLst/>
        </a:prstGeom>
      </xdr:spPr>
    </xdr:pic>
    <xdr:clientData fPrintsWithSheet="0"/>
  </xdr:twoCellAnchor>
  <xdr:twoCellAnchor>
    <xdr:from>
      <xdr:col>10</xdr:col>
      <xdr:colOff>319908</xdr:colOff>
      <xdr:row>89</xdr:row>
      <xdr:rowOff>130968</xdr:rowOff>
    </xdr:from>
    <xdr:to>
      <xdr:col>10</xdr:col>
      <xdr:colOff>1346240</xdr:colOff>
      <xdr:row>89</xdr:row>
      <xdr:rowOff>654843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229DC0A-AE0A-46C5-B2F2-EB51B7338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5931383" y="70692168"/>
          <a:ext cx="1026332" cy="523875"/>
        </a:xfrm>
        <a:prstGeom prst="rect">
          <a:avLst/>
        </a:prstGeom>
      </xdr:spPr>
    </xdr:pic>
    <xdr:clientData fPrintsWithSheet="0"/>
  </xdr:twoCellAnchor>
  <xdr:twoCellAnchor>
    <xdr:from>
      <xdr:col>10</xdr:col>
      <xdr:colOff>476249</xdr:colOff>
      <xdr:row>90</xdr:row>
      <xdr:rowOff>90147</xdr:rowOff>
    </xdr:from>
    <xdr:to>
      <xdr:col>10</xdr:col>
      <xdr:colOff>1201363</xdr:colOff>
      <xdr:row>90</xdr:row>
      <xdr:rowOff>714375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7DD3F51-F32A-45CE-B63A-59E19E240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087724" y="71422872"/>
          <a:ext cx="725114" cy="624228"/>
        </a:xfrm>
        <a:prstGeom prst="rect">
          <a:avLst/>
        </a:prstGeom>
      </xdr:spPr>
    </xdr:pic>
    <xdr:clientData fPrintsWithSheet="0"/>
  </xdr:twoCellAnchor>
  <xdr:twoCellAnchor>
    <xdr:from>
      <xdr:col>10</xdr:col>
      <xdr:colOff>194002</xdr:colOff>
      <xdr:row>91</xdr:row>
      <xdr:rowOff>182797</xdr:rowOff>
    </xdr:from>
    <xdr:to>
      <xdr:col>10</xdr:col>
      <xdr:colOff>1535005</xdr:colOff>
      <xdr:row>91</xdr:row>
      <xdr:rowOff>809626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BA91DC78-02D0-43FC-BEEC-020567D32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5805477" y="72287047"/>
          <a:ext cx="1341003" cy="626829"/>
        </a:xfrm>
        <a:prstGeom prst="rect">
          <a:avLst/>
        </a:prstGeom>
      </xdr:spPr>
    </xdr:pic>
    <xdr:clientData fPrintsWithSheet="0"/>
  </xdr:twoCellAnchor>
  <xdr:twoCellAnchor>
    <xdr:from>
      <xdr:col>10</xdr:col>
      <xdr:colOff>369094</xdr:colOff>
      <xdr:row>94</xdr:row>
      <xdr:rowOff>95250</xdr:rowOff>
    </xdr:from>
    <xdr:to>
      <xdr:col>10</xdr:col>
      <xdr:colOff>1332977</xdr:colOff>
      <xdr:row>94</xdr:row>
      <xdr:rowOff>726281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2973A0E4-F32A-4674-B827-8C298356E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5980569" y="74695050"/>
          <a:ext cx="963883" cy="631031"/>
        </a:xfrm>
        <a:prstGeom prst="rect">
          <a:avLst/>
        </a:prstGeom>
      </xdr:spPr>
    </xdr:pic>
    <xdr:clientData fPrintsWithSheet="0"/>
  </xdr:twoCellAnchor>
  <xdr:twoCellAnchor>
    <xdr:from>
      <xdr:col>10</xdr:col>
      <xdr:colOff>547687</xdr:colOff>
      <xdr:row>96</xdr:row>
      <xdr:rowOff>94920</xdr:rowOff>
    </xdr:from>
    <xdr:to>
      <xdr:col>10</xdr:col>
      <xdr:colOff>1297780</xdr:colOff>
      <xdr:row>96</xdr:row>
      <xdr:rowOff>675838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DDFA456-3446-4E27-B1DA-8F6E4F113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159162" y="76237770"/>
          <a:ext cx="750093" cy="580918"/>
        </a:xfrm>
        <a:prstGeom prst="rect">
          <a:avLst/>
        </a:prstGeom>
      </xdr:spPr>
    </xdr:pic>
    <xdr:clientData fPrintsWithSheet="0"/>
  </xdr:twoCellAnchor>
  <xdr:twoCellAnchor>
    <xdr:from>
      <xdr:col>10</xdr:col>
      <xdr:colOff>392906</xdr:colOff>
      <xdr:row>97</xdr:row>
      <xdr:rowOff>59529</xdr:rowOff>
    </xdr:from>
    <xdr:to>
      <xdr:col>10</xdr:col>
      <xdr:colOff>1357312</xdr:colOff>
      <xdr:row>97</xdr:row>
      <xdr:rowOff>711154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6D5AEB4-0BD9-48AD-9D8E-08CC5B05B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004381" y="76973904"/>
          <a:ext cx="964406" cy="651625"/>
        </a:xfrm>
        <a:prstGeom prst="rect">
          <a:avLst/>
        </a:prstGeom>
      </xdr:spPr>
    </xdr:pic>
    <xdr:clientData fPrintsWithSheet="0"/>
  </xdr:twoCellAnchor>
  <xdr:twoCellAnchor>
    <xdr:from>
      <xdr:col>10</xdr:col>
      <xdr:colOff>440531</xdr:colOff>
      <xdr:row>104</xdr:row>
      <xdr:rowOff>83344</xdr:rowOff>
    </xdr:from>
    <xdr:to>
      <xdr:col>10</xdr:col>
      <xdr:colOff>1271803</xdr:colOff>
      <xdr:row>104</xdr:row>
      <xdr:rowOff>703446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59523CF6-93F6-4575-9B6C-22FB2ADB6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052006" y="82350769"/>
          <a:ext cx="831272" cy="620102"/>
        </a:xfrm>
        <a:prstGeom prst="rect">
          <a:avLst/>
        </a:prstGeom>
      </xdr:spPr>
    </xdr:pic>
    <xdr:clientData fPrintsWithSheet="0"/>
  </xdr:twoCellAnchor>
  <xdr:twoCellAnchor>
    <xdr:from>
      <xdr:col>10</xdr:col>
      <xdr:colOff>238125</xdr:colOff>
      <xdr:row>105</xdr:row>
      <xdr:rowOff>202406</xdr:rowOff>
    </xdr:from>
    <xdr:to>
      <xdr:col>10</xdr:col>
      <xdr:colOff>1654968</xdr:colOff>
      <xdr:row>105</xdr:row>
      <xdr:rowOff>549461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875461E-251F-43D7-A218-F101D92C5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5849600" y="83231831"/>
          <a:ext cx="1416843" cy="347055"/>
        </a:xfrm>
        <a:prstGeom prst="rect">
          <a:avLst/>
        </a:prstGeom>
      </xdr:spPr>
    </xdr:pic>
    <xdr:clientData fPrintsWithSheet="0"/>
  </xdr:twoCellAnchor>
  <xdr:twoCellAnchor>
    <xdr:from>
      <xdr:col>10</xdr:col>
      <xdr:colOff>226219</xdr:colOff>
      <xdr:row>106</xdr:row>
      <xdr:rowOff>178594</xdr:rowOff>
    </xdr:from>
    <xdr:to>
      <xdr:col>10</xdr:col>
      <xdr:colOff>1500188</xdr:colOff>
      <xdr:row>106</xdr:row>
      <xdr:rowOff>516218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C9614D7-7225-4FA1-8760-3A5C6420E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5837694" y="83970019"/>
          <a:ext cx="1273969" cy="337624"/>
        </a:xfrm>
        <a:prstGeom prst="rect">
          <a:avLst/>
        </a:prstGeom>
      </xdr:spPr>
    </xdr:pic>
    <xdr:clientData/>
  </xdr:twoCellAnchor>
  <xdr:twoCellAnchor>
    <xdr:from>
      <xdr:col>10</xdr:col>
      <xdr:colOff>357187</xdr:colOff>
      <xdr:row>136</xdr:row>
      <xdr:rowOff>47625</xdr:rowOff>
    </xdr:from>
    <xdr:to>
      <xdr:col>10</xdr:col>
      <xdr:colOff>1012984</xdr:colOff>
      <xdr:row>136</xdr:row>
      <xdr:rowOff>654844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ED57AE48-DE5D-4A98-B490-C900D1CCE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5968662" y="106660950"/>
          <a:ext cx="655797" cy="607219"/>
        </a:xfrm>
        <a:prstGeom prst="rect">
          <a:avLst/>
        </a:prstGeom>
      </xdr:spPr>
    </xdr:pic>
    <xdr:clientData fLocksWithSheet="0" fPrintsWithSheet="0"/>
  </xdr:twoCellAnchor>
  <xdr:twoCellAnchor>
    <xdr:from>
      <xdr:col>10</xdr:col>
      <xdr:colOff>416718</xdr:colOff>
      <xdr:row>137</xdr:row>
      <xdr:rowOff>119063</xdr:rowOff>
    </xdr:from>
    <xdr:to>
      <xdr:col>10</xdr:col>
      <xdr:colOff>1250155</xdr:colOff>
      <xdr:row>137</xdr:row>
      <xdr:rowOff>646742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4210EA24-874C-422F-BF33-4BFD80B2D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028193" y="107494388"/>
          <a:ext cx="833437" cy="527679"/>
        </a:xfrm>
        <a:prstGeom prst="rect">
          <a:avLst/>
        </a:prstGeom>
      </xdr:spPr>
    </xdr:pic>
    <xdr:clientData fLocksWithSheet="0"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muro\Desktop\Cost%20File%202025%20el%20chido.xlsx" TargetMode="External"/><Relationship Id="rId1" Type="http://schemas.openxmlformats.org/officeDocument/2006/relationships/externalLinkPath" Target="Cost%20File%202025%20el%20chi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las"/>
      <sheetName val="2020"/>
      <sheetName val="2021"/>
      <sheetName val="2022"/>
      <sheetName val="2023"/>
      <sheetName val="2025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112F-9E05-44B3-8113-060C508E57DF}">
  <dimension ref="A1:X142"/>
  <sheetViews>
    <sheetView tabSelected="1" workbookViewId="0">
      <selection sqref="A1:X142"/>
    </sheetView>
  </sheetViews>
  <sheetFormatPr defaultRowHeight="15" x14ac:dyDescent="0.25"/>
  <cols>
    <col min="3" max="3" width="12.7109375" bestFit="1" customWidth="1"/>
    <col min="15" max="15" width="14.28515625" bestFit="1" customWidth="1"/>
  </cols>
  <sheetData>
    <row r="1" spans="1:24" ht="63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5" t="s">
        <v>19</v>
      </c>
      <c r="U1" s="5" t="s">
        <v>20</v>
      </c>
      <c r="V1" s="6" t="s">
        <v>21</v>
      </c>
      <c r="W1" s="6" t="s">
        <v>11</v>
      </c>
      <c r="X1" s="6" t="s">
        <v>22</v>
      </c>
    </row>
    <row r="2" spans="1:24" ht="60" x14ac:dyDescent="0.25">
      <c r="A2" s="7" t="s">
        <v>23</v>
      </c>
      <c r="B2" s="8" t="s">
        <v>24</v>
      </c>
      <c r="C2" s="9">
        <v>45671</v>
      </c>
      <c r="D2" s="7" t="s">
        <v>25</v>
      </c>
      <c r="E2" s="7" t="s">
        <v>26</v>
      </c>
      <c r="F2" s="7" t="s">
        <v>27</v>
      </c>
      <c r="G2" s="8" t="s">
        <v>28</v>
      </c>
      <c r="H2" s="7" t="s">
        <v>29</v>
      </c>
      <c r="I2" s="7" t="s">
        <v>26</v>
      </c>
      <c r="J2" s="7" t="s">
        <v>26</v>
      </c>
      <c r="K2" s="7" t="s">
        <v>26</v>
      </c>
      <c r="L2" s="10" t="s">
        <v>30</v>
      </c>
      <c r="M2" s="7" t="s">
        <v>31</v>
      </c>
      <c r="N2" s="7">
        <v>1</v>
      </c>
      <c r="O2" s="11">
        <v>14238</v>
      </c>
      <c r="P2" s="12">
        <f t="shared" ref="P2" si="0">O2*N2</f>
        <v>14238</v>
      </c>
      <c r="Q2" s="12">
        <f t="shared" ref="Q2" si="1">P2*1.16</f>
        <v>16516.079999999998</v>
      </c>
      <c r="R2" s="13" t="e">
        <f>P2*#REF!</f>
        <v>#REF!</v>
      </c>
      <c r="S2" s="12" t="e">
        <f t="shared" ref="S2" si="2">R2*1.16</f>
        <v>#REF!</v>
      </c>
      <c r="T2" s="14" t="s">
        <v>32</v>
      </c>
      <c r="U2" s="15">
        <v>45305</v>
      </c>
      <c r="V2" s="16" t="s">
        <v>33</v>
      </c>
      <c r="W2" s="7" t="s">
        <v>34</v>
      </c>
      <c r="X2" s="9">
        <v>45332</v>
      </c>
    </row>
    <row r="3" spans="1:24" ht="30" x14ac:dyDescent="0.25">
      <c r="A3" s="7" t="s">
        <v>35</v>
      </c>
      <c r="B3" s="8" t="s">
        <v>36</v>
      </c>
      <c r="C3" s="9">
        <v>45672</v>
      </c>
      <c r="D3" s="7" t="s">
        <v>37</v>
      </c>
      <c r="E3" s="7" t="s">
        <v>26</v>
      </c>
      <c r="F3" s="8" t="s">
        <v>38</v>
      </c>
      <c r="G3" s="8" t="s">
        <v>39</v>
      </c>
      <c r="H3" s="7" t="s">
        <v>40</v>
      </c>
      <c r="I3" s="7" t="s">
        <v>41</v>
      </c>
      <c r="J3" s="7" t="s">
        <v>42</v>
      </c>
      <c r="K3" s="7" t="s">
        <v>26</v>
      </c>
      <c r="L3" s="10" t="s">
        <v>30</v>
      </c>
      <c r="M3" s="7" t="s">
        <v>31</v>
      </c>
      <c r="N3" s="7">
        <v>1</v>
      </c>
      <c r="O3" s="12">
        <f>R3/0.0486579277417706</f>
        <v>2363.4380939999992</v>
      </c>
      <c r="P3" s="12">
        <f>O3*N3</f>
        <v>2363.4380939999992</v>
      </c>
      <c r="Q3" s="13">
        <f>P3*1.16</f>
        <v>2741.5881890399987</v>
      </c>
      <c r="R3" s="12">
        <v>115</v>
      </c>
      <c r="S3" s="12">
        <f>R3*1.16</f>
        <v>133.39999999999998</v>
      </c>
      <c r="T3" s="14" t="s">
        <v>32</v>
      </c>
      <c r="U3" s="15">
        <v>45306</v>
      </c>
      <c r="V3" s="16" t="s">
        <v>33</v>
      </c>
      <c r="W3" s="7" t="s">
        <v>34</v>
      </c>
      <c r="X3" s="9">
        <v>45350</v>
      </c>
    </row>
    <row r="4" spans="1:24" ht="30" x14ac:dyDescent="0.25">
      <c r="A4" s="7" t="s">
        <v>43</v>
      </c>
      <c r="B4" s="8" t="s">
        <v>36</v>
      </c>
      <c r="C4" s="9">
        <v>45672</v>
      </c>
      <c r="D4" s="7" t="s">
        <v>37</v>
      </c>
      <c r="E4" s="7" t="s">
        <v>26</v>
      </c>
      <c r="F4" s="8" t="s">
        <v>38</v>
      </c>
      <c r="G4" s="8" t="s">
        <v>39</v>
      </c>
      <c r="H4" s="7" t="s">
        <v>40</v>
      </c>
      <c r="I4" s="7" t="s">
        <v>41</v>
      </c>
      <c r="J4" s="7" t="s">
        <v>42</v>
      </c>
      <c r="K4" s="7" t="s">
        <v>26</v>
      </c>
      <c r="L4" s="10" t="s">
        <v>30</v>
      </c>
      <c r="M4" s="7" t="s">
        <v>31</v>
      </c>
      <c r="N4" s="7">
        <v>1</v>
      </c>
      <c r="O4" s="12">
        <f t="shared" ref="O4:O8" si="3">R4/0.0486579277417706</f>
        <v>2363.4380939999992</v>
      </c>
      <c r="P4" s="12">
        <f t="shared" ref="P4:P17" si="4">O4*N4</f>
        <v>2363.4380939999992</v>
      </c>
      <c r="Q4" s="13">
        <f t="shared" ref="Q4:Q17" si="5">P4*1.16</f>
        <v>2741.5881890399987</v>
      </c>
      <c r="R4" s="12">
        <v>115</v>
      </c>
      <c r="S4" s="12">
        <f t="shared" ref="S4:S17" si="6">R4*1.16</f>
        <v>133.39999999999998</v>
      </c>
      <c r="T4" s="14" t="s">
        <v>32</v>
      </c>
      <c r="U4" s="15">
        <v>45306</v>
      </c>
      <c r="V4" s="16" t="s">
        <v>33</v>
      </c>
      <c r="W4" s="7" t="s">
        <v>34</v>
      </c>
      <c r="X4" s="9">
        <v>45350</v>
      </c>
    </row>
    <row r="5" spans="1:24" ht="30" x14ac:dyDescent="0.25">
      <c r="A5" s="7" t="s">
        <v>44</v>
      </c>
      <c r="B5" s="8" t="s">
        <v>36</v>
      </c>
      <c r="C5" s="9">
        <v>45672</v>
      </c>
      <c r="D5" s="7" t="s">
        <v>45</v>
      </c>
      <c r="E5" s="7" t="s">
        <v>26</v>
      </c>
      <c r="F5" s="8" t="s">
        <v>38</v>
      </c>
      <c r="G5" s="8" t="s">
        <v>39</v>
      </c>
      <c r="H5" s="7" t="s">
        <v>40</v>
      </c>
      <c r="I5" s="7" t="s">
        <v>46</v>
      </c>
      <c r="J5" s="7" t="s">
        <v>47</v>
      </c>
      <c r="K5" s="7" t="s">
        <v>26</v>
      </c>
      <c r="L5" s="10" t="s">
        <v>30</v>
      </c>
      <c r="M5" s="7" t="s">
        <v>31</v>
      </c>
      <c r="N5" s="7">
        <v>1</v>
      </c>
      <c r="O5" s="12">
        <f t="shared" si="3"/>
        <v>2363.4380939999992</v>
      </c>
      <c r="P5" s="12">
        <f t="shared" si="4"/>
        <v>2363.4380939999992</v>
      </c>
      <c r="Q5" s="13">
        <f t="shared" si="5"/>
        <v>2741.5881890399987</v>
      </c>
      <c r="R5" s="12">
        <v>115</v>
      </c>
      <c r="S5" s="12">
        <f t="shared" si="6"/>
        <v>133.39999999999998</v>
      </c>
      <c r="T5" s="14" t="s">
        <v>32</v>
      </c>
      <c r="U5" s="15">
        <v>45306</v>
      </c>
      <c r="V5" s="16" t="s">
        <v>33</v>
      </c>
      <c r="W5" s="7" t="s">
        <v>34</v>
      </c>
      <c r="X5" s="9">
        <v>45350</v>
      </c>
    </row>
    <row r="6" spans="1:24" ht="75" x14ac:dyDescent="0.25">
      <c r="A6" s="7" t="s">
        <v>48</v>
      </c>
      <c r="B6" s="8" t="s">
        <v>36</v>
      </c>
      <c r="C6" s="9">
        <v>45672</v>
      </c>
      <c r="D6" s="8" t="s">
        <v>49</v>
      </c>
      <c r="E6" s="7" t="s">
        <v>26</v>
      </c>
      <c r="F6" s="8" t="s">
        <v>38</v>
      </c>
      <c r="G6" s="8" t="s">
        <v>39</v>
      </c>
      <c r="H6" s="7" t="s">
        <v>40</v>
      </c>
      <c r="I6" s="7" t="s">
        <v>50</v>
      </c>
      <c r="J6" s="7" t="s">
        <v>51</v>
      </c>
      <c r="K6" s="7" t="s">
        <v>26</v>
      </c>
      <c r="L6" s="10" t="s">
        <v>30</v>
      </c>
      <c r="M6" s="7" t="s">
        <v>31</v>
      </c>
      <c r="N6" s="7">
        <v>1</v>
      </c>
      <c r="O6" s="12">
        <f t="shared" si="3"/>
        <v>2363.4380939999992</v>
      </c>
      <c r="P6" s="12">
        <f t="shared" si="4"/>
        <v>2363.4380939999992</v>
      </c>
      <c r="Q6" s="13">
        <f t="shared" si="5"/>
        <v>2741.5881890399987</v>
      </c>
      <c r="R6" s="12">
        <v>115</v>
      </c>
      <c r="S6" s="12">
        <f t="shared" si="6"/>
        <v>133.39999999999998</v>
      </c>
      <c r="T6" s="14" t="s">
        <v>32</v>
      </c>
      <c r="U6" s="15">
        <v>45306</v>
      </c>
      <c r="V6" s="16" t="s">
        <v>33</v>
      </c>
      <c r="W6" s="7" t="s">
        <v>34</v>
      </c>
      <c r="X6" s="9">
        <v>45350</v>
      </c>
    </row>
    <row r="7" spans="1:24" ht="30" x14ac:dyDescent="0.25">
      <c r="A7" s="7" t="s">
        <v>52</v>
      </c>
      <c r="B7" s="8" t="s">
        <v>36</v>
      </c>
      <c r="C7" s="9">
        <v>45672</v>
      </c>
      <c r="D7" s="7" t="s">
        <v>53</v>
      </c>
      <c r="E7" s="7" t="s">
        <v>26</v>
      </c>
      <c r="F7" s="8" t="s">
        <v>38</v>
      </c>
      <c r="G7" s="8" t="s">
        <v>39</v>
      </c>
      <c r="H7" s="7" t="s">
        <v>40</v>
      </c>
      <c r="I7" s="7" t="s">
        <v>26</v>
      </c>
      <c r="J7" s="7" t="s">
        <v>26</v>
      </c>
      <c r="K7" s="7" t="s">
        <v>26</v>
      </c>
      <c r="L7" s="10" t="s">
        <v>30</v>
      </c>
      <c r="M7" s="7" t="s">
        <v>31</v>
      </c>
      <c r="N7" s="7">
        <v>1</v>
      </c>
      <c r="O7" s="12">
        <f t="shared" si="3"/>
        <v>3391.0198739999992</v>
      </c>
      <c r="P7" s="12">
        <f t="shared" si="4"/>
        <v>3391.0198739999992</v>
      </c>
      <c r="Q7" s="13">
        <f t="shared" si="5"/>
        <v>3933.5830538399987</v>
      </c>
      <c r="R7" s="12">
        <v>165</v>
      </c>
      <c r="S7" s="12">
        <f t="shared" si="6"/>
        <v>191.39999999999998</v>
      </c>
      <c r="T7" s="14" t="s">
        <v>32</v>
      </c>
      <c r="U7" s="15">
        <v>45306</v>
      </c>
      <c r="V7" s="16" t="s">
        <v>33</v>
      </c>
      <c r="W7" s="7" t="s">
        <v>34</v>
      </c>
      <c r="X7" s="9">
        <v>45350</v>
      </c>
    </row>
    <row r="8" spans="1:24" ht="30" x14ac:dyDescent="0.25">
      <c r="A8" s="7" t="s">
        <v>54</v>
      </c>
      <c r="B8" s="8" t="s">
        <v>36</v>
      </c>
      <c r="C8" s="9">
        <v>45672</v>
      </c>
      <c r="D8" s="7" t="s">
        <v>55</v>
      </c>
      <c r="E8" s="7" t="s">
        <v>26</v>
      </c>
      <c r="F8" s="8" t="s">
        <v>38</v>
      </c>
      <c r="G8" s="8" t="s">
        <v>39</v>
      </c>
      <c r="H8" s="7" t="s">
        <v>40</v>
      </c>
      <c r="I8" s="7" t="s">
        <v>56</v>
      </c>
      <c r="J8" s="7" t="s">
        <v>57</v>
      </c>
      <c r="K8" s="7" t="s">
        <v>26</v>
      </c>
      <c r="L8" s="10" t="s">
        <v>30</v>
      </c>
      <c r="M8" s="7" t="s">
        <v>31</v>
      </c>
      <c r="N8" s="7">
        <v>1</v>
      </c>
      <c r="O8" s="12">
        <f t="shared" si="3"/>
        <v>3802.0525859999989</v>
      </c>
      <c r="P8" s="12">
        <f t="shared" si="4"/>
        <v>3802.0525859999989</v>
      </c>
      <c r="Q8" s="13">
        <f t="shared" si="5"/>
        <v>4410.3809997599983</v>
      </c>
      <c r="R8" s="12">
        <v>185</v>
      </c>
      <c r="S8" s="12">
        <f t="shared" si="6"/>
        <v>214.6</v>
      </c>
      <c r="T8" s="14" t="s">
        <v>32</v>
      </c>
      <c r="U8" s="15">
        <v>45306</v>
      </c>
      <c r="V8" s="16" t="s">
        <v>33</v>
      </c>
      <c r="W8" s="7" t="s">
        <v>34</v>
      </c>
      <c r="X8" s="9">
        <v>45334</v>
      </c>
    </row>
    <row r="9" spans="1:24" ht="120" x14ac:dyDescent="0.25">
      <c r="A9" s="7" t="s">
        <v>58</v>
      </c>
      <c r="B9" s="8" t="s">
        <v>36</v>
      </c>
      <c r="C9" s="9">
        <v>45672</v>
      </c>
      <c r="D9" s="8" t="s">
        <v>59</v>
      </c>
      <c r="E9" s="7" t="s">
        <v>26</v>
      </c>
      <c r="F9" s="8" t="s">
        <v>60</v>
      </c>
      <c r="G9" s="8" t="s">
        <v>61</v>
      </c>
      <c r="H9" s="7" t="s">
        <v>62</v>
      </c>
      <c r="I9" s="7" t="s">
        <v>26</v>
      </c>
      <c r="J9" s="7" t="s">
        <v>63</v>
      </c>
      <c r="K9" s="7"/>
      <c r="L9" s="10" t="s">
        <v>30</v>
      </c>
      <c r="M9" s="7" t="s">
        <v>64</v>
      </c>
      <c r="N9" s="7">
        <v>10</v>
      </c>
      <c r="O9" s="12">
        <v>2254.5</v>
      </c>
      <c r="P9" s="12">
        <f t="shared" si="4"/>
        <v>22545</v>
      </c>
      <c r="Q9" s="13">
        <f t="shared" si="5"/>
        <v>26152.199999999997</v>
      </c>
      <c r="R9" s="12">
        <f>P9*0.0486579277417706</f>
        <v>1096.9929809382181</v>
      </c>
      <c r="S9" s="12">
        <f t="shared" si="6"/>
        <v>1272.511857888333</v>
      </c>
      <c r="T9" s="14" t="s">
        <v>32</v>
      </c>
      <c r="U9" s="15">
        <v>45327</v>
      </c>
      <c r="V9" s="16" t="s">
        <v>33</v>
      </c>
      <c r="W9" s="7" t="s">
        <v>34</v>
      </c>
      <c r="X9" s="9">
        <v>45332</v>
      </c>
    </row>
    <row r="10" spans="1:24" ht="75" x14ac:dyDescent="0.25">
      <c r="A10" s="17" t="s">
        <v>65</v>
      </c>
      <c r="B10" s="18" t="s">
        <v>24</v>
      </c>
      <c r="C10" s="19">
        <v>45677</v>
      </c>
      <c r="D10" s="18" t="s">
        <v>66</v>
      </c>
      <c r="E10" s="7" t="s">
        <v>26</v>
      </c>
      <c r="F10" s="18" t="s">
        <v>27</v>
      </c>
      <c r="G10" s="17" t="s">
        <v>67</v>
      </c>
      <c r="H10" s="18" t="s">
        <v>68</v>
      </c>
      <c r="I10" s="17" t="s">
        <v>26</v>
      </c>
      <c r="J10" s="17" t="s">
        <v>26</v>
      </c>
      <c r="K10" s="17" t="s">
        <v>26</v>
      </c>
      <c r="L10" s="20" t="s">
        <v>30</v>
      </c>
      <c r="M10" s="17" t="s">
        <v>31</v>
      </c>
      <c r="N10" s="17">
        <v>1</v>
      </c>
      <c r="O10" s="21">
        <v>3000</v>
      </c>
      <c r="P10" s="22">
        <f t="shared" si="4"/>
        <v>3000</v>
      </c>
      <c r="Q10" s="22">
        <f t="shared" si="5"/>
        <v>3479.9999999999995</v>
      </c>
      <c r="R10" s="22" t="e">
        <f>P10*#REF!</f>
        <v>#REF!</v>
      </c>
      <c r="S10" s="21" t="e">
        <f t="shared" si="6"/>
        <v>#REF!</v>
      </c>
      <c r="T10" s="23" t="s">
        <v>32</v>
      </c>
      <c r="U10" s="15">
        <v>45677</v>
      </c>
      <c r="V10" s="16" t="s">
        <v>33</v>
      </c>
      <c r="W10" s="7" t="s">
        <v>34</v>
      </c>
      <c r="X10" s="9">
        <v>45323</v>
      </c>
    </row>
    <row r="11" spans="1:24" ht="270" x14ac:dyDescent="0.25">
      <c r="A11" s="7" t="s">
        <v>69</v>
      </c>
      <c r="B11" s="8" t="s">
        <v>70</v>
      </c>
      <c r="C11" s="9">
        <v>45693</v>
      </c>
      <c r="D11" s="8" t="s">
        <v>71</v>
      </c>
      <c r="E11" s="8" t="s">
        <v>26</v>
      </c>
      <c r="F11" s="8" t="s">
        <v>72</v>
      </c>
      <c r="G11" s="7" t="s">
        <v>73</v>
      </c>
      <c r="H11" s="8" t="s">
        <v>74</v>
      </c>
      <c r="I11" s="8" t="s">
        <v>75</v>
      </c>
      <c r="J11" s="8" t="s">
        <v>76</v>
      </c>
      <c r="K11" s="24"/>
      <c r="L11" s="8" t="s">
        <v>30</v>
      </c>
      <c r="M11" s="7" t="s">
        <v>64</v>
      </c>
      <c r="N11" s="7">
        <v>3</v>
      </c>
      <c r="O11" s="12">
        <v>8595</v>
      </c>
      <c r="P11" s="12">
        <f t="shared" si="4"/>
        <v>25785</v>
      </c>
      <c r="Q11" s="12">
        <f t="shared" si="5"/>
        <v>29910.6</v>
      </c>
      <c r="R11" s="12" t="e">
        <f>P11*#REF!</f>
        <v>#REF!</v>
      </c>
      <c r="S11" s="12" t="e">
        <f t="shared" si="6"/>
        <v>#REF!</v>
      </c>
      <c r="T11" s="14" t="s">
        <v>32</v>
      </c>
      <c r="U11" s="15">
        <v>45693</v>
      </c>
      <c r="V11" s="16" t="s">
        <v>33</v>
      </c>
      <c r="W11" s="17" t="s">
        <v>34</v>
      </c>
      <c r="X11" s="19">
        <v>45715</v>
      </c>
    </row>
    <row r="12" spans="1:24" ht="150" x14ac:dyDescent="0.25">
      <c r="A12" s="7" t="s">
        <v>77</v>
      </c>
      <c r="B12" s="8" t="s">
        <v>36</v>
      </c>
      <c r="C12" s="9">
        <v>45698</v>
      </c>
      <c r="D12" s="8" t="s">
        <v>78</v>
      </c>
      <c r="E12" s="8" t="s">
        <v>26</v>
      </c>
      <c r="F12" s="8" t="s">
        <v>79</v>
      </c>
      <c r="G12" s="7" t="s">
        <v>80</v>
      </c>
      <c r="H12" s="8" t="s">
        <v>81</v>
      </c>
      <c r="I12" s="8" t="s">
        <v>26</v>
      </c>
      <c r="J12" s="8" t="s">
        <v>82</v>
      </c>
      <c r="K12" s="25"/>
      <c r="L12" s="8" t="s">
        <v>30</v>
      </c>
      <c r="M12" s="7" t="s">
        <v>64</v>
      </c>
      <c r="N12" s="7">
        <v>4</v>
      </c>
      <c r="O12" s="12">
        <v>803.39</v>
      </c>
      <c r="P12" s="12">
        <f t="shared" si="4"/>
        <v>3213.56</v>
      </c>
      <c r="Q12" s="12">
        <f t="shared" si="5"/>
        <v>3727.7295999999997</v>
      </c>
      <c r="R12" s="12" t="e">
        <f>P12*#REF!</f>
        <v>#REF!</v>
      </c>
      <c r="S12" s="12" t="e">
        <f t="shared" si="6"/>
        <v>#REF!</v>
      </c>
      <c r="T12" s="14" t="s">
        <v>32</v>
      </c>
      <c r="U12" s="15">
        <v>45698</v>
      </c>
      <c r="V12" s="16" t="s">
        <v>33</v>
      </c>
      <c r="W12" s="17" t="s">
        <v>34</v>
      </c>
      <c r="X12" s="19">
        <v>45721</v>
      </c>
    </row>
    <row r="13" spans="1:24" ht="105" x14ac:dyDescent="0.25">
      <c r="A13" s="7" t="s">
        <v>83</v>
      </c>
      <c r="B13" s="7" t="s">
        <v>70</v>
      </c>
      <c r="C13" s="9">
        <v>45698</v>
      </c>
      <c r="D13" s="7" t="s">
        <v>84</v>
      </c>
      <c r="E13" s="8" t="s">
        <v>26</v>
      </c>
      <c r="F13" s="8" t="s">
        <v>85</v>
      </c>
      <c r="G13" s="7" t="s">
        <v>80</v>
      </c>
      <c r="H13" s="7" t="s">
        <v>74</v>
      </c>
      <c r="I13" s="7" t="s">
        <v>26</v>
      </c>
      <c r="J13" s="7" t="s">
        <v>86</v>
      </c>
      <c r="K13" s="7"/>
      <c r="L13" s="8" t="s">
        <v>30</v>
      </c>
      <c r="M13" s="7" t="s">
        <v>87</v>
      </c>
      <c r="N13" s="7">
        <v>10</v>
      </c>
      <c r="O13" s="26">
        <v>860</v>
      </c>
      <c r="P13" s="12">
        <f t="shared" si="4"/>
        <v>8600</v>
      </c>
      <c r="Q13" s="12">
        <f t="shared" si="5"/>
        <v>9976</v>
      </c>
      <c r="R13" s="12" t="e">
        <f>P13*#REF!</f>
        <v>#REF!</v>
      </c>
      <c r="S13" s="12" t="e">
        <f t="shared" si="6"/>
        <v>#REF!</v>
      </c>
      <c r="T13" s="14" t="s">
        <v>32</v>
      </c>
      <c r="U13" s="15">
        <v>45698</v>
      </c>
      <c r="V13" s="16" t="s">
        <v>33</v>
      </c>
      <c r="W13" s="7" t="s">
        <v>34</v>
      </c>
      <c r="X13" s="19">
        <v>45721</v>
      </c>
    </row>
    <row r="14" spans="1:24" ht="45" x14ac:dyDescent="0.25">
      <c r="A14" s="7" t="s">
        <v>88</v>
      </c>
      <c r="B14" s="8" t="s">
        <v>89</v>
      </c>
      <c r="C14" s="9">
        <v>45699</v>
      </c>
      <c r="D14" s="7" t="s">
        <v>90</v>
      </c>
      <c r="E14" s="8" t="s">
        <v>26</v>
      </c>
      <c r="F14" s="8" t="s">
        <v>91</v>
      </c>
      <c r="G14" s="7" t="s">
        <v>92</v>
      </c>
      <c r="H14" s="7" t="s">
        <v>74</v>
      </c>
      <c r="I14" s="7" t="s">
        <v>93</v>
      </c>
      <c r="J14" s="7" t="s">
        <v>94</v>
      </c>
      <c r="K14" s="24"/>
      <c r="L14" s="8" t="s">
        <v>30</v>
      </c>
      <c r="M14" s="7" t="s">
        <v>64</v>
      </c>
      <c r="N14" s="7">
        <v>5</v>
      </c>
      <c r="O14" s="26">
        <v>412</v>
      </c>
      <c r="P14" s="12">
        <f t="shared" si="4"/>
        <v>2060</v>
      </c>
      <c r="Q14" s="12">
        <f t="shared" si="5"/>
        <v>2389.6</v>
      </c>
      <c r="R14" s="12" t="e">
        <f>P14*#REF!</f>
        <v>#REF!</v>
      </c>
      <c r="S14" s="12" t="e">
        <f t="shared" si="6"/>
        <v>#REF!</v>
      </c>
      <c r="T14" s="14" t="s">
        <v>32</v>
      </c>
      <c r="U14" s="15">
        <v>45699</v>
      </c>
      <c r="V14" s="16" t="s">
        <v>33</v>
      </c>
      <c r="W14" s="7" t="s">
        <v>34</v>
      </c>
      <c r="X14" s="9">
        <v>45721</v>
      </c>
    </row>
    <row r="15" spans="1:24" ht="30" x14ac:dyDescent="0.25">
      <c r="A15" s="7" t="s">
        <v>95</v>
      </c>
      <c r="B15" s="8" t="s">
        <v>36</v>
      </c>
      <c r="C15" s="9">
        <v>45695</v>
      </c>
      <c r="D15" s="7" t="s">
        <v>96</v>
      </c>
      <c r="E15" s="8" t="s">
        <v>97</v>
      </c>
      <c r="F15" s="8" t="s">
        <v>38</v>
      </c>
      <c r="G15" s="7" t="s">
        <v>39</v>
      </c>
      <c r="H15" s="7" t="s">
        <v>40</v>
      </c>
      <c r="I15" s="7" t="s">
        <v>98</v>
      </c>
      <c r="J15" s="7" t="s">
        <v>99</v>
      </c>
      <c r="K15" s="24"/>
      <c r="L15" s="8" t="s">
        <v>30</v>
      </c>
      <c r="M15" s="7" t="s">
        <v>31</v>
      </c>
      <c r="N15" s="7">
        <v>1</v>
      </c>
      <c r="O15" s="26">
        <v>3771.26</v>
      </c>
      <c r="P15" s="12">
        <f t="shared" si="4"/>
        <v>3771.26</v>
      </c>
      <c r="Q15" s="12">
        <f t="shared" si="5"/>
        <v>4374.6616000000004</v>
      </c>
      <c r="R15" s="12" t="e">
        <f>P15*#REF!</f>
        <v>#REF!</v>
      </c>
      <c r="S15" s="12" t="e">
        <f t="shared" si="6"/>
        <v>#REF!</v>
      </c>
      <c r="T15" s="14" t="s">
        <v>32</v>
      </c>
      <c r="U15" s="15">
        <v>45695</v>
      </c>
      <c r="V15" s="27" t="s">
        <v>33</v>
      </c>
      <c r="W15" s="7" t="s">
        <v>34</v>
      </c>
      <c r="X15" s="9">
        <v>45334</v>
      </c>
    </row>
    <row r="16" spans="1:24" ht="30" x14ac:dyDescent="0.25">
      <c r="A16" s="7" t="s">
        <v>100</v>
      </c>
      <c r="B16" s="8" t="s">
        <v>36</v>
      </c>
      <c r="C16" s="9">
        <v>45695</v>
      </c>
      <c r="D16" s="7" t="s">
        <v>101</v>
      </c>
      <c r="E16" s="8" t="s">
        <v>26</v>
      </c>
      <c r="F16" s="8" t="s">
        <v>38</v>
      </c>
      <c r="G16" s="7" t="s">
        <v>39</v>
      </c>
      <c r="H16" s="7" t="s">
        <v>40</v>
      </c>
      <c r="I16" s="7" t="s">
        <v>102</v>
      </c>
      <c r="J16" s="7" t="s">
        <v>103</v>
      </c>
      <c r="K16" s="24"/>
      <c r="L16" s="8" t="s">
        <v>30</v>
      </c>
      <c r="M16" s="7" t="s">
        <v>31</v>
      </c>
      <c r="N16" s="7">
        <v>1</v>
      </c>
      <c r="O16" s="26">
        <v>6013.63</v>
      </c>
      <c r="P16" s="12">
        <f t="shared" si="4"/>
        <v>6013.63</v>
      </c>
      <c r="Q16" s="12">
        <f t="shared" si="5"/>
        <v>6975.8107999999993</v>
      </c>
      <c r="R16" s="12" t="e">
        <f>P16*#REF!</f>
        <v>#REF!</v>
      </c>
      <c r="S16" s="12" t="e">
        <f t="shared" si="6"/>
        <v>#REF!</v>
      </c>
      <c r="T16" s="14" t="s">
        <v>32</v>
      </c>
      <c r="U16" s="15">
        <v>45695</v>
      </c>
      <c r="V16" s="27" t="s">
        <v>33</v>
      </c>
      <c r="W16" s="7" t="s">
        <v>34</v>
      </c>
      <c r="X16" s="9">
        <v>45334</v>
      </c>
    </row>
    <row r="17" spans="1:24" ht="30" x14ac:dyDescent="0.25">
      <c r="A17" s="7" t="s">
        <v>104</v>
      </c>
      <c r="B17" s="8" t="s">
        <v>36</v>
      </c>
      <c r="C17" s="9">
        <v>45695</v>
      </c>
      <c r="D17" s="7" t="s">
        <v>101</v>
      </c>
      <c r="E17" s="8" t="s">
        <v>26</v>
      </c>
      <c r="F17" s="8" t="s">
        <v>38</v>
      </c>
      <c r="G17" s="7" t="s">
        <v>39</v>
      </c>
      <c r="H17" s="7" t="s">
        <v>40</v>
      </c>
      <c r="I17" s="7" t="s">
        <v>102</v>
      </c>
      <c r="J17" s="7" t="s">
        <v>103</v>
      </c>
      <c r="K17" s="24"/>
      <c r="L17" s="8" t="s">
        <v>30</v>
      </c>
      <c r="M17" s="7" t="s">
        <v>31</v>
      </c>
      <c r="N17" s="7">
        <v>1</v>
      </c>
      <c r="O17" s="26">
        <v>6013.63</v>
      </c>
      <c r="P17" s="12">
        <f t="shared" si="4"/>
        <v>6013.63</v>
      </c>
      <c r="Q17" s="12">
        <f t="shared" si="5"/>
        <v>6975.8107999999993</v>
      </c>
      <c r="R17" s="12" t="e">
        <f>P17*#REF!</f>
        <v>#REF!</v>
      </c>
      <c r="S17" s="12" t="e">
        <f t="shared" si="6"/>
        <v>#REF!</v>
      </c>
      <c r="T17" s="14" t="s">
        <v>32</v>
      </c>
      <c r="U17" s="15">
        <v>45695</v>
      </c>
      <c r="V17" s="27" t="s">
        <v>33</v>
      </c>
      <c r="W17" s="7" t="s">
        <v>34</v>
      </c>
      <c r="X17" s="9">
        <v>45334</v>
      </c>
    </row>
    <row r="18" spans="1:24" ht="90" x14ac:dyDescent="0.25">
      <c r="A18" s="28"/>
      <c r="B18" s="29" t="s">
        <v>89</v>
      </c>
      <c r="C18" s="30">
        <v>45695</v>
      </c>
      <c r="D18" s="28" t="s">
        <v>105</v>
      </c>
      <c r="E18" s="29" t="s">
        <v>26</v>
      </c>
      <c r="F18" s="29" t="s">
        <v>27</v>
      </c>
      <c r="G18" s="28" t="s">
        <v>106</v>
      </c>
      <c r="H18" s="29" t="s">
        <v>107</v>
      </c>
      <c r="I18" s="28" t="s">
        <v>108</v>
      </c>
      <c r="J18" s="31" t="s">
        <v>109</v>
      </c>
      <c r="K18" s="32"/>
      <c r="L18" s="33" t="s">
        <v>110</v>
      </c>
      <c r="M18" s="28" t="s">
        <v>64</v>
      </c>
      <c r="N18" s="28">
        <v>2</v>
      </c>
      <c r="O18" s="34"/>
      <c r="P18" s="35"/>
      <c r="Q18" s="35"/>
      <c r="R18" s="35">
        <v>686</v>
      </c>
      <c r="S18" s="35">
        <f>R18*N18</f>
        <v>1372</v>
      </c>
      <c r="T18" s="36"/>
      <c r="U18" s="37"/>
      <c r="V18" s="38"/>
      <c r="W18" s="28" t="s">
        <v>110</v>
      </c>
      <c r="X18" s="28"/>
    </row>
    <row r="19" spans="1:24" ht="90" x14ac:dyDescent="0.25">
      <c r="A19" s="7" t="s">
        <v>111</v>
      </c>
      <c r="B19" s="8" t="s">
        <v>89</v>
      </c>
      <c r="C19" s="19">
        <v>45713</v>
      </c>
      <c r="D19" s="7" t="s">
        <v>112</v>
      </c>
      <c r="E19" s="8" t="s">
        <v>26</v>
      </c>
      <c r="F19" s="8" t="s">
        <v>27</v>
      </c>
      <c r="G19" s="7" t="s">
        <v>80</v>
      </c>
      <c r="H19" s="8" t="s">
        <v>107</v>
      </c>
      <c r="I19" s="7" t="s">
        <v>108</v>
      </c>
      <c r="J19" s="8" t="s">
        <v>109</v>
      </c>
      <c r="K19" s="39"/>
      <c r="L19" s="8" t="s">
        <v>30</v>
      </c>
      <c r="M19" s="7" t="s">
        <v>64</v>
      </c>
      <c r="N19" s="7">
        <v>5</v>
      </c>
      <c r="O19" s="26"/>
      <c r="P19" s="12"/>
      <c r="Q19" s="12"/>
      <c r="R19" s="12">
        <v>10</v>
      </c>
      <c r="S19" s="12">
        <f t="shared" ref="S19:S21" si="7">R19*N19</f>
        <v>50</v>
      </c>
      <c r="T19" s="14" t="s">
        <v>32</v>
      </c>
      <c r="U19" s="40">
        <v>45713</v>
      </c>
      <c r="V19" s="41" t="s">
        <v>33</v>
      </c>
      <c r="W19" s="7" t="s">
        <v>34</v>
      </c>
      <c r="X19" s="9">
        <v>45730</v>
      </c>
    </row>
    <row r="20" spans="1:24" ht="90" x14ac:dyDescent="0.25">
      <c r="A20" s="7" t="s">
        <v>113</v>
      </c>
      <c r="B20" s="8" t="s">
        <v>89</v>
      </c>
      <c r="C20" s="19">
        <v>45713</v>
      </c>
      <c r="D20" s="7" t="s">
        <v>114</v>
      </c>
      <c r="E20" s="8" t="s">
        <v>26</v>
      </c>
      <c r="F20" s="8" t="s">
        <v>27</v>
      </c>
      <c r="G20" s="7" t="s">
        <v>80</v>
      </c>
      <c r="H20" s="8" t="s">
        <v>107</v>
      </c>
      <c r="I20" s="8" t="s">
        <v>26</v>
      </c>
      <c r="J20" s="8" t="s">
        <v>26</v>
      </c>
      <c r="K20" s="7"/>
      <c r="L20" s="8" t="s">
        <v>30</v>
      </c>
      <c r="M20" s="7" t="s">
        <v>31</v>
      </c>
      <c r="N20" s="7">
        <v>1</v>
      </c>
      <c r="O20" s="26"/>
      <c r="P20" s="12"/>
      <c r="Q20" s="12"/>
      <c r="R20" s="12">
        <v>120</v>
      </c>
      <c r="S20" s="12">
        <f t="shared" si="7"/>
        <v>120</v>
      </c>
      <c r="T20" s="14" t="s">
        <v>32</v>
      </c>
      <c r="U20" s="40">
        <v>45713</v>
      </c>
      <c r="V20" s="41" t="s">
        <v>33</v>
      </c>
      <c r="W20" s="7" t="s">
        <v>34</v>
      </c>
      <c r="X20" s="9">
        <v>45730</v>
      </c>
    </row>
    <row r="21" spans="1:24" ht="45" x14ac:dyDescent="0.25">
      <c r="A21" s="42"/>
      <c r="B21" s="33" t="s">
        <v>89</v>
      </c>
      <c r="C21" s="30">
        <v>45713</v>
      </c>
      <c r="D21" s="42" t="s">
        <v>115</v>
      </c>
      <c r="E21" s="33" t="s">
        <v>26</v>
      </c>
      <c r="F21" s="33" t="s">
        <v>27</v>
      </c>
      <c r="G21" s="42" t="s">
        <v>80</v>
      </c>
      <c r="H21" s="33" t="s">
        <v>26</v>
      </c>
      <c r="I21" s="33" t="s">
        <v>26</v>
      </c>
      <c r="J21" s="33" t="s">
        <v>26</v>
      </c>
      <c r="K21" s="42"/>
      <c r="L21" s="33" t="s">
        <v>110</v>
      </c>
      <c r="M21" s="42" t="s">
        <v>31</v>
      </c>
      <c r="N21" s="42">
        <v>1</v>
      </c>
      <c r="O21" s="43"/>
      <c r="P21" s="44"/>
      <c r="Q21" s="44"/>
      <c r="R21" s="44">
        <v>964.21168421052641</v>
      </c>
      <c r="S21" s="44">
        <f t="shared" si="7"/>
        <v>964.21168421052641</v>
      </c>
      <c r="T21" s="45"/>
      <c r="U21" s="37"/>
      <c r="V21" s="38"/>
      <c r="W21" s="28" t="s">
        <v>110</v>
      </c>
      <c r="X21" s="42"/>
    </row>
    <row r="22" spans="1:24" ht="45" x14ac:dyDescent="0.25">
      <c r="A22" s="17" t="s">
        <v>116</v>
      </c>
      <c r="B22" s="18" t="s">
        <v>24</v>
      </c>
      <c r="C22" s="19">
        <v>45712</v>
      </c>
      <c r="D22" s="7" t="s">
        <v>117</v>
      </c>
      <c r="E22" s="18" t="s">
        <v>26</v>
      </c>
      <c r="F22" s="18" t="s">
        <v>118</v>
      </c>
      <c r="G22" s="17" t="s">
        <v>92</v>
      </c>
      <c r="H22" s="18" t="s">
        <v>119</v>
      </c>
      <c r="I22" s="18" t="s">
        <v>26</v>
      </c>
      <c r="J22" s="18" t="s">
        <v>26</v>
      </c>
      <c r="K22" s="17"/>
      <c r="L22" s="18" t="s">
        <v>30</v>
      </c>
      <c r="M22" s="17" t="s">
        <v>87</v>
      </c>
      <c r="N22" s="17">
        <v>5</v>
      </c>
      <c r="O22" s="46">
        <v>168</v>
      </c>
      <c r="P22" s="21">
        <f t="shared" ref="P22:P35" si="8">O22*N22</f>
        <v>840</v>
      </c>
      <c r="Q22" s="21">
        <f t="shared" ref="Q22:Q35" si="9">P22*1.16</f>
        <v>974.4</v>
      </c>
      <c r="R22" s="12" t="e">
        <f>P22*#REF!</f>
        <v>#REF!</v>
      </c>
      <c r="S22" s="21" t="e">
        <f t="shared" ref="S22:S35" si="10">R22*1.16</f>
        <v>#REF!</v>
      </c>
      <c r="T22" s="14" t="s">
        <v>32</v>
      </c>
      <c r="U22" s="15">
        <v>45712</v>
      </c>
      <c r="V22" s="41" t="s">
        <v>33</v>
      </c>
      <c r="W22" s="7" t="s">
        <v>34</v>
      </c>
      <c r="X22" s="19">
        <v>45743</v>
      </c>
    </row>
    <row r="23" spans="1:24" ht="60" x14ac:dyDescent="0.25">
      <c r="A23" s="7" t="s">
        <v>120</v>
      </c>
      <c r="B23" s="8" t="s">
        <v>24</v>
      </c>
      <c r="C23" s="9">
        <v>45712</v>
      </c>
      <c r="D23" s="7" t="s">
        <v>121</v>
      </c>
      <c r="E23" s="8" t="s">
        <v>26</v>
      </c>
      <c r="F23" s="8" t="s">
        <v>122</v>
      </c>
      <c r="G23" s="7" t="s">
        <v>80</v>
      </c>
      <c r="H23" s="8" t="s">
        <v>119</v>
      </c>
      <c r="I23" s="8" t="s">
        <v>26</v>
      </c>
      <c r="J23" s="8" t="s">
        <v>26</v>
      </c>
      <c r="K23" s="7"/>
      <c r="L23" s="8" t="s">
        <v>30</v>
      </c>
      <c r="M23" s="7" t="s">
        <v>64</v>
      </c>
      <c r="N23" s="7">
        <v>1</v>
      </c>
      <c r="O23" s="26">
        <v>866.22</v>
      </c>
      <c r="P23" s="12">
        <f t="shared" si="8"/>
        <v>866.22</v>
      </c>
      <c r="Q23" s="12">
        <f t="shared" si="9"/>
        <v>1004.8152</v>
      </c>
      <c r="R23" s="12" t="e">
        <f>P23*#REF!</f>
        <v>#REF!</v>
      </c>
      <c r="S23" s="12" t="e">
        <f t="shared" si="10"/>
        <v>#REF!</v>
      </c>
      <c r="T23" s="14" t="s">
        <v>32</v>
      </c>
      <c r="U23" s="15">
        <v>45712</v>
      </c>
      <c r="V23" s="47" t="s">
        <v>33</v>
      </c>
      <c r="W23" s="7" t="s">
        <v>34</v>
      </c>
      <c r="X23" s="19">
        <v>45743</v>
      </c>
    </row>
    <row r="24" spans="1:24" ht="75" x14ac:dyDescent="0.25">
      <c r="A24" s="7" t="s">
        <v>123</v>
      </c>
      <c r="B24" s="18" t="s">
        <v>89</v>
      </c>
      <c r="C24" s="19">
        <v>45719</v>
      </c>
      <c r="D24" s="7" t="s">
        <v>66</v>
      </c>
      <c r="E24" s="8" t="s">
        <v>26</v>
      </c>
      <c r="F24" s="8" t="s">
        <v>27</v>
      </c>
      <c r="G24" s="7" t="s">
        <v>67</v>
      </c>
      <c r="H24" s="8" t="s">
        <v>68</v>
      </c>
      <c r="I24" s="8" t="s">
        <v>26</v>
      </c>
      <c r="J24" s="8" t="s">
        <v>26</v>
      </c>
      <c r="K24" s="7" t="s">
        <v>26</v>
      </c>
      <c r="L24" s="18" t="s">
        <v>30</v>
      </c>
      <c r="M24" s="7" t="s">
        <v>31</v>
      </c>
      <c r="N24" s="7">
        <v>1</v>
      </c>
      <c r="O24" s="12">
        <v>3000</v>
      </c>
      <c r="P24" s="12">
        <f t="shared" si="8"/>
        <v>3000</v>
      </c>
      <c r="Q24" s="12">
        <f t="shared" si="9"/>
        <v>3479.9999999999995</v>
      </c>
      <c r="R24" s="12" t="e">
        <f>P24*#REF!</f>
        <v>#REF!</v>
      </c>
      <c r="S24" s="12" t="e">
        <f t="shared" si="10"/>
        <v>#REF!</v>
      </c>
      <c r="T24" s="14" t="s">
        <v>32</v>
      </c>
      <c r="U24" s="19">
        <v>45719</v>
      </c>
      <c r="V24" s="47" t="s">
        <v>33</v>
      </c>
      <c r="W24" s="7" t="s">
        <v>34</v>
      </c>
      <c r="X24" s="19">
        <v>45719</v>
      </c>
    </row>
    <row r="25" spans="1:24" ht="45" x14ac:dyDescent="0.25">
      <c r="A25" s="7" t="s">
        <v>124</v>
      </c>
      <c r="B25" s="8" t="s">
        <v>89</v>
      </c>
      <c r="C25" s="9">
        <v>45719</v>
      </c>
      <c r="D25" s="7" t="s">
        <v>125</v>
      </c>
      <c r="E25" s="8" t="s">
        <v>26</v>
      </c>
      <c r="F25" s="8" t="s">
        <v>91</v>
      </c>
      <c r="G25" s="7" t="s">
        <v>80</v>
      </c>
      <c r="H25" s="8" t="s">
        <v>81</v>
      </c>
      <c r="I25" s="8" t="s">
        <v>126</v>
      </c>
      <c r="J25" s="8" t="s">
        <v>127</v>
      </c>
      <c r="K25" s="7"/>
      <c r="L25" s="18" t="s">
        <v>30</v>
      </c>
      <c r="M25" s="7" t="s">
        <v>64</v>
      </c>
      <c r="N25" s="7">
        <v>1</v>
      </c>
      <c r="O25" s="12">
        <v>1999</v>
      </c>
      <c r="P25" s="12">
        <f t="shared" si="8"/>
        <v>1999</v>
      </c>
      <c r="Q25" s="12">
        <f t="shared" si="9"/>
        <v>2318.8399999999997</v>
      </c>
      <c r="R25" s="12" t="e">
        <f>P25*#REF!</f>
        <v>#REF!</v>
      </c>
      <c r="S25" s="12" t="e">
        <f t="shared" si="10"/>
        <v>#REF!</v>
      </c>
      <c r="T25" s="14" t="s">
        <v>32</v>
      </c>
      <c r="U25" s="40">
        <v>45719</v>
      </c>
      <c r="V25" s="47" t="s">
        <v>33</v>
      </c>
      <c r="W25" s="7" t="s">
        <v>34</v>
      </c>
      <c r="X25" s="9">
        <v>45778</v>
      </c>
    </row>
    <row r="26" spans="1:24" ht="90" x14ac:dyDescent="0.25">
      <c r="A26" s="7" t="s">
        <v>128</v>
      </c>
      <c r="B26" s="18" t="s">
        <v>89</v>
      </c>
      <c r="C26" s="19">
        <v>45722</v>
      </c>
      <c r="D26" s="8" t="s">
        <v>129</v>
      </c>
      <c r="E26" s="8" t="s">
        <v>26</v>
      </c>
      <c r="F26" s="8" t="s">
        <v>27</v>
      </c>
      <c r="G26" s="7" t="s">
        <v>67</v>
      </c>
      <c r="H26" s="8" t="s">
        <v>68</v>
      </c>
      <c r="I26" s="8" t="s">
        <v>26</v>
      </c>
      <c r="J26" s="8" t="s">
        <v>26</v>
      </c>
      <c r="K26" s="7" t="s">
        <v>26</v>
      </c>
      <c r="L26" s="18" t="s">
        <v>30</v>
      </c>
      <c r="M26" s="7" t="s">
        <v>31</v>
      </c>
      <c r="N26" s="7">
        <v>1</v>
      </c>
      <c r="O26" s="12">
        <v>3000</v>
      </c>
      <c r="P26" s="12">
        <f t="shared" si="8"/>
        <v>3000</v>
      </c>
      <c r="Q26" s="12">
        <f t="shared" si="9"/>
        <v>3479.9999999999995</v>
      </c>
      <c r="R26" s="12" t="e">
        <f>P26*#REF!</f>
        <v>#REF!</v>
      </c>
      <c r="S26" s="12" t="e">
        <f t="shared" si="10"/>
        <v>#REF!</v>
      </c>
      <c r="T26" s="14" t="s">
        <v>32</v>
      </c>
      <c r="U26" s="40">
        <v>45737</v>
      </c>
      <c r="V26" s="47" t="s">
        <v>33</v>
      </c>
      <c r="W26" s="7" t="s">
        <v>34</v>
      </c>
      <c r="X26" s="40">
        <v>45737</v>
      </c>
    </row>
    <row r="27" spans="1:24" ht="120" x14ac:dyDescent="0.25">
      <c r="A27" s="7" t="s">
        <v>130</v>
      </c>
      <c r="B27" s="18" t="s">
        <v>89</v>
      </c>
      <c r="C27" s="19">
        <v>45722</v>
      </c>
      <c r="D27" s="8" t="s">
        <v>131</v>
      </c>
      <c r="E27" s="8" t="s">
        <v>132</v>
      </c>
      <c r="F27" s="8" t="s">
        <v>38</v>
      </c>
      <c r="G27" s="7" t="s">
        <v>133</v>
      </c>
      <c r="H27" s="8" t="s">
        <v>134</v>
      </c>
      <c r="I27" s="8" t="s">
        <v>135</v>
      </c>
      <c r="J27" s="8" t="s">
        <v>136</v>
      </c>
      <c r="K27" s="7"/>
      <c r="L27" s="18" t="s">
        <v>30</v>
      </c>
      <c r="M27" s="7" t="s">
        <v>64</v>
      </c>
      <c r="N27" s="7">
        <v>2</v>
      </c>
      <c r="O27" s="12">
        <v>682</v>
      </c>
      <c r="P27" s="12">
        <f t="shared" si="8"/>
        <v>1364</v>
      </c>
      <c r="Q27" s="12">
        <f t="shared" si="9"/>
        <v>1582.2399999999998</v>
      </c>
      <c r="R27" s="12" t="e">
        <f>P27*#REF!</f>
        <v>#REF!</v>
      </c>
      <c r="S27" s="12" t="e">
        <f t="shared" si="10"/>
        <v>#REF!</v>
      </c>
      <c r="T27" s="14" t="s">
        <v>32</v>
      </c>
      <c r="U27" s="40">
        <v>45722</v>
      </c>
      <c r="V27" s="47" t="s">
        <v>33</v>
      </c>
      <c r="W27" s="7" t="s">
        <v>34</v>
      </c>
      <c r="X27" s="9">
        <v>45730</v>
      </c>
    </row>
    <row r="28" spans="1:24" ht="195" x14ac:dyDescent="0.25">
      <c r="A28" s="7" t="s">
        <v>137</v>
      </c>
      <c r="B28" s="18" t="s">
        <v>89</v>
      </c>
      <c r="C28" s="19">
        <v>45722</v>
      </c>
      <c r="D28" s="8" t="s">
        <v>138</v>
      </c>
      <c r="E28" s="8" t="s">
        <v>139</v>
      </c>
      <c r="F28" s="8" t="s">
        <v>38</v>
      </c>
      <c r="G28" s="7" t="s">
        <v>133</v>
      </c>
      <c r="H28" s="8" t="s">
        <v>134</v>
      </c>
      <c r="I28" s="8" t="s">
        <v>135</v>
      </c>
      <c r="J28" s="8" t="s">
        <v>136</v>
      </c>
      <c r="K28" s="7"/>
      <c r="L28" s="18" t="s">
        <v>30</v>
      </c>
      <c r="M28" s="7" t="s">
        <v>140</v>
      </c>
      <c r="N28" s="7">
        <v>2</v>
      </c>
      <c r="O28" s="12">
        <v>330</v>
      </c>
      <c r="P28" s="12">
        <f t="shared" si="8"/>
        <v>660</v>
      </c>
      <c r="Q28" s="12">
        <f t="shared" si="9"/>
        <v>765.59999999999991</v>
      </c>
      <c r="R28" s="12" t="e">
        <f>P28*#REF!</f>
        <v>#REF!</v>
      </c>
      <c r="S28" s="12" t="e">
        <f t="shared" si="10"/>
        <v>#REF!</v>
      </c>
      <c r="T28" s="14" t="s">
        <v>32</v>
      </c>
      <c r="U28" s="40">
        <v>45722</v>
      </c>
      <c r="V28" s="47" t="s">
        <v>33</v>
      </c>
      <c r="W28" s="7" t="s">
        <v>34</v>
      </c>
      <c r="X28" s="9">
        <v>45730</v>
      </c>
    </row>
    <row r="29" spans="1:24" ht="60" x14ac:dyDescent="0.25">
      <c r="A29" s="7" t="s">
        <v>141</v>
      </c>
      <c r="B29" s="18" t="s">
        <v>89</v>
      </c>
      <c r="C29" s="19">
        <v>45726</v>
      </c>
      <c r="D29" s="8" t="s">
        <v>142</v>
      </c>
      <c r="E29" s="8" t="s">
        <v>143</v>
      </c>
      <c r="F29" s="8" t="s">
        <v>114</v>
      </c>
      <c r="G29" s="7" t="s">
        <v>144</v>
      </c>
      <c r="H29" s="8" t="s">
        <v>119</v>
      </c>
      <c r="I29" s="8" t="s">
        <v>145</v>
      </c>
      <c r="J29" s="8" t="s">
        <v>146</v>
      </c>
      <c r="K29" s="7"/>
      <c r="L29" s="18" t="s">
        <v>30</v>
      </c>
      <c r="M29" s="7" t="s">
        <v>64</v>
      </c>
      <c r="N29" s="7">
        <v>1</v>
      </c>
      <c r="O29" s="12">
        <v>3283.97</v>
      </c>
      <c r="P29" s="12">
        <f t="shared" si="8"/>
        <v>3283.97</v>
      </c>
      <c r="Q29" s="12">
        <f t="shared" si="9"/>
        <v>3809.4051999999997</v>
      </c>
      <c r="R29" s="12" t="e">
        <f>P29*#REF!</f>
        <v>#REF!</v>
      </c>
      <c r="S29" s="12" t="e">
        <f t="shared" si="10"/>
        <v>#REF!</v>
      </c>
      <c r="T29" s="14" t="s">
        <v>32</v>
      </c>
      <c r="U29" s="40">
        <v>45726</v>
      </c>
      <c r="V29" s="47" t="s">
        <v>33</v>
      </c>
      <c r="W29" s="7" t="s">
        <v>34</v>
      </c>
      <c r="X29" s="9">
        <v>45743</v>
      </c>
    </row>
    <row r="30" spans="1:24" ht="105" x14ac:dyDescent="0.25">
      <c r="A30" s="7" t="s">
        <v>147</v>
      </c>
      <c r="B30" s="18" t="s">
        <v>89</v>
      </c>
      <c r="C30" s="19">
        <v>45727</v>
      </c>
      <c r="D30" s="8" t="s">
        <v>148</v>
      </c>
      <c r="E30" s="8" t="s">
        <v>26</v>
      </c>
      <c r="F30" s="8" t="s">
        <v>91</v>
      </c>
      <c r="G30" s="7" t="s">
        <v>80</v>
      </c>
      <c r="H30" s="8" t="s">
        <v>119</v>
      </c>
      <c r="I30" s="8" t="s">
        <v>149</v>
      </c>
      <c r="J30" s="8" t="s">
        <v>150</v>
      </c>
      <c r="K30" s="7"/>
      <c r="L30" s="18" t="s">
        <v>30</v>
      </c>
      <c r="M30" s="7" t="s">
        <v>64</v>
      </c>
      <c r="N30" s="7">
        <v>1</v>
      </c>
      <c r="O30" s="12">
        <v>117.6</v>
      </c>
      <c r="P30" s="12">
        <f t="shared" si="8"/>
        <v>117.6</v>
      </c>
      <c r="Q30" s="12">
        <f t="shared" si="9"/>
        <v>136.416</v>
      </c>
      <c r="R30" s="12" t="e">
        <f>P30*#REF!</f>
        <v>#REF!</v>
      </c>
      <c r="S30" s="12" t="e">
        <f t="shared" si="10"/>
        <v>#REF!</v>
      </c>
      <c r="T30" s="14" t="s">
        <v>32</v>
      </c>
      <c r="U30" s="40">
        <v>45727</v>
      </c>
      <c r="V30" s="47" t="s">
        <v>33</v>
      </c>
      <c r="W30" s="7" t="s">
        <v>34</v>
      </c>
      <c r="X30" s="9">
        <v>45743</v>
      </c>
    </row>
    <row r="31" spans="1:24" ht="90" x14ac:dyDescent="0.25">
      <c r="A31" s="7" t="s">
        <v>151</v>
      </c>
      <c r="B31" s="8" t="s">
        <v>89</v>
      </c>
      <c r="C31" s="9">
        <v>45727</v>
      </c>
      <c r="D31" s="8" t="s">
        <v>152</v>
      </c>
      <c r="E31" s="8" t="s">
        <v>26</v>
      </c>
      <c r="F31" s="8" t="s">
        <v>91</v>
      </c>
      <c r="G31" s="7" t="s">
        <v>80</v>
      </c>
      <c r="H31" s="8" t="s">
        <v>119</v>
      </c>
      <c r="I31" s="8" t="s">
        <v>93</v>
      </c>
      <c r="J31" s="8" t="s">
        <v>153</v>
      </c>
      <c r="K31" s="7"/>
      <c r="L31" s="18" t="s">
        <v>30</v>
      </c>
      <c r="M31" s="7" t="s">
        <v>64</v>
      </c>
      <c r="N31" s="7">
        <v>2</v>
      </c>
      <c r="O31" s="12">
        <v>236</v>
      </c>
      <c r="P31" s="12">
        <f t="shared" si="8"/>
        <v>472</v>
      </c>
      <c r="Q31" s="12">
        <f t="shared" si="9"/>
        <v>547.52</v>
      </c>
      <c r="R31" s="12" t="e">
        <f>P31*#REF!</f>
        <v>#REF!</v>
      </c>
      <c r="S31" s="12" t="e">
        <f t="shared" si="10"/>
        <v>#REF!</v>
      </c>
      <c r="T31" s="14" t="s">
        <v>32</v>
      </c>
      <c r="U31" s="40">
        <v>45727</v>
      </c>
      <c r="V31" s="47" t="s">
        <v>33</v>
      </c>
      <c r="W31" s="7" t="s">
        <v>34</v>
      </c>
      <c r="X31" s="9">
        <v>45743</v>
      </c>
    </row>
    <row r="32" spans="1:24" ht="30" x14ac:dyDescent="0.25">
      <c r="A32" s="7" t="s">
        <v>154</v>
      </c>
      <c r="B32" s="7" t="s">
        <v>36</v>
      </c>
      <c r="C32" s="9">
        <v>45720</v>
      </c>
      <c r="D32" s="7" t="s">
        <v>155</v>
      </c>
      <c r="E32" s="7" t="s">
        <v>156</v>
      </c>
      <c r="F32" s="7" t="s">
        <v>27</v>
      </c>
      <c r="G32" s="7" t="s">
        <v>39</v>
      </c>
      <c r="H32" s="7" t="s">
        <v>40</v>
      </c>
      <c r="I32" s="7" t="s">
        <v>108</v>
      </c>
      <c r="J32" s="7" t="s">
        <v>157</v>
      </c>
      <c r="K32" s="7"/>
      <c r="L32" s="18" t="s">
        <v>30</v>
      </c>
      <c r="M32" s="7" t="s">
        <v>31</v>
      </c>
      <c r="N32" s="7">
        <v>1</v>
      </c>
      <c r="O32" s="12" t="e">
        <f>R32/#REF!</f>
        <v>#REF!</v>
      </c>
      <c r="P32" s="12" t="e">
        <f t="shared" si="8"/>
        <v>#REF!</v>
      </c>
      <c r="Q32" s="12" t="e">
        <f t="shared" si="9"/>
        <v>#REF!</v>
      </c>
      <c r="R32" s="12">
        <v>85</v>
      </c>
      <c r="S32" s="12">
        <f t="shared" si="10"/>
        <v>98.6</v>
      </c>
      <c r="T32" s="7" t="s">
        <v>32</v>
      </c>
      <c r="U32" s="40">
        <v>45727</v>
      </c>
      <c r="V32" s="47" t="s">
        <v>33</v>
      </c>
      <c r="W32" s="7" t="s">
        <v>34</v>
      </c>
      <c r="X32" s="9">
        <v>45748</v>
      </c>
    </row>
    <row r="33" spans="1:24" ht="30" x14ac:dyDescent="0.25">
      <c r="A33" s="7" t="s">
        <v>158</v>
      </c>
      <c r="B33" s="7" t="s">
        <v>36</v>
      </c>
      <c r="C33" s="9">
        <v>45720</v>
      </c>
      <c r="D33" s="7" t="s">
        <v>155</v>
      </c>
      <c r="E33" s="7" t="s">
        <v>159</v>
      </c>
      <c r="F33" s="7" t="s">
        <v>27</v>
      </c>
      <c r="G33" s="7" t="s">
        <v>39</v>
      </c>
      <c r="H33" s="7" t="s">
        <v>40</v>
      </c>
      <c r="I33" s="7" t="s">
        <v>108</v>
      </c>
      <c r="J33" s="7" t="s">
        <v>157</v>
      </c>
      <c r="K33" s="7"/>
      <c r="L33" s="18" t="s">
        <v>30</v>
      </c>
      <c r="M33" s="7" t="s">
        <v>31</v>
      </c>
      <c r="N33" s="7">
        <v>1</v>
      </c>
      <c r="O33" s="12" t="e">
        <f>R33/#REF!</f>
        <v>#REF!</v>
      </c>
      <c r="P33" s="12" t="e">
        <f t="shared" si="8"/>
        <v>#REF!</v>
      </c>
      <c r="Q33" s="12" t="e">
        <f t="shared" si="9"/>
        <v>#REF!</v>
      </c>
      <c r="R33" s="12">
        <v>85</v>
      </c>
      <c r="S33" s="12">
        <f t="shared" si="10"/>
        <v>98.6</v>
      </c>
      <c r="T33" s="7" t="s">
        <v>32</v>
      </c>
      <c r="U33" s="40">
        <v>45727</v>
      </c>
      <c r="V33" s="47" t="s">
        <v>33</v>
      </c>
      <c r="W33" s="7" t="s">
        <v>34</v>
      </c>
      <c r="X33" s="9">
        <v>45748</v>
      </c>
    </row>
    <row r="34" spans="1:24" ht="30" x14ac:dyDescent="0.25">
      <c r="A34" s="7" t="s">
        <v>160</v>
      </c>
      <c r="B34" s="7" t="s">
        <v>36</v>
      </c>
      <c r="C34" s="9">
        <v>45736</v>
      </c>
      <c r="D34" s="7" t="s">
        <v>161</v>
      </c>
      <c r="E34" s="7" t="s">
        <v>26</v>
      </c>
      <c r="F34" s="7" t="s">
        <v>60</v>
      </c>
      <c r="G34" s="7" t="s">
        <v>162</v>
      </c>
      <c r="H34" s="7" t="s">
        <v>163</v>
      </c>
      <c r="I34" s="7" t="s">
        <v>164</v>
      </c>
      <c r="J34" s="7" t="s">
        <v>165</v>
      </c>
      <c r="K34" s="7"/>
      <c r="L34" s="18" t="s">
        <v>30</v>
      </c>
      <c r="M34" s="7" t="s">
        <v>31</v>
      </c>
      <c r="N34" s="7">
        <v>1</v>
      </c>
      <c r="O34" s="12">
        <v>6462.75</v>
      </c>
      <c r="P34" s="12">
        <f t="shared" si="8"/>
        <v>6462.75</v>
      </c>
      <c r="Q34" s="12">
        <f t="shared" si="9"/>
        <v>7496.7899999999991</v>
      </c>
      <c r="R34" s="12" t="e">
        <f>P34*#REF!</f>
        <v>#REF!</v>
      </c>
      <c r="S34" s="12" t="e">
        <f t="shared" si="10"/>
        <v>#REF!</v>
      </c>
      <c r="T34" s="7" t="s">
        <v>32</v>
      </c>
      <c r="U34" s="40">
        <v>45737</v>
      </c>
      <c r="V34" s="47" t="s">
        <v>33</v>
      </c>
      <c r="W34" s="7" t="s">
        <v>34</v>
      </c>
      <c r="X34" s="9">
        <v>45744</v>
      </c>
    </row>
    <row r="35" spans="1:24" ht="30" x14ac:dyDescent="0.25">
      <c r="A35" s="7" t="s">
        <v>166</v>
      </c>
      <c r="B35" s="7" t="s">
        <v>36</v>
      </c>
      <c r="C35" s="9">
        <v>45736</v>
      </c>
      <c r="D35" s="7" t="s">
        <v>167</v>
      </c>
      <c r="E35" s="7" t="s">
        <v>26</v>
      </c>
      <c r="F35" s="7" t="s">
        <v>60</v>
      </c>
      <c r="G35" s="7" t="s">
        <v>31</v>
      </c>
      <c r="H35" s="7" t="s">
        <v>163</v>
      </c>
      <c r="I35" s="7" t="s">
        <v>168</v>
      </c>
      <c r="J35" s="7" t="s">
        <v>169</v>
      </c>
      <c r="K35" s="7"/>
      <c r="L35" s="18" t="s">
        <v>30</v>
      </c>
      <c r="M35" s="7" t="s">
        <v>31</v>
      </c>
      <c r="N35" s="7">
        <v>1</v>
      </c>
      <c r="O35" s="12">
        <v>15025.38</v>
      </c>
      <c r="P35" s="12">
        <f t="shared" si="8"/>
        <v>15025.38</v>
      </c>
      <c r="Q35" s="12">
        <f t="shared" si="9"/>
        <v>17429.440799999997</v>
      </c>
      <c r="R35" s="12" t="e">
        <f>P35*#REF!</f>
        <v>#REF!</v>
      </c>
      <c r="S35" s="12" t="e">
        <f t="shared" si="10"/>
        <v>#REF!</v>
      </c>
      <c r="T35" s="7" t="s">
        <v>32</v>
      </c>
      <c r="U35" s="40">
        <v>45737</v>
      </c>
      <c r="V35" s="47" t="s">
        <v>33</v>
      </c>
      <c r="W35" s="7" t="s">
        <v>34</v>
      </c>
      <c r="X35" s="9">
        <v>45744</v>
      </c>
    </row>
    <row r="36" spans="1:24" ht="30" x14ac:dyDescent="0.25">
      <c r="A36" s="17" t="s">
        <v>170</v>
      </c>
      <c r="B36" s="18" t="s">
        <v>24</v>
      </c>
      <c r="C36" s="19">
        <v>45741</v>
      </c>
      <c r="D36" s="17" t="s">
        <v>171</v>
      </c>
      <c r="E36" s="17" t="s">
        <v>26</v>
      </c>
      <c r="F36" s="17" t="s">
        <v>172</v>
      </c>
      <c r="G36" s="17" t="s">
        <v>80</v>
      </c>
      <c r="H36" s="17" t="s">
        <v>74</v>
      </c>
      <c r="I36" s="17" t="s">
        <v>173</v>
      </c>
      <c r="J36" s="17" t="s">
        <v>174</v>
      </c>
      <c r="K36" s="17"/>
      <c r="L36" s="18" t="s">
        <v>30</v>
      </c>
      <c r="M36" s="17" t="s">
        <v>175</v>
      </c>
      <c r="N36" s="17">
        <v>5</v>
      </c>
      <c r="O36" s="21">
        <v>1394</v>
      </c>
      <c r="P36" s="21">
        <f>O36*N36</f>
        <v>6970</v>
      </c>
      <c r="Q36" s="21">
        <f>P36*1.16</f>
        <v>8085.2</v>
      </c>
      <c r="R36" s="21" t="e">
        <f>P36*#REF!</f>
        <v>#REF!</v>
      </c>
      <c r="S36" s="21" t="e">
        <f>R36*1.16</f>
        <v>#REF!</v>
      </c>
      <c r="T36" s="17" t="s">
        <v>32</v>
      </c>
      <c r="U36" s="40">
        <v>45741</v>
      </c>
      <c r="V36" s="47" t="s">
        <v>33</v>
      </c>
      <c r="W36" s="7" t="s">
        <v>34</v>
      </c>
      <c r="X36" s="9">
        <v>45382</v>
      </c>
    </row>
    <row r="37" spans="1:24" ht="30" x14ac:dyDescent="0.25">
      <c r="A37" s="7" t="s">
        <v>176</v>
      </c>
      <c r="B37" s="8" t="s">
        <v>70</v>
      </c>
      <c r="C37" s="9">
        <v>45741</v>
      </c>
      <c r="D37" s="7" t="s">
        <v>177</v>
      </c>
      <c r="E37" s="7" t="s">
        <v>26</v>
      </c>
      <c r="F37" s="7" t="s">
        <v>178</v>
      </c>
      <c r="G37" s="7" t="s">
        <v>80</v>
      </c>
      <c r="H37" s="7" t="s">
        <v>81</v>
      </c>
      <c r="I37" s="7" t="s">
        <v>179</v>
      </c>
      <c r="J37" s="7" t="s">
        <v>180</v>
      </c>
      <c r="K37" s="7"/>
      <c r="L37" s="8" t="s">
        <v>30</v>
      </c>
      <c r="M37" s="7" t="s">
        <v>87</v>
      </c>
      <c r="N37" s="7">
        <v>1</v>
      </c>
      <c r="O37" s="12">
        <v>15213</v>
      </c>
      <c r="P37" s="12">
        <f>O37*N37</f>
        <v>15213</v>
      </c>
      <c r="Q37" s="12">
        <f>P37*1.16</f>
        <v>17647.079999999998</v>
      </c>
      <c r="R37" s="12" t="e">
        <f>P37*#REF!</f>
        <v>#REF!</v>
      </c>
      <c r="S37" s="12" t="e">
        <f>R37*1.16</f>
        <v>#REF!</v>
      </c>
      <c r="T37" s="47" t="s">
        <v>32</v>
      </c>
      <c r="U37" s="40">
        <v>45741</v>
      </c>
      <c r="V37" s="47" t="s">
        <v>33</v>
      </c>
      <c r="W37" s="7" t="s">
        <v>34</v>
      </c>
      <c r="X37" s="7"/>
    </row>
    <row r="38" spans="1:24" ht="135" x14ac:dyDescent="0.25">
      <c r="A38" s="7" t="s">
        <v>181</v>
      </c>
      <c r="B38" s="8" t="s">
        <v>36</v>
      </c>
      <c r="C38" s="9">
        <v>45743</v>
      </c>
      <c r="D38" s="8" t="s">
        <v>182</v>
      </c>
      <c r="E38" s="7" t="s">
        <v>26</v>
      </c>
      <c r="F38" s="7" t="s">
        <v>183</v>
      </c>
      <c r="G38" s="7" t="s">
        <v>87</v>
      </c>
      <c r="H38" s="7" t="s">
        <v>81</v>
      </c>
      <c r="I38" s="7" t="s">
        <v>184</v>
      </c>
      <c r="J38" s="7" t="s">
        <v>26</v>
      </c>
      <c r="K38" s="7"/>
      <c r="L38" s="8" t="s">
        <v>30</v>
      </c>
      <c r="M38" s="7" t="s">
        <v>87</v>
      </c>
      <c r="N38" s="7">
        <v>1</v>
      </c>
      <c r="O38" s="12">
        <v>1335</v>
      </c>
      <c r="P38" s="12">
        <f>O38*N38</f>
        <v>1335</v>
      </c>
      <c r="Q38" s="12">
        <f>P38*1.16</f>
        <v>1548.6</v>
      </c>
      <c r="R38" s="12" t="e">
        <f>P38*#REF!</f>
        <v>#REF!</v>
      </c>
      <c r="S38" s="12" t="e">
        <f>R38*1.16</f>
        <v>#REF!</v>
      </c>
      <c r="T38" s="47" t="s">
        <v>32</v>
      </c>
      <c r="U38" s="40">
        <v>45743</v>
      </c>
      <c r="V38" s="47" t="s">
        <v>33</v>
      </c>
      <c r="W38" s="7" t="s">
        <v>34</v>
      </c>
      <c r="X38" s="9">
        <v>45382</v>
      </c>
    </row>
    <row r="39" spans="1:24" ht="30" x14ac:dyDescent="0.25">
      <c r="A39" s="7" t="s">
        <v>185</v>
      </c>
      <c r="B39" s="8" t="s">
        <v>36</v>
      </c>
      <c r="C39" s="9">
        <v>45750</v>
      </c>
      <c r="D39" s="8" t="s">
        <v>186</v>
      </c>
      <c r="E39" s="7">
        <v>30165</v>
      </c>
      <c r="F39" s="7" t="s">
        <v>38</v>
      </c>
      <c r="G39" s="7" t="s">
        <v>39</v>
      </c>
      <c r="H39" s="7" t="s">
        <v>40</v>
      </c>
      <c r="I39" s="7" t="s">
        <v>187</v>
      </c>
      <c r="J39" s="7" t="s">
        <v>188</v>
      </c>
      <c r="K39" s="7"/>
      <c r="L39" s="8" t="s">
        <v>30</v>
      </c>
      <c r="M39" s="7" t="s">
        <v>31</v>
      </c>
      <c r="N39" s="7">
        <v>1</v>
      </c>
      <c r="O39" s="12" t="e">
        <f>R39/#REF!</f>
        <v>#REF!</v>
      </c>
      <c r="P39" s="12" t="e">
        <f>O39*N39</f>
        <v>#REF!</v>
      </c>
      <c r="Q39" s="12" t="e">
        <f>P39*1.16</f>
        <v>#REF!</v>
      </c>
      <c r="R39" s="12">
        <v>185</v>
      </c>
      <c r="S39" s="12">
        <f>R39*1.16</f>
        <v>214.6</v>
      </c>
      <c r="T39" s="47" t="s">
        <v>32</v>
      </c>
      <c r="U39" s="40">
        <v>45750</v>
      </c>
      <c r="V39" s="47" t="s">
        <v>33</v>
      </c>
      <c r="W39" s="7" t="s">
        <v>34</v>
      </c>
      <c r="X39" s="9">
        <v>45778</v>
      </c>
    </row>
    <row r="40" spans="1:24" ht="30" x14ac:dyDescent="0.25">
      <c r="A40" s="7" t="s">
        <v>189</v>
      </c>
      <c r="B40" s="8" t="s">
        <v>36</v>
      </c>
      <c r="C40" s="9">
        <v>45750</v>
      </c>
      <c r="D40" s="8" t="s">
        <v>186</v>
      </c>
      <c r="E40" s="7">
        <v>30182</v>
      </c>
      <c r="F40" s="7" t="s">
        <v>38</v>
      </c>
      <c r="G40" s="7" t="s">
        <v>39</v>
      </c>
      <c r="H40" s="7" t="s">
        <v>40</v>
      </c>
      <c r="I40" s="7" t="s">
        <v>190</v>
      </c>
      <c r="J40" s="7" t="s">
        <v>191</v>
      </c>
      <c r="K40" s="7"/>
      <c r="L40" s="8" t="s">
        <v>30</v>
      </c>
      <c r="M40" s="7" t="s">
        <v>31</v>
      </c>
      <c r="N40" s="7">
        <v>1</v>
      </c>
      <c r="O40" s="12" t="e">
        <f>R40/#REF!</f>
        <v>#REF!</v>
      </c>
      <c r="P40" s="12" t="e">
        <f t="shared" ref="P40:P62" si="11">O40*N40</f>
        <v>#REF!</v>
      </c>
      <c r="Q40" s="12" t="e">
        <f t="shared" ref="Q40:Q62" si="12">P40*1.16</f>
        <v>#REF!</v>
      </c>
      <c r="R40" s="12">
        <v>185</v>
      </c>
      <c r="S40" s="12">
        <f t="shared" ref="S40:S62" si="13">R40*1.16</f>
        <v>214.6</v>
      </c>
      <c r="T40" s="47" t="s">
        <v>32</v>
      </c>
      <c r="U40" s="40">
        <v>45750</v>
      </c>
      <c r="V40" s="47" t="s">
        <v>33</v>
      </c>
      <c r="W40" s="7" t="s">
        <v>34</v>
      </c>
      <c r="X40" s="9">
        <v>45778</v>
      </c>
    </row>
    <row r="41" spans="1:24" ht="120" x14ac:dyDescent="0.25">
      <c r="A41" s="7" t="s">
        <v>192</v>
      </c>
      <c r="B41" s="8" t="s">
        <v>36</v>
      </c>
      <c r="C41" s="9">
        <v>45750</v>
      </c>
      <c r="D41" s="8" t="s">
        <v>193</v>
      </c>
      <c r="E41" s="7">
        <v>30190</v>
      </c>
      <c r="F41" s="7" t="s">
        <v>38</v>
      </c>
      <c r="G41" s="7" t="s">
        <v>39</v>
      </c>
      <c r="H41" s="7" t="s">
        <v>40</v>
      </c>
      <c r="I41" s="7" t="s">
        <v>194</v>
      </c>
      <c r="J41" s="7">
        <v>445815</v>
      </c>
      <c r="K41" s="7"/>
      <c r="L41" s="8" t="s">
        <v>30</v>
      </c>
      <c r="M41" s="7" t="s">
        <v>31</v>
      </c>
      <c r="N41" s="7">
        <v>1</v>
      </c>
      <c r="O41" s="12" t="e">
        <f>R41/#REF!</f>
        <v>#REF!</v>
      </c>
      <c r="P41" s="12" t="e">
        <f t="shared" si="11"/>
        <v>#REF!</v>
      </c>
      <c r="Q41" s="12" t="e">
        <f t="shared" si="12"/>
        <v>#REF!</v>
      </c>
      <c r="R41" s="12">
        <v>55</v>
      </c>
      <c r="S41" s="12">
        <f t="shared" si="13"/>
        <v>63.8</v>
      </c>
      <c r="T41" s="47" t="s">
        <v>32</v>
      </c>
      <c r="U41" s="40">
        <v>45750</v>
      </c>
      <c r="V41" s="47" t="s">
        <v>33</v>
      </c>
      <c r="W41" s="7" t="s">
        <v>34</v>
      </c>
      <c r="X41" s="19" t="s">
        <v>195</v>
      </c>
    </row>
    <row r="42" spans="1:24" ht="120" x14ac:dyDescent="0.25">
      <c r="A42" s="7" t="s">
        <v>196</v>
      </c>
      <c r="B42" s="8" t="s">
        <v>36</v>
      </c>
      <c r="C42" s="9">
        <v>45750</v>
      </c>
      <c r="D42" s="8" t="s">
        <v>193</v>
      </c>
      <c r="E42" s="7">
        <v>30191</v>
      </c>
      <c r="F42" s="7" t="s">
        <v>38</v>
      </c>
      <c r="G42" s="7" t="s">
        <v>39</v>
      </c>
      <c r="H42" s="7" t="s">
        <v>40</v>
      </c>
      <c r="I42" s="7" t="s">
        <v>194</v>
      </c>
      <c r="J42" s="7">
        <v>445815</v>
      </c>
      <c r="K42" s="7"/>
      <c r="L42" s="8" t="s">
        <v>30</v>
      </c>
      <c r="M42" s="7" t="s">
        <v>31</v>
      </c>
      <c r="N42" s="7">
        <v>1</v>
      </c>
      <c r="O42" s="12" t="e">
        <f>R42/#REF!</f>
        <v>#REF!</v>
      </c>
      <c r="P42" s="12" t="e">
        <f t="shared" si="11"/>
        <v>#REF!</v>
      </c>
      <c r="Q42" s="12" t="e">
        <f t="shared" si="12"/>
        <v>#REF!</v>
      </c>
      <c r="R42" s="12">
        <v>55</v>
      </c>
      <c r="S42" s="12">
        <f t="shared" si="13"/>
        <v>63.8</v>
      </c>
      <c r="T42" s="47" t="s">
        <v>32</v>
      </c>
      <c r="U42" s="40">
        <v>45750</v>
      </c>
      <c r="V42" s="47" t="s">
        <v>33</v>
      </c>
      <c r="W42" s="7" t="s">
        <v>34</v>
      </c>
      <c r="X42" s="19" t="s">
        <v>195</v>
      </c>
    </row>
    <row r="43" spans="1:24" ht="30" x14ac:dyDescent="0.25">
      <c r="A43" s="7" t="s">
        <v>197</v>
      </c>
      <c r="B43" s="8" t="s">
        <v>36</v>
      </c>
      <c r="C43" s="9">
        <v>45750</v>
      </c>
      <c r="D43" s="8" t="s">
        <v>186</v>
      </c>
      <c r="E43" s="7" t="s">
        <v>198</v>
      </c>
      <c r="F43" s="7" t="s">
        <v>38</v>
      </c>
      <c r="G43" s="7" t="s">
        <v>39</v>
      </c>
      <c r="H43" s="7" t="s">
        <v>40</v>
      </c>
      <c r="I43" s="7" t="s">
        <v>190</v>
      </c>
      <c r="J43" s="7" t="s">
        <v>188</v>
      </c>
      <c r="K43" s="7"/>
      <c r="L43" s="8" t="s">
        <v>30</v>
      </c>
      <c r="M43" s="7" t="s">
        <v>31</v>
      </c>
      <c r="N43" s="7">
        <v>1</v>
      </c>
      <c r="O43" s="48" t="e">
        <f>R43/#REF!</f>
        <v>#REF!</v>
      </c>
      <c r="P43" s="12" t="e">
        <f t="shared" si="11"/>
        <v>#REF!</v>
      </c>
      <c r="Q43" s="12" t="e">
        <f t="shared" si="12"/>
        <v>#REF!</v>
      </c>
      <c r="R43" s="12">
        <v>295</v>
      </c>
      <c r="S43" s="12">
        <f t="shared" si="13"/>
        <v>342.2</v>
      </c>
      <c r="T43" s="47" t="s">
        <v>32</v>
      </c>
      <c r="U43" s="40">
        <v>45750</v>
      </c>
      <c r="V43" s="47" t="s">
        <v>33</v>
      </c>
      <c r="W43" s="7" t="s">
        <v>34</v>
      </c>
      <c r="X43" s="9">
        <v>45778</v>
      </c>
    </row>
    <row r="44" spans="1:24" ht="45" x14ac:dyDescent="0.25">
      <c r="A44" s="7" t="s">
        <v>199</v>
      </c>
      <c r="B44" s="8" t="s">
        <v>36</v>
      </c>
      <c r="C44" s="9">
        <v>45750</v>
      </c>
      <c r="D44" s="8" t="s">
        <v>200</v>
      </c>
      <c r="E44" s="7" t="s">
        <v>201</v>
      </c>
      <c r="F44" s="7" t="s">
        <v>38</v>
      </c>
      <c r="G44" s="7" t="s">
        <v>39</v>
      </c>
      <c r="H44" s="7" t="s">
        <v>40</v>
      </c>
      <c r="I44" s="7" t="s">
        <v>102</v>
      </c>
      <c r="J44" s="7" t="s">
        <v>202</v>
      </c>
      <c r="K44" s="7"/>
      <c r="L44" s="8" t="s">
        <v>30</v>
      </c>
      <c r="M44" s="7" t="s">
        <v>31</v>
      </c>
      <c r="N44" s="7">
        <v>1</v>
      </c>
      <c r="O44" s="12" t="e">
        <f>R44/#REF!</f>
        <v>#REF!</v>
      </c>
      <c r="P44" s="12" t="e">
        <f t="shared" si="11"/>
        <v>#REF!</v>
      </c>
      <c r="Q44" s="12" t="e">
        <f t="shared" si="12"/>
        <v>#REF!</v>
      </c>
      <c r="R44" s="12">
        <v>85</v>
      </c>
      <c r="S44" s="12">
        <f t="shared" si="13"/>
        <v>98.6</v>
      </c>
      <c r="T44" s="47" t="s">
        <v>32</v>
      </c>
      <c r="U44" s="40">
        <v>45750</v>
      </c>
      <c r="V44" s="47" t="s">
        <v>33</v>
      </c>
      <c r="W44" s="7" t="s">
        <v>34</v>
      </c>
      <c r="X44" s="19" t="s">
        <v>195</v>
      </c>
    </row>
    <row r="45" spans="1:24" ht="45" x14ac:dyDescent="0.25">
      <c r="A45" s="7" t="s">
        <v>203</v>
      </c>
      <c r="B45" s="8" t="s">
        <v>36</v>
      </c>
      <c r="C45" s="9">
        <v>45750</v>
      </c>
      <c r="D45" s="8" t="s">
        <v>200</v>
      </c>
      <c r="E45" s="7" t="s">
        <v>204</v>
      </c>
      <c r="F45" s="7" t="s">
        <v>38</v>
      </c>
      <c r="G45" s="7" t="s">
        <v>39</v>
      </c>
      <c r="H45" s="7" t="s">
        <v>40</v>
      </c>
      <c r="I45" s="7" t="s">
        <v>102</v>
      </c>
      <c r="J45" s="7" t="s">
        <v>202</v>
      </c>
      <c r="K45" s="7"/>
      <c r="L45" s="8" t="s">
        <v>30</v>
      </c>
      <c r="M45" s="7" t="s">
        <v>31</v>
      </c>
      <c r="N45" s="7">
        <v>1</v>
      </c>
      <c r="O45" s="12" t="e">
        <f>R45/#REF!</f>
        <v>#REF!</v>
      </c>
      <c r="P45" s="12" t="e">
        <f t="shared" si="11"/>
        <v>#REF!</v>
      </c>
      <c r="Q45" s="12" t="e">
        <f t="shared" si="12"/>
        <v>#REF!</v>
      </c>
      <c r="R45" s="12">
        <v>85</v>
      </c>
      <c r="S45" s="12">
        <f t="shared" si="13"/>
        <v>98.6</v>
      </c>
      <c r="T45" s="47" t="s">
        <v>32</v>
      </c>
      <c r="U45" s="40">
        <v>45750</v>
      </c>
      <c r="V45" s="47" t="s">
        <v>33</v>
      </c>
      <c r="W45" s="7" t="s">
        <v>34</v>
      </c>
      <c r="X45" s="19" t="s">
        <v>195</v>
      </c>
    </row>
    <row r="46" spans="1:24" ht="45" x14ac:dyDescent="0.25">
      <c r="A46" s="7" t="s">
        <v>205</v>
      </c>
      <c r="B46" s="8" t="s">
        <v>36</v>
      </c>
      <c r="C46" s="9">
        <v>45750</v>
      </c>
      <c r="D46" s="8" t="s">
        <v>200</v>
      </c>
      <c r="E46" s="7" t="s">
        <v>206</v>
      </c>
      <c r="F46" s="7" t="s">
        <v>38</v>
      </c>
      <c r="G46" s="7" t="s">
        <v>39</v>
      </c>
      <c r="H46" s="7" t="s">
        <v>40</v>
      </c>
      <c r="I46" s="7" t="s">
        <v>102</v>
      </c>
      <c r="J46" s="7" t="s">
        <v>202</v>
      </c>
      <c r="K46" s="7"/>
      <c r="L46" s="8" t="s">
        <v>30</v>
      </c>
      <c r="M46" s="7" t="s">
        <v>31</v>
      </c>
      <c r="N46" s="7">
        <v>1</v>
      </c>
      <c r="O46" s="12" t="e">
        <f>R46/#REF!</f>
        <v>#REF!</v>
      </c>
      <c r="P46" s="12" t="e">
        <f t="shared" si="11"/>
        <v>#REF!</v>
      </c>
      <c r="Q46" s="12" t="e">
        <f t="shared" si="12"/>
        <v>#REF!</v>
      </c>
      <c r="R46" s="12">
        <v>85</v>
      </c>
      <c r="S46" s="12">
        <f t="shared" si="13"/>
        <v>98.6</v>
      </c>
      <c r="T46" s="47" t="s">
        <v>32</v>
      </c>
      <c r="U46" s="40">
        <v>45750</v>
      </c>
      <c r="V46" s="47" t="s">
        <v>33</v>
      </c>
      <c r="W46" s="7" t="s">
        <v>34</v>
      </c>
      <c r="X46" s="19" t="s">
        <v>195</v>
      </c>
    </row>
    <row r="47" spans="1:24" ht="30" x14ac:dyDescent="0.25">
      <c r="A47" s="7" t="s">
        <v>207</v>
      </c>
      <c r="B47" s="8" t="s">
        <v>36</v>
      </c>
      <c r="C47" s="9">
        <v>45750</v>
      </c>
      <c r="D47" s="8" t="s">
        <v>208</v>
      </c>
      <c r="E47" s="7" t="s">
        <v>209</v>
      </c>
      <c r="F47" s="7" t="s">
        <v>38</v>
      </c>
      <c r="G47" s="7" t="s">
        <v>39</v>
      </c>
      <c r="H47" s="7" t="s">
        <v>40</v>
      </c>
      <c r="I47" s="7" t="s">
        <v>102</v>
      </c>
      <c r="J47" s="7" t="s">
        <v>103</v>
      </c>
      <c r="K47" s="7"/>
      <c r="L47" s="8" t="s">
        <v>30</v>
      </c>
      <c r="M47" s="7" t="s">
        <v>31</v>
      </c>
      <c r="N47" s="7">
        <v>1</v>
      </c>
      <c r="O47" s="12" t="e">
        <f>R47/#REF!</f>
        <v>#REF!</v>
      </c>
      <c r="P47" s="12" t="e">
        <f t="shared" si="11"/>
        <v>#REF!</v>
      </c>
      <c r="Q47" s="12" t="e">
        <f t="shared" si="12"/>
        <v>#REF!</v>
      </c>
      <c r="R47" s="12">
        <v>295</v>
      </c>
      <c r="S47" s="12">
        <f t="shared" si="13"/>
        <v>342.2</v>
      </c>
      <c r="T47" s="47" t="s">
        <v>32</v>
      </c>
      <c r="U47" s="40">
        <v>45750</v>
      </c>
      <c r="V47" s="47" t="s">
        <v>33</v>
      </c>
      <c r="W47" s="7" t="s">
        <v>34</v>
      </c>
      <c r="X47" s="9">
        <v>45778</v>
      </c>
    </row>
    <row r="48" spans="1:24" ht="105" x14ac:dyDescent="0.25">
      <c r="A48" s="7" t="s">
        <v>210</v>
      </c>
      <c r="B48" s="18" t="s">
        <v>24</v>
      </c>
      <c r="C48" s="19">
        <v>45751</v>
      </c>
      <c r="D48" s="8" t="s">
        <v>148</v>
      </c>
      <c r="E48" s="8" t="s">
        <v>26</v>
      </c>
      <c r="F48" s="8" t="s">
        <v>91</v>
      </c>
      <c r="G48" s="7" t="s">
        <v>80</v>
      </c>
      <c r="H48" s="8" t="s">
        <v>119</v>
      </c>
      <c r="I48" s="8" t="s">
        <v>149</v>
      </c>
      <c r="J48" s="8" t="s">
        <v>150</v>
      </c>
      <c r="K48" s="7"/>
      <c r="L48" s="8" t="s">
        <v>30</v>
      </c>
      <c r="M48" s="7" t="s">
        <v>64</v>
      </c>
      <c r="N48" s="7">
        <v>1</v>
      </c>
      <c r="O48" s="12">
        <v>117.6</v>
      </c>
      <c r="P48" s="12">
        <f t="shared" si="11"/>
        <v>117.6</v>
      </c>
      <c r="Q48" s="12">
        <f t="shared" si="12"/>
        <v>136.416</v>
      </c>
      <c r="R48" s="12" t="e">
        <f>P48*#REF!</f>
        <v>#REF!</v>
      </c>
      <c r="S48" s="12" t="e">
        <f t="shared" si="13"/>
        <v>#REF!</v>
      </c>
      <c r="T48" s="14" t="s">
        <v>32</v>
      </c>
      <c r="U48" s="40">
        <v>45751</v>
      </c>
      <c r="V48" s="47" t="s">
        <v>33</v>
      </c>
      <c r="W48" s="7" t="s">
        <v>34</v>
      </c>
      <c r="X48" s="19">
        <v>45751</v>
      </c>
    </row>
    <row r="49" spans="1:24" ht="90" x14ac:dyDescent="0.25">
      <c r="A49" s="7" t="s">
        <v>211</v>
      </c>
      <c r="B49" s="8" t="s">
        <v>24</v>
      </c>
      <c r="C49" s="9">
        <v>45751</v>
      </c>
      <c r="D49" s="8" t="s">
        <v>152</v>
      </c>
      <c r="E49" s="8" t="s">
        <v>26</v>
      </c>
      <c r="F49" s="8" t="s">
        <v>91</v>
      </c>
      <c r="G49" s="7" t="s">
        <v>80</v>
      </c>
      <c r="H49" s="8" t="s">
        <v>119</v>
      </c>
      <c r="I49" s="8" t="s">
        <v>93</v>
      </c>
      <c r="J49" s="8" t="s">
        <v>153</v>
      </c>
      <c r="K49" s="7"/>
      <c r="L49" s="8" t="s">
        <v>30</v>
      </c>
      <c r="M49" s="7" t="s">
        <v>64</v>
      </c>
      <c r="N49" s="7">
        <v>1</v>
      </c>
      <c r="O49" s="12">
        <v>236</v>
      </c>
      <c r="P49" s="12">
        <f t="shared" si="11"/>
        <v>236</v>
      </c>
      <c r="Q49" s="12">
        <f t="shared" si="12"/>
        <v>273.76</v>
      </c>
      <c r="R49" s="12" t="e">
        <f>P49*#REF!</f>
        <v>#REF!</v>
      </c>
      <c r="S49" s="12" t="e">
        <f t="shared" si="13"/>
        <v>#REF!</v>
      </c>
      <c r="T49" s="14" t="s">
        <v>32</v>
      </c>
      <c r="U49" s="40">
        <v>45751</v>
      </c>
      <c r="V49" s="47" t="s">
        <v>33</v>
      </c>
      <c r="W49" s="7" t="s">
        <v>34</v>
      </c>
      <c r="X49" s="19">
        <v>45751</v>
      </c>
    </row>
    <row r="50" spans="1:24" ht="90" x14ac:dyDescent="0.25">
      <c r="A50" s="7" t="s">
        <v>212</v>
      </c>
      <c r="B50" s="8" t="s">
        <v>89</v>
      </c>
      <c r="C50" s="9">
        <v>45755</v>
      </c>
      <c r="D50" s="8" t="s">
        <v>213</v>
      </c>
      <c r="E50" s="8" t="s">
        <v>26</v>
      </c>
      <c r="F50" s="8" t="s">
        <v>27</v>
      </c>
      <c r="G50" s="7" t="s">
        <v>67</v>
      </c>
      <c r="H50" s="8" t="s">
        <v>68</v>
      </c>
      <c r="I50" s="8" t="s">
        <v>26</v>
      </c>
      <c r="J50" s="8" t="s">
        <v>26</v>
      </c>
      <c r="K50" s="7" t="s">
        <v>26</v>
      </c>
      <c r="L50" s="8" t="s">
        <v>30</v>
      </c>
      <c r="M50" s="7" t="s">
        <v>31</v>
      </c>
      <c r="N50" s="7">
        <v>1</v>
      </c>
      <c r="O50" s="12">
        <v>3000</v>
      </c>
      <c r="P50" s="12">
        <f t="shared" si="11"/>
        <v>3000</v>
      </c>
      <c r="Q50" s="12">
        <f t="shared" si="12"/>
        <v>3479.9999999999995</v>
      </c>
      <c r="R50" s="12" t="e">
        <f>P50*#REF!</f>
        <v>#REF!</v>
      </c>
      <c r="S50" s="12" t="e">
        <f t="shared" si="13"/>
        <v>#REF!</v>
      </c>
      <c r="T50" s="14" t="s">
        <v>32</v>
      </c>
      <c r="U50" s="40">
        <v>45756</v>
      </c>
      <c r="V50" s="47" t="s">
        <v>33</v>
      </c>
      <c r="W50" s="7" t="s">
        <v>34</v>
      </c>
      <c r="X50" s="9">
        <v>45757</v>
      </c>
    </row>
    <row r="51" spans="1:24" ht="105" x14ac:dyDescent="0.25">
      <c r="A51" s="28" t="s">
        <v>214</v>
      </c>
      <c r="B51" s="29" t="s">
        <v>24</v>
      </c>
      <c r="C51" s="49">
        <v>45757</v>
      </c>
      <c r="D51" s="29" t="s">
        <v>215</v>
      </c>
      <c r="E51" s="29" t="s">
        <v>26</v>
      </c>
      <c r="F51" s="29" t="s">
        <v>27</v>
      </c>
      <c r="G51" s="28" t="s">
        <v>216</v>
      </c>
      <c r="H51" s="29" t="s">
        <v>217</v>
      </c>
      <c r="I51" s="29" t="s">
        <v>218</v>
      </c>
      <c r="J51" s="29" t="s">
        <v>219</v>
      </c>
      <c r="K51" s="28"/>
      <c r="L51" s="29" t="s">
        <v>110</v>
      </c>
      <c r="M51" s="28" t="s">
        <v>220</v>
      </c>
      <c r="N51" s="28">
        <v>1</v>
      </c>
      <c r="O51" s="35">
        <v>21721.962993237586</v>
      </c>
      <c r="P51" s="35">
        <f t="shared" si="11"/>
        <v>21721.962993237586</v>
      </c>
      <c r="Q51" s="35">
        <f t="shared" si="12"/>
        <v>25197.477072155598</v>
      </c>
      <c r="R51" s="35" t="e">
        <f>P51*#REF!</f>
        <v>#REF!</v>
      </c>
      <c r="S51" s="35" t="e">
        <f t="shared" si="13"/>
        <v>#REF!</v>
      </c>
      <c r="T51" s="36" t="s">
        <v>32</v>
      </c>
      <c r="U51" s="37"/>
      <c r="V51" s="50"/>
      <c r="W51" s="28" t="s">
        <v>110</v>
      </c>
      <c r="X51" s="49"/>
    </row>
    <row r="52" spans="1:24" ht="120" x14ac:dyDescent="0.25">
      <c r="A52" s="28" t="s">
        <v>221</v>
      </c>
      <c r="B52" s="29" t="s">
        <v>24</v>
      </c>
      <c r="C52" s="49">
        <v>45757</v>
      </c>
      <c r="D52" s="29" t="s">
        <v>222</v>
      </c>
      <c r="E52" s="29" t="s">
        <v>26</v>
      </c>
      <c r="F52" s="29" t="s">
        <v>114</v>
      </c>
      <c r="G52" s="28" t="s">
        <v>67</v>
      </c>
      <c r="H52" s="29" t="s">
        <v>223</v>
      </c>
      <c r="I52" s="29" t="s">
        <v>223</v>
      </c>
      <c r="J52" s="29" t="s">
        <v>26</v>
      </c>
      <c r="K52" s="28"/>
      <c r="L52" s="29" t="s">
        <v>110</v>
      </c>
      <c r="M52" s="28" t="s">
        <v>31</v>
      </c>
      <c r="N52" s="28">
        <v>1</v>
      </c>
      <c r="O52" s="35">
        <v>7322.9699375999962</v>
      </c>
      <c r="P52" s="35">
        <f t="shared" si="11"/>
        <v>7322.9699375999962</v>
      </c>
      <c r="Q52" s="35">
        <f t="shared" si="12"/>
        <v>8494.6451276159951</v>
      </c>
      <c r="R52" s="35" t="e">
        <f>P52*#REF!</f>
        <v>#REF!</v>
      </c>
      <c r="S52" s="35" t="e">
        <f t="shared" si="13"/>
        <v>#REF!</v>
      </c>
      <c r="T52" s="36" t="s">
        <v>32</v>
      </c>
      <c r="U52" s="37"/>
      <c r="V52" s="50"/>
      <c r="W52" s="28" t="s">
        <v>110</v>
      </c>
      <c r="X52" s="49"/>
    </row>
    <row r="53" spans="1:24" ht="60" x14ac:dyDescent="0.25">
      <c r="A53" s="7" t="s">
        <v>224</v>
      </c>
      <c r="B53" s="8" t="s">
        <v>24</v>
      </c>
      <c r="C53" s="9">
        <v>45762</v>
      </c>
      <c r="D53" s="8" t="s">
        <v>225</v>
      </c>
      <c r="E53" s="8" t="s">
        <v>26</v>
      </c>
      <c r="F53" s="8" t="s">
        <v>226</v>
      </c>
      <c r="G53" s="7" t="s">
        <v>80</v>
      </c>
      <c r="H53" s="8" t="s">
        <v>227</v>
      </c>
      <c r="I53" s="8" t="s">
        <v>227</v>
      </c>
      <c r="J53" s="8" t="s">
        <v>26</v>
      </c>
      <c r="K53" s="7"/>
      <c r="L53" s="8" t="s">
        <v>30</v>
      </c>
      <c r="M53" s="7" t="s">
        <v>31</v>
      </c>
      <c r="N53" s="7">
        <v>1</v>
      </c>
      <c r="O53" s="12">
        <v>28650</v>
      </c>
      <c r="P53" s="12">
        <f t="shared" si="11"/>
        <v>28650</v>
      </c>
      <c r="Q53" s="12">
        <f t="shared" si="12"/>
        <v>33234</v>
      </c>
      <c r="R53" s="12" t="e">
        <f>P53*#REF!</f>
        <v>#REF!</v>
      </c>
      <c r="S53" s="12" t="e">
        <f t="shared" si="13"/>
        <v>#REF!</v>
      </c>
      <c r="T53" s="14" t="s">
        <v>32</v>
      </c>
      <c r="U53" s="40">
        <v>45763</v>
      </c>
      <c r="V53" s="47" t="s">
        <v>33</v>
      </c>
      <c r="W53" s="7" t="s">
        <v>34</v>
      </c>
      <c r="X53" s="9">
        <v>45805</v>
      </c>
    </row>
    <row r="54" spans="1:24" ht="75" x14ac:dyDescent="0.25">
      <c r="A54" s="7" t="s">
        <v>228</v>
      </c>
      <c r="B54" s="8" t="s">
        <v>70</v>
      </c>
      <c r="C54" s="9">
        <v>45768</v>
      </c>
      <c r="D54" s="8" t="s">
        <v>229</v>
      </c>
      <c r="E54" s="8" t="s">
        <v>26</v>
      </c>
      <c r="F54" s="8" t="s">
        <v>73</v>
      </c>
      <c r="G54" s="7" t="s">
        <v>80</v>
      </c>
      <c r="H54" s="8" t="s">
        <v>74</v>
      </c>
      <c r="I54" s="8" t="s">
        <v>230</v>
      </c>
      <c r="J54" s="8" t="s">
        <v>231</v>
      </c>
      <c r="K54" s="7"/>
      <c r="L54" s="8" t="s">
        <v>30</v>
      </c>
      <c r="M54" s="7" t="s">
        <v>64</v>
      </c>
      <c r="N54" s="7">
        <v>3</v>
      </c>
      <c r="O54" s="12">
        <v>1200</v>
      </c>
      <c r="P54" s="12">
        <f t="shared" si="11"/>
        <v>3600</v>
      </c>
      <c r="Q54" s="12">
        <f t="shared" si="12"/>
        <v>4176</v>
      </c>
      <c r="R54" s="12" t="e">
        <f>P54*#REF!</f>
        <v>#REF!</v>
      </c>
      <c r="S54" s="12" t="e">
        <f t="shared" si="13"/>
        <v>#REF!</v>
      </c>
      <c r="T54" s="14" t="s">
        <v>32</v>
      </c>
      <c r="U54" s="40">
        <v>45769</v>
      </c>
      <c r="V54" s="47" t="s">
        <v>33</v>
      </c>
      <c r="W54" s="7" t="s">
        <v>34</v>
      </c>
      <c r="X54" s="9">
        <v>45783</v>
      </c>
    </row>
    <row r="55" spans="1:24" ht="75" x14ac:dyDescent="0.25">
      <c r="A55" s="7" t="s">
        <v>232</v>
      </c>
      <c r="B55" s="8" t="s">
        <v>70</v>
      </c>
      <c r="C55" s="9">
        <v>45768</v>
      </c>
      <c r="D55" s="8" t="s">
        <v>233</v>
      </c>
      <c r="E55" s="8" t="s">
        <v>26</v>
      </c>
      <c r="F55" s="8" t="s">
        <v>73</v>
      </c>
      <c r="G55" s="7" t="s">
        <v>80</v>
      </c>
      <c r="H55" s="8" t="s">
        <v>74</v>
      </c>
      <c r="I55" s="8" t="s">
        <v>230</v>
      </c>
      <c r="J55" s="8" t="s">
        <v>234</v>
      </c>
      <c r="K55" s="7"/>
      <c r="L55" s="8" t="s">
        <v>30</v>
      </c>
      <c r="M55" s="7" t="s">
        <v>64</v>
      </c>
      <c r="N55" s="7">
        <v>2</v>
      </c>
      <c r="O55" s="12">
        <v>950</v>
      </c>
      <c r="P55" s="12">
        <f t="shared" si="11"/>
        <v>1900</v>
      </c>
      <c r="Q55" s="12">
        <f t="shared" si="12"/>
        <v>2204</v>
      </c>
      <c r="R55" s="12" t="e">
        <f>P55*#REF!</f>
        <v>#REF!</v>
      </c>
      <c r="S55" s="12" t="e">
        <f t="shared" si="13"/>
        <v>#REF!</v>
      </c>
      <c r="T55" s="14" t="s">
        <v>32</v>
      </c>
      <c r="U55" s="40">
        <v>45769</v>
      </c>
      <c r="V55" s="47" t="s">
        <v>33</v>
      </c>
      <c r="W55" s="7" t="s">
        <v>34</v>
      </c>
      <c r="X55" s="9">
        <v>45783</v>
      </c>
    </row>
    <row r="56" spans="1:24" ht="75" x14ac:dyDescent="0.25">
      <c r="A56" s="7" t="s">
        <v>235</v>
      </c>
      <c r="B56" s="8" t="s">
        <v>70</v>
      </c>
      <c r="C56" s="9">
        <v>45768</v>
      </c>
      <c r="D56" s="8" t="s">
        <v>236</v>
      </c>
      <c r="E56" s="8" t="s">
        <v>26</v>
      </c>
      <c r="F56" s="8" t="s">
        <v>73</v>
      </c>
      <c r="G56" s="7" t="s">
        <v>80</v>
      </c>
      <c r="H56" s="8" t="s">
        <v>74</v>
      </c>
      <c r="I56" s="8" t="s">
        <v>230</v>
      </c>
      <c r="J56" s="8" t="s">
        <v>237</v>
      </c>
      <c r="K56" s="7"/>
      <c r="L56" s="8" t="s">
        <v>30</v>
      </c>
      <c r="M56" s="7" t="s">
        <v>64</v>
      </c>
      <c r="N56" s="7">
        <v>3</v>
      </c>
      <c r="O56" s="12">
        <v>715</v>
      </c>
      <c r="P56" s="12">
        <f t="shared" si="11"/>
        <v>2145</v>
      </c>
      <c r="Q56" s="12">
        <f t="shared" si="12"/>
        <v>2488.1999999999998</v>
      </c>
      <c r="R56" s="12" t="e">
        <f>P56*#REF!</f>
        <v>#REF!</v>
      </c>
      <c r="S56" s="12" t="e">
        <f t="shared" si="13"/>
        <v>#REF!</v>
      </c>
      <c r="T56" s="14" t="s">
        <v>32</v>
      </c>
      <c r="U56" s="40">
        <v>45769</v>
      </c>
      <c r="V56" s="47" t="s">
        <v>33</v>
      </c>
      <c r="W56" s="7" t="s">
        <v>34</v>
      </c>
      <c r="X56" s="9">
        <v>45783</v>
      </c>
    </row>
    <row r="57" spans="1:24" ht="165" x14ac:dyDescent="0.25">
      <c r="A57" s="7" t="s">
        <v>238</v>
      </c>
      <c r="B57" s="8" t="s">
        <v>70</v>
      </c>
      <c r="C57" s="9">
        <v>45768</v>
      </c>
      <c r="D57" s="8" t="s">
        <v>239</v>
      </c>
      <c r="E57" s="8" t="s">
        <v>26</v>
      </c>
      <c r="F57" s="8" t="s">
        <v>73</v>
      </c>
      <c r="G57" s="7" t="s">
        <v>80</v>
      </c>
      <c r="H57" s="8" t="s">
        <v>74</v>
      </c>
      <c r="I57" s="8" t="s">
        <v>230</v>
      </c>
      <c r="J57" s="8" t="s">
        <v>240</v>
      </c>
      <c r="K57" s="7"/>
      <c r="L57" s="8" t="s">
        <v>30</v>
      </c>
      <c r="M57" s="7" t="s">
        <v>64</v>
      </c>
      <c r="N57" s="7">
        <v>3</v>
      </c>
      <c r="O57" s="12">
        <v>1015</v>
      </c>
      <c r="P57" s="12">
        <f t="shared" si="11"/>
        <v>3045</v>
      </c>
      <c r="Q57" s="12">
        <f t="shared" si="12"/>
        <v>3532.2</v>
      </c>
      <c r="R57" s="12" t="e">
        <f>P57*#REF!</f>
        <v>#REF!</v>
      </c>
      <c r="S57" s="12" t="e">
        <f t="shared" si="13"/>
        <v>#REF!</v>
      </c>
      <c r="T57" s="14" t="s">
        <v>32</v>
      </c>
      <c r="U57" s="40">
        <v>45769</v>
      </c>
      <c r="V57" s="47" t="s">
        <v>33</v>
      </c>
      <c r="W57" s="7" t="s">
        <v>34</v>
      </c>
      <c r="X57" s="9">
        <v>45783</v>
      </c>
    </row>
    <row r="58" spans="1:24" ht="150" x14ac:dyDescent="0.25">
      <c r="A58" s="7" t="s">
        <v>241</v>
      </c>
      <c r="B58" s="8" t="s">
        <v>70</v>
      </c>
      <c r="C58" s="9">
        <v>45768</v>
      </c>
      <c r="D58" s="8" t="s">
        <v>242</v>
      </c>
      <c r="E58" s="8" t="s">
        <v>26</v>
      </c>
      <c r="F58" s="8" t="s">
        <v>73</v>
      </c>
      <c r="G58" s="7" t="s">
        <v>80</v>
      </c>
      <c r="H58" s="8" t="s">
        <v>74</v>
      </c>
      <c r="I58" s="8" t="s">
        <v>230</v>
      </c>
      <c r="J58" s="8" t="s">
        <v>243</v>
      </c>
      <c r="K58" s="7"/>
      <c r="L58" s="8" t="s">
        <v>30</v>
      </c>
      <c r="M58" s="7" t="s">
        <v>64</v>
      </c>
      <c r="N58" s="7">
        <v>2</v>
      </c>
      <c r="O58" s="12">
        <v>697</v>
      </c>
      <c r="P58" s="12">
        <f t="shared" si="11"/>
        <v>1394</v>
      </c>
      <c r="Q58" s="12">
        <f t="shared" si="12"/>
        <v>1617.04</v>
      </c>
      <c r="R58" s="12" t="e">
        <f>P58*#REF!</f>
        <v>#REF!</v>
      </c>
      <c r="S58" s="12" t="e">
        <f t="shared" si="13"/>
        <v>#REF!</v>
      </c>
      <c r="T58" s="14" t="s">
        <v>32</v>
      </c>
      <c r="U58" s="40">
        <v>45769</v>
      </c>
      <c r="V58" s="47" t="s">
        <v>33</v>
      </c>
      <c r="W58" s="7" t="s">
        <v>34</v>
      </c>
      <c r="X58" s="9">
        <v>45783</v>
      </c>
    </row>
    <row r="59" spans="1:24" ht="90" x14ac:dyDescent="0.25">
      <c r="A59" s="7" t="s">
        <v>244</v>
      </c>
      <c r="B59" s="8" t="s">
        <v>70</v>
      </c>
      <c r="C59" s="9">
        <v>45768</v>
      </c>
      <c r="D59" s="8" t="s">
        <v>245</v>
      </c>
      <c r="E59" s="8" t="s">
        <v>26</v>
      </c>
      <c r="F59" s="8" t="s">
        <v>73</v>
      </c>
      <c r="G59" s="7" t="s">
        <v>80</v>
      </c>
      <c r="H59" s="8" t="s">
        <v>74</v>
      </c>
      <c r="I59" s="8" t="s">
        <v>246</v>
      </c>
      <c r="J59" s="8" t="s">
        <v>247</v>
      </c>
      <c r="K59" s="7"/>
      <c r="L59" s="8" t="s">
        <v>30</v>
      </c>
      <c r="M59" s="7" t="s">
        <v>64</v>
      </c>
      <c r="N59" s="7">
        <v>1</v>
      </c>
      <c r="O59" s="12">
        <v>455</v>
      </c>
      <c r="P59" s="12">
        <f t="shared" si="11"/>
        <v>455</v>
      </c>
      <c r="Q59" s="12">
        <f t="shared" si="12"/>
        <v>527.79999999999995</v>
      </c>
      <c r="R59" s="12" t="e">
        <f>P59*#REF!</f>
        <v>#REF!</v>
      </c>
      <c r="S59" s="12" t="e">
        <f t="shared" si="13"/>
        <v>#REF!</v>
      </c>
      <c r="T59" s="14" t="s">
        <v>32</v>
      </c>
      <c r="U59" s="40">
        <v>45769</v>
      </c>
      <c r="V59" s="47" t="s">
        <v>33</v>
      </c>
      <c r="W59" s="7" t="s">
        <v>34</v>
      </c>
      <c r="X59" s="9">
        <v>45783</v>
      </c>
    </row>
    <row r="60" spans="1:24" ht="120" x14ac:dyDescent="0.25">
      <c r="A60" s="7" t="s">
        <v>248</v>
      </c>
      <c r="B60" s="8" t="s">
        <v>36</v>
      </c>
      <c r="C60" s="9">
        <v>45771</v>
      </c>
      <c r="D60" s="8" t="s">
        <v>59</v>
      </c>
      <c r="E60" s="7" t="s">
        <v>26</v>
      </c>
      <c r="F60" s="8" t="s">
        <v>60</v>
      </c>
      <c r="G60" s="8" t="s">
        <v>61</v>
      </c>
      <c r="H60" s="7" t="s">
        <v>62</v>
      </c>
      <c r="I60" s="7" t="s">
        <v>26</v>
      </c>
      <c r="J60" s="7" t="s">
        <v>63</v>
      </c>
      <c r="K60" s="7"/>
      <c r="L60" s="10" t="s">
        <v>30</v>
      </c>
      <c r="M60" s="7" t="s">
        <v>64</v>
      </c>
      <c r="N60" s="7">
        <v>10</v>
      </c>
      <c r="O60" s="12">
        <v>2254.5</v>
      </c>
      <c r="P60" s="12">
        <f t="shared" si="11"/>
        <v>22545</v>
      </c>
      <c r="Q60" s="13">
        <f t="shared" si="12"/>
        <v>26152.199999999997</v>
      </c>
      <c r="R60" s="12" t="e">
        <f>P60*#REF!</f>
        <v>#REF!</v>
      </c>
      <c r="S60" s="12">
        <v>1285.6500000000001</v>
      </c>
      <c r="T60" s="14" t="s">
        <v>32</v>
      </c>
      <c r="U60" s="40">
        <v>45772</v>
      </c>
      <c r="V60" s="51" t="s">
        <v>33</v>
      </c>
      <c r="W60" s="7" t="s">
        <v>34</v>
      </c>
      <c r="X60" s="9">
        <v>45793</v>
      </c>
    </row>
    <row r="61" spans="1:24" ht="30" x14ac:dyDescent="0.25">
      <c r="A61" s="7" t="s">
        <v>249</v>
      </c>
      <c r="B61" s="8" t="s">
        <v>70</v>
      </c>
      <c r="C61" s="9">
        <v>45779.465027430553</v>
      </c>
      <c r="D61" s="7" t="s">
        <v>250</v>
      </c>
      <c r="E61" s="17" t="s">
        <v>26</v>
      </c>
      <c r="F61" s="7" t="s">
        <v>73</v>
      </c>
      <c r="G61" s="7" t="s">
        <v>251</v>
      </c>
      <c r="H61" s="7" t="s">
        <v>252</v>
      </c>
      <c r="I61" s="7" t="s">
        <v>252</v>
      </c>
      <c r="J61" s="7" t="s">
        <v>253</v>
      </c>
      <c r="K61" s="7"/>
      <c r="L61" s="10" t="s">
        <v>30</v>
      </c>
      <c r="M61" s="17" t="s">
        <v>220</v>
      </c>
      <c r="N61" s="7">
        <v>1</v>
      </c>
      <c r="O61" s="21">
        <v>6035</v>
      </c>
      <c r="P61" s="21">
        <f t="shared" si="11"/>
        <v>6035</v>
      </c>
      <c r="Q61" s="22">
        <f t="shared" si="12"/>
        <v>7000.5999999999995</v>
      </c>
      <c r="R61" s="21" t="e">
        <f>P61*#REF!</f>
        <v>#REF!</v>
      </c>
      <c r="S61" s="21" t="e">
        <f t="shared" si="13"/>
        <v>#REF!</v>
      </c>
      <c r="T61" s="22" t="s">
        <v>32</v>
      </c>
      <c r="U61" s="40">
        <v>45782</v>
      </c>
      <c r="V61" s="16" t="s">
        <v>33</v>
      </c>
      <c r="W61" s="7" t="s">
        <v>34</v>
      </c>
      <c r="X61" s="9">
        <v>45854</v>
      </c>
    </row>
    <row r="62" spans="1:24" ht="90" x14ac:dyDescent="0.25">
      <c r="A62" s="7" t="s">
        <v>254</v>
      </c>
      <c r="B62" s="8" t="s">
        <v>70</v>
      </c>
      <c r="C62" s="9">
        <v>45779.465027430553</v>
      </c>
      <c r="D62" s="7" t="s">
        <v>255</v>
      </c>
      <c r="E62" s="7" t="s">
        <v>26</v>
      </c>
      <c r="F62" s="7" t="s">
        <v>73</v>
      </c>
      <c r="G62" s="7" t="s">
        <v>256</v>
      </c>
      <c r="H62" s="8" t="s">
        <v>257</v>
      </c>
      <c r="I62" s="7" t="s">
        <v>258</v>
      </c>
      <c r="J62" s="8" t="s">
        <v>259</v>
      </c>
      <c r="K62" s="7"/>
      <c r="L62" s="10" t="s">
        <v>30</v>
      </c>
      <c r="M62" s="7" t="s">
        <v>64</v>
      </c>
      <c r="N62" s="7">
        <v>1</v>
      </c>
      <c r="O62" s="12">
        <v>2390</v>
      </c>
      <c r="P62" s="12">
        <f t="shared" si="11"/>
        <v>2390</v>
      </c>
      <c r="Q62" s="13">
        <f t="shared" si="12"/>
        <v>2772.3999999999996</v>
      </c>
      <c r="R62" s="12" t="e">
        <f>P62*#REF!</f>
        <v>#REF!</v>
      </c>
      <c r="S62" s="12" t="e">
        <f t="shared" si="13"/>
        <v>#REF!</v>
      </c>
      <c r="T62" s="13" t="s">
        <v>32</v>
      </c>
      <c r="U62" s="40">
        <v>45782</v>
      </c>
      <c r="V62" s="16" t="s">
        <v>33</v>
      </c>
      <c r="W62" s="7" t="s">
        <v>34</v>
      </c>
      <c r="X62" s="9">
        <v>45809</v>
      </c>
    </row>
    <row r="63" spans="1:24" ht="90" x14ac:dyDescent="0.25">
      <c r="A63" s="28" t="s">
        <v>260</v>
      </c>
      <c r="B63" s="29" t="s">
        <v>24</v>
      </c>
      <c r="C63" s="30">
        <v>45782</v>
      </c>
      <c r="D63" s="28" t="s">
        <v>112</v>
      </c>
      <c r="E63" s="29" t="s">
        <v>26</v>
      </c>
      <c r="F63" s="29" t="s">
        <v>27</v>
      </c>
      <c r="G63" s="28" t="s">
        <v>80</v>
      </c>
      <c r="H63" s="29" t="s">
        <v>107</v>
      </c>
      <c r="I63" s="28" t="s">
        <v>108</v>
      </c>
      <c r="J63" s="29" t="s">
        <v>109</v>
      </c>
      <c r="K63" s="32"/>
      <c r="L63" s="52" t="s">
        <v>261</v>
      </c>
      <c r="M63" s="28" t="s">
        <v>64</v>
      </c>
      <c r="N63" s="28">
        <v>5</v>
      </c>
      <c r="O63" s="34" t="s">
        <v>26</v>
      </c>
      <c r="P63" s="34" t="s">
        <v>26</v>
      </c>
      <c r="Q63" s="34" t="s">
        <v>26</v>
      </c>
      <c r="R63" s="35">
        <v>10</v>
      </c>
      <c r="S63" s="35">
        <f t="shared" ref="S63" si="14">R63*N63</f>
        <v>50</v>
      </c>
      <c r="T63" s="36" t="s">
        <v>32</v>
      </c>
      <c r="U63" s="37">
        <v>45782</v>
      </c>
      <c r="V63" s="53" t="s">
        <v>33</v>
      </c>
      <c r="W63" s="28" t="s">
        <v>110</v>
      </c>
      <c r="X63" s="28"/>
    </row>
    <row r="64" spans="1:24" ht="30" x14ac:dyDescent="0.25">
      <c r="A64" s="7" t="s">
        <v>262</v>
      </c>
      <c r="B64" s="8" t="s">
        <v>36</v>
      </c>
      <c r="C64" s="9">
        <v>45791</v>
      </c>
      <c r="D64" s="7" t="s">
        <v>263</v>
      </c>
      <c r="E64" s="8">
        <v>30170</v>
      </c>
      <c r="F64" s="8" t="s">
        <v>60</v>
      </c>
      <c r="G64" s="7" t="s">
        <v>31</v>
      </c>
      <c r="H64" s="8" t="s">
        <v>40</v>
      </c>
      <c r="I64" s="7" t="s">
        <v>264</v>
      </c>
      <c r="J64" s="8" t="s">
        <v>265</v>
      </c>
      <c r="K64" s="39"/>
      <c r="L64" s="10" t="s">
        <v>30</v>
      </c>
      <c r="M64" s="7" t="s">
        <v>31</v>
      </c>
      <c r="N64" s="7">
        <v>1</v>
      </c>
      <c r="O64" s="26" t="e">
        <f>R64/#REF!</f>
        <v>#REF!</v>
      </c>
      <c r="P64" s="12">
        <v>12677.776643999996</v>
      </c>
      <c r="Q64" s="12">
        <f>P64*1.16</f>
        <v>14706.220907039995</v>
      </c>
      <c r="R64" s="12">
        <v>650</v>
      </c>
      <c r="S64" s="12">
        <f>R64*1.16</f>
        <v>754</v>
      </c>
      <c r="T64" s="14" t="s">
        <v>32</v>
      </c>
      <c r="U64" s="40">
        <v>45798</v>
      </c>
      <c r="V64" s="41" t="s">
        <v>33</v>
      </c>
      <c r="W64" s="7" t="s">
        <v>34</v>
      </c>
      <c r="X64" s="9">
        <v>45891</v>
      </c>
    </row>
    <row r="65" spans="1:24" ht="105" x14ac:dyDescent="0.25">
      <c r="A65" s="7" t="s">
        <v>266</v>
      </c>
      <c r="B65" s="8" t="s">
        <v>89</v>
      </c>
      <c r="C65" s="9">
        <v>45798</v>
      </c>
      <c r="D65" s="8" t="s">
        <v>267</v>
      </c>
      <c r="E65" s="8" t="s">
        <v>26</v>
      </c>
      <c r="F65" s="8" t="s">
        <v>27</v>
      </c>
      <c r="G65" s="7" t="s">
        <v>67</v>
      </c>
      <c r="H65" s="8" t="s">
        <v>68</v>
      </c>
      <c r="I65" s="8" t="s">
        <v>26</v>
      </c>
      <c r="J65" s="8" t="s">
        <v>26</v>
      </c>
      <c r="K65" s="7" t="s">
        <v>26</v>
      </c>
      <c r="L65" s="8" t="s">
        <v>30</v>
      </c>
      <c r="M65" s="7" t="s">
        <v>31</v>
      </c>
      <c r="N65" s="7">
        <v>2</v>
      </c>
      <c r="O65" s="12">
        <v>3000</v>
      </c>
      <c r="P65" s="12">
        <f t="shared" ref="P65" si="15">O65*N65</f>
        <v>6000</v>
      </c>
      <c r="Q65" s="12">
        <f t="shared" ref="Q65" si="16">P65*1.16</f>
        <v>6959.9999999999991</v>
      </c>
      <c r="R65" s="12" t="e">
        <f>P65*#REF!</f>
        <v>#REF!</v>
      </c>
      <c r="S65" s="12" t="e">
        <f t="shared" ref="S65:S70" si="17">R65*1.16</f>
        <v>#REF!</v>
      </c>
      <c r="T65" s="14" t="s">
        <v>32</v>
      </c>
      <c r="U65" s="40">
        <v>45799</v>
      </c>
      <c r="V65" s="47" t="s">
        <v>33</v>
      </c>
      <c r="W65" s="7" t="s">
        <v>34</v>
      </c>
      <c r="X65" s="9">
        <v>45799</v>
      </c>
    </row>
    <row r="66" spans="1:24" ht="45" x14ac:dyDescent="0.25">
      <c r="A66" s="7" t="s">
        <v>268</v>
      </c>
      <c r="B66" s="8" t="s">
        <v>24</v>
      </c>
      <c r="C66" s="9">
        <v>45811</v>
      </c>
      <c r="D66" s="7" t="s">
        <v>269</v>
      </c>
      <c r="E66" s="8" t="s">
        <v>26</v>
      </c>
      <c r="F66" s="8" t="s">
        <v>226</v>
      </c>
      <c r="G66" s="7" t="s">
        <v>80</v>
      </c>
      <c r="H66" s="8" t="s">
        <v>270</v>
      </c>
      <c r="I66" s="7" t="s">
        <v>271</v>
      </c>
      <c r="J66" s="8" t="s">
        <v>272</v>
      </c>
      <c r="K66" s="39"/>
      <c r="L66" s="10" t="s">
        <v>30</v>
      </c>
      <c r="M66" s="7" t="s">
        <v>220</v>
      </c>
      <c r="N66" s="7">
        <v>2</v>
      </c>
      <c r="O66" s="26">
        <v>1995.9</v>
      </c>
      <c r="P66" s="12">
        <f>O66*N66</f>
        <v>3991.8</v>
      </c>
      <c r="Q66" s="12">
        <f>P66*1.16</f>
        <v>4630.4880000000003</v>
      </c>
      <c r="R66" s="12" t="e">
        <f>P66*#REF!</f>
        <v>#REF!</v>
      </c>
      <c r="S66" s="12" t="e">
        <f t="shared" si="17"/>
        <v>#REF!</v>
      </c>
      <c r="T66" s="14" t="s">
        <v>32</v>
      </c>
      <c r="U66" s="40">
        <v>45813</v>
      </c>
      <c r="V66" s="47" t="s">
        <v>33</v>
      </c>
      <c r="W66" s="7" t="s">
        <v>273</v>
      </c>
      <c r="X66" s="9" t="s">
        <v>274</v>
      </c>
    </row>
    <row r="67" spans="1:24" ht="30" x14ac:dyDescent="0.25">
      <c r="A67" s="7" t="s">
        <v>275</v>
      </c>
      <c r="B67" s="8" t="s">
        <v>24</v>
      </c>
      <c r="C67" s="9">
        <v>45807</v>
      </c>
      <c r="D67" s="7" t="s">
        <v>276</v>
      </c>
      <c r="E67" s="8" t="s">
        <v>26</v>
      </c>
      <c r="F67" s="8" t="s">
        <v>60</v>
      </c>
      <c r="G67" s="8" t="s">
        <v>60</v>
      </c>
      <c r="H67" s="8" t="s">
        <v>277</v>
      </c>
      <c r="I67" s="8" t="s">
        <v>277</v>
      </c>
      <c r="J67" s="8" t="s">
        <v>278</v>
      </c>
      <c r="K67" s="39" t="s">
        <v>278</v>
      </c>
      <c r="L67" s="10" t="s">
        <v>30</v>
      </c>
      <c r="M67" s="7" t="s">
        <v>64</v>
      </c>
      <c r="N67" s="7">
        <v>1</v>
      </c>
      <c r="O67" s="26">
        <v>1452</v>
      </c>
      <c r="P67" s="12">
        <f>O67*N67</f>
        <v>1452</v>
      </c>
      <c r="Q67" s="12">
        <f>P67*1.16</f>
        <v>1684.32</v>
      </c>
      <c r="R67" s="12" t="e">
        <f>P67*#REF!</f>
        <v>#REF!</v>
      </c>
      <c r="S67" s="12" t="e">
        <f t="shared" si="17"/>
        <v>#REF!</v>
      </c>
      <c r="T67" s="14" t="s">
        <v>32</v>
      </c>
      <c r="U67" s="40">
        <v>45812</v>
      </c>
      <c r="V67" s="47" t="s">
        <v>33</v>
      </c>
      <c r="W67" s="9" t="s">
        <v>34</v>
      </c>
      <c r="X67" s="9">
        <v>45839</v>
      </c>
    </row>
    <row r="68" spans="1:24" ht="30" x14ac:dyDescent="0.25">
      <c r="A68" s="7" t="s">
        <v>279</v>
      </c>
      <c r="B68" s="8" t="s">
        <v>24</v>
      </c>
      <c r="C68" s="9">
        <v>45807</v>
      </c>
      <c r="D68" s="7" t="s">
        <v>280</v>
      </c>
      <c r="E68" s="8" t="s">
        <v>26</v>
      </c>
      <c r="F68" s="8" t="s">
        <v>60</v>
      </c>
      <c r="G68" s="8" t="s">
        <v>60</v>
      </c>
      <c r="H68" s="8" t="s">
        <v>277</v>
      </c>
      <c r="I68" s="8" t="s">
        <v>277</v>
      </c>
      <c r="J68" s="8" t="s">
        <v>278</v>
      </c>
      <c r="K68" s="39" t="s">
        <v>278</v>
      </c>
      <c r="L68" s="10" t="s">
        <v>30</v>
      </c>
      <c r="M68" s="7" t="s">
        <v>64</v>
      </c>
      <c r="N68" s="7">
        <v>1</v>
      </c>
      <c r="O68" s="26">
        <v>8140</v>
      </c>
      <c r="P68" s="12">
        <f>O68*N68</f>
        <v>8140</v>
      </c>
      <c r="Q68" s="12">
        <f>P68*1.16</f>
        <v>9442.4</v>
      </c>
      <c r="R68" s="12" t="e">
        <f>P68*#REF!</f>
        <v>#REF!</v>
      </c>
      <c r="S68" s="12" t="e">
        <f t="shared" si="17"/>
        <v>#REF!</v>
      </c>
      <c r="T68" s="14" t="s">
        <v>32</v>
      </c>
      <c r="U68" s="40">
        <v>45812</v>
      </c>
      <c r="V68" s="47" t="s">
        <v>33</v>
      </c>
      <c r="W68" s="9" t="s">
        <v>34</v>
      </c>
      <c r="X68" s="9">
        <v>45839</v>
      </c>
    </row>
    <row r="69" spans="1:24" ht="45" x14ac:dyDescent="0.25">
      <c r="A69" s="7" t="s">
        <v>281</v>
      </c>
      <c r="B69" s="8" t="s">
        <v>24</v>
      </c>
      <c r="C69" s="9">
        <v>45811</v>
      </c>
      <c r="D69" s="7" t="s">
        <v>282</v>
      </c>
      <c r="E69" s="8" t="s">
        <v>26</v>
      </c>
      <c r="F69" s="8" t="s">
        <v>226</v>
      </c>
      <c r="G69" s="7" t="s">
        <v>80</v>
      </c>
      <c r="H69" s="8" t="s">
        <v>270</v>
      </c>
      <c r="I69" s="7" t="s">
        <v>271</v>
      </c>
      <c r="J69" s="8" t="s">
        <v>278</v>
      </c>
      <c r="K69" s="39"/>
      <c r="L69" s="10" t="s">
        <v>30</v>
      </c>
      <c r="M69" s="7" t="s">
        <v>31</v>
      </c>
      <c r="N69" s="7">
        <v>1</v>
      </c>
      <c r="O69" s="26">
        <v>270</v>
      </c>
      <c r="P69" s="12">
        <f>O69*N69</f>
        <v>270</v>
      </c>
      <c r="Q69" s="12">
        <f>P69*1.16</f>
        <v>313.2</v>
      </c>
      <c r="R69" s="12" t="e">
        <f>P69*#REF!</f>
        <v>#REF!</v>
      </c>
      <c r="S69" s="12" t="e">
        <f t="shared" si="17"/>
        <v>#REF!</v>
      </c>
      <c r="T69" s="14" t="s">
        <v>32</v>
      </c>
      <c r="U69" s="40">
        <v>45812</v>
      </c>
      <c r="V69" s="47" t="s">
        <v>33</v>
      </c>
      <c r="W69" s="9" t="s">
        <v>34</v>
      </c>
      <c r="X69" s="9">
        <v>45839</v>
      </c>
    </row>
    <row r="70" spans="1:24" ht="30" x14ac:dyDescent="0.25">
      <c r="A70" s="7" t="s">
        <v>283</v>
      </c>
      <c r="B70" s="8" t="s">
        <v>24</v>
      </c>
      <c r="C70" s="9">
        <v>45814</v>
      </c>
      <c r="D70" s="7" t="s">
        <v>284</v>
      </c>
      <c r="E70" s="8" t="s">
        <v>26</v>
      </c>
      <c r="F70" s="8" t="s">
        <v>285</v>
      </c>
      <c r="G70" s="7" t="s">
        <v>80</v>
      </c>
      <c r="H70" s="8" t="s">
        <v>286</v>
      </c>
      <c r="I70" s="7" t="s">
        <v>218</v>
      </c>
      <c r="J70" s="8" t="s">
        <v>219</v>
      </c>
      <c r="K70" s="39"/>
      <c r="L70" s="10" t="s">
        <v>30</v>
      </c>
      <c r="M70" s="7" t="s">
        <v>31</v>
      </c>
      <c r="N70" s="7">
        <v>1</v>
      </c>
      <c r="O70" s="26">
        <v>20646.32</v>
      </c>
      <c r="P70" s="12">
        <f>O70*N70</f>
        <v>20646.32</v>
      </c>
      <c r="Q70" s="12">
        <f>P70*1.16</f>
        <v>23949.731199999998</v>
      </c>
      <c r="R70" s="12" t="e">
        <f>P70*#REF!</f>
        <v>#REF!</v>
      </c>
      <c r="S70" s="12" t="e">
        <f t="shared" si="17"/>
        <v>#REF!</v>
      </c>
      <c r="T70" s="14" t="s">
        <v>32</v>
      </c>
      <c r="U70" s="40">
        <v>45812</v>
      </c>
      <c r="V70" s="47" t="s">
        <v>33</v>
      </c>
      <c r="W70" s="9" t="s">
        <v>34</v>
      </c>
      <c r="X70" s="9">
        <v>45839</v>
      </c>
    </row>
    <row r="71" spans="1:24" ht="90" x14ac:dyDescent="0.25">
      <c r="A71" s="7" t="s">
        <v>287</v>
      </c>
      <c r="B71" s="8" t="s">
        <v>24</v>
      </c>
      <c r="C71" s="19">
        <v>45818</v>
      </c>
      <c r="D71" s="7" t="s">
        <v>112</v>
      </c>
      <c r="E71" s="8" t="s">
        <v>26</v>
      </c>
      <c r="F71" s="8" t="s">
        <v>27</v>
      </c>
      <c r="G71" s="7" t="s">
        <v>80</v>
      </c>
      <c r="H71" s="8" t="s">
        <v>107</v>
      </c>
      <c r="I71" s="7" t="s">
        <v>108</v>
      </c>
      <c r="J71" s="8" t="s">
        <v>109</v>
      </c>
      <c r="K71" s="39"/>
      <c r="L71" s="10" t="s">
        <v>30</v>
      </c>
      <c r="M71" s="7" t="s">
        <v>64</v>
      </c>
      <c r="N71" s="7">
        <v>5</v>
      </c>
      <c r="O71" s="26" t="s">
        <v>26</v>
      </c>
      <c r="P71" s="26" t="s">
        <v>26</v>
      </c>
      <c r="Q71" s="26" t="s">
        <v>26</v>
      </c>
      <c r="R71" s="12">
        <f>S71/1.16</f>
        <v>43.103448275862071</v>
      </c>
      <c r="S71" s="12">
        <v>50</v>
      </c>
      <c r="T71" s="14" t="s">
        <v>32</v>
      </c>
      <c r="U71" s="40">
        <v>45818</v>
      </c>
      <c r="V71" s="47" t="s">
        <v>33</v>
      </c>
      <c r="W71" s="7" t="s">
        <v>34</v>
      </c>
      <c r="X71" s="9">
        <v>45839</v>
      </c>
    </row>
    <row r="72" spans="1:24" ht="90" x14ac:dyDescent="0.25">
      <c r="A72" s="7" t="s">
        <v>288</v>
      </c>
      <c r="B72" s="8" t="s">
        <v>24</v>
      </c>
      <c r="C72" s="9">
        <v>45818</v>
      </c>
      <c r="D72" s="7" t="s">
        <v>282</v>
      </c>
      <c r="E72" s="8" t="s">
        <v>26</v>
      </c>
      <c r="F72" s="8" t="s">
        <v>27</v>
      </c>
      <c r="G72" s="7" t="s">
        <v>80</v>
      </c>
      <c r="H72" s="8" t="s">
        <v>107</v>
      </c>
      <c r="I72" s="7"/>
      <c r="J72" s="8"/>
      <c r="K72" s="39"/>
      <c r="L72" s="10" t="s">
        <v>30</v>
      </c>
      <c r="M72" s="7" t="s">
        <v>64</v>
      </c>
      <c r="N72" s="7">
        <v>1</v>
      </c>
      <c r="O72" s="26" t="s">
        <v>26</v>
      </c>
      <c r="P72" s="26" t="s">
        <v>26</v>
      </c>
      <c r="Q72" s="26" t="s">
        <v>26</v>
      </c>
      <c r="R72" s="12">
        <f>S72/1.16</f>
        <v>38.793103448275865</v>
      </c>
      <c r="S72" s="12">
        <v>45</v>
      </c>
      <c r="T72" s="14" t="s">
        <v>32</v>
      </c>
      <c r="U72" s="40">
        <v>45818</v>
      </c>
      <c r="V72" s="47" t="s">
        <v>33</v>
      </c>
      <c r="W72" s="7" t="s">
        <v>34</v>
      </c>
      <c r="X72" s="9">
        <v>45839</v>
      </c>
    </row>
    <row r="73" spans="1:24" ht="30" x14ac:dyDescent="0.25">
      <c r="A73" s="7" t="s">
        <v>289</v>
      </c>
      <c r="B73" s="8" t="s">
        <v>24</v>
      </c>
      <c r="C73" s="9">
        <v>45820</v>
      </c>
      <c r="D73" s="7" t="s">
        <v>290</v>
      </c>
      <c r="E73" s="8" t="s">
        <v>26</v>
      </c>
      <c r="F73" s="8" t="s">
        <v>226</v>
      </c>
      <c r="G73" s="7" t="s">
        <v>291</v>
      </c>
      <c r="H73" s="8" t="s">
        <v>29</v>
      </c>
      <c r="I73" s="7" t="s">
        <v>278</v>
      </c>
      <c r="J73" s="8" t="s">
        <v>278</v>
      </c>
      <c r="K73" s="39" t="s">
        <v>278</v>
      </c>
      <c r="L73" s="10" t="s">
        <v>30</v>
      </c>
      <c r="M73" s="7" t="s">
        <v>31</v>
      </c>
      <c r="N73" s="7">
        <v>1</v>
      </c>
      <c r="O73" s="26" t="s">
        <v>292</v>
      </c>
      <c r="P73" s="26">
        <v>3230</v>
      </c>
      <c r="Q73" s="26">
        <f>P73*N73*1.16</f>
        <v>3746.7999999999997</v>
      </c>
      <c r="R73" s="12" t="e">
        <f>P73*#REF!</f>
        <v>#REF!</v>
      </c>
      <c r="S73" s="12" t="e">
        <f t="shared" ref="S73:S109" si="18">R73*1.16</f>
        <v>#REF!</v>
      </c>
      <c r="T73" s="14" t="s">
        <v>32</v>
      </c>
      <c r="U73" s="40">
        <v>45820</v>
      </c>
      <c r="V73" s="47" t="s">
        <v>33</v>
      </c>
      <c r="W73" s="7" t="s">
        <v>34</v>
      </c>
      <c r="X73" s="9">
        <v>45839</v>
      </c>
    </row>
    <row r="74" spans="1:24" ht="30" x14ac:dyDescent="0.25">
      <c r="A74" s="7" t="s">
        <v>293</v>
      </c>
      <c r="B74" s="9" t="s">
        <v>36</v>
      </c>
      <c r="C74" s="9">
        <v>45845</v>
      </c>
      <c r="D74" s="8" t="s">
        <v>294</v>
      </c>
      <c r="E74" s="8" t="s">
        <v>295</v>
      </c>
      <c r="F74" s="7" t="s">
        <v>39</v>
      </c>
      <c r="G74" s="8" t="s">
        <v>38</v>
      </c>
      <c r="H74" s="7" t="s">
        <v>40</v>
      </c>
      <c r="I74" s="8" t="s">
        <v>296</v>
      </c>
      <c r="J74" s="39" t="s">
        <v>297</v>
      </c>
      <c r="K74" s="8" t="s">
        <v>278</v>
      </c>
      <c r="L74" s="7" t="s">
        <v>30</v>
      </c>
      <c r="M74" s="7" t="s">
        <v>31</v>
      </c>
      <c r="N74" s="7">
        <v>1</v>
      </c>
      <c r="O74" s="26" t="s">
        <v>292</v>
      </c>
      <c r="P74" s="26">
        <v>3230</v>
      </c>
      <c r="Q74" s="12">
        <f>P74*N74*1.16</f>
        <v>3746.7999999999997</v>
      </c>
      <c r="R74" s="12">
        <v>25</v>
      </c>
      <c r="S74" s="12">
        <f t="shared" si="18"/>
        <v>28.999999999999996</v>
      </c>
      <c r="T74" s="40" t="s">
        <v>32</v>
      </c>
      <c r="U74" s="54">
        <v>45845</v>
      </c>
      <c r="V74" s="7" t="s">
        <v>33</v>
      </c>
      <c r="W74" s="7" t="s">
        <v>34</v>
      </c>
      <c r="X74" s="9">
        <v>45911</v>
      </c>
    </row>
    <row r="75" spans="1:24" ht="30" x14ac:dyDescent="0.25">
      <c r="A75" s="7" t="s">
        <v>298</v>
      </c>
      <c r="B75" s="9" t="s">
        <v>36</v>
      </c>
      <c r="C75" s="9">
        <v>45845</v>
      </c>
      <c r="D75" s="8" t="s">
        <v>299</v>
      </c>
      <c r="E75" s="8" t="s">
        <v>300</v>
      </c>
      <c r="F75" s="7" t="s">
        <v>39</v>
      </c>
      <c r="G75" s="8" t="s">
        <v>301</v>
      </c>
      <c r="H75" s="7" t="s">
        <v>302</v>
      </c>
      <c r="I75" s="8" t="s">
        <v>303</v>
      </c>
      <c r="J75" s="39" t="s">
        <v>304</v>
      </c>
      <c r="K75" s="8"/>
      <c r="L75" s="7" t="s">
        <v>30</v>
      </c>
      <c r="M75" s="7" t="s">
        <v>31</v>
      </c>
      <c r="N75" s="7">
        <v>1</v>
      </c>
      <c r="O75" s="26">
        <f>R75/0.0532059107105962</f>
        <v>751.7961719999995</v>
      </c>
      <c r="P75" s="26">
        <f>O75*N75</f>
        <v>751.7961719999995</v>
      </c>
      <c r="Q75" s="12">
        <f>P75*1.16</f>
        <v>872.08355951999931</v>
      </c>
      <c r="R75" s="12">
        <v>40</v>
      </c>
      <c r="S75" s="12">
        <f t="shared" si="18"/>
        <v>46.4</v>
      </c>
      <c r="T75" s="40" t="s">
        <v>32</v>
      </c>
      <c r="U75" s="54">
        <v>45845</v>
      </c>
      <c r="V75" s="7" t="s">
        <v>33</v>
      </c>
      <c r="W75" s="7" t="s">
        <v>34</v>
      </c>
      <c r="X75" s="9">
        <v>45911</v>
      </c>
    </row>
    <row r="76" spans="1:24" ht="30" x14ac:dyDescent="0.25">
      <c r="A76" s="7" t="s">
        <v>305</v>
      </c>
      <c r="B76" s="9" t="s">
        <v>36</v>
      </c>
      <c r="C76" s="9">
        <v>45845</v>
      </c>
      <c r="D76" s="8" t="s">
        <v>299</v>
      </c>
      <c r="E76" s="8" t="s">
        <v>306</v>
      </c>
      <c r="F76" s="7" t="s">
        <v>39</v>
      </c>
      <c r="G76" s="8" t="s">
        <v>301</v>
      </c>
      <c r="H76" s="7" t="s">
        <v>302</v>
      </c>
      <c r="I76" s="8" t="s">
        <v>303</v>
      </c>
      <c r="J76" s="39" t="s">
        <v>304</v>
      </c>
      <c r="K76" s="8"/>
      <c r="L76" s="7" t="s">
        <v>30</v>
      </c>
      <c r="M76" s="7" t="s">
        <v>31</v>
      </c>
      <c r="N76" s="7">
        <v>1</v>
      </c>
      <c r="O76" s="26">
        <f t="shared" ref="O76:O88" si="19">R76/0.0532059107105962</f>
        <v>751.7961719999995</v>
      </c>
      <c r="P76" s="26">
        <f t="shared" ref="P76:P109" si="20">O76*N76</f>
        <v>751.7961719999995</v>
      </c>
      <c r="Q76" s="12">
        <f t="shared" ref="Q76:Q88" si="21">P76*1.16</f>
        <v>872.08355951999931</v>
      </c>
      <c r="R76" s="12">
        <v>40</v>
      </c>
      <c r="S76" s="12">
        <f t="shared" si="18"/>
        <v>46.4</v>
      </c>
      <c r="T76" s="40" t="s">
        <v>32</v>
      </c>
      <c r="U76" s="54">
        <v>45845</v>
      </c>
      <c r="V76" s="7" t="s">
        <v>33</v>
      </c>
      <c r="W76" s="7" t="s">
        <v>34</v>
      </c>
      <c r="X76" s="9">
        <v>45911</v>
      </c>
    </row>
    <row r="77" spans="1:24" ht="30" x14ac:dyDescent="0.25">
      <c r="A77" s="7" t="s">
        <v>307</v>
      </c>
      <c r="B77" s="9" t="s">
        <v>36</v>
      </c>
      <c r="C77" s="9">
        <v>45845</v>
      </c>
      <c r="D77" s="8" t="s">
        <v>299</v>
      </c>
      <c r="E77" s="8" t="s">
        <v>308</v>
      </c>
      <c r="F77" s="7" t="s">
        <v>39</v>
      </c>
      <c r="G77" s="8" t="s">
        <v>301</v>
      </c>
      <c r="H77" s="7" t="s">
        <v>302</v>
      </c>
      <c r="I77" s="8" t="s">
        <v>303</v>
      </c>
      <c r="J77" s="39" t="s">
        <v>304</v>
      </c>
      <c r="K77" s="8"/>
      <c r="L77" s="7" t="s">
        <v>30</v>
      </c>
      <c r="M77" s="7" t="s">
        <v>31</v>
      </c>
      <c r="N77" s="7">
        <v>1</v>
      </c>
      <c r="O77" s="26">
        <f t="shared" si="19"/>
        <v>751.7961719999995</v>
      </c>
      <c r="P77" s="26">
        <f t="shared" si="20"/>
        <v>751.7961719999995</v>
      </c>
      <c r="Q77" s="12">
        <f t="shared" si="21"/>
        <v>872.08355951999931</v>
      </c>
      <c r="R77" s="12">
        <v>40</v>
      </c>
      <c r="S77" s="12">
        <f t="shared" si="18"/>
        <v>46.4</v>
      </c>
      <c r="T77" s="40" t="s">
        <v>32</v>
      </c>
      <c r="U77" s="54">
        <v>45845</v>
      </c>
      <c r="V77" s="7" t="s">
        <v>33</v>
      </c>
      <c r="W77" s="7" t="s">
        <v>34</v>
      </c>
      <c r="X77" s="9">
        <v>45911</v>
      </c>
    </row>
    <row r="78" spans="1:24" ht="30" x14ac:dyDescent="0.25">
      <c r="A78" s="7" t="s">
        <v>309</v>
      </c>
      <c r="B78" s="9" t="s">
        <v>36</v>
      </c>
      <c r="C78" s="9">
        <v>45845</v>
      </c>
      <c r="D78" s="8" t="s">
        <v>299</v>
      </c>
      <c r="E78" s="8" t="s">
        <v>310</v>
      </c>
      <c r="F78" s="7" t="s">
        <v>39</v>
      </c>
      <c r="G78" s="8" t="s">
        <v>301</v>
      </c>
      <c r="H78" s="7" t="s">
        <v>302</v>
      </c>
      <c r="I78" s="8" t="s">
        <v>303</v>
      </c>
      <c r="J78" s="39" t="s">
        <v>304</v>
      </c>
      <c r="K78" s="8"/>
      <c r="L78" s="7" t="s">
        <v>30</v>
      </c>
      <c r="M78" s="7" t="s">
        <v>31</v>
      </c>
      <c r="N78" s="7">
        <v>1</v>
      </c>
      <c r="O78" s="26">
        <f t="shared" si="19"/>
        <v>751.7961719999995</v>
      </c>
      <c r="P78" s="26">
        <f t="shared" si="20"/>
        <v>751.7961719999995</v>
      </c>
      <c r="Q78" s="12">
        <f t="shared" si="21"/>
        <v>872.08355951999931</v>
      </c>
      <c r="R78" s="12">
        <v>40</v>
      </c>
      <c r="S78" s="12">
        <f t="shared" si="18"/>
        <v>46.4</v>
      </c>
      <c r="T78" s="40" t="s">
        <v>32</v>
      </c>
      <c r="U78" s="54">
        <v>45845</v>
      </c>
      <c r="V78" s="7" t="s">
        <v>33</v>
      </c>
      <c r="W78" s="7" t="s">
        <v>34</v>
      </c>
      <c r="X78" s="9">
        <v>45911</v>
      </c>
    </row>
    <row r="79" spans="1:24" ht="30" x14ac:dyDescent="0.25">
      <c r="A79" s="7" t="s">
        <v>311</v>
      </c>
      <c r="B79" s="9" t="s">
        <v>36</v>
      </c>
      <c r="C79" s="9">
        <v>45845</v>
      </c>
      <c r="D79" s="8" t="s">
        <v>299</v>
      </c>
      <c r="E79" s="8" t="s">
        <v>312</v>
      </c>
      <c r="F79" s="7" t="s">
        <v>39</v>
      </c>
      <c r="G79" s="8" t="s">
        <v>301</v>
      </c>
      <c r="H79" s="7" t="s">
        <v>302</v>
      </c>
      <c r="I79" s="8" t="s">
        <v>303</v>
      </c>
      <c r="J79" s="39" t="s">
        <v>304</v>
      </c>
      <c r="K79" s="8"/>
      <c r="L79" s="7" t="s">
        <v>30</v>
      </c>
      <c r="M79" s="7" t="s">
        <v>31</v>
      </c>
      <c r="N79" s="7">
        <v>1</v>
      </c>
      <c r="O79" s="26">
        <f t="shared" si="19"/>
        <v>751.7961719999995</v>
      </c>
      <c r="P79" s="26">
        <f t="shared" si="20"/>
        <v>751.7961719999995</v>
      </c>
      <c r="Q79" s="12">
        <f t="shared" si="21"/>
        <v>872.08355951999931</v>
      </c>
      <c r="R79" s="12">
        <v>40</v>
      </c>
      <c r="S79" s="12">
        <f t="shared" si="18"/>
        <v>46.4</v>
      </c>
      <c r="T79" s="40" t="s">
        <v>32</v>
      </c>
      <c r="U79" s="54">
        <v>45845</v>
      </c>
      <c r="V79" s="7" t="s">
        <v>33</v>
      </c>
      <c r="W79" s="7" t="s">
        <v>34</v>
      </c>
      <c r="X79" s="9">
        <v>45911</v>
      </c>
    </row>
    <row r="80" spans="1:24" ht="30" x14ac:dyDescent="0.25">
      <c r="A80" s="7" t="s">
        <v>313</v>
      </c>
      <c r="B80" s="9" t="s">
        <v>36</v>
      </c>
      <c r="C80" s="9">
        <v>45845</v>
      </c>
      <c r="D80" s="8" t="s">
        <v>299</v>
      </c>
      <c r="E80" s="8" t="s">
        <v>314</v>
      </c>
      <c r="F80" s="7" t="s">
        <v>39</v>
      </c>
      <c r="G80" s="8" t="s">
        <v>301</v>
      </c>
      <c r="H80" s="7" t="s">
        <v>302</v>
      </c>
      <c r="I80" s="8" t="s">
        <v>303</v>
      </c>
      <c r="J80" s="39" t="s">
        <v>304</v>
      </c>
      <c r="K80" s="8"/>
      <c r="L80" s="7" t="s">
        <v>30</v>
      </c>
      <c r="M80" s="7" t="s">
        <v>31</v>
      </c>
      <c r="N80" s="7">
        <v>1</v>
      </c>
      <c r="O80" s="26">
        <f t="shared" si="19"/>
        <v>751.7961719999995</v>
      </c>
      <c r="P80" s="26">
        <f t="shared" si="20"/>
        <v>751.7961719999995</v>
      </c>
      <c r="Q80" s="12">
        <f t="shared" si="21"/>
        <v>872.08355951999931</v>
      </c>
      <c r="R80" s="12">
        <v>40</v>
      </c>
      <c r="S80" s="12">
        <f t="shared" si="18"/>
        <v>46.4</v>
      </c>
      <c r="T80" s="40" t="s">
        <v>32</v>
      </c>
      <c r="U80" s="54">
        <v>45845</v>
      </c>
      <c r="V80" s="7" t="s">
        <v>33</v>
      </c>
      <c r="W80" s="7" t="s">
        <v>34</v>
      </c>
      <c r="X80" s="9">
        <v>45911</v>
      </c>
    </row>
    <row r="81" spans="1:24" ht="30" x14ac:dyDescent="0.25">
      <c r="A81" s="7" t="s">
        <v>315</v>
      </c>
      <c r="B81" s="9" t="s">
        <v>36</v>
      </c>
      <c r="C81" s="9">
        <v>45845</v>
      </c>
      <c r="D81" s="8" t="s">
        <v>299</v>
      </c>
      <c r="E81" s="8" t="s">
        <v>316</v>
      </c>
      <c r="F81" s="7" t="s">
        <v>39</v>
      </c>
      <c r="G81" s="8" t="s">
        <v>301</v>
      </c>
      <c r="H81" s="7" t="s">
        <v>302</v>
      </c>
      <c r="I81" s="8" t="s">
        <v>303</v>
      </c>
      <c r="J81" s="39" t="s">
        <v>304</v>
      </c>
      <c r="K81" s="8"/>
      <c r="L81" s="7" t="s">
        <v>30</v>
      </c>
      <c r="M81" s="7" t="s">
        <v>31</v>
      </c>
      <c r="N81" s="7">
        <v>1</v>
      </c>
      <c r="O81" s="26">
        <f t="shared" si="19"/>
        <v>751.7961719999995</v>
      </c>
      <c r="P81" s="26">
        <f t="shared" si="20"/>
        <v>751.7961719999995</v>
      </c>
      <c r="Q81" s="12">
        <f t="shared" si="21"/>
        <v>872.08355951999931</v>
      </c>
      <c r="R81" s="12">
        <v>40</v>
      </c>
      <c r="S81" s="12">
        <f t="shared" si="18"/>
        <v>46.4</v>
      </c>
      <c r="T81" s="40" t="s">
        <v>32</v>
      </c>
      <c r="U81" s="54">
        <v>45845</v>
      </c>
      <c r="V81" s="7" t="s">
        <v>33</v>
      </c>
      <c r="W81" s="7" t="s">
        <v>34</v>
      </c>
      <c r="X81" s="9">
        <v>45911</v>
      </c>
    </row>
    <row r="82" spans="1:24" ht="30" x14ac:dyDescent="0.25">
      <c r="A82" s="7" t="s">
        <v>317</v>
      </c>
      <c r="B82" s="9" t="s">
        <v>36</v>
      </c>
      <c r="C82" s="9">
        <v>45845</v>
      </c>
      <c r="D82" s="8" t="s">
        <v>55</v>
      </c>
      <c r="E82" s="8" t="s">
        <v>318</v>
      </c>
      <c r="F82" s="7" t="s">
        <v>39</v>
      </c>
      <c r="G82" s="8" t="s">
        <v>301</v>
      </c>
      <c r="H82" s="7" t="s">
        <v>302</v>
      </c>
      <c r="I82" s="8" t="s">
        <v>56</v>
      </c>
      <c r="J82" s="39" t="s">
        <v>57</v>
      </c>
      <c r="K82" s="8"/>
      <c r="L82" s="7" t="s">
        <v>30</v>
      </c>
      <c r="M82" s="7" t="s">
        <v>31</v>
      </c>
      <c r="N82" s="7">
        <v>1</v>
      </c>
      <c r="O82" s="26">
        <f t="shared" si="19"/>
        <v>3477.057295499998</v>
      </c>
      <c r="P82" s="26">
        <f t="shared" si="20"/>
        <v>3477.057295499998</v>
      </c>
      <c r="Q82" s="12">
        <f t="shared" si="21"/>
        <v>4033.3864627799971</v>
      </c>
      <c r="R82" s="12">
        <v>185</v>
      </c>
      <c r="S82" s="12">
        <f t="shared" si="18"/>
        <v>214.6</v>
      </c>
      <c r="T82" s="40" t="s">
        <v>32</v>
      </c>
      <c r="U82" s="54">
        <v>45845</v>
      </c>
      <c r="V82" s="7" t="s">
        <v>33</v>
      </c>
      <c r="W82" s="7" t="s">
        <v>34</v>
      </c>
      <c r="X82" s="9">
        <v>45876</v>
      </c>
    </row>
    <row r="83" spans="1:24" ht="30" x14ac:dyDescent="0.25">
      <c r="A83" s="7" t="s">
        <v>319</v>
      </c>
      <c r="B83" s="9" t="s">
        <v>36</v>
      </c>
      <c r="C83" s="9">
        <v>45845</v>
      </c>
      <c r="D83" s="8" t="s">
        <v>320</v>
      </c>
      <c r="E83" s="8" t="s">
        <v>321</v>
      </c>
      <c r="F83" s="7" t="s">
        <v>39</v>
      </c>
      <c r="G83" s="8" t="s">
        <v>301</v>
      </c>
      <c r="H83" s="7" t="s">
        <v>302</v>
      </c>
      <c r="I83" s="8" t="s">
        <v>322</v>
      </c>
      <c r="J83" s="39" t="s">
        <v>323</v>
      </c>
      <c r="K83" s="8"/>
      <c r="L83" s="7" t="s">
        <v>30</v>
      </c>
      <c r="M83" s="7" t="s">
        <v>31</v>
      </c>
      <c r="N83" s="7">
        <v>1</v>
      </c>
      <c r="O83" s="26">
        <f t="shared" si="19"/>
        <v>1597.566865499999</v>
      </c>
      <c r="P83" s="26">
        <f t="shared" si="20"/>
        <v>1597.566865499999</v>
      </c>
      <c r="Q83" s="12">
        <f t="shared" si="21"/>
        <v>1853.1775639799987</v>
      </c>
      <c r="R83" s="12">
        <v>85</v>
      </c>
      <c r="S83" s="12">
        <f t="shared" si="18"/>
        <v>98.6</v>
      </c>
      <c r="T83" s="40" t="s">
        <v>32</v>
      </c>
      <c r="U83" s="54">
        <v>45845</v>
      </c>
      <c r="V83" s="7" t="s">
        <v>33</v>
      </c>
      <c r="W83" s="7" t="s">
        <v>34</v>
      </c>
      <c r="X83" s="9">
        <v>45876</v>
      </c>
    </row>
    <row r="84" spans="1:24" ht="30" x14ac:dyDescent="0.25">
      <c r="A84" s="7" t="s">
        <v>324</v>
      </c>
      <c r="B84" s="9" t="s">
        <v>36</v>
      </c>
      <c r="C84" s="9">
        <v>45845</v>
      </c>
      <c r="D84" s="8" t="s">
        <v>320</v>
      </c>
      <c r="E84" s="8" t="s">
        <v>321</v>
      </c>
      <c r="F84" s="7" t="s">
        <v>39</v>
      </c>
      <c r="G84" s="8" t="s">
        <v>301</v>
      </c>
      <c r="H84" s="7" t="s">
        <v>302</v>
      </c>
      <c r="I84" s="8" t="s">
        <v>322</v>
      </c>
      <c r="J84" s="39" t="s">
        <v>323</v>
      </c>
      <c r="K84" s="8"/>
      <c r="L84" s="7" t="s">
        <v>30</v>
      </c>
      <c r="M84" s="7" t="s">
        <v>31</v>
      </c>
      <c r="N84" s="7">
        <v>1</v>
      </c>
      <c r="O84" s="26">
        <f t="shared" si="19"/>
        <v>1597.566865499999</v>
      </c>
      <c r="P84" s="26">
        <f t="shared" si="20"/>
        <v>1597.566865499999</v>
      </c>
      <c r="Q84" s="12">
        <f t="shared" si="21"/>
        <v>1853.1775639799987</v>
      </c>
      <c r="R84" s="12">
        <v>85</v>
      </c>
      <c r="S84" s="12">
        <f t="shared" si="18"/>
        <v>98.6</v>
      </c>
      <c r="T84" s="40" t="s">
        <v>32</v>
      </c>
      <c r="U84" s="54">
        <v>45845</v>
      </c>
      <c r="V84" s="7" t="s">
        <v>33</v>
      </c>
      <c r="W84" s="7" t="s">
        <v>34</v>
      </c>
      <c r="X84" s="9">
        <v>45876</v>
      </c>
    </row>
    <row r="85" spans="1:24" ht="30" x14ac:dyDescent="0.25">
      <c r="A85" s="7" t="s">
        <v>325</v>
      </c>
      <c r="B85" s="9" t="s">
        <v>36</v>
      </c>
      <c r="C85" s="9">
        <v>45845</v>
      </c>
      <c r="D85" s="8" t="s">
        <v>320</v>
      </c>
      <c r="E85" s="8" t="s">
        <v>321</v>
      </c>
      <c r="F85" s="7" t="s">
        <v>39</v>
      </c>
      <c r="G85" s="8" t="s">
        <v>301</v>
      </c>
      <c r="H85" s="7" t="s">
        <v>302</v>
      </c>
      <c r="I85" s="8" t="s">
        <v>322</v>
      </c>
      <c r="J85" s="39" t="s">
        <v>323</v>
      </c>
      <c r="K85" s="8"/>
      <c r="L85" s="7" t="s">
        <v>30</v>
      </c>
      <c r="M85" s="7" t="s">
        <v>31</v>
      </c>
      <c r="N85" s="7">
        <v>1</v>
      </c>
      <c r="O85" s="26">
        <f t="shared" si="19"/>
        <v>1597.566865499999</v>
      </c>
      <c r="P85" s="26">
        <f t="shared" si="20"/>
        <v>1597.566865499999</v>
      </c>
      <c r="Q85" s="12">
        <f t="shared" si="21"/>
        <v>1853.1775639799987</v>
      </c>
      <c r="R85" s="12">
        <v>85</v>
      </c>
      <c r="S85" s="12">
        <f t="shared" si="18"/>
        <v>98.6</v>
      </c>
      <c r="T85" s="40" t="s">
        <v>32</v>
      </c>
      <c r="U85" s="54">
        <v>45845</v>
      </c>
      <c r="V85" s="7" t="s">
        <v>33</v>
      </c>
      <c r="W85" s="7" t="s">
        <v>34</v>
      </c>
      <c r="X85" s="9">
        <v>45876</v>
      </c>
    </row>
    <row r="86" spans="1:24" ht="30" x14ac:dyDescent="0.25">
      <c r="A86" s="7" t="s">
        <v>326</v>
      </c>
      <c r="B86" s="9" t="s">
        <v>36</v>
      </c>
      <c r="C86" s="9">
        <v>45845</v>
      </c>
      <c r="D86" s="8" t="s">
        <v>320</v>
      </c>
      <c r="E86" s="8" t="s">
        <v>321</v>
      </c>
      <c r="F86" s="7" t="s">
        <v>39</v>
      </c>
      <c r="G86" s="8" t="s">
        <v>301</v>
      </c>
      <c r="H86" s="7" t="s">
        <v>302</v>
      </c>
      <c r="I86" s="8" t="s">
        <v>322</v>
      </c>
      <c r="J86" s="39" t="s">
        <v>323</v>
      </c>
      <c r="K86" s="8"/>
      <c r="L86" s="7" t="s">
        <v>30</v>
      </c>
      <c r="M86" s="7" t="s">
        <v>31</v>
      </c>
      <c r="N86" s="7">
        <v>1</v>
      </c>
      <c r="O86" s="26">
        <f t="shared" si="19"/>
        <v>1597.566865499999</v>
      </c>
      <c r="P86" s="26">
        <f t="shared" si="20"/>
        <v>1597.566865499999</v>
      </c>
      <c r="Q86" s="12">
        <f t="shared" si="21"/>
        <v>1853.1775639799987</v>
      </c>
      <c r="R86" s="12">
        <v>85</v>
      </c>
      <c r="S86" s="12">
        <f t="shared" si="18"/>
        <v>98.6</v>
      </c>
      <c r="T86" s="40" t="s">
        <v>32</v>
      </c>
      <c r="U86" s="54">
        <v>45845</v>
      </c>
      <c r="V86" s="7" t="s">
        <v>33</v>
      </c>
      <c r="W86" s="7" t="s">
        <v>34</v>
      </c>
      <c r="X86" s="9">
        <v>45876</v>
      </c>
    </row>
    <row r="87" spans="1:24" ht="30" x14ac:dyDescent="0.25">
      <c r="A87" s="7" t="s">
        <v>327</v>
      </c>
      <c r="B87" s="9" t="s">
        <v>36</v>
      </c>
      <c r="C87" s="9">
        <v>45845</v>
      </c>
      <c r="D87" s="8" t="s">
        <v>320</v>
      </c>
      <c r="E87" s="8" t="s">
        <v>321</v>
      </c>
      <c r="F87" s="7" t="s">
        <v>39</v>
      </c>
      <c r="G87" s="8" t="s">
        <v>301</v>
      </c>
      <c r="H87" s="7" t="s">
        <v>302</v>
      </c>
      <c r="I87" s="8" t="s">
        <v>322</v>
      </c>
      <c r="J87" s="39" t="s">
        <v>323</v>
      </c>
      <c r="K87" s="8"/>
      <c r="L87" s="7" t="s">
        <v>30</v>
      </c>
      <c r="M87" s="7" t="s">
        <v>31</v>
      </c>
      <c r="N87" s="7">
        <v>1</v>
      </c>
      <c r="O87" s="26">
        <f t="shared" si="19"/>
        <v>1597.566865499999</v>
      </c>
      <c r="P87" s="26">
        <f t="shared" si="20"/>
        <v>1597.566865499999</v>
      </c>
      <c r="Q87" s="12">
        <f t="shared" si="21"/>
        <v>1853.1775639799987</v>
      </c>
      <c r="R87" s="12">
        <v>85</v>
      </c>
      <c r="S87" s="12">
        <f t="shared" si="18"/>
        <v>98.6</v>
      </c>
      <c r="T87" s="40" t="s">
        <v>32</v>
      </c>
      <c r="U87" s="54">
        <v>45845</v>
      </c>
      <c r="V87" s="7" t="s">
        <v>33</v>
      </c>
      <c r="W87" s="7" t="s">
        <v>34</v>
      </c>
      <c r="X87" s="9">
        <v>45876</v>
      </c>
    </row>
    <row r="88" spans="1:24" ht="30" x14ac:dyDescent="0.25">
      <c r="A88" s="7" t="s">
        <v>328</v>
      </c>
      <c r="B88" s="9" t="s">
        <v>36</v>
      </c>
      <c r="C88" s="9">
        <v>45845</v>
      </c>
      <c r="D88" s="8" t="s">
        <v>320</v>
      </c>
      <c r="E88" s="8" t="s">
        <v>321</v>
      </c>
      <c r="F88" s="7" t="s">
        <v>39</v>
      </c>
      <c r="G88" s="8" t="s">
        <v>301</v>
      </c>
      <c r="H88" s="7" t="s">
        <v>302</v>
      </c>
      <c r="I88" s="8" t="s">
        <v>322</v>
      </c>
      <c r="J88" s="7" t="s">
        <v>323</v>
      </c>
      <c r="K88" s="8"/>
      <c r="L88" s="7" t="s">
        <v>30</v>
      </c>
      <c r="M88" s="7" t="s">
        <v>31</v>
      </c>
      <c r="N88" s="7">
        <v>1</v>
      </c>
      <c r="O88" s="26">
        <f t="shared" si="19"/>
        <v>1597.566865499999</v>
      </c>
      <c r="P88" s="26">
        <f t="shared" si="20"/>
        <v>1597.566865499999</v>
      </c>
      <c r="Q88" s="12">
        <f t="shared" si="21"/>
        <v>1853.1775639799987</v>
      </c>
      <c r="R88" s="12">
        <v>85</v>
      </c>
      <c r="S88" s="12">
        <f t="shared" si="18"/>
        <v>98.6</v>
      </c>
      <c r="T88" s="40" t="s">
        <v>32</v>
      </c>
      <c r="U88" s="54">
        <v>45845</v>
      </c>
      <c r="V88" s="7" t="s">
        <v>33</v>
      </c>
      <c r="W88" s="7" t="s">
        <v>34</v>
      </c>
      <c r="X88" s="9">
        <v>45876</v>
      </c>
    </row>
    <row r="89" spans="1:24" ht="150" x14ac:dyDescent="0.25">
      <c r="A89" s="7" t="s">
        <v>329</v>
      </c>
      <c r="B89" s="9" t="s">
        <v>70</v>
      </c>
      <c r="C89" s="9">
        <v>45849</v>
      </c>
      <c r="D89" s="8" t="s">
        <v>330</v>
      </c>
      <c r="E89" s="8" t="s">
        <v>26</v>
      </c>
      <c r="F89" s="8" t="s">
        <v>331</v>
      </c>
      <c r="G89" s="8" t="s">
        <v>332</v>
      </c>
      <c r="H89" s="7" t="s">
        <v>333</v>
      </c>
      <c r="I89" s="8" t="s">
        <v>334</v>
      </c>
      <c r="J89" s="8" t="s">
        <v>335</v>
      </c>
      <c r="K89" s="8"/>
      <c r="L89" s="7" t="s">
        <v>30</v>
      </c>
      <c r="M89" s="7" t="s">
        <v>64</v>
      </c>
      <c r="N89" s="7">
        <v>5</v>
      </c>
      <c r="O89" s="26">
        <v>521.59</v>
      </c>
      <c r="P89" s="26">
        <f t="shared" si="20"/>
        <v>2607.9500000000003</v>
      </c>
      <c r="Q89" s="12">
        <f>P89*1.16</f>
        <v>3025.2220000000002</v>
      </c>
      <c r="R89" s="12" t="e">
        <f>P89*#REF!</f>
        <v>#REF!</v>
      </c>
      <c r="S89" s="12" t="e">
        <f t="shared" si="18"/>
        <v>#REF!</v>
      </c>
      <c r="T89" s="40" t="s">
        <v>32</v>
      </c>
      <c r="U89" s="55">
        <v>45849</v>
      </c>
      <c r="V89" s="7" t="s">
        <v>33</v>
      </c>
      <c r="W89" s="7" t="s">
        <v>34</v>
      </c>
      <c r="X89" s="9">
        <v>45863</v>
      </c>
    </row>
    <row r="90" spans="1:24" ht="90" x14ac:dyDescent="0.25">
      <c r="A90" s="7" t="s">
        <v>336</v>
      </c>
      <c r="B90" s="9" t="s">
        <v>70</v>
      </c>
      <c r="C90" s="9">
        <v>45849</v>
      </c>
      <c r="D90" s="8" t="s">
        <v>337</v>
      </c>
      <c r="E90" s="8" t="s">
        <v>26</v>
      </c>
      <c r="F90" s="8" t="s">
        <v>331</v>
      </c>
      <c r="G90" s="8" t="s">
        <v>332</v>
      </c>
      <c r="H90" s="7" t="s">
        <v>333</v>
      </c>
      <c r="I90" s="8" t="s">
        <v>246</v>
      </c>
      <c r="J90" s="8" t="s">
        <v>338</v>
      </c>
      <c r="K90" s="8"/>
      <c r="L90" s="7" t="s">
        <v>30</v>
      </c>
      <c r="M90" s="7" t="s">
        <v>64</v>
      </c>
      <c r="N90" s="7">
        <v>5</v>
      </c>
      <c r="O90" s="26">
        <v>124.92</v>
      </c>
      <c r="P90" s="26">
        <f t="shared" si="20"/>
        <v>624.6</v>
      </c>
      <c r="Q90" s="12">
        <f t="shared" ref="Q90:Q109" si="22">P90*1.16</f>
        <v>724.53599999999994</v>
      </c>
      <c r="R90" s="12" t="e">
        <f>P90*#REF!</f>
        <v>#REF!</v>
      </c>
      <c r="S90" s="12" t="e">
        <f t="shared" si="18"/>
        <v>#REF!</v>
      </c>
      <c r="T90" s="40" t="s">
        <v>32</v>
      </c>
      <c r="U90" s="55">
        <v>45849</v>
      </c>
      <c r="V90" s="7" t="s">
        <v>33</v>
      </c>
      <c r="W90" s="7" t="s">
        <v>34</v>
      </c>
      <c r="X90" s="9">
        <v>45863</v>
      </c>
    </row>
    <row r="91" spans="1:24" ht="75" x14ac:dyDescent="0.25">
      <c r="A91" s="7" t="s">
        <v>339</v>
      </c>
      <c r="B91" s="9" t="s">
        <v>70</v>
      </c>
      <c r="C91" s="9">
        <v>45849</v>
      </c>
      <c r="D91" s="8" t="s">
        <v>340</v>
      </c>
      <c r="E91" s="8" t="s">
        <v>26</v>
      </c>
      <c r="F91" s="8" t="s">
        <v>331</v>
      </c>
      <c r="G91" s="8" t="s">
        <v>332</v>
      </c>
      <c r="H91" s="7" t="s">
        <v>333</v>
      </c>
      <c r="I91" s="8" t="s">
        <v>230</v>
      </c>
      <c r="J91" s="8" t="s">
        <v>231</v>
      </c>
      <c r="K91" s="8"/>
      <c r="L91" s="7" t="s">
        <v>30</v>
      </c>
      <c r="M91" s="7" t="s">
        <v>64</v>
      </c>
      <c r="N91" s="7">
        <v>5</v>
      </c>
      <c r="O91" s="26">
        <v>1079.32</v>
      </c>
      <c r="P91" s="26">
        <f t="shared" si="20"/>
        <v>5396.5999999999995</v>
      </c>
      <c r="Q91" s="12">
        <f t="shared" si="22"/>
        <v>6260.0559999999987</v>
      </c>
      <c r="R91" s="12" t="e">
        <f>P91*#REF!</f>
        <v>#REF!</v>
      </c>
      <c r="S91" s="12" t="e">
        <f t="shared" si="18"/>
        <v>#REF!</v>
      </c>
      <c r="T91" s="40" t="s">
        <v>32</v>
      </c>
      <c r="U91" s="55">
        <v>45849</v>
      </c>
      <c r="V91" s="7" t="s">
        <v>33</v>
      </c>
      <c r="W91" s="7" t="s">
        <v>34</v>
      </c>
      <c r="X91" s="9">
        <v>45863</v>
      </c>
    </row>
    <row r="92" spans="1:24" ht="225" x14ac:dyDescent="0.25">
      <c r="A92" s="7" t="s">
        <v>341</v>
      </c>
      <c r="B92" s="9" t="s">
        <v>70</v>
      </c>
      <c r="C92" s="9">
        <v>45849</v>
      </c>
      <c r="D92" s="8" t="s">
        <v>342</v>
      </c>
      <c r="E92" s="8" t="s">
        <v>26</v>
      </c>
      <c r="F92" s="8" t="s">
        <v>331</v>
      </c>
      <c r="G92" s="8" t="s">
        <v>332</v>
      </c>
      <c r="H92" s="7" t="s">
        <v>333</v>
      </c>
      <c r="I92" s="8" t="s">
        <v>230</v>
      </c>
      <c r="J92" s="8" t="s">
        <v>343</v>
      </c>
      <c r="K92" s="8"/>
      <c r="L92" s="7" t="s">
        <v>30</v>
      </c>
      <c r="M92" s="7" t="s">
        <v>64</v>
      </c>
      <c r="N92" s="7">
        <v>5</v>
      </c>
      <c r="O92" s="26">
        <v>1227.8599999999999</v>
      </c>
      <c r="P92" s="26">
        <f t="shared" si="20"/>
        <v>6139.2999999999993</v>
      </c>
      <c r="Q92" s="12">
        <f t="shared" si="22"/>
        <v>7121.5879999999988</v>
      </c>
      <c r="R92" s="12" t="e">
        <f>P92*#REF!</f>
        <v>#REF!</v>
      </c>
      <c r="S92" s="12" t="e">
        <f t="shared" si="18"/>
        <v>#REF!</v>
      </c>
      <c r="T92" s="40" t="s">
        <v>32</v>
      </c>
      <c r="U92" s="55">
        <v>45849</v>
      </c>
      <c r="V92" s="7" t="s">
        <v>33</v>
      </c>
      <c r="W92" s="7" t="s">
        <v>34</v>
      </c>
      <c r="X92" s="9">
        <v>45863</v>
      </c>
    </row>
    <row r="93" spans="1:24" ht="90" x14ac:dyDescent="0.25">
      <c r="A93" s="7" t="s">
        <v>344</v>
      </c>
      <c r="B93" s="56" t="s">
        <v>24</v>
      </c>
      <c r="C93" s="9">
        <v>45853</v>
      </c>
      <c r="D93" s="8" t="s">
        <v>345</v>
      </c>
      <c r="E93" s="8" t="s">
        <v>26</v>
      </c>
      <c r="F93" s="8" t="s">
        <v>27</v>
      </c>
      <c r="G93" s="8" t="s">
        <v>80</v>
      </c>
      <c r="H93" s="7" t="s">
        <v>29</v>
      </c>
      <c r="I93" s="8" t="s">
        <v>278</v>
      </c>
      <c r="J93" s="8" t="s">
        <v>278</v>
      </c>
      <c r="K93" s="8"/>
      <c r="L93" s="7" t="s">
        <v>30</v>
      </c>
      <c r="M93" s="7" t="s">
        <v>31</v>
      </c>
      <c r="N93" s="7">
        <v>1</v>
      </c>
      <c r="O93" s="26">
        <v>14238</v>
      </c>
      <c r="P93" s="26">
        <f t="shared" si="20"/>
        <v>14238</v>
      </c>
      <c r="Q93" s="12">
        <f t="shared" si="22"/>
        <v>16516.079999999998</v>
      </c>
      <c r="R93" s="12" t="e">
        <f>P93*#REF!</f>
        <v>#REF!</v>
      </c>
      <c r="S93" s="12" t="e">
        <f t="shared" si="18"/>
        <v>#REF!</v>
      </c>
      <c r="T93" s="40" t="s">
        <v>32</v>
      </c>
      <c r="U93" s="55">
        <v>45853</v>
      </c>
      <c r="V93" s="7" t="s">
        <v>33</v>
      </c>
      <c r="W93" s="7" t="s">
        <v>34</v>
      </c>
      <c r="X93" s="9">
        <v>45901</v>
      </c>
    </row>
    <row r="94" spans="1:24" ht="60" x14ac:dyDescent="0.25">
      <c r="A94" s="7" t="s">
        <v>346</v>
      </c>
      <c r="B94" s="56" t="s">
        <v>89</v>
      </c>
      <c r="C94" s="9">
        <v>45856</v>
      </c>
      <c r="D94" s="8" t="s">
        <v>347</v>
      </c>
      <c r="E94" s="8" t="s">
        <v>26</v>
      </c>
      <c r="F94" s="8" t="s">
        <v>348</v>
      </c>
      <c r="G94" s="8" t="s">
        <v>80</v>
      </c>
      <c r="H94" s="7" t="s">
        <v>74</v>
      </c>
      <c r="I94" s="8" t="s">
        <v>349</v>
      </c>
      <c r="J94" s="8" t="s">
        <v>350</v>
      </c>
      <c r="K94" s="8"/>
      <c r="L94" s="7" t="s">
        <v>30</v>
      </c>
      <c r="M94" s="7" t="s">
        <v>351</v>
      </c>
      <c r="N94" s="7">
        <v>10</v>
      </c>
      <c r="O94" s="26">
        <v>1920</v>
      </c>
      <c r="P94" s="26">
        <f t="shared" si="20"/>
        <v>19200</v>
      </c>
      <c r="Q94" s="12">
        <f t="shared" si="22"/>
        <v>22272</v>
      </c>
      <c r="R94" s="12" t="e">
        <f>P94*#REF!</f>
        <v>#REF!</v>
      </c>
      <c r="S94" s="12" t="e">
        <f t="shared" si="18"/>
        <v>#REF!</v>
      </c>
      <c r="T94" s="40" t="s">
        <v>32</v>
      </c>
      <c r="U94" s="55">
        <v>45856</v>
      </c>
      <c r="V94" s="7" t="s">
        <v>33</v>
      </c>
      <c r="W94" s="7" t="s">
        <v>34</v>
      </c>
      <c r="X94" s="9">
        <v>46232</v>
      </c>
    </row>
    <row r="95" spans="1:24" ht="90" x14ac:dyDescent="0.25">
      <c r="A95" s="7" t="s">
        <v>352</v>
      </c>
      <c r="B95" s="56" t="s">
        <v>89</v>
      </c>
      <c r="C95" s="9">
        <v>45856</v>
      </c>
      <c r="D95" s="8" t="s">
        <v>353</v>
      </c>
      <c r="E95" s="8" t="s">
        <v>26</v>
      </c>
      <c r="F95" s="8" t="s">
        <v>348</v>
      </c>
      <c r="G95" s="8" t="s">
        <v>80</v>
      </c>
      <c r="H95" s="8" t="s">
        <v>354</v>
      </c>
      <c r="I95" s="8" t="s">
        <v>355</v>
      </c>
      <c r="J95" s="8" t="s">
        <v>356</v>
      </c>
      <c r="K95" s="8"/>
      <c r="L95" s="7" t="s">
        <v>30</v>
      </c>
      <c r="M95" s="7" t="s">
        <v>351</v>
      </c>
      <c r="N95" s="7">
        <v>5</v>
      </c>
      <c r="O95" s="26">
        <v>2932.92</v>
      </c>
      <c r="P95" s="26">
        <f t="shared" si="20"/>
        <v>14664.6</v>
      </c>
      <c r="Q95" s="12">
        <f t="shared" si="22"/>
        <v>17010.935999999998</v>
      </c>
      <c r="R95" s="12" t="e">
        <f>P95*#REF!</f>
        <v>#REF!</v>
      </c>
      <c r="S95" s="12" t="e">
        <f t="shared" si="18"/>
        <v>#REF!</v>
      </c>
      <c r="T95" s="40" t="s">
        <v>32</v>
      </c>
      <c r="U95" s="55">
        <v>45856</v>
      </c>
      <c r="V95" s="7" t="s">
        <v>33</v>
      </c>
      <c r="W95" s="7" t="s">
        <v>34</v>
      </c>
      <c r="X95" s="9">
        <v>45866</v>
      </c>
    </row>
    <row r="96" spans="1:24" ht="105" x14ac:dyDescent="0.25">
      <c r="A96" s="7" t="s">
        <v>357</v>
      </c>
      <c r="B96" s="56" t="s">
        <v>89</v>
      </c>
      <c r="C96" s="9">
        <v>45873</v>
      </c>
      <c r="D96" s="8" t="s">
        <v>358</v>
      </c>
      <c r="E96" s="8" t="s">
        <v>26</v>
      </c>
      <c r="F96" s="8" t="s">
        <v>27</v>
      </c>
      <c r="G96" s="7" t="s">
        <v>67</v>
      </c>
      <c r="H96" s="8" t="s">
        <v>68</v>
      </c>
      <c r="I96" s="8" t="s">
        <v>26</v>
      </c>
      <c r="J96" s="8" t="s">
        <v>26</v>
      </c>
      <c r="K96" s="7" t="s">
        <v>26</v>
      </c>
      <c r="L96" s="7" t="s">
        <v>30</v>
      </c>
      <c r="M96" s="7" t="s">
        <v>31</v>
      </c>
      <c r="N96" s="7">
        <v>2</v>
      </c>
      <c r="O96" s="26">
        <v>3000</v>
      </c>
      <c r="P96" s="26">
        <f t="shared" si="20"/>
        <v>6000</v>
      </c>
      <c r="Q96" s="12">
        <f t="shared" si="22"/>
        <v>6959.9999999999991</v>
      </c>
      <c r="R96" s="12" t="e">
        <f>P96*#REF!</f>
        <v>#REF!</v>
      </c>
      <c r="S96" s="12" t="e">
        <f t="shared" si="18"/>
        <v>#REF!</v>
      </c>
      <c r="T96" s="40" t="s">
        <v>32</v>
      </c>
      <c r="U96" s="55">
        <v>45873</v>
      </c>
      <c r="V96" s="7" t="s">
        <v>33</v>
      </c>
      <c r="W96" s="7" t="s">
        <v>34</v>
      </c>
      <c r="X96" s="9">
        <v>45870</v>
      </c>
    </row>
    <row r="97" spans="1:24" ht="45" x14ac:dyDescent="0.25">
      <c r="A97" s="7" t="s">
        <v>359</v>
      </c>
      <c r="B97" s="56" t="s">
        <v>89</v>
      </c>
      <c r="C97" s="9">
        <v>45873</v>
      </c>
      <c r="D97" s="8" t="s">
        <v>360</v>
      </c>
      <c r="E97" s="8" t="s">
        <v>26</v>
      </c>
      <c r="F97" s="8" t="s">
        <v>60</v>
      </c>
      <c r="G97" s="8" t="s">
        <v>361</v>
      </c>
      <c r="H97" s="8" t="s">
        <v>81</v>
      </c>
      <c r="I97" s="8" t="s">
        <v>26</v>
      </c>
      <c r="J97" s="8" t="s">
        <v>362</v>
      </c>
      <c r="K97" s="8"/>
      <c r="L97" s="7" t="s">
        <v>30</v>
      </c>
      <c r="M97" s="7" t="s">
        <v>351</v>
      </c>
      <c r="N97" s="7">
        <v>2</v>
      </c>
      <c r="O97" s="26">
        <v>377</v>
      </c>
      <c r="P97" s="26">
        <f t="shared" si="20"/>
        <v>754</v>
      </c>
      <c r="Q97" s="12">
        <f t="shared" si="22"/>
        <v>874.64</v>
      </c>
      <c r="R97" s="12" t="e">
        <f>P97*#REF!</f>
        <v>#REF!</v>
      </c>
      <c r="S97" s="12" t="e">
        <f t="shared" si="18"/>
        <v>#REF!</v>
      </c>
      <c r="T97" s="40" t="s">
        <v>32</v>
      </c>
      <c r="U97" s="55">
        <v>45873</v>
      </c>
      <c r="V97" s="7" t="s">
        <v>33</v>
      </c>
      <c r="W97" s="7" t="s">
        <v>34</v>
      </c>
      <c r="X97" s="9">
        <v>45889</v>
      </c>
    </row>
    <row r="98" spans="1:24" ht="60" x14ac:dyDescent="0.25">
      <c r="A98" s="7" t="s">
        <v>363</v>
      </c>
      <c r="B98" s="56" t="s">
        <v>89</v>
      </c>
      <c r="C98" s="9">
        <v>45873</v>
      </c>
      <c r="D98" s="8" t="s">
        <v>364</v>
      </c>
      <c r="E98" s="8" t="s">
        <v>26</v>
      </c>
      <c r="F98" s="8" t="s">
        <v>60</v>
      </c>
      <c r="G98" s="8" t="s">
        <v>361</v>
      </c>
      <c r="H98" s="8" t="s">
        <v>81</v>
      </c>
      <c r="I98" s="8" t="s">
        <v>26</v>
      </c>
      <c r="J98" s="8" t="s">
        <v>365</v>
      </c>
      <c r="K98" s="8"/>
      <c r="L98" s="7" t="s">
        <v>30</v>
      </c>
      <c r="M98" s="7" t="s">
        <v>351</v>
      </c>
      <c r="N98" s="7">
        <v>1</v>
      </c>
      <c r="O98" s="26">
        <v>879</v>
      </c>
      <c r="P98" s="26">
        <f t="shared" si="20"/>
        <v>879</v>
      </c>
      <c r="Q98" s="12">
        <f t="shared" si="22"/>
        <v>1019.64</v>
      </c>
      <c r="R98" s="12" t="e">
        <f>P98*#REF!</f>
        <v>#REF!</v>
      </c>
      <c r="S98" s="12" t="e">
        <f t="shared" si="18"/>
        <v>#REF!</v>
      </c>
      <c r="T98" s="40" t="s">
        <v>32</v>
      </c>
      <c r="U98" s="55">
        <v>45873</v>
      </c>
      <c r="V98" s="7" t="s">
        <v>33</v>
      </c>
      <c r="W98" s="7" t="s">
        <v>34</v>
      </c>
      <c r="X98" s="9">
        <v>45945</v>
      </c>
    </row>
    <row r="99" spans="1:24" ht="60" x14ac:dyDescent="0.25">
      <c r="A99" s="7" t="s">
        <v>366</v>
      </c>
      <c r="B99" s="56" t="s">
        <v>24</v>
      </c>
      <c r="C99" s="9">
        <v>45873</v>
      </c>
      <c r="D99" s="8" t="s">
        <v>367</v>
      </c>
      <c r="E99" s="8" t="s">
        <v>26</v>
      </c>
      <c r="F99" s="8" t="s">
        <v>60</v>
      </c>
      <c r="G99" s="8" t="s">
        <v>80</v>
      </c>
      <c r="H99" s="8" t="s">
        <v>368</v>
      </c>
      <c r="I99" s="8" t="s">
        <v>26</v>
      </c>
      <c r="J99" s="8" t="s">
        <v>26</v>
      </c>
      <c r="K99" s="8"/>
      <c r="L99" s="7" t="s">
        <v>30</v>
      </c>
      <c r="M99" s="7" t="s">
        <v>31</v>
      </c>
      <c r="N99" s="7">
        <v>1</v>
      </c>
      <c r="O99" s="26">
        <v>4675</v>
      </c>
      <c r="P99" s="26">
        <f t="shared" si="20"/>
        <v>4675</v>
      </c>
      <c r="Q99" s="12">
        <f t="shared" si="22"/>
        <v>5423</v>
      </c>
      <c r="R99" s="12" t="e">
        <f>P99*#REF!</f>
        <v>#REF!</v>
      </c>
      <c r="S99" s="12" t="e">
        <f t="shared" si="18"/>
        <v>#REF!</v>
      </c>
      <c r="T99" s="40" t="s">
        <v>32</v>
      </c>
      <c r="U99" s="55">
        <v>45873</v>
      </c>
      <c r="V99" s="7" t="s">
        <v>33</v>
      </c>
      <c r="W99" s="7" t="s">
        <v>34</v>
      </c>
      <c r="X99" s="9">
        <v>45891</v>
      </c>
    </row>
    <row r="100" spans="1:24" ht="30" x14ac:dyDescent="0.25">
      <c r="A100" s="7" t="s">
        <v>369</v>
      </c>
      <c r="B100" s="56" t="s">
        <v>36</v>
      </c>
      <c r="C100" s="9">
        <v>45881</v>
      </c>
      <c r="D100" s="8" t="s">
        <v>294</v>
      </c>
      <c r="E100" s="8" t="s">
        <v>26</v>
      </c>
      <c r="F100" s="8" t="s">
        <v>60</v>
      </c>
      <c r="G100" s="8" t="s">
        <v>39</v>
      </c>
      <c r="H100" s="8" t="s">
        <v>40</v>
      </c>
      <c r="I100" s="8" t="s">
        <v>296</v>
      </c>
      <c r="J100" s="8" t="s">
        <v>297</v>
      </c>
      <c r="K100" s="8"/>
      <c r="L100" s="7" t="s">
        <v>30</v>
      </c>
      <c r="M100" s="7" t="s">
        <v>31</v>
      </c>
      <c r="N100" s="7">
        <v>1</v>
      </c>
      <c r="O100" s="26" t="e">
        <f>R100/#REF!</f>
        <v>#REF!</v>
      </c>
      <c r="P100" s="26" t="e">
        <f t="shared" si="20"/>
        <v>#REF!</v>
      </c>
      <c r="Q100" s="12" t="e">
        <f t="shared" si="22"/>
        <v>#REF!</v>
      </c>
      <c r="R100" s="12">
        <v>25</v>
      </c>
      <c r="S100" s="12">
        <f t="shared" si="18"/>
        <v>28.999999999999996</v>
      </c>
      <c r="T100" s="40" t="s">
        <v>32</v>
      </c>
      <c r="U100" s="55">
        <v>45881</v>
      </c>
      <c r="V100" s="7" t="s">
        <v>33</v>
      </c>
      <c r="W100" s="7" t="s">
        <v>34</v>
      </c>
      <c r="X100" s="9">
        <v>45911</v>
      </c>
    </row>
    <row r="101" spans="1:24" ht="75" x14ac:dyDescent="0.25">
      <c r="A101" s="7" t="s">
        <v>370</v>
      </c>
      <c r="B101" s="56" t="s">
        <v>36</v>
      </c>
      <c r="C101" s="9">
        <v>45881</v>
      </c>
      <c r="D101" s="8" t="s">
        <v>371</v>
      </c>
      <c r="E101" s="8" t="s">
        <v>26</v>
      </c>
      <c r="F101" s="8" t="s">
        <v>60</v>
      </c>
      <c r="G101" s="8" t="s">
        <v>39</v>
      </c>
      <c r="H101" s="8" t="s">
        <v>40</v>
      </c>
      <c r="I101" s="8" t="s">
        <v>372</v>
      </c>
      <c r="J101" s="8" t="s">
        <v>373</v>
      </c>
      <c r="K101" s="8"/>
      <c r="L101" s="7" t="s">
        <v>30</v>
      </c>
      <c r="M101" s="7" t="s">
        <v>31</v>
      </c>
      <c r="N101" s="7">
        <v>1</v>
      </c>
      <c r="O101" s="26" t="e">
        <f>R101/#REF!</f>
        <v>#REF!</v>
      </c>
      <c r="P101" s="26" t="e">
        <f t="shared" si="20"/>
        <v>#REF!</v>
      </c>
      <c r="Q101" s="12" t="e">
        <f t="shared" si="22"/>
        <v>#REF!</v>
      </c>
      <c r="R101" s="12">
        <v>265</v>
      </c>
      <c r="S101" s="12">
        <f t="shared" si="18"/>
        <v>307.39999999999998</v>
      </c>
      <c r="T101" s="40" t="s">
        <v>32</v>
      </c>
      <c r="U101" s="55">
        <v>45881</v>
      </c>
      <c r="V101" s="7" t="s">
        <v>33</v>
      </c>
      <c r="W101" s="7" t="s">
        <v>34</v>
      </c>
      <c r="X101" s="7"/>
    </row>
    <row r="102" spans="1:24" ht="45" x14ac:dyDescent="0.25">
      <c r="A102" s="28" t="s">
        <v>374</v>
      </c>
      <c r="B102" s="57" t="s">
        <v>36</v>
      </c>
      <c r="C102" s="49">
        <v>45881</v>
      </c>
      <c r="D102" s="29" t="s">
        <v>375</v>
      </c>
      <c r="E102" s="29" t="s">
        <v>26</v>
      </c>
      <c r="F102" s="29" t="s">
        <v>60</v>
      </c>
      <c r="G102" s="29" t="s">
        <v>39</v>
      </c>
      <c r="H102" s="29" t="s">
        <v>40</v>
      </c>
      <c r="I102" s="29" t="s">
        <v>376</v>
      </c>
      <c r="J102" s="29" t="s">
        <v>377</v>
      </c>
      <c r="K102" s="29"/>
      <c r="L102" s="28" t="s">
        <v>110</v>
      </c>
      <c r="M102" s="28" t="s">
        <v>31</v>
      </c>
      <c r="N102" s="28">
        <v>1</v>
      </c>
      <c r="O102" s="34" t="e">
        <f>R102/#REF!</f>
        <v>#REF!</v>
      </c>
      <c r="P102" s="34" t="e">
        <f t="shared" si="20"/>
        <v>#REF!</v>
      </c>
      <c r="Q102" s="35" t="e">
        <f t="shared" si="22"/>
        <v>#REF!</v>
      </c>
      <c r="R102" s="35">
        <v>145</v>
      </c>
      <c r="S102" s="35">
        <f t="shared" si="18"/>
        <v>168.2</v>
      </c>
      <c r="T102" s="37" t="s">
        <v>32</v>
      </c>
      <c r="U102" s="58">
        <v>45881</v>
      </c>
      <c r="V102" s="28"/>
      <c r="W102" s="28" t="s">
        <v>34</v>
      </c>
      <c r="X102" s="28"/>
    </row>
    <row r="103" spans="1:24" ht="60" x14ac:dyDescent="0.25">
      <c r="A103" s="7" t="s">
        <v>378</v>
      </c>
      <c r="B103" s="56" t="s">
        <v>24</v>
      </c>
      <c r="C103" s="9">
        <v>45887</v>
      </c>
      <c r="D103" s="8" t="s">
        <v>379</v>
      </c>
      <c r="E103" s="59" t="s">
        <v>380</v>
      </c>
      <c r="F103" s="8" t="s">
        <v>381</v>
      </c>
      <c r="G103" s="8" t="s">
        <v>382</v>
      </c>
      <c r="H103" s="8" t="s">
        <v>383</v>
      </c>
      <c r="I103" s="8" t="s">
        <v>384</v>
      </c>
      <c r="J103" s="60" t="s">
        <v>26</v>
      </c>
      <c r="K103" s="8"/>
      <c r="L103" s="7" t="s">
        <v>30</v>
      </c>
      <c r="M103" s="7" t="s">
        <v>64</v>
      </c>
      <c r="N103" s="7">
        <v>25</v>
      </c>
      <c r="O103" s="26">
        <v>21.11</v>
      </c>
      <c r="P103" s="26">
        <f t="shared" si="20"/>
        <v>527.75</v>
      </c>
      <c r="Q103" s="12">
        <f t="shared" si="22"/>
        <v>612.18999999999994</v>
      </c>
      <c r="R103" s="12" t="e">
        <f>P103*#REF!</f>
        <v>#REF!</v>
      </c>
      <c r="S103" s="12" t="e">
        <f t="shared" si="18"/>
        <v>#REF!</v>
      </c>
      <c r="T103" s="40" t="s">
        <v>32</v>
      </c>
      <c r="U103" s="55">
        <v>45888</v>
      </c>
      <c r="V103" s="7" t="s">
        <v>33</v>
      </c>
      <c r="W103" s="7" t="s">
        <v>34</v>
      </c>
      <c r="X103" s="61">
        <v>45971</v>
      </c>
    </row>
    <row r="104" spans="1:24" ht="105" x14ac:dyDescent="0.25">
      <c r="A104" s="7" t="s">
        <v>385</v>
      </c>
      <c r="B104" s="56" t="s">
        <v>36</v>
      </c>
      <c r="C104" s="9">
        <v>45889</v>
      </c>
      <c r="D104" s="8" t="s">
        <v>386</v>
      </c>
      <c r="E104" s="8" t="s">
        <v>26</v>
      </c>
      <c r="F104" s="8" t="s">
        <v>60</v>
      </c>
      <c r="G104" s="8" t="s">
        <v>382</v>
      </c>
      <c r="H104" s="8" t="s">
        <v>62</v>
      </c>
      <c r="I104" s="8" t="s">
        <v>26</v>
      </c>
      <c r="J104" s="60" t="s">
        <v>26</v>
      </c>
      <c r="K104" s="8"/>
      <c r="L104" s="7" t="s">
        <v>30</v>
      </c>
      <c r="M104" s="7" t="s">
        <v>64</v>
      </c>
      <c r="N104" s="7">
        <v>4</v>
      </c>
      <c r="O104" s="26">
        <v>2254.5</v>
      </c>
      <c r="P104" s="26">
        <f t="shared" si="20"/>
        <v>9018</v>
      </c>
      <c r="Q104" s="12">
        <f t="shared" si="22"/>
        <v>10460.879999999999</v>
      </c>
      <c r="R104" s="12">
        <f>P104*0.0531529079841679</f>
        <v>479.33292420122609</v>
      </c>
      <c r="S104" s="12">
        <f t="shared" si="18"/>
        <v>556.02619207342218</v>
      </c>
      <c r="T104" s="40" t="s">
        <v>32</v>
      </c>
      <c r="U104" s="55">
        <v>45889</v>
      </c>
      <c r="V104" s="7" t="s">
        <v>33</v>
      </c>
      <c r="W104" s="7" t="s">
        <v>34</v>
      </c>
      <c r="X104" s="61">
        <v>45959</v>
      </c>
    </row>
    <row r="105" spans="1:24" ht="120" x14ac:dyDescent="0.25">
      <c r="A105" s="7" t="s">
        <v>387</v>
      </c>
      <c r="B105" s="56" t="s">
        <v>70</v>
      </c>
      <c r="C105" s="9">
        <v>45901</v>
      </c>
      <c r="D105" s="8" t="s">
        <v>388</v>
      </c>
      <c r="E105" s="8" t="s">
        <v>26</v>
      </c>
      <c r="F105" s="8" t="s">
        <v>389</v>
      </c>
      <c r="G105" s="8" t="s">
        <v>73</v>
      </c>
      <c r="H105" s="8" t="s">
        <v>74</v>
      </c>
      <c r="I105" s="8" t="s">
        <v>390</v>
      </c>
      <c r="J105" s="60" t="s">
        <v>391</v>
      </c>
      <c r="K105" s="8"/>
      <c r="L105" s="7" t="s">
        <v>30</v>
      </c>
      <c r="M105" s="7" t="s">
        <v>87</v>
      </c>
      <c r="N105" s="7">
        <v>5</v>
      </c>
      <c r="O105" s="26">
        <v>6285</v>
      </c>
      <c r="P105" s="26">
        <f t="shared" si="20"/>
        <v>31425</v>
      </c>
      <c r="Q105" s="12">
        <f t="shared" si="22"/>
        <v>36453</v>
      </c>
      <c r="R105" s="12">
        <f>P105*0.0536632679840838</f>
        <v>1686.3681963998336</v>
      </c>
      <c r="S105" s="12">
        <f t="shared" si="18"/>
        <v>1956.1871078238069</v>
      </c>
      <c r="T105" s="40" t="s">
        <v>32</v>
      </c>
      <c r="U105" s="55">
        <v>45901</v>
      </c>
      <c r="V105" s="7" t="s">
        <v>33</v>
      </c>
      <c r="W105" s="7" t="s">
        <v>34</v>
      </c>
      <c r="X105" s="61">
        <v>45926</v>
      </c>
    </row>
    <row r="106" spans="1:24" ht="60" x14ac:dyDescent="0.25">
      <c r="A106" s="7" t="s">
        <v>392</v>
      </c>
      <c r="B106" s="56" t="s">
        <v>70</v>
      </c>
      <c r="C106" s="9">
        <v>45901</v>
      </c>
      <c r="D106" s="8" t="s">
        <v>393</v>
      </c>
      <c r="E106" s="8" t="s">
        <v>26</v>
      </c>
      <c r="F106" s="8" t="s">
        <v>394</v>
      </c>
      <c r="G106" s="8" t="s">
        <v>73</v>
      </c>
      <c r="H106" s="8" t="s">
        <v>74</v>
      </c>
      <c r="I106" s="8" t="s">
        <v>395</v>
      </c>
      <c r="J106" s="60" t="s">
        <v>396</v>
      </c>
      <c r="K106" s="8"/>
      <c r="L106" s="7" t="s">
        <v>30</v>
      </c>
      <c r="M106" s="7" t="s">
        <v>87</v>
      </c>
      <c r="N106" s="7">
        <v>1</v>
      </c>
      <c r="O106" s="26">
        <v>19299</v>
      </c>
      <c r="P106" s="26">
        <f t="shared" si="20"/>
        <v>19299</v>
      </c>
      <c r="Q106" s="12">
        <f t="shared" si="22"/>
        <v>22386.84</v>
      </c>
      <c r="R106" s="12">
        <f>P106*0.0536632679840838</f>
        <v>1035.6474088248333</v>
      </c>
      <c r="S106" s="12">
        <f t="shared" si="18"/>
        <v>1201.3509942368066</v>
      </c>
      <c r="T106" s="40" t="s">
        <v>32</v>
      </c>
      <c r="U106" s="55">
        <v>45901</v>
      </c>
      <c r="V106" s="7" t="s">
        <v>33</v>
      </c>
      <c r="W106" s="7" t="s">
        <v>34</v>
      </c>
      <c r="X106" s="61">
        <v>45910</v>
      </c>
    </row>
    <row r="107" spans="1:24" ht="60" x14ac:dyDescent="0.25">
      <c r="A107" s="7" t="s">
        <v>397</v>
      </c>
      <c r="B107" s="56" t="s">
        <v>70</v>
      </c>
      <c r="C107" s="9">
        <v>45902</v>
      </c>
      <c r="D107" s="8" t="s">
        <v>393</v>
      </c>
      <c r="E107" s="8" t="s">
        <v>26</v>
      </c>
      <c r="F107" s="8" t="s">
        <v>394</v>
      </c>
      <c r="G107" s="8" t="s">
        <v>73</v>
      </c>
      <c r="H107" s="8" t="s">
        <v>74</v>
      </c>
      <c r="I107" s="8" t="s">
        <v>395</v>
      </c>
      <c r="J107" s="60" t="s">
        <v>398</v>
      </c>
      <c r="K107" s="62"/>
      <c r="L107" s="7" t="s">
        <v>30</v>
      </c>
      <c r="M107" s="7" t="s">
        <v>87</v>
      </c>
      <c r="N107" s="7">
        <v>1</v>
      </c>
      <c r="O107" s="26">
        <v>18430</v>
      </c>
      <c r="P107" s="26">
        <f t="shared" si="20"/>
        <v>18430</v>
      </c>
      <c r="Q107" s="12">
        <f t="shared" si="22"/>
        <v>21378.799999999999</v>
      </c>
      <c r="R107" s="12">
        <f>P107*0.0536632679840838</f>
        <v>989.01402894666444</v>
      </c>
      <c r="S107" s="12">
        <f t="shared" si="18"/>
        <v>1147.2562735781307</v>
      </c>
      <c r="T107" s="40" t="s">
        <v>32</v>
      </c>
      <c r="U107" s="55">
        <v>45919</v>
      </c>
      <c r="V107" s="7" t="s">
        <v>33</v>
      </c>
      <c r="W107" s="7" t="s">
        <v>34</v>
      </c>
      <c r="X107" s="61">
        <v>45926</v>
      </c>
    </row>
    <row r="108" spans="1:24" ht="105" x14ac:dyDescent="0.25">
      <c r="A108" s="7" t="s">
        <v>399</v>
      </c>
      <c r="B108" s="56" t="s">
        <v>24</v>
      </c>
      <c r="C108" s="9">
        <v>45909</v>
      </c>
      <c r="D108" s="8" t="s">
        <v>400</v>
      </c>
      <c r="E108" s="8" t="s">
        <v>26</v>
      </c>
      <c r="F108" s="8" t="s">
        <v>27</v>
      </c>
      <c r="G108" s="8" t="s">
        <v>27</v>
      </c>
      <c r="H108" s="8" t="s">
        <v>401</v>
      </c>
      <c r="I108" s="8" t="s">
        <v>402</v>
      </c>
      <c r="J108" s="60" t="s">
        <v>403</v>
      </c>
      <c r="K108" s="62"/>
      <c r="L108" s="7" t="s">
        <v>30</v>
      </c>
      <c r="M108" s="7" t="s">
        <v>31</v>
      </c>
      <c r="N108" s="7">
        <v>1</v>
      </c>
      <c r="O108" s="26">
        <v>6412.25</v>
      </c>
      <c r="P108" s="26">
        <f t="shared" si="20"/>
        <v>6412.25</v>
      </c>
      <c r="Q108" s="12">
        <f t="shared" si="22"/>
        <v>7438.2099999999991</v>
      </c>
      <c r="R108" s="12" t="e">
        <f>P108*#REF!</f>
        <v>#REF!</v>
      </c>
      <c r="S108" s="12" t="e">
        <f t="shared" si="18"/>
        <v>#REF!</v>
      </c>
      <c r="T108" s="40" t="s">
        <v>32</v>
      </c>
      <c r="U108" s="55">
        <v>45909</v>
      </c>
      <c r="V108" s="7" t="s">
        <v>33</v>
      </c>
      <c r="W108" s="7" t="s">
        <v>34</v>
      </c>
      <c r="X108" s="61">
        <v>45929</v>
      </c>
    </row>
    <row r="109" spans="1:24" ht="90" x14ac:dyDescent="0.25">
      <c r="A109" s="7" t="s">
        <v>404</v>
      </c>
      <c r="B109" s="56" t="s">
        <v>24</v>
      </c>
      <c r="C109" s="9">
        <v>45909</v>
      </c>
      <c r="D109" s="8" t="s">
        <v>405</v>
      </c>
      <c r="E109" s="8" t="s">
        <v>26</v>
      </c>
      <c r="F109" s="8" t="s">
        <v>60</v>
      </c>
      <c r="G109" s="8" t="s">
        <v>60</v>
      </c>
      <c r="H109" s="8" t="s">
        <v>163</v>
      </c>
      <c r="I109" s="8" t="s">
        <v>26</v>
      </c>
      <c r="J109" s="60" t="s">
        <v>406</v>
      </c>
      <c r="K109" s="62"/>
      <c r="L109" s="7" t="s">
        <v>30</v>
      </c>
      <c r="M109" s="7" t="s">
        <v>31</v>
      </c>
      <c r="N109" s="7">
        <v>1</v>
      </c>
      <c r="O109" s="26" t="e">
        <f>R109/#REF!</f>
        <v>#REF!</v>
      </c>
      <c r="P109" s="26" t="e">
        <f t="shared" si="20"/>
        <v>#REF!</v>
      </c>
      <c r="Q109" s="12" t="e">
        <f t="shared" si="22"/>
        <v>#REF!</v>
      </c>
      <c r="R109" s="12">
        <v>144</v>
      </c>
      <c r="S109" s="12">
        <f t="shared" si="18"/>
        <v>167.04</v>
      </c>
      <c r="T109" s="40" t="s">
        <v>32</v>
      </c>
      <c r="U109" s="55">
        <v>45909</v>
      </c>
      <c r="V109" s="7" t="s">
        <v>33</v>
      </c>
      <c r="W109" s="7" t="s">
        <v>34</v>
      </c>
      <c r="X109" s="61">
        <v>45929</v>
      </c>
    </row>
    <row r="110" spans="1:24" ht="105" x14ac:dyDescent="0.25">
      <c r="A110" s="7" t="s">
        <v>407</v>
      </c>
      <c r="B110" s="56" t="s">
        <v>89</v>
      </c>
      <c r="C110" s="9">
        <v>45915</v>
      </c>
      <c r="D110" s="8" t="s">
        <v>358</v>
      </c>
      <c r="E110" s="8" t="s">
        <v>26</v>
      </c>
      <c r="F110" s="8" t="s">
        <v>27</v>
      </c>
      <c r="G110" s="8" t="s">
        <v>67</v>
      </c>
      <c r="H110" s="8" t="s">
        <v>68</v>
      </c>
      <c r="I110" s="8" t="s">
        <v>26</v>
      </c>
      <c r="J110" s="60" t="s">
        <v>26</v>
      </c>
      <c r="K110" s="62"/>
      <c r="L110" s="7" t="s">
        <v>408</v>
      </c>
      <c r="M110" s="7" t="s">
        <v>31</v>
      </c>
      <c r="N110" s="7">
        <v>2</v>
      </c>
      <c r="O110" s="26">
        <v>3000</v>
      </c>
      <c r="P110" s="26">
        <v>6000</v>
      </c>
      <c r="Q110" s="12">
        <v>6959.9999999999991</v>
      </c>
      <c r="R110" s="12">
        <v>318.91744790500741</v>
      </c>
      <c r="S110" s="12">
        <v>369.94423956980859</v>
      </c>
      <c r="T110" s="40" t="s">
        <v>32</v>
      </c>
      <c r="U110" s="55">
        <v>45873</v>
      </c>
      <c r="V110" s="7" t="s">
        <v>33</v>
      </c>
      <c r="W110" s="7" t="s">
        <v>34</v>
      </c>
      <c r="X110" s="61">
        <v>45910</v>
      </c>
    </row>
    <row r="111" spans="1:24" ht="45" x14ac:dyDescent="0.25">
      <c r="A111" s="59" t="s">
        <v>409</v>
      </c>
      <c r="B111" s="63" t="s">
        <v>24</v>
      </c>
      <c r="C111" s="64">
        <v>45917</v>
      </c>
      <c r="D111" s="63" t="s">
        <v>410</v>
      </c>
      <c r="E111" s="63" t="s">
        <v>26</v>
      </c>
      <c r="F111" s="63" t="s">
        <v>226</v>
      </c>
      <c r="G111" s="63" t="s">
        <v>411</v>
      </c>
      <c r="H111" s="63" t="s">
        <v>383</v>
      </c>
      <c r="I111" s="63" t="s">
        <v>412</v>
      </c>
      <c r="J111" s="63" t="s">
        <v>26</v>
      </c>
      <c r="K111" s="65"/>
      <c r="L111" s="7" t="s">
        <v>30</v>
      </c>
      <c r="M111" s="66" t="s">
        <v>87</v>
      </c>
      <c r="N111" s="66">
        <v>1</v>
      </c>
      <c r="O111" s="26">
        <v>1294.8399999999999</v>
      </c>
      <c r="P111" s="67">
        <f>O111*N111</f>
        <v>1294.8399999999999</v>
      </c>
      <c r="Q111" s="68">
        <f>P111*1.16</f>
        <v>1502.0143999999998</v>
      </c>
      <c r="R111" s="68" t="e">
        <f>P111*#REF!</f>
        <v>#REF!</v>
      </c>
      <c r="S111" s="68" t="e">
        <f>R111*1.16</f>
        <v>#REF!</v>
      </c>
      <c r="T111" s="63" t="s">
        <v>413</v>
      </c>
      <c r="U111" s="55">
        <v>45917</v>
      </c>
      <c r="V111" s="7" t="s">
        <v>33</v>
      </c>
      <c r="W111" s="7" t="s">
        <v>34</v>
      </c>
      <c r="X111" s="61">
        <v>45931</v>
      </c>
    </row>
    <row r="112" spans="1:24" ht="75" x14ac:dyDescent="0.25">
      <c r="A112" s="59" t="s">
        <v>414</v>
      </c>
      <c r="B112" s="63" t="s">
        <v>24</v>
      </c>
      <c r="C112" s="64">
        <v>45932</v>
      </c>
      <c r="D112" s="63" t="s">
        <v>415</v>
      </c>
      <c r="E112" s="63" t="s">
        <v>26</v>
      </c>
      <c r="F112" s="63" t="s">
        <v>60</v>
      </c>
      <c r="G112" s="63" t="s">
        <v>60</v>
      </c>
      <c r="H112" s="63" t="s">
        <v>368</v>
      </c>
      <c r="I112" s="63" t="s">
        <v>26</v>
      </c>
      <c r="J112" s="63" t="s">
        <v>26</v>
      </c>
      <c r="K112" s="65"/>
      <c r="L112" s="7" t="s">
        <v>30</v>
      </c>
      <c r="M112" s="66" t="s">
        <v>80</v>
      </c>
      <c r="N112" s="66">
        <v>1</v>
      </c>
      <c r="O112" s="26">
        <v>3500</v>
      </c>
      <c r="P112" s="26">
        <f t="shared" ref="P112:P117" si="23">O112*N112</f>
        <v>3500</v>
      </c>
      <c r="Q112" s="26">
        <f t="shared" ref="Q112:Q117" si="24">P112*1.16</f>
        <v>4059.9999999999995</v>
      </c>
      <c r="R112" s="26" t="e">
        <f>P112*#REF!</f>
        <v>#REF!</v>
      </c>
      <c r="S112" s="26" t="e">
        <f>R112*1.16</f>
        <v>#REF!</v>
      </c>
      <c r="T112" s="63" t="s">
        <v>413</v>
      </c>
      <c r="U112" s="55">
        <v>45933</v>
      </c>
      <c r="V112" s="7" t="s">
        <v>33</v>
      </c>
      <c r="W112" s="7" t="s">
        <v>34</v>
      </c>
      <c r="X112" s="9">
        <v>45953</v>
      </c>
    </row>
    <row r="113" spans="1:24" ht="60" x14ac:dyDescent="0.25">
      <c r="A113" s="59" t="s">
        <v>416</v>
      </c>
      <c r="B113" s="63" t="s">
        <v>24</v>
      </c>
      <c r="C113" s="64">
        <v>45932</v>
      </c>
      <c r="D113" s="63" t="s">
        <v>417</v>
      </c>
      <c r="E113" s="63" t="s">
        <v>26</v>
      </c>
      <c r="F113" s="63" t="s">
        <v>27</v>
      </c>
      <c r="G113" s="63" t="s">
        <v>27</v>
      </c>
      <c r="H113" s="63" t="s">
        <v>368</v>
      </c>
      <c r="I113" s="63" t="s">
        <v>26</v>
      </c>
      <c r="J113" s="63" t="s">
        <v>26</v>
      </c>
      <c r="K113" s="65"/>
      <c r="L113" s="7" t="s">
        <v>30</v>
      </c>
      <c r="M113" s="66" t="s">
        <v>80</v>
      </c>
      <c r="N113" s="66">
        <v>2</v>
      </c>
      <c r="O113" s="26">
        <v>4675</v>
      </c>
      <c r="P113" s="26">
        <f t="shared" si="23"/>
        <v>9350</v>
      </c>
      <c r="Q113" s="26">
        <f t="shared" si="24"/>
        <v>10846</v>
      </c>
      <c r="R113" s="26" t="e">
        <f>P113*#REF!</f>
        <v>#REF!</v>
      </c>
      <c r="S113" s="26" t="e">
        <f t="shared" ref="S113:S117" si="25">R113*1.16</f>
        <v>#REF!</v>
      </c>
      <c r="T113" s="63" t="s">
        <v>413</v>
      </c>
      <c r="U113" s="55">
        <v>45933</v>
      </c>
      <c r="V113" s="7" t="s">
        <v>33</v>
      </c>
      <c r="W113" s="7" t="s">
        <v>34</v>
      </c>
      <c r="X113" s="9">
        <v>45953</v>
      </c>
    </row>
    <row r="114" spans="1:24" ht="90" x14ac:dyDescent="0.25">
      <c r="A114" s="59" t="s">
        <v>418</v>
      </c>
      <c r="B114" s="63" t="s">
        <v>24</v>
      </c>
      <c r="C114" s="64">
        <v>45932</v>
      </c>
      <c r="D114" s="63" t="s">
        <v>419</v>
      </c>
      <c r="E114" s="63" t="s">
        <v>26</v>
      </c>
      <c r="F114" s="63" t="s">
        <v>60</v>
      </c>
      <c r="G114" s="63" t="s">
        <v>60</v>
      </c>
      <c r="H114" s="63" t="s">
        <v>29</v>
      </c>
      <c r="I114" s="63" t="s">
        <v>26</v>
      </c>
      <c r="J114" s="63" t="s">
        <v>26</v>
      </c>
      <c r="K114" s="65"/>
      <c r="L114" s="7" t="s">
        <v>30</v>
      </c>
      <c r="M114" s="66" t="s">
        <v>80</v>
      </c>
      <c r="N114" s="66">
        <v>1</v>
      </c>
      <c r="O114" s="26">
        <v>38070</v>
      </c>
      <c r="P114" s="26">
        <f t="shared" si="23"/>
        <v>38070</v>
      </c>
      <c r="Q114" s="26">
        <f t="shared" si="24"/>
        <v>44161.2</v>
      </c>
      <c r="R114" s="26" t="e">
        <f>P114*#REF!</f>
        <v>#REF!</v>
      </c>
      <c r="S114" s="26" t="e">
        <f t="shared" si="25"/>
        <v>#REF!</v>
      </c>
      <c r="T114" s="63" t="s">
        <v>413</v>
      </c>
      <c r="U114" s="55">
        <v>45933</v>
      </c>
      <c r="V114" s="69" t="s">
        <v>33</v>
      </c>
      <c r="W114" s="7" t="s">
        <v>34</v>
      </c>
      <c r="X114" s="9">
        <v>45955</v>
      </c>
    </row>
    <row r="115" spans="1:24" ht="75" x14ac:dyDescent="0.25">
      <c r="A115" s="59" t="s">
        <v>420</v>
      </c>
      <c r="B115" s="63" t="s">
        <v>24</v>
      </c>
      <c r="C115" s="64">
        <v>45932</v>
      </c>
      <c r="D115" s="63" t="s">
        <v>421</v>
      </c>
      <c r="E115" s="63" t="s">
        <v>26</v>
      </c>
      <c r="F115" s="63" t="s">
        <v>226</v>
      </c>
      <c r="G115" s="63" t="s">
        <v>411</v>
      </c>
      <c r="H115" s="63" t="s">
        <v>29</v>
      </c>
      <c r="I115" s="63" t="s">
        <v>26</v>
      </c>
      <c r="J115" s="63" t="s">
        <v>26</v>
      </c>
      <c r="K115" s="65"/>
      <c r="L115" s="7" t="s">
        <v>30</v>
      </c>
      <c r="M115" s="66" t="s">
        <v>80</v>
      </c>
      <c r="N115" s="66">
        <v>1</v>
      </c>
      <c r="O115" s="26">
        <v>8130</v>
      </c>
      <c r="P115" s="26">
        <f t="shared" si="23"/>
        <v>8130</v>
      </c>
      <c r="Q115" s="26">
        <f t="shared" si="24"/>
        <v>9430.7999999999993</v>
      </c>
      <c r="R115" s="26" t="e">
        <f>P115*#REF!</f>
        <v>#REF!</v>
      </c>
      <c r="S115" s="26" t="e">
        <f t="shared" si="25"/>
        <v>#REF!</v>
      </c>
      <c r="T115" s="63" t="s">
        <v>413</v>
      </c>
      <c r="U115" s="55">
        <v>45933</v>
      </c>
      <c r="V115" s="7" t="s">
        <v>33</v>
      </c>
      <c r="W115" s="7" t="s">
        <v>34</v>
      </c>
      <c r="X115" s="9">
        <v>45951</v>
      </c>
    </row>
    <row r="116" spans="1:24" ht="120" x14ac:dyDescent="0.25">
      <c r="A116" s="59" t="s">
        <v>422</v>
      </c>
      <c r="B116" s="63" t="s">
        <v>36</v>
      </c>
      <c r="C116" s="64">
        <v>45938</v>
      </c>
      <c r="D116" s="63" t="s">
        <v>423</v>
      </c>
      <c r="E116" s="63" t="s">
        <v>26</v>
      </c>
      <c r="F116" s="63" t="s">
        <v>60</v>
      </c>
      <c r="G116" s="63" t="s">
        <v>60</v>
      </c>
      <c r="H116" s="63" t="s">
        <v>134</v>
      </c>
      <c r="I116" s="63" t="s">
        <v>26</v>
      </c>
      <c r="J116" s="63" t="s">
        <v>424</v>
      </c>
      <c r="K116" s="65"/>
      <c r="L116" s="7" t="s">
        <v>30</v>
      </c>
      <c r="M116" s="66" t="s">
        <v>64</v>
      </c>
      <c r="N116" s="66">
        <v>1</v>
      </c>
      <c r="O116" s="26">
        <v>484</v>
      </c>
      <c r="P116" s="26">
        <f t="shared" si="23"/>
        <v>484</v>
      </c>
      <c r="Q116" s="26">
        <f t="shared" si="24"/>
        <v>561.43999999999994</v>
      </c>
      <c r="R116" s="26" t="e">
        <f>P116*#REF!</f>
        <v>#REF!</v>
      </c>
      <c r="S116" s="26" t="e">
        <f t="shared" si="25"/>
        <v>#REF!</v>
      </c>
      <c r="T116" s="63" t="s">
        <v>413</v>
      </c>
      <c r="U116" s="55">
        <v>45938</v>
      </c>
      <c r="V116" s="7" t="s">
        <v>33</v>
      </c>
      <c r="W116" s="7" t="s">
        <v>34</v>
      </c>
      <c r="X116" s="9">
        <v>45971</v>
      </c>
    </row>
    <row r="117" spans="1:24" ht="60" x14ac:dyDescent="0.25">
      <c r="A117" s="59" t="s">
        <v>425</v>
      </c>
      <c r="B117" s="63" t="s">
        <v>36</v>
      </c>
      <c r="C117" s="64">
        <v>45938</v>
      </c>
      <c r="D117" s="63" t="s">
        <v>282</v>
      </c>
      <c r="E117" s="63" t="s">
        <v>26</v>
      </c>
      <c r="F117" s="63" t="s">
        <v>60</v>
      </c>
      <c r="G117" s="63" t="s">
        <v>60</v>
      </c>
      <c r="H117" s="63" t="s">
        <v>134</v>
      </c>
      <c r="I117" s="63" t="s">
        <v>26</v>
      </c>
      <c r="J117" s="63" t="s">
        <v>26</v>
      </c>
      <c r="K117" s="65"/>
      <c r="L117" s="7" t="s">
        <v>30</v>
      </c>
      <c r="M117" s="66" t="s">
        <v>64</v>
      </c>
      <c r="N117" s="66">
        <v>1</v>
      </c>
      <c r="O117" s="26">
        <v>210.54</v>
      </c>
      <c r="P117" s="26">
        <f t="shared" si="23"/>
        <v>210.54</v>
      </c>
      <c r="Q117" s="26">
        <f t="shared" si="24"/>
        <v>244.22639999999998</v>
      </c>
      <c r="R117" s="26" t="e">
        <f>P117*#REF!</f>
        <v>#REF!</v>
      </c>
      <c r="S117" s="26" t="e">
        <f t="shared" si="25"/>
        <v>#REF!</v>
      </c>
      <c r="T117" s="63" t="s">
        <v>413</v>
      </c>
      <c r="U117" s="55">
        <v>45938</v>
      </c>
      <c r="V117" s="7" t="s">
        <v>33</v>
      </c>
      <c r="W117" s="7" t="s">
        <v>34</v>
      </c>
      <c r="X117" s="9">
        <v>45971</v>
      </c>
    </row>
    <row r="118" spans="1:24" ht="45" x14ac:dyDescent="0.25">
      <c r="A118" s="59" t="s">
        <v>426</v>
      </c>
      <c r="B118" s="63" t="s">
        <v>36</v>
      </c>
      <c r="C118" s="64">
        <v>45944</v>
      </c>
      <c r="D118" s="63" t="s">
        <v>427</v>
      </c>
      <c r="E118" s="63" t="s">
        <v>428</v>
      </c>
      <c r="F118" s="63" t="s">
        <v>38</v>
      </c>
      <c r="G118" s="63" t="s">
        <v>38</v>
      </c>
      <c r="H118" s="63" t="s">
        <v>302</v>
      </c>
      <c r="I118" s="63" t="s">
        <v>429</v>
      </c>
      <c r="J118" s="63" t="s">
        <v>430</v>
      </c>
      <c r="K118" s="65"/>
      <c r="L118" s="7" t="s">
        <v>30</v>
      </c>
      <c r="M118" s="66" t="s">
        <v>80</v>
      </c>
      <c r="N118" s="66">
        <v>1</v>
      </c>
      <c r="O118" s="26">
        <v>5412.61</v>
      </c>
      <c r="P118" s="26">
        <v>5412.61</v>
      </c>
      <c r="Q118" s="26">
        <v>6278.62</v>
      </c>
      <c r="R118" s="26">
        <v>295</v>
      </c>
      <c r="S118" s="26">
        <v>342.2</v>
      </c>
      <c r="T118" s="63" t="s">
        <v>413</v>
      </c>
      <c r="U118" s="55">
        <v>45944</v>
      </c>
      <c r="V118" s="7" t="s">
        <v>33</v>
      </c>
      <c r="W118" s="7" t="s">
        <v>34</v>
      </c>
      <c r="X118" s="9">
        <v>45985</v>
      </c>
    </row>
    <row r="119" spans="1:24" ht="45" x14ac:dyDescent="0.25">
      <c r="A119" s="70" t="s">
        <v>431</v>
      </c>
      <c r="B119" s="71" t="s">
        <v>36</v>
      </c>
      <c r="C119" s="72">
        <v>45944</v>
      </c>
      <c r="D119" s="71" t="s">
        <v>427</v>
      </c>
      <c r="E119" s="71" t="s">
        <v>432</v>
      </c>
      <c r="F119" s="71" t="s">
        <v>38</v>
      </c>
      <c r="G119" s="71" t="s">
        <v>38</v>
      </c>
      <c r="H119" s="71" t="s">
        <v>302</v>
      </c>
      <c r="I119" s="71" t="s">
        <v>429</v>
      </c>
      <c r="J119" s="71" t="s">
        <v>430</v>
      </c>
      <c r="K119" s="73"/>
      <c r="L119" s="7" t="s">
        <v>30</v>
      </c>
      <c r="M119" s="74" t="s">
        <v>80</v>
      </c>
      <c r="N119" s="74">
        <v>1</v>
      </c>
      <c r="O119" s="26">
        <v>5412.61</v>
      </c>
      <c r="P119" s="26">
        <v>5412.61</v>
      </c>
      <c r="Q119" s="26">
        <v>6278.62</v>
      </c>
      <c r="R119" s="26">
        <v>295</v>
      </c>
      <c r="S119" s="26">
        <v>342.2</v>
      </c>
      <c r="T119" s="71" t="s">
        <v>413</v>
      </c>
      <c r="U119" s="55">
        <v>45944</v>
      </c>
      <c r="V119" s="7" t="s">
        <v>33</v>
      </c>
      <c r="W119" s="7" t="s">
        <v>34</v>
      </c>
      <c r="X119" s="9">
        <v>45985</v>
      </c>
    </row>
    <row r="120" spans="1:24" ht="45" x14ac:dyDescent="0.25">
      <c r="A120" s="70" t="s">
        <v>433</v>
      </c>
      <c r="B120" s="71" t="s">
        <v>36</v>
      </c>
      <c r="C120" s="72">
        <v>45944</v>
      </c>
      <c r="D120" s="71" t="s">
        <v>427</v>
      </c>
      <c r="E120" s="71" t="s">
        <v>434</v>
      </c>
      <c r="F120" s="71" t="s">
        <v>38</v>
      </c>
      <c r="G120" s="71" t="s">
        <v>38</v>
      </c>
      <c r="H120" s="71" t="s">
        <v>302</v>
      </c>
      <c r="I120" s="71" t="s">
        <v>429</v>
      </c>
      <c r="J120" s="71" t="s">
        <v>430</v>
      </c>
      <c r="K120" s="73"/>
      <c r="L120" s="7" t="s">
        <v>30</v>
      </c>
      <c r="M120" s="74" t="s">
        <v>80</v>
      </c>
      <c r="N120" s="74">
        <v>1</v>
      </c>
      <c r="O120" s="26">
        <v>5412.61</v>
      </c>
      <c r="P120" s="26">
        <v>5412.61</v>
      </c>
      <c r="Q120" s="26">
        <v>6278.62</v>
      </c>
      <c r="R120" s="26">
        <v>295</v>
      </c>
      <c r="S120" s="26">
        <v>342.2</v>
      </c>
      <c r="T120" s="71" t="s">
        <v>413</v>
      </c>
      <c r="U120" s="55">
        <v>45944</v>
      </c>
      <c r="V120" s="7" t="s">
        <v>33</v>
      </c>
      <c r="W120" s="7" t="s">
        <v>34</v>
      </c>
      <c r="X120" s="9">
        <v>45985</v>
      </c>
    </row>
    <row r="121" spans="1:24" ht="45" x14ac:dyDescent="0.25">
      <c r="A121" s="70" t="s">
        <v>435</v>
      </c>
      <c r="B121" s="71" t="s">
        <v>36</v>
      </c>
      <c r="C121" s="72">
        <v>45944</v>
      </c>
      <c r="D121" s="71" t="s">
        <v>427</v>
      </c>
      <c r="E121" s="71" t="s">
        <v>436</v>
      </c>
      <c r="F121" s="71" t="s">
        <v>38</v>
      </c>
      <c r="G121" s="71" t="s">
        <v>38</v>
      </c>
      <c r="H121" s="71" t="s">
        <v>302</v>
      </c>
      <c r="I121" s="71" t="s">
        <v>429</v>
      </c>
      <c r="J121" s="71" t="s">
        <v>430</v>
      </c>
      <c r="K121" s="73"/>
      <c r="L121" s="7" t="s">
        <v>30</v>
      </c>
      <c r="M121" s="74" t="s">
        <v>80</v>
      </c>
      <c r="N121" s="74">
        <v>1</v>
      </c>
      <c r="O121" s="26">
        <v>5412.61</v>
      </c>
      <c r="P121" s="26">
        <v>5412.61</v>
      </c>
      <c r="Q121" s="26">
        <v>6278.62</v>
      </c>
      <c r="R121" s="26">
        <v>295</v>
      </c>
      <c r="S121" s="26">
        <v>342.2</v>
      </c>
      <c r="T121" s="71" t="s">
        <v>413</v>
      </c>
      <c r="U121" s="55">
        <v>45944</v>
      </c>
      <c r="V121" s="7" t="s">
        <v>33</v>
      </c>
      <c r="W121" s="7" t="s">
        <v>34</v>
      </c>
      <c r="X121" s="9">
        <v>45985</v>
      </c>
    </row>
    <row r="122" spans="1:24" ht="45" x14ac:dyDescent="0.25">
      <c r="A122" s="70" t="s">
        <v>437</v>
      </c>
      <c r="B122" s="71" t="s">
        <v>36</v>
      </c>
      <c r="C122" s="72">
        <v>45944</v>
      </c>
      <c r="D122" s="71" t="s">
        <v>427</v>
      </c>
      <c r="E122" s="71" t="s">
        <v>438</v>
      </c>
      <c r="F122" s="71" t="s">
        <v>38</v>
      </c>
      <c r="G122" s="71" t="s">
        <v>38</v>
      </c>
      <c r="H122" s="71" t="s">
        <v>302</v>
      </c>
      <c r="I122" s="71" t="s">
        <v>429</v>
      </c>
      <c r="J122" s="71" t="s">
        <v>430</v>
      </c>
      <c r="K122" s="73"/>
      <c r="L122" s="7" t="s">
        <v>30</v>
      </c>
      <c r="M122" s="74" t="s">
        <v>80</v>
      </c>
      <c r="N122" s="74">
        <v>1</v>
      </c>
      <c r="O122" s="26">
        <v>5412.61</v>
      </c>
      <c r="P122" s="26">
        <v>5412.61</v>
      </c>
      <c r="Q122" s="26">
        <v>6278.62</v>
      </c>
      <c r="R122" s="26">
        <v>295</v>
      </c>
      <c r="S122" s="26">
        <v>342.2</v>
      </c>
      <c r="T122" s="71" t="s">
        <v>413</v>
      </c>
      <c r="U122" s="55">
        <v>45944</v>
      </c>
      <c r="V122" s="7" t="s">
        <v>33</v>
      </c>
      <c r="W122" s="7" t="s">
        <v>34</v>
      </c>
      <c r="X122" s="9">
        <v>45985</v>
      </c>
    </row>
    <row r="123" spans="1:24" ht="30" x14ac:dyDescent="0.25">
      <c r="A123" s="70" t="s">
        <v>439</v>
      </c>
      <c r="B123" s="71" t="s">
        <v>36</v>
      </c>
      <c r="C123" s="72">
        <v>45964</v>
      </c>
      <c r="D123" s="71" t="s">
        <v>440</v>
      </c>
      <c r="E123" s="71">
        <v>30189</v>
      </c>
      <c r="F123" s="71" t="s">
        <v>38</v>
      </c>
      <c r="G123" s="71" t="s">
        <v>38</v>
      </c>
      <c r="H123" s="71" t="s">
        <v>302</v>
      </c>
      <c r="I123" s="71" t="s">
        <v>271</v>
      </c>
      <c r="J123" s="71" t="s">
        <v>441</v>
      </c>
      <c r="K123" s="73"/>
      <c r="L123" s="7" t="s">
        <v>30</v>
      </c>
      <c r="M123" s="74" t="s">
        <v>80</v>
      </c>
      <c r="N123" s="74">
        <v>1</v>
      </c>
      <c r="O123" s="75" t="e">
        <f>R123/#REF!</f>
        <v>#REF!</v>
      </c>
      <c r="P123" s="75" t="e">
        <f>O123*N123</f>
        <v>#REF!</v>
      </c>
      <c r="Q123" s="75" t="e">
        <f>P123*1.16</f>
        <v>#REF!</v>
      </c>
      <c r="R123" s="75">
        <v>165</v>
      </c>
      <c r="S123" s="75">
        <f>R123*1.16</f>
        <v>191.39999999999998</v>
      </c>
      <c r="T123" s="71" t="s">
        <v>413</v>
      </c>
      <c r="U123" s="55">
        <v>45727</v>
      </c>
      <c r="V123" s="7" t="s">
        <v>33</v>
      </c>
      <c r="W123" s="7" t="s">
        <v>34</v>
      </c>
      <c r="X123" s="9">
        <v>45985</v>
      </c>
    </row>
    <row r="124" spans="1:24" ht="30" x14ac:dyDescent="0.25">
      <c r="A124" s="70" t="s">
        <v>442</v>
      </c>
      <c r="B124" s="71" t="s">
        <v>36</v>
      </c>
      <c r="C124" s="72">
        <v>45964</v>
      </c>
      <c r="D124" s="71" t="s">
        <v>440</v>
      </c>
      <c r="E124" s="71" t="s">
        <v>443</v>
      </c>
      <c r="F124" s="71" t="s">
        <v>38</v>
      </c>
      <c r="G124" s="71" t="s">
        <v>38</v>
      </c>
      <c r="H124" s="71" t="s">
        <v>302</v>
      </c>
      <c r="I124" s="71" t="s">
        <v>271</v>
      </c>
      <c r="J124" s="71" t="s">
        <v>441</v>
      </c>
      <c r="K124" s="73"/>
      <c r="L124" s="7" t="s">
        <v>30</v>
      </c>
      <c r="M124" s="74" t="s">
        <v>80</v>
      </c>
      <c r="N124" s="74">
        <v>1</v>
      </c>
      <c r="O124" s="75" t="e">
        <f>R124/#REF!</f>
        <v>#REF!</v>
      </c>
      <c r="P124" s="75" t="e">
        <f t="shared" ref="P124:P132" si="26">O124*N124</f>
        <v>#REF!</v>
      </c>
      <c r="Q124" s="75" t="e">
        <f t="shared" ref="Q124:Q132" si="27">P124*1.16</f>
        <v>#REF!</v>
      </c>
      <c r="R124" s="75">
        <v>165</v>
      </c>
      <c r="S124" s="75">
        <f t="shared" ref="S124:S132" si="28">R124*1.16</f>
        <v>191.39999999999998</v>
      </c>
      <c r="T124" s="71" t="s">
        <v>413</v>
      </c>
      <c r="U124" s="55">
        <v>45727</v>
      </c>
      <c r="V124" s="7" t="s">
        <v>33</v>
      </c>
      <c r="W124" s="7" t="s">
        <v>34</v>
      </c>
      <c r="X124" s="9">
        <v>45985</v>
      </c>
    </row>
    <row r="125" spans="1:24" ht="30" x14ac:dyDescent="0.25">
      <c r="A125" s="70" t="s">
        <v>444</v>
      </c>
      <c r="B125" s="71" t="s">
        <v>36</v>
      </c>
      <c r="C125" s="72">
        <v>45964</v>
      </c>
      <c r="D125" s="71" t="s">
        <v>186</v>
      </c>
      <c r="E125" s="71" t="s">
        <v>445</v>
      </c>
      <c r="F125" s="71" t="s">
        <v>38</v>
      </c>
      <c r="G125" s="71" t="s">
        <v>38</v>
      </c>
      <c r="H125" s="71" t="s">
        <v>302</v>
      </c>
      <c r="I125" s="71" t="s">
        <v>446</v>
      </c>
      <c r="J125" s="71" t="s">
        <v>447</v>
      </c>
      <c r="K125" s="73"/>
      <c r="L125" s="7" t="s">
        <v>30</v>
      </c>
      <c r="M125" s="74" t="s">
        <v>80</v>
      </c>
      <c r="N125" s="74">
        <v>1</v>
      </c>
      <c r="O125" s="75" t="e">
        <f>R125/#REF!</f>
        <v>#REF!</v>
      </c>
      <c r="P125" s="75" t="e">
        <f t="shared" si="26"/>
        <v>#REF!</v>
      </c>
      <c r="Q125" s="75" t="e">
        <f t="shared" si="27"/>
        <v>#REF!</v>
      </c>
      <c r="R125" s="75">
        <v>295</v>
      </c>
      <c r="S125" s="75">
        <f t="shared" si="28"/>
        <v>342.2</v>
      </c>
      <c r="T125" s="71" t="s">
        <v>413</v>
      </c>
      <c r="U125" s="55">
        <v>45727</v>
      </c>
      <c r="V125" s="7" t="s">
        <v>33</v>
      </c>
      <c r="W125" s="7" t="s">
        <v>34</v>
      </c>
      <c r="X125" s="9">
        <v>45985</v>
      </c>
    </row>
    <row r="126" spans="1:24" ht="30" x14ac:dyDescent="0.25">
      <c r="A126" s="70" t="s">
        <v>448</v>
      </c>
      <c r="B126" s="71" t="s">
        <v>36</v>
      </c>
      <c r="C126" s="72">
        <v>45964</v>
      </c>
      <c r="D126" s="71" t="s">
        <v>186</v>
      </c>
      <c r="E126" s="71" t="s">
        <v>449</v>
      </c>
      <c r="F126" s="71" t="s">
        <v>38</v>
      </c>
      <c r="G126" s="71" t="s">
        <v>38</v>
      </c>
      <c r="H126" s="71" t="s">
        <v>302</v>
      </c>
      <c r="I126" s="71" t="s">
        <v>450</v>
      </c>
      <c r="J126" s="71" t="s">
        <v>447</v>
      </c>
      <c r="K126" s="73"/>
      <c r="L126" s="7" t="s">
        <v>30</v>
      </c>
      <c r="M126" s="74" t="s">
        <v>80</v>
      </c>
      <c r="N126" s="74">
        <v>1</v>
      </c>
      <c r="O126" s="75" t="e">
        <f>R126/#REF!</f>
        <v>#REF!</v>
      </c>
      <c r="P126" s="75" t="e">
        <f t="shared" si="26"/>
        <v>#REF!</v>
      </c>
      <c r="Q126" s="75" t="e">
        <f t="shared" si="27"/>
        <v>#REF!</v>
      </c>
      <c r="R126" s="75">
        <v>295</v>
      </c>
      <c r="S126" s="75">
        <f t="shared" si="28"/>
        <v>342.2</v>
      </c>
      <c r="T126" s="71" t="s">
        <v>413</v>
      </c>
      <c r="U126" s="55">
        <v>45727</v>
      </c>
      <c r="V126" s="7" t="s">
        <v>33</v>
      </c>
      <c r="W126" s="7" t="s">
        <v>34</v>
      </c>
      <c r="X126" s="9">
        <v>45985</v>
      </c>
    </row>
    <row r="127" spans="1:24" ht="30" x14ac:dyDescent="0.25">
      <c r="A127" s="70" t="s">
        <v>451</v>
      </c>
      <c r="B127" s="71" t="s">
        <v>36</v>
      </c>
      <c r="C127" s="72">
        <v>45964</v>
      </c>
      <c r="D127" s="71" t="s">
        <v>440</v>
      </c>
      <c r="E127" s="71" t="s">
        <v>452</v>
      </c>
      <c r="F127" s="71" t="s">
        <v>38</v>
      </c>
      <c r="G127" s="71" t="s">
        <v>38</v>
      </c>
      <c r="H127" s="71" t="s">
        <v>302</v>
      </c>
      <c r="I127" s="71" t="s">
        <v>453</v>
      </c>
      <c r="J127" s="71" t="s">
        <v>26</v>
      </c>
      <c r="K127" s="73"/>
      <c r="L127" s="7" t="s">
        <v>30</v>
      </c>
      <c r="M127" s="74" t="s">
        <v>80</v>
      </c>
      <c r="N127" s="74">
        <v>1</v>
      </c>
      <c r="O127" s="75" t="e">
        <f>R127/#REF!</f>
        <v>#REF!</v>
      </c>
      <c r="P127" s="75" t="e">
        <f t="shared" si="26"/>
        <v>#REF!</v>
      </c>
      <c r="Q127" s="75" t="e">
        <f t="shared" si="27"/>
        <v>#REF!</v>
      </c>
      <c r="R127" s="75">
        <v>165</v>
      </c>
      <c r="S127" s="75">
        <f t="shared" si="28"/>
        <v>191.39999999999998</v>
      </c>
      <c r="T127" s="71" t="s">
        <v>413</v>
      </c>
      <c r="U127" s="55">
        <v>45727</v>
      </c>
      <c r="V127" s="7" t="s">
        <v>33</v>
      </c>
      <c r="W127" s="7" t="s">
        <v>34</v>
      </c>
      <c r="X127" s="9">
        <v>45985</v>
      </c>
    </row>
    <row r="128" spans="1:24" ht="45" x14ac:dyDescent="0.25">
      <c r="A128" s="70" t="s">
        <v>454</v>
      </c>
      <c r="B128" s="71" t="s">
        <v>36</v>
      </c>
      <c r="C128" s="72">
        <v>45964</v>
      </c>
      <c r="D128" s="71" t="s">
        <v>186</v>
      </c>
      <c r="E128" s="71" t="s">
        <v>455</v>
      </c>
      <c r="F128" s="71" t="s">
        <v>38</v>
      </c>
      <c r="G128" s="71" t="s">
        <v>38</v>
      </c>
      <c r="H128" s="71" t="s">
        <v>302</v>
      </c>
      <c r="I128" s="71" t="s">
        <v>102</v>
      </c>
      <c r="J128" s="71" t="s">
        <v>456</v>
      </c>
      <c r="K128" s="73"/>
      <c r="L128" s="7" t="s">
        <v>30</v>
      </c>
      <c r="M128" s="74" t="s">
        <v>80</v>
      </c>
      <c r="N128" s="74">
        <v>1</v>
      </c>
      <c r="O128" s="75" t="e">
        <f>R128/#REF!</f>
        <v>#REF!</v>
      </c>
      <c r="P128" s="75" t="e">
        <f t="shared" si="26"/>
        <v>#REF!</v>
      </c>
      <c r="Q128" s="75" t="e">
        <f t="shared" si="27"/>
        <v>#REF!</v>
      </c>
      <c r="R128" s="75">
        <v>185</v>
      </c>
      <c r="S128" s="75">
        <f t="shared" si="28"/>
        <v>214.6</v>
      </c>
      <c r="T128" s="71" t="s">
        <v>413</v>
      </c>
      <c r="U128" s="55">
        <v>45727</v>
      </c>
      <c r="V128" s="7" t="s">
        <v>33</v>
      </c>
      <c r="W128" s="7" t="s">
        <v>34</v>
      </c>
      <c r="X128" s="9">
        <v>45985</v>
      </c>
    </row>
    <row r="129" spans="1:24" ht="45" x14ac:dyDescent="0.25">
      <c r="A129" s="70" t="s">
        <v>457</v>
      </c>
      <c r="B129" s="71" t="s">
        <v>36</v>
      </c>
      <c r="C129" s="72">
        <v>45964</v>
      </c>
      <c r="D129" s="71" t="s">
        <v>186</v>
      </c>
      <c r="E129" s="71" t="s">
        <v>458</v>
      </c>
      <c r="F129" s="71" t="s">
        <v>38</v>
      </c>
      <c r="G129" s="71" t="s">
        <v>38</v>
      </c>
      <c r="H129" s="71" t="s">
        <v>302</v>
      </c>
      <c r="I129" s="71" t="s">
        <v>102</v>
      </c>
      <c r="J129" s="71" t="s">
        <v>456</v>
      </c>
      <c r="K129" s="73"/>
      <c r="L129" s="7" t="s">
        <v>30</v>
      </c>
      <c r="M129" s="74" t="s">
        <v>80</v>
      </c>
      <c r="N129" s="74">
        <v>1</v>
      </c>
      <c r="O129" s="75" t="e">
        <f>R129/#REF!</f>
        <v>#REF!</v>
      </c>
      <c r="P129" s="75" t="e">
        <f t="shared" si="26"/>
        <v>#REF!</v>
      </c>
      <c r="Q129" s="75" t="e">
        <f t="shared" si="27"/>
        <v>#REF!</v>
      </c>
      <c r="R129" s="75">
        <v>185</v>
      </c>
      <c r="S129" s="75">
        <f t="shared" si="28"/>
        <v>214.6</v>
      </c>
      <c r="T129" s="71" t="s">
        <v>413</v>
      </c>
      <c r="U129" s="55">
        <v>45727</v>
      </c>
      <c r="V129" s="7" t="s">
        <v>33</v>
      </c>
      <c r="W129" s="7" t="s">
        <v>34</v>
      </c>
      <c r="X129" s="9">
        <v>45985</v>
      </c>
    </row>
    <row r="130" spans="1:24" ht="30" x14ac:dyDescent="0.25">
      <c r="A130" s="70" t="s">
        <v>459</v>
      </c>
      <c r="B130" s="71" t="s">
        <v>36</v>
      </c>
      <c r="C130" s="72">
        <v>45964</v>
      </c>
      <c r="D130" s="71" t="s">
        <v>186</v>
      </c>
      <c r="E130" s="71" t="s">
        <v>460</v>
      </c>
      <c r="F130" s="71" t="s">
        <v>38</v>
      </c>
      <c r="G130" s="71" t="s">
        <v>38</v>
      </c>
      <c r="H130" s="71" t="s">
        <v>302</v>
      </c>
      <c r="I130" s="71" t="s">
        <v>450</v>
      </c>
      <c r="J130" s="71" t="s">
        <v>447</v>
      </c>
      <c r="K130" s="73"/>
      <c r="L130" s="7" t="s">
        <v>30</v>
      </c>
      <c r="M130" s="74" t="s">
        <v>80</v>
      </c>
      <c r="N130" s="74">
        <v>1</v>
      </c>
      <c r="O130" s="75" t="e">
        <f>R130/#REF!</f>
        <v>#REF!</v>
      </c>
      <c r="P130" s="75" t="e">
        <f t="shared" si="26"/>
        <v>#REF!</v>
      </c>
      <c r="Q130" s="75" t="e">
        <f t="shared" si="27"/>
        <v>#REF!</v>
      </c>
      <c r="R130" s="75">
        <v>295</v>
      </c>
      <c r="S130" s="75">
        <f t="shared" si="28"/>
        <v>342.2</v>
      </c>
      <c r="T130" s="71" t="s">
        <v>413</v>
      </c>
      <c r="U130" s="55">
        <v>45727</v>
      </c>
      <c r="V130" s="7" t="s">
        <v>33</v>
      </c>
      <c r="W130" s="7" t="s">
        <v>34</v>
      </c>
      <c r="X130" s="9">
        <v>45985</v>
      </c>
    </row>
    <row r="131" spans="1:24" ht="75" x14ac:dyDescent="0.25">
      <c r="A131" s="76" t="s">
        <v>461</v>
      </c>
      <c r="B131" s="77" t="s">
        <v>36</v>
      </c>
      <c r="C131" s="78">
        <v>45964</v>
      </c>
      <c r="D131" s="77" t="s">
        <v>462</v>
      </c>
      <c r="E131" s="77">
        <v>18610</v>
      </c>
      <c r="F131" s="77" t="s">
        <v>38</v>
      </c>
      <c r="G131" s="77" t="s">
        <v>38</v>
      </c>
      <c r="H131" s="77" t="s">
        <v>302</v>
      </c>
      <c r="I131" s="77" t="s">
        <v>463</v>
      </c>
      <c r="J131" s="77" t="s">
        <v>464</v>
      </c>
      <c r="K131" s="79"/>
      <c r="L131" s="69" t="s">
        <v>30</v>
      </c>
      <c r="M131" s="80" t="s">
        <v>80</v>
      </c>
      <c r="N131" s="80">
        <v>1</v>
      </c>
      <c r="O131" s="81" t="e">
        <f>R131/#REF!</f>
        <v>#REF!</v>
      </c>
      <c r="P131" s="81" t="e">
        <f t="shared" si="26"/>
        <v>#REF!</v>
      </c>
      <c r="Q131" s="81" t="e">
        <f t="shared" si="27"/>
        <v>#REF!</v>
      </c>
      <c r="R131" s="81">
        <v>285</v>
      </c>
      <c r="S131" s="81">
        <f t="shared" si="28"/>
        <v>330.59999999999997</v>
      </c>
      <c r="T131" s="77" t="s">
        <v>413</v>
      </c>
      <c r="U131" s="82">
        <v>45727</v>
      </c>
      <c r="V131" s="69" t="s">
        <v>33</v>
      </c>
      <c r="W131" s="83" t="s">
        <v>465</v>
      </c>
      <c r="X131" s="69"/>
    </row>
    <row r="132" spans="1:24" ht="75" x14ac:dyDescent="0.25">
      <c r="A132" s="76" t="s">
        <v>466</v>
      </c>
      <c r="B132" s="77" t="s">
        <v>36</v>
      </c>
      <c r="C132" s="78">
        <v>45964</v>
      </c>
      <c r="D132" s="77" t="s">
        <v>467</v>
      </c>
      <c r="E132" s="77" t="s">
        <v>468</v>
      </c>
      <c r="F132" s="77" t="s">
        <v>38</v>
      </c>
      <c r="G132" s="77" t="s">
        <v>38</v>
      </c>
      <c r="H132" s="77" t="s">
        <v>302</v>
      </c>
      <c r="I132" s="77" t="s">
        <v>469</v>
      </c>
      <c r="J132" s="77" t="s">
        <v>470</v>
      </c>
      <c r="K132" s="79"/>
      <c r="L132" s="69" t="s">
        <v>30</v>
      </c>
      <c r="M132" s="80" t="s">
        <v>80</v>
      </c>
      <c r="N132" s="80">
        <v>1</v>
      </c>
      <c r="O132" s="81" t="e">
        <f>R132/#REF!</f>
        <v>#REF!</v>
      </c>
      <c r="P132" s="81" t="e">
        <f t="shared" si="26"/>
        <v>#REF!</v>
      </c>
      <c r="Q132" s="81" t="e">
        <f t="shared" si="27"/>
        <v>#REF!</v>
      </c>
      <c r="R132" s="81">
        <v>195</v>
      </c>
      <c r="S132" s="81">
        <f t="shared" si="28"/>
        <v>226.2</v>
      </c>
      <c r="T132" s="77" t="s">
        <v>413</v>
      </c>
      <c r="U132" s="82">
        <v>45727</v>
      </c>
      <c r="V132" s="69" t="s">
        <v>33</v>
      </c>
      <c r="W132" s="83" t="s">
        <v>465</v>
      </c>
      <c r="X132" s="69"/>
    </row>
    <row r="133" spans="1:24" ht="45" x14ac:dyDescent="0.25">
      <c r="A133" s="76" t="s">
        <v>471</v>
      </c>
      <c r="B133" s="84" t="s">
        <v>24</v>
      </c>
      <c r="C133" s="78">
        <v>45974</v>
      </c>
      <c r="D133" s="76" t="s">
        <v>225</v>
      </c>
      <c r="E133" s="76" t="s">
        <v>472</v>
      </c>
      <c r="F133" s="76" t="s">
        <v>226</v>
      </c>
      <c r="G133" s="76" t="s">
        <v>411</v>
      </c>
      <c r="H133" s="76" t="s">
        <v>227</v>
      </c>
      <c r="I133" s="76" t="s">
        <v>473</v>
      </c>
      <c r="J133" s="76" t="s">
        <v>473</v>
      </c>
      <c r="K133" s="76"/>
      <c r="L133" s="69" t="s">
        <v>30</v>
      </c>
      <c r="M133" s="76" t="s">
        <v>80</v>
      </c>
      <c r="N133" s="76">
        <v>1</v>
      </c>
      <c r="O133" s="81">
        <v>29900</v>
      </c>
      <c r="P133" s="81">
        <f>O133*N133</f>
        <v>29900</v>
      </c>
      <c r="Q133" s="81">
        <f>P133*1.16</f>
        <v>34684</v>
      </c>
      <c r="R133" s="81" t="e">
        <f>P133*#REF!</f>
        <v>#REF!</v>
      </c>
      <c r="S133" s="81" t="e">
        <f>R133*1.16</f>
        <v>#REF!</v>
      </c>
      <c r="T133" s="77" t="s">
        <v>413</v>
      </c>
      <c r="U133" s="82" t="s">
        <v>474</v>
      </c>
      <c r="V133" s="69" t="s">
        <v>33</v>
      </c>
      <c r="W133" s="83" t="s">
        <v>465</v>
      </c>
      <c r="X133" s="69"/>
    </row>
    <row r="134" spans="1:24" ht="90" x14ac:dyDescent="0.25">
      <c r="A134" s="76" t="s">
        <v>475</v>
      </c>
      <c r="B134" s="83" t="s">
        <v>24</v>
      </c>
      <c r="C134" s="78">
        <v>45974</v>
      </c>
      <c r="D134" s="69" t="s">
        <v>105</v>
      </c>
      <c r="E134" s="83" t="s">
        <v>26</v>
      </c>
      <c r="F134" s="83" t="s">
        <v>27</v>
      </c>
      <c r="G134" s="69" t="s">
        <v>106</v>
      </c>
      <c r="H134" s="83" t="s">
        <v>107</v>
      </c>
      <c r="I134" s="69" t="s">
        <v>108</v>
      </c>
      <c r="J134" s="85" t="s">
        <v>109</v>
      </c>
      <c r="K134" s="86"/>
      <c r="L134" s="69" t="s">
        <v>30</v>
      </c>
      <c r="M134" s="69" t="s">
        <v>64</v>
      </c>
      <c r="N134" s="69">
        <v>2</v>
      </c>
      <c r="O134" s="87" t="e">
        <f>R134/#REF!</f>
        <v>#REF!</v>
      </c>
      <c r="P134" s="88" t="e">
        <f>O134*N134</f>
        <v>#REF!</v>
      </c>
      <c r="Q134" s="88" t="e">
        <f>P134*1.16</f>
        <v>#REF!</v>
      </c>
      <c r="R134" s="88">
        <v>591.38</v>
      </c>
      <c r="S134" s="88">
        <f>R134*N134*1.16</f>
        <v>1372.0015999999998</v>
      </c>
      <c r="T134" s="77" t="s">
        <v>413</v>
      </c>
      <c r="U134" s="82" t="s">
        <v>474</v>
      </c>
      <c r="V134" s="69" t="s">
        <v>33</v>
      </c>
      <c r="W134" s="83" t="s">
        <v>465</v>
      </c>
      <c r="X134" s="69"/>
    </row>
    <row r="135" spans="1:24" ht="90" x14ac:dyDescent="0.25">
      <c r="A135" s="76" t="s">
        <v>476</v>
      </c>
      <c r="B135" s="83" t="s">
        <v>24</v>
      </c>
      <c r="C135" s="78">
        <v>45974</v>
      </c>
      <c r="D135" s="69" t="s">
        <v>112</v>
      </c>
      <c r="E135" s="83" t="s">
        <v>26</v>
      </c>
      <c r="F135" s="83" t="s">
        <v>27</v>
      </c>
      <c r="G135" s="69" t="s">
        <v>80</v>
      </c>
      <c r="H135" s="83" t="s">
        <v>107</v>
      </c>
      <c r="I135" s="69" t="s">
        <v>108</v>
      </c>
      <c r="J135" s="83" t="s">
        <v>109</v>
      </c>
      <c r="K135" s="86"/>
      <c r="L135" s="69" t="s">
        <v>30</v>
      </c>
      <c r="M135" s="69" t="s">
        <v>64</v>
      </c>
      <c r="N135" s="69">
        <v>15</v>
      </c>
      <c r="O135" s="87" t="e">
        <f>R135/#REF!</f>
        <v>#REF!</v>
      </c>
      <c r="P135" s="88" t="e">
        <f>O135*N135</f>
        <v>#REF!</v>
      </c>
      <c r="Q135" s="88" t="e">
        <f>P135*1.16</f>
        <v>#REF!</v>
      </c>
      <c r="R135" s="88">
        <v>8.6199999999999992</v>
      </c>
      <c r="S135" s="88">
        <f>R135*N135*1.16</f>
        <v>149.98799999999997</v>
      </c>
      <c r="T135" s="77" t="s">
        <v>413</v>
      </c>
      <c r="U135" s="82" t="s">
        <v>474</v>
      </c>
      <c r="V135" s="69" t="s">
        <v>33</v>
      </c>
      <c r="W135" s="83" t="s">
        <v>465</v>
      </c>
      <c r="X135" s="89"/>
    </row>
    <row r="136" spans="1:24" ht="90" x14ac:dyDescent="0.25">
      <c r="A136" s="76" t="s">
        <v>477</v>
      </c>
      <c r="B136" s="83" t="s">
        <v>24</v>
      </c>
      <c r="C136" s="78">
        <v>45974</v>
      </c>
      <c r="D136" s="69" t="s">
        <v>478</v>
      </c>
      <c r="E136" s="83" t="s">
        <v>26</v>
      </c>
      <c r="F136" s="83" t="s">
        <v>26</v>
      </c>
      <c r="G136" s="69" t="s">
        <v>80</v>
      </c>
      <c r="H136" s="83" t="s">
        <v>107</v>
      </c>
      <c r="I136" s="69" t="s">
        <v>108</v>
      </c>
      <c r="J136" s="83" t="s">
        <v>109</v>
      </c>
      <c r="K136" s="86"/>
      <c r="L136" s="69" t="s">
        <v>30</v>
      </c>
      <c r="M136" s="69" t="s">
        <v>64</v>
      </c>
      <c r="N136" s="69">
        <v>1</v>
      </c>
      <c r="O136" s="87" t="e">
        <f>R136/#REF!</f>
        <v>#REF!</v>
      </c>
      <c r="P136" s="88" t="e">
        <f>O136*N136</f>
        <v>#REF!</v>
      </c>
      <c r="Q136" s="88" t="e">
        <f>P136*1.16</f>
        <v>#REF!</v>
      </c>
      <c r="R136" s="88">
        <v>103.45</v>
      </c>
      <c r="S136" s="88">
        <f>R136*N136*1.16</f>
        <v>120.002</v>
      </c>
      <c r="T136" s="77" t="s">
        <v>413</v>
      </c>
      <c r="U136" s="82" t="s">
        <v>474</v>
      </c>
      <c r="V136" s="69" t="s">
        <v>33</v>
      </c>
      <c r="W136" s="83" t="s">
        <v>465</v>
      </c>
      <c r="X136" s="89"/>
    </row>
    <row r="137" spans="1:24" ht="45" x14ac:dyDescent="0.25">
      <c r="A137" s="90" t="s">
        <v>479</v>
      </c>
      <c r="B137" s="91" t="s">
        <v>89</v>
      </c>
      <c r="C137" s="92">
        <v>45992</v>
      </c>
      <c r="D137" s="93" t="s">
        <v>480</v>
      </c>
      <c r="E137" s="91" t="s">
        <v>481</v>
      </c>
      <c r="F137" s="91" t="s">
        <v>27</v>
      </c>
      <c r="G137" s="93" t="s">
        <v>87</v>
      </c>
      <c r="H137" s="93" t="s">
        <v>277</v>
      </c>
      <c r="I137" s="93" t="s">
        <v>277</v>
      </c>
      <c r="J137" s="91" t="s">
        <v>136</v>
      </c>
      <c r="K137" s="94"/>
      <c r="L137" s="93" t="s">
        <v>408</v>
      </c>
      <c r="M137" s="93" t="s">
        <v>64</v>
      </c>
      <c r="N137" s="93">
        <v>4</v>
      </c>
      <c r="O137" s="95">
        <v>814</v>
      </c>
      <c r="P137" s="96">
        <f>O137*N137</f>
        <v>3256</v>
      </c>
      <c r="Q137" s="96">
        <f>P137*1.16</f>
        <v>3776.9599999999996</v>
      </c>
      <c r="R137" s="96"/>
      <c r="S137" s="96"/>
      <c r="T137" s="97"/>
      <c r="U137" s="98"/>
      <c r="V137" s="93"/>
      <c r="W137" s="91"/>
      <c r="X137" s="99"/>
    </row>
    <row r="138" spans="1:24" ht="45" x14ac:dyDescent="0.25">
      <c r="A138" s="90" t="s">
        <v>482</v>
      </c>
      <c r="B138" s="91" t="s">
        <v>89</v>
      </c>
      <c r="C138" s="92">
        <v>45992</v>
      </c>
      <c r="D138" s="93" t="s">
        <v>483</v>
      </c>
      <c r="E138" s="91" t="s">
        <v>484</v>
      </c>
      <c r="F138" s="91" t="s">
        <v>114</v>
      </c>
      <c r="G138" s="93" t="s">
        <v>87</v>
      </c>
      <c r="H138" s="93" t="s">
        <v>277</v>
      </c>
      <c r="I138" s="93" t="s">
        <v>277</v>
      </c>
      <c r="J138" s="91" t="s">
        <v>485</v>
      </c>
      <c r="K138" s="94"/>
      <c r="L138" s="93" t="s">
        <v>408</v>
      </c>
      <c r="M138" s="93" t="s">
        <v>64</v>
      </c>
      <c r="N138" s="93">
        <v>3</v>
      </c>
      <c r="O138" s="95">
        <v>374</v>
      </c>
      <c r="P138" s="96">
        <f t="shared" ref="P138:P142" si="29">O138*N138</f>
        <v>1122</v>
      </c>
      <c r="Q138" s="96">
        <f t="shared" ref="Q138:Q142" si="30">P138*1.16</f>
        <v>1301.52</v>
      </c>
      <c r="R138" s="96"/>
      <c r="S138" s="96"/>
      <c r="T138" s="97"/>
      <c r="U138" s="98"/>
      <c r="V138" s="93"/>
      <c r="W138" s="91"/>
      <c r="X138" s="99"/>
    </row>
    <row r="139" spans="1:24" ht="45" x14ac:dyDescent="0.25">
      <c r="A139" s="90" t="s">
        <v>486</v>
      </c>
      <c r="B139" s="91" t="s">
        <v>89</v>
      </c>
      <c r="C139" s="92">
        <v>45992</v>
      </c>
      <c r="D139" s="93" t="s">
        <v>487</v>
      </c>
      <c r="E139" s="91" t="s">
        <v>26</v>
      </c>
      <c r="F139" s="91" t="s">
        <v>26</v>
      </c>
      <c r="G139" s="91" t="s">
        <v>26</v>
      </c>
      <c r="H139" s="93" t="s">
        <v>277</v>
      </c>
      <c r="I139" s="93" t="s">
        <v>277</v>
      </c>
      <c r="J139" s="91" t="s">
        <v>26</v>
      </c>
      <c r="K139" s="94"/>
      <c r="L139" s="93" t="s">
        <v>408</v>
      </c>
      <c r="M139" s="93" t="s">
        <v>31</v>
      </c>
      <c r="N139" s="93">
        <v>1</v>
      </c>
      <c r="O139" s="95">
        <v>223.74</v>
      </c>
      <c r="P139" s="96">
        <f t="shared" si="29"/>
        <v>223.74</v>
      </c>
      <c r="Q139" s="96">
        <f t="shared" si="30"/>
        <v>259.53839999999997</v>
      </c>
      <c r="R139" s="96"/>
      <c r="S139" s="96"/>
      <c r="T139" s="97"/>
      <c r="U139" s="98"/>
      <c r="V139" s="93"/>
      <c r="W139" s="91"/>
      <c r="X139" s="99"/>
    </row>
    <row r="140" spans="1:24" ht="45" x14ac:dyDescent="0.25">
      <c r="A140" s="90" t="s">
        <v>488</v>
      </c>
      <c r="B140" s="91" t="s">
        <v>89</v>
      </c>
      <c r="C140" s="92">
        <v>45992</v>
      </c>
      <c r="D140" s="93" t="s">
        <v>489</v>
      </c>
      <c r="E140" s="91" t="s">
        <v>490</v>
      </c>
      <c r="F140" s="91" t="s">
        <v>38</v>
      </c>
      <c r="G140" s="91" t="s">
        <v>38</v>
      </c>
      <c r="H140" s="91" t="s">
        <v>491</v>
      </c>
      <c r="I140" s="93" t="s">
        <v>149</v>
      </c>
      <c r="J140" s="91" t="s">
        <v>490</v>
      </c>
      <c r="K140" s="94"/>
      <c r="L140" s="93" t="s">
        <v>408</v>
      </c>
      <c r="M140" s="93" t="s">
        <v>64</v>
      </c>
      <c r="N140" s="93">
        <v>10</v>
      </c>
      <c r="O140" s="95">
        <v>21.6</v>
      </c>
      <c r="P140" s="96">
        <f t="shared" si="29"/>
        <v>216</v>
      </c>
      <c r="Q140" s="96">
        <f t="shared" si="30"/>
        <v>250.55999999999997</v>
      </c>
      <c r="R140" s="96"/>
      <c r="S140" s="96"/>
      <c r="T140" s="97"/>
      <c r="U140" s="98"/>
      <c r="V140" s="93"/>
      <c r="W140" s="91"/>
      <c r="X140" s="99"/>
    </row>
    <row r="141" spans="1:24" ht="45" x14ac:dyDescent="0.25">
      <c r="A141" s="90" t="s">
        <v>492</v>
      </c>
      <c r="B141" s="91" t="s">
        <v>89</v>
      </c>
      <c r="C141" s="92">
        <v>45992</v>
      </c>
      <c r="D141" s="93" t="s">
        <v>493</v>
      </c>
      <c r="E141" s="91" t="s">
        <v>494</v>
      </c>
      <c r="F141" s="91" t="s">
        <v>91</v>
      </c>
      <c r="G141" s="91" t="s">
        <v>92</v>
      </c>
      <c r="H141" s="91" t="s">
        <v>491</v>
      </c>
      <c r="I141" s="93" t="s">
        <v>93</v>
      </c>
      <c r="J141" s="91" t="s">
        <v>494</v>
      </c>
      <c r="K141" s="94"/>
      <c r="L141" s="93" t="s">
        <v>408</v>
      </c>
      <c r="M141" s="93" t="s">
        <v>64</v>
      </c>
      <c r="N141" s="93">
        <v>5</v>
      </c>
      <c r="O141" s="95">
        <v>412</v>
      </c>
      <c r="P141" s="96">
        <f t="shared" si="29"/>
        <v>2060</v>
      </c>
      <c r="Q141" s="96">
        <f t="shared" si="30"/>
        <v>2389.6</v>
      </c>
      <c r="R141" s="96"/>
      <c r="S141" s="96"/>
      <c r="T141" s="97"/>
      <c r="U141" s="98"/>
      <c r="V141" s="93"/>
      <c r="W141" s="91"/>
      <c r="X141" s="99"/>
    </row>
    <row r="142" spans="1:24" ht="45" x14ac:dyDescent="0.25">
      <c r="A142" s="90" t="s">
        <v>495</v>
      </c>
      <c r="B142" s="91" t="s">
        <v>89</v>
      </c>
      <c r="C142" s="92">
        <v>45992</v>
      </c>
      <c r="D142" s="93" t="s">
        <v>496</v>
      </c>
      <c r="E142" s="91" t="s">
        <v>497</v>
      </c>
      <c r="F142" s="91" t="s">
        <v>60</v>
      </c>
      <c r="G142" s="91" t="s">
        <v>498</v>
      </c>
      <c r="H142" s="91" t="s">
        <v>491</v>
      </c>
      <c r="I142" s="93" t="s">
        <v>93</v>
      </c>
      <c r="J142" s="91" t="s">
        <v>497</v>
      </c>
      <c r="K142" s="94"/>
      <c r="L142" s="93" t="s">
        <v>408</v>
      </c>
      <c r="M142" s="93" t="s">
        <v>64</v>
      </c>
      <c r="N142" s="93">
        <v>5</v>
      </c>
      <c r="O142" s="95">
        <v>168</v>
      </c>
      <c r="P142" s="96">
        <f t="shared" si="29"/>
        <v>840</v>
      </c>
      <c r="Q142" s="96">
        <f t="shared" si="30"/>
        <v>974.4</v>
      </c>
      <c r="R142" s="96"/>
      <c r="S142" s="96"/>
      <c r="T142" s="97"/>
      <c r="U142" s="98"/>
      <c r="V142" s="93"/>
      <c r="W142" s="91"/>
      <c r="X142" s="99"/>
    </row>
  </sheetData>
  <conditionalFormatting sqref="K99:L106">
    <cfRule type="containsText" dxfId="15" priority="4" operator="containsText" text="Cancelled">
      <formula>NOT(ISERROR(SEARCH("Cancelled",K99)))</formula>
    </cfRule>
    <cfRule type="containsText" dxfId="14" priority="5" operator="containsText" text="Approved">
      <formula>NOT(ISERROR(SEARCH("Approved",K99)))</formula>
    </cfRule>
    <cfRule type="containsText" dxfId="13" priority="6" operator="containsText" text="pending">
      <formula>NOT(ISERROR(SEARCH("pending",K99)))</formula>
    </cfRule>
  </conditionalFormatting>
  <conditionalFormatting sqref="L2:L98 K74:K95 K97:K98">
    <cfRule type="containsText" dxfId="12" priority="11" operator="containsText" text="Cancelled">
      <formula>NOT(ISERROR(SEARCH("Cancelled",K2)))</formula>
    </cfRule>
    <cfRule type="containsText" dxfId="11" priority="12" operator="containsText" text="Approved">
      <formula>NOT(ISERROR(SEARCH("Approved",K2)))</formula>
    </cfRule>
    <cfRule type="containsText" dxfId="10" priority="13" operator="containsText" text="pending">
      <formula>NOT(ISERROR(SEARCH("pending",K2)))</formula>
    </cfRule>
  </conditionalFormatting>
  <conditionalFormatting sqref="L107:L142">
    <cfRule type="containsText" dxfId="9" priority="1" operator="containsText" text="Cancelled">
      <formula>NOT(ISERROR(SEARCH("Cancelled",L107)))</formula>
    </cfRule>
    <cfRule type="containsText" dxfId="8" priority="2" operator="containsText" text="Approved">
      <formula>NOT(ISERROR(SEARCH("Approved",L107)))</formula>
    </cfRule>
    <cfRule type="containsText" dxfId="7" priority="3" operator="containsText" text="pending">
      <formula>NOT(ISERROR(SEARCH("pending",L107)))</formula>
    </cfRule>
  </conditionalFormatting>
  <conditionalFormatting sqref="U74:U142">
    <cfRule type="containsText" dxfId="6" priority="7" operator="containsText" text="YES">
      <formula>NOT(ISERROR(SEARCH("YES",U74)))</formula>
    </cfRule>
    <cfRule type="expression" dxfId="5" priority="8">
      <formula>LEN(TRIM(U74))=0</formula>
    </cfRule>
    <cfRule type="containsText" dxfId="4" priority="9" operator="containsText" text="YES">
      <formula>NOT(ISERROR(SEARCH("YES",U74)))</formula>
    </cfRule>
    <cfRule type="expression" dxfId="3" priority="10">
      <formula>LEN(TRIM(U74))=0</formula>
    </cfRule>
  </conditionalFormatting>
  <conditionalFormatting sqref="V2:V142 T37:T47">
    <cfRule type="containsText" dxfId="2" priority="14" operator="containsText" text="YES">
      <formula>NOT(ISERROR(SEARCH("YES",T2)))</formula>
    </cfRule>
    <cfRule type="expression" dxfId="1" priority="15">
      <formula>LEN(TRIM(T2))=0</formula>
    </cfRule>
  </conditionalFormatting>
  <conditionalFormatting sqref="W1">
    <cfRule type="containsText" dxfId="0" priority="16" operator="containsText" text="Arrived">
      <formula>NOT(ISERROR(SEARCH("Arrived",W1)))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Muro Delgado Jesus Asdrubal</dc:creator>
  <cp:lastModifiedBy>Muro Delgado Jesus Asdrubal</cp:lastModifiedBy>
  <dcterms:created xsi:type="dcterms:W3CDTF">2025-12-03T14:56:36Z</dcterms:created>
  <dcterms:modified xsi:type="dcterms:W3CDTF">2025-12-03T14:57:02Z</dcterms:modified>
</cp:coreProperties>
</file>