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vojta/Desktop/Final_Project_Python/"/>
    </mc:Choice>
  </mc:AlternateContent>
  <xr:revisionPtr revIDLastSave="0" documentId="13_ncr:1_{C6A8D582-3A62-894B-B722-B1E1FA15FB32}" xr6:coauthVersionLast="47" xr6:coauthVersionMax="47" xr10:uidLastSave="{00000000-0000-0000-0000-000000000000}"/>
  <bookViews>
    <workbookView xWindow="1160" yWindow="500" windowWidth="27640" windowHeight="16020" xr2:uid="{2DDC8457-63EA-DB40-A499-D2320FE61D7F}"/>
  </bookViews>
  <sheets>
    <sheet name="Overall Cost Benchmarks" sheetId="5" r:id="rId1"/>
    <sheet name="Multiples" sheetId="7" r:id="rId2"/>
    <sheet name="NOL Calc" sheetId="10" r:id="rId3"/>
    <sheet name="R&amp;D Labor Benchmarks" sheetId="2" r:id="rId4"/>
    <sheet name="Engineer to PM Ratios" sheetId="6" r:id="rId5"/>
    <sheet name="G&amp;A Benchmarks" sheetId="1" r:id="rId6"/>
    <sheet name="Pipeline Benchmarks" sheetId="3" r:id="rId7"/>
    <sheet name="Support Monetization" sheetId="4" r:id="rId8"/>
    <sheet name="Cloud Spend Optimiza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D3" i="10"/>
  <c r="D8" i="10"/>
  <c r="J5" i="5" l="1"/>
  <c r="I5" i="5"/>
  <c r="J4" i="5"/>
  <c r="I4" i="5"/>
  <c r="J3" i="5"/>
  <c r="I3" i="5"/>
  <c r="J2" i="5"/>
  <c r="I2" i="5"/>
  <c r="G11" i="2" l="1"/>
  <c r="F11" i="2"/>
  <c r="E11" i="2"/>
  <c r="D11" i="2"/>
  <c r="C11" i="2"/>
  <c r="B11" i="2"/>
  <c r="D10" i="2"/>
  <c r="C10" i="2"/>
  <c r="B10" i="2"/>
  <c r="F9" i="2"/>
  <c r="G8" i="2"/>
  <c r="F8" i="2"/>
  <c r="E8" i="2"/>
  <c r="D8" i="2"/>
  <c r="C8" i="2"/>
  <c r="B8" i="2"/>
  <c r="D7" i="2"/>
  <c r="C7" i="2"/>
  <c r="B7" i="2"/>
  <c r="G5" i="2"/>
  <c r="F7" i="2" s="1"/>
  <c r="F5" i="2"/>
  <c r="E7" i="2" s="1"/>
  <c r="E5" i="2"/>
  <c r="E10" i="2" s="1"/>
  <c r="G4" i="2"/>
  <c r="G9" i="2" s="1"/>
  <c r="F4" i="2"/>
  <c r="E4" i="2"/>
  <c r="E9" i="2" s="1"/>
  <c r="D4" i="2"/>
  <c r="D9" i="2" s="1"/>
  <c r="C4" i="2"/>
  <c r="C9" i="2" s="1"/>
  <c r="B4" i="2"/>
  <c r="B9" i="2" s="1"/>
  <c r="G3" i="2"/>
  <c r="F3" i="2"/>
  <c r="E3" i="2"/>
  <c r="D3" i="2"/>
  <c r="C3" i="2"/>
  <c r="B3" i="2"/>
  <c r="F10" i="2" l="1"/>
  <c r="G10" i="2"/>
</calcChain>
</file>

<file path=xl/sharedStrings.xml><?xml version="1.0" encoding="utf-8"?>
<sst xmlns="http://schemas.openxmlformats.org/spreadsheetml/2006/main" count="71" uniqueCount="59">
  <si>
    <t>G&amp;A Category</t>
  </si>
  <si>
    <t>Role</t>
  </si>
  <si>
    <t>USA High Cost</t>
  </si>
  <si>
    <t>USA Medium Cost</t>
  </si>
  <si>
    <t>USA Low Cost</t>
  </si>
  <si>
    <t>India</t>
  </si>
  <si>
    <t>Eastern Europe</t>
  </si>
  <si>
    <t>SEA</t>
  </si>
  <si>
    <t>Software Engineer I</t>
  </si>
  <si>
    <t>Software Engineer II</t>
  </si>
  <si>
    <t>Senior Software Engineer</t>
  </si>
  <si>
    <t>Junior DevOps Engineer</t>
  </si>
  <si>
    <t>Senior DevOps Engineer</t>
  </si>
  <si>
    <t>QA Engineer</t>
  </si>
  <si>
    <t>Junior Back-end Engineer</t>
  </si>
  <si>
    <t>Senior Back-end Engineer</t>
  </si>
  <si>
    <t>Junior Cloud Architect</t>
  </si>
  <si>
    <t>Senior Cloud Architect</t>
  </si>
  <si>
    <t>factor</t>
  </si>
  <si>
    <t>High</t>
  </si>
  <si>
    <t>Medium</t>
  </si>
  <si>
    <t>Low</t>
  </si>
  <si>
    <t>Value</t>
  </si>
  <si>
    <t>Win Rate</t>
  </si>
  <si>
    <t>Pipeline Coverage</t>
  </si>
  <si>
    <t>COGS</t>
  </si>
  <si>
    <t>Growth Type</t>
  </si>
  <si>
    <t>Hosting</t>
  </si>
  <si>
    <t>Other CoGS</t>
  </si>
  <si>
    <t>Customer Success</t>
  </si>
  <si>
    <t>Sales</t>
  </si>
  <si>
    <t>Marketing</t>
  </si>
  <si>
    <t>R&amp;D</t>
  </si>
  <si>
    <t>G&amp;A</t>
  </si>
  <si>
    <t>Bootstrapped Slower Growth</t>
  </si>
  <si>
    <t>Bootstrapped Higher Growth</t>
  </si>
  <si>
    <t>Equity-Backed Slower Growth</t>
  </si>
  <si>
    <t>Equity-Backed Higher Growth</t>
  </si>
  <si>
    <t>S&amp;M</t>
  </si>
  <si>
    <t>Offshored</t>
  </si>
  <si>
    <t>Eng : PM</t>
  </si>
  <si>
    <t>Eng : Design</t>
  </si>
  <si>
    <t>Revenue per year</t>
  </si>
  <si>
    <t>Rule of 20</t>
  </si>
  <si>
    <t>Rule of 30</t>
  </si>
  <si>
    <t>Rule of 40</t>
  </si>
  <si>
    <t>Rule of 50</t>
  </si>
  <si>
    <t>Rule of 60</t>
  </si>
  <si>
    <t>EBITDA Multilpe</t>
  </si>
  <si>
    <t>ARR Multilpe</t>
  </si>
  <si>
    <t>Cloud Costs</t>
  </si>
  <si>
    <t>Other</t>
  </si>
  <si>
    <t>FLTTER</t>
  </si>
  <si>
    <t>Current EV</t>
  </si>
  <si>
    <t>Discount Rate</t>
  </si>
  <si>
    <t>NOL Term</t>
  </si>
  <si>
    <t>PV Factor</t>
  </si>
  <si>
    <t>NOLs</t>
  </si>
  <si>
    <t>Total NOL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</si>
</sst>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9" fontId="4" fillId="0" borderId="0" xfId="0" applyNumberFormat="1" applyFon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4DB8-12E0-164E-9B4D-84DD84980FEB}">
  <dimension ref="A1:N5"/>
  <sheetViews>
    <sheetView tabSelected="1" workbookViewId="0">
      <selection activeCell="D11" sqref="D11"/>
    </sheetView>
  </sheetViews>
  <sheetFormatPr baseColWidth="10" defaultRowHeight="16" x14ac:dyDescent="0.2"/>
  <cols>
    <col min="1" max="1" width="24.83203125" bestFit="1" customWidth="1"/>
    <col min="2" max="2" width="14.33203125" customWidth="1"/>
  </cols>
  <sheetData>
    <row r="1" spans="1:14" x14ac:dyDescent="0.2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  <c r="I1" s="9" t="s">
        <v>25</v>
      </c>
      <c r="J1" s="9" t="s">
        <v>38</v>
      </c>
      <c r="L1" s="9"/>
      <c r="M1" s="9"/>
    </row>
    <row r="2" spans="1:14" x14ac:dyDescent="0.2">
      <c r="A2" t="s">
        <v>34</v>
      </c>
      <c r="B2" s="10">
        <v>0.05</v>
      </c>
      <c r="C2" s="12">
        <v>0.1</v>
      </c>
      <c r="D2" s="10">
        <v>0.09</v>
      </c>
      <c r="E2" s="10">
        <v>0.1</v>
      </c>
      <c r="F2" s="10">
        <v>7.0000000000000007E-2</v>
      </c>
      <c r="G2" s="10">
        <v>0.17499999999999999</v>
      </c>
      <c r="H2" s="10">
        <v>0.125</v>
      </c>
      <c r="I2" s="10">
        <f>C2+B2</f>
        <v>0.15000000000000002</v>
      </c>
      <c r="J2" s="10">
        <f>D2+E2+F2</f>
        <v>0.26</v>
      </c>
      <c r="L2" s="10"/>
      <c r="M2" s="10"/>
      <c r="N2" s="10"/>
    </row>
    <row r="3" spans="1:14" x14ac:dyDescent="0.2">
      <c r="A3" t="s">
        <v>35</v>
      </c>
      <c r="B3" s="10">
        <v>0.05</v>
      </c>
      <c r="C3" s="10">
        <v>0.12</v>
      </c>
      <c r="D3" s="10">
        <v>0.08</v>
      </c>
      <c r="E3" s="10">
        <v>0.12</v>
      </c>
      <c r="F3" s="10">
        <v>7.0000000000000007E-2</v>
      </c>
      <c r="G3" s="10">
        <v>0.15</v>
      </c>
      <c r="H3" s="10">
        <v>0.1</v>
      </c>
      <c r="I3" s="10">
        <f>C3+B3</f>
        <v>0.16999999999999998</v>
      </c>
      <c r="J3" s="10">
        <f>D3+E3+F3</f>
        <v>0.27</v>
      </c>
      <c r="L3" s="10"/>
      <c r="M3" s="10"/>
    </row>
    <row r="4" spans="1:14" x14ac:dyDescent="0.2">
      <c r="A4" t="s">
        <v>36</v>
      </c>
      <c r="B4" s="10">
        <v>0.06</v>
      </c>
      <c r="C4" s="10">
        <v>0.13</v>
      </c>
      <c r="D4" s="10">
        <v>0.1</v>
      </c>
      <c r="E4" s="10">
        <v>0.15</v>
      </c>
      <c r="F4" s="10">
        <v>0.1</v>
      </c>
      <c r="G4" s="10">
        <v>0.25</v>
      </c>
      <c r="H4" s="10">
        <v>0.18</v>
      </c>
      <c r="I4" s="10">
        <f>C4+B4</f>
        <v>0.19</v>
      </c>
      <c r="J4" s="10">
        <f>D4+E4+F4</f>
        <v>0.35</v>
      </c>
      <c r="L4" s="10"/>
      <c r="M4" s="10"/>
    </row>
    <row r="5" spans="1:14" x14ac:dyDescent="0.2">
      <c r="A5" t="s">
        <v>37</v>
      </c>
      <c r="B5" s="10">
        <v>0.05</v>
      </c>
      <c r="C5" s="10">
        <v>0.14000000000000001</v>
      </c>
      <c r="D5" s="10">
        <v>0.1</v>
      </c>
      <c r="E5" s="10">
        <v>0.16</v>
      </c>
      <c r="F5" s="10">
        <v>0.11</v>
      </c>
      <c r="G5" s="10">
        <v>0.3</v>
      </c>
      <c r="H5" s="10">
        <v>0.2</v>
      </c>
      <c r="I5" s="10">
        <f>C5+B5</f>
        <v>0.19</v>
      </c>
      <c r="J5" s="10">
        <f>D5+E5+F5</f>
        <v>0.37</v>
      </c>
      <c r="L5" s="10"/>
      <c r="M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7A4C-3560-2847-8FBD-E415ECE93532}">
  <dimension ref="A1:C6"/>
  <sheetViews>
    <sheetView workbookViewId="0">
      <selection activeCell="C13" sqref="C13"/>
    </sheetView>
  </sheetViews>
  <sheetFormatPr baseColWidth="10" defaultRowHeight="16" x14ac:dyDescent="0.2"/>
  <cols>
    <col min="2" max="2" width="14" bestFit="1" customWidth="1"/>
    <col min="3" max="3" width="14.5" customWidth="1"/>
  </cols>
  <sheetData>
    <row r="1" spans="1:3" x14ac:dyDescent="0.2">
      <c r="B1" t="s">
        <v>48</v>
      </c>
      <c r="C1" t="s">
        <v>49</v>
      </c>
    </row>
    <row r="2" spans="1:3" x14ac:dyDescent="0.2">
      <c r="A2" t="s">
        <v>43</v>
      </c>
      <c r="B2">
        <v>6</v>
      </c>
      <c r="C2">
        <v>2</v>
      </c>
    </row>
    <row r="3" spans="1:3" x14ac:dyDescent="0.2">
      <c r="A3" t="s">
        <v>44</v>
      </c>
      <c r="B3">
        <v>10</v>
      </c>
      <c r="C3">
        <v>5</v>
      </c>
    </row>
    <row r="4" spans="1:3" x14ac:dyDescent="0.2">
      <c r="A4" t="s">
        <v>45</v>
      </c>
      <c r="B4">
        <v>15</v>
      </c>
      <c r="C4">
        <v>7</v>
      </c>
    </row>
    <row r="5" spans="1:3" x14ac:dyDescent="0.2">
      <c r="A5" t="s">
        <v>46</v>
      </c>
      <c r="B5">
        <v>20</v>
      </c>
      <c r="C5">
        <v>8</v>
      </c>
    </row>
    <row r="6" spans="1:3" x14ac:dyDescent="0.2">
      <c r="A6" t="s">
        <v>47</v>
      </c>
      <c r="B6">
        <v>25</v>
      </c>
      <c r="C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2BF6-DDB7-2043-BBD6-7B9F18856E24}">
  <dimension ref="A1:D8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B1">
        <v>2022</v>
      </c>
      <c r="C1">
        <v>2023</v>
      </c>
      <c r="D1">
        <v>2024</v>
      </c>
    </row>
    <row r="2" spans="1:4" x14ac:dyDescent="0.2">
      <c r="A2" t="s">
        <v>57</v>
      </c>
    </row>
    <row r="3" spans="1:4" x14ac:dyDescent="0.2">
      <c r="A3" t="s">
        <v>58</v>
      </c>
      <c r="D3">
        <f>SUM(B2:D2)</f>
        <v>0</v>
      </c>
    </row>
    <row r="4" spans="1:4" x14ac:dyDescent="0.2">
      <c r="A4" t="s">
        <v>52</v>
      </c>
      <c r="D4" s="11">
        <v>4.8599999999999997E-2</v>
      </c>
    </row>
    <row r="5" spans="1:4" x14ac:dyDescent="0.2">
      <c r="A5" t="s">
        <v>53</v>
      </c>
    </row>
    <row r="6" spans="1:4" x14ac:dyDescent="0.2">
      <c r="A6" t="s">
        <v>54</v>
      </c>
      <c r="D6" s="10">
        <v>0.1</v>
      </c>
    </row>
    <row r="7" spans="1:4" x14ac:dyDescent="0.2">
      <c r="A7" t="s">
        <v>55</v>
      </c>
      <c r="D7">
        <f>IF(D3=0,0,(D5/D3)*D4)</f>
        <v>0</v>
      </c>
    </row>
    <row r="8" spans="1:4" x14ac:dyDescent="0.2">
      <c r="A8" t="s">
        <v>56</v>
      </c>
      <c r="D8" s="14">
        <f>(1-((1+D6)^(-D7)))/D6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9697-F619-2746-B103-289D88C930CA}">
  <dimension ref="A1:M11"/>
  <sheetViews>
    <sheetView workbookViewId="0">
      <selection activeCell="A2" sqref="A2:A11"/>
    </sheetView>
  </sheetViews>
  <sheetFormatPr baseColWidth="10" defaultRowHeight="16" x14ac:dyDescent="0.2"/>
  <cols>
    <col min="1" max="1" width="22" bestFit="1" customWidth="1"/>
  </cols>
  <sheetData>
    <row r="1" spans="1:13" x14ac:dyDescent="0.2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</row>
    <row r="2" spans="1:13" x14ac:dyDescent="0.2">
      <c r="A2" t="s">
        <v>8</v>
      </c>
      <c r="B2" s="4">
        <v>250000</v>
      </c>
      <c r="C2" s="4">
        <v>200000</v>
      </c>
      <c r="D2" s="4">
        <v>125000</v>
      </c>
      <c r="E2" s="4">
        <v>100000</v>
      </c>
      <c r="F2" s="4">
        <v>80000</v>
      </c>
      <c r="G2" s="4">
        <v>65000</v>
      </c>
    </row>
    <row r="3" spans="1:13" x14ac:dyDescent="0.2">
      <c r="A3" t="s">
        <v>9</v>
      </c>
      <c r="B3" s="4">
        <f>B2*$M$7</f>
        <v>312500</v>
      </c>
      <c r="C3" s="4">
        <f t="shared" ref="C3:G3" si="0">C2*$M$7</f>
        <v>250000</v>
      </c>
      <c r="D3" s="4">
        <f t="shared" si="0"/>
        <v>156250</v>
      </c>
      <c r="E3" s="4">
        <f t="shared" si="0"/>
        <v>125000</v>
      </c>
      <c r="F3" s="4">
        <f t="shared" si="0"/>
        <v>100000</v>
      </c>
      <c r="G3" s="4">
        <f t="shared" si="0"/>
        <v>81250</v>
      </c>
    </row>
    <row r="4" spans="1:13" x14ac:dyDescent="0.2">
      <c r="A4" s="5" t="s">
        <v>10</v>
      </c>
      <c r="B4" s="6">
        <f>B2*$M$8</f>
        <v>500000</v>
      </c>
      <c r="C4" s="6">
        <f t="shared" ref="C4:G4" si="1">C2*$M$8</f>
        <v>400000</v>
      </c>
      <c r="D4" s="6">
        <f t="shared" si="1"/>
        <v>250000</v>
      </c>
      <c r="E4" s="6">
        <f t="shared" si="1"/>
        <v>200000</v>
      </c>
      <c r="F4" s="6">
        <f t="shared" si="1"/>
        <v>160000</v>
      </c>
      <c r="G4" s="6">
        <f t="shared" si="1"/>
        <v>130000</v>
      </c>
    </row>
    <row r="5" spans="1:13" x14ac:dyDescent="0.2">
      <c r="A5" t="s">
        <v>11</v>
      </c>
      <c r="B5" s="4">
        <v>200000</v>
      </c>
      <c r="C5" s="4">
        <v>150000</v>
      </c>
      <c r="D5" s="4">
        <v>120000</v>
      </c>
      <c r="E5" s="4">
        <f>G6</f>
        <v>100000</v>
      </c>
      <c r="F5" s="4">
        <f>F2</f>
        <v>80000</v>
      </c>
      <c r="G5" s="4">
        <f>G2</f>
        <v>65000</v>
      </c>
    </row>
    <row r="6" spans="1:13" x14ac:dyDescent="0.2">
      <c r="A6" s="5" t="s">
        <v>12</v>
      </c>
      <c r="B6" s="6">
        <v>350000</v>
      </c>
      <c r="C6" s="6">
        <v>275000</v>
      </c>
      <c r="D6" s="6">
        <v>200000</v>
      </c>
      <c r="E6" s="6">
        <v>150000</v>
      </c>
      <c r="F6" s="6">
        <v>120000</v>
      </c>
      <c r="G6" s="6">
        <v>100000</v>
      </c>
      <c r="M6" t="s">
        <v>18</v>
      </c>
    </row>
    <row r="7" spans="1:13" x14ac:dyDescent="0.2">
      <c r="A7" s="7" t="s">
        <v>13</v>
      </c>
      <c r="B7" s="8">
        <f>C5</f>
        <v>150000</v>
      </c>
      <c r="C7" s="8">
        <f t="shared" ref="C7:F7" si="2">D5</f>
        <v>120000</v>
      </c>
      <c r="D7" s="8">
        <f t="shared" si="2"/>
        <v>100000</v>
      </c>
      <c r="E7" s="8">
        <f t="shared" si="2"/>
        <v>80000</v>
      </c>
      <c r="F7" s="8">
        <f t="shared" si="2"/>
        <v>65000</v>
      </c>
      <c r="G7" s="8">
        <v>50000</v>
      </c>
      <c r="M7">
        <v>1.25</v>
      </c>
    </row>
    <row r="8" spans="1:13" x14ac:dyDescent="0.2">
      <c r="A8" t="s">
        <v>14</v>
      </c>
      <c r="B8" s="4">
        <f>B2</f>
        <v>250000</v>
      </c>
      <c r="C8" s="4">
        <f t="shared" ref="C8:G8" si="3">C2</f>
        <v>200000</v>
      </c>
      <c r="D8" s="4">
        <f t="shared" si="3"/>
        <v>125000</v>
      </c>
      <c r="E8" s="4">
        <f t="shared" si="3"/>
        <v>100000</v>
      </c>
      <c r="F8" s="4">
        <f t="shared" si="3"/>
        <v>80000</v>
      </c>
      <c r="G8" s="4">
        <f t="shared" si="3"/>
        <v>65000</v>
      </c>
      <c r="M8">
        <v>2</v>
      </c>
    </row>
    <row r="9" spans="1:13" x14ac:dyDescent="0.2">
      <c r="A9" s="5" t="s">
        <v>15</v>
      </c>
      <c r="B9" s="6">
        <f>B4</f>
        <v>500000</v>
      </c>
      <c r="C9" s="6">
        <f t="shared" ref="C9:G10" si="4">C4</f>
        <v>400000</v>
      </c>
      <c r="D9" s="6">
        <f t="shared" si="4"/>
        <v>250000</v>
      </c>
      <c r="E9" s="6">
        <f t="shared" si="4"/>
        <v>200000</v>
      </c>
      <c r="F9" s="6">
        <f t="shared" si="4"/>
        <v>160000</v>
      </c>
      <c r="G9" s="6">
        <f t="shared" si="4"/>
        <v>130000</v>
      </c>
    </row>
    <row r="10" spans="1:13" x14ac:dyDescent="0.2">
      <c r="A10" t="s">
        <v>16</v>
      </c>
      <c r="B10" s="4">
        <f>B5</f>
        <v>200000</v>
      </c>
      <c r="C10" s="4">
        <f t="shared" si="4"/>
        <v>150000</v>
      </c>
      <c r="D10" s="4">
        <f t="shared" si="4"/>
        <v>120000</v>
      </c>
      <c r="E10" s="4">
        <f t="shared" si="4"/>
        <v>100000</v>
      </c>
      <c r="F10" s="4">
        <f t="shared" si="4"/>
        <v>80000</v>
      </c>
      <c r="G10" s="4">
        <f t="shared" si="4"/>
        <v>65000</v>
      </c>
    </row>
    <row r="11" spans="1:13" x14ac:dyDescent="0.2">
      <c r="A11" t="s">
        <v>17</v>
      </c>
      <c r="B11" s="4">
        <f t="shared" ref="B11:G11" si="5">B6</f>
        <v>350000</v>
      </c>
      <c r="C11" s="4">
        <f t="shared" si="5"/>
        <v>275000</v>
      </c>
      <c r="D11" s="4">
        <f t="shared" si="5"/>
        <v>200000</v>
      </c>
      <c r="E11" s="4">
        <f t="shared" si="5"/>
        <v>150000</v>
      </c>
      <c r="F11" s="4">
        <f t="shared" si="5"/>
        <v>120000</v>
      </c>
      <c r="G11" s="4">
        <f t="shared" si="5"/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49A5-4534-E94F-8A03-929C6CCCFBC7}">
  <dimension ref="A1:D3"/>
  <sheetViews>
    <sheetView zoomScale="94" workbookViewId="0">
      <selection activeCell="A4" sqref="A4"/>
    </sheetView>
  </sheetViews>
  <sheetFormatPr baseColWidth="10" defaultRowHeight="16" x14ac:dyDescent="0.2"/>
  <sheetData>
    <row r="1" spans="1:4" x14ac:dyDescent="0.2">
      <c r="B1" t="s">
        <v>19</v>
      </c>
      <c r="C1" t="s">
        <v>20</v>
      </c>
      <c r="D1" t="s">
        <v>21</v>
      </c>
    </row>
    <row r="2" spans="1:4" x14ac:dyDescent="0.2">
      <c r="A2" t="s">
        <v>40</v>
      </c>
      <c r="B2">
        <v>11</v>
      </c>
      <c r="C2">
        <v>9</v>
      </c>
      <c r="D2">
        <v>7</v>
      </c>
    </row>
    <row r="3" spans="1:4" x14ac:dyDescent="0.2">
      <c r="A3" t="s">
        <v>41</v>
      </c>
      <c r="B3">
        <v>12</v>
      </c>
      <c r="C3">
        <v>10</v>
      </c>
      <c r="D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2F54-A305-CA42-9BA8-AE06F615C780}">
  <dimension ref="A1:D2"/>
  <sheetViews>
    <sheetView workbookViewId="0">
      <selection activeCell="C13" sqref="C13"/>
    </sheetView>
  </sheetViews>
  <sheetFormatPr baseColWidth="10" defaultRowHeight="16" x14ac:dyDescent="0.2"/>
  <cols>
    <col min="1" max="1" width="17.1640625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21</v>
      </c>
    </row>
    <row r="2" spans="1:4" x14ac:dyDescent="0.2">
      <c r="A2" t="s">
        <v>39</v>
      </c>
      <c r="B2" s="13">
        <v>0.05</v>
      </c>
      <c r="C2" s="13">
        <v>7.4999999999999997E-2</v>
      </c>
      <c r="D2" s="13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32C0-7F93-5448-A39D-962A5BDA24A7}">
  <dimension ref="A1:D3"/>
  <sheetViews>
    <sheetView workbookViewId="0">
      <selection activeCell="B4" sqref="B4"/>
    </sheetView>
  </sheetViews>
  <sheetFormatPr baseColWidth="10" defaultRowHeight="16" x14ac:dyDescent="0.2"/>
  <cols>
    <col min="1" max="1" width="15.6640625" bestFit="1" customWidth="1"/>
  </cols>
  <sheetData>
    <row r="1" spans="1:4" x14ac:dyDescent="0.2">
      <c r="A1" t="s">
        <v>22</v>
      </c>
      <c r="B1" t="s">
        <v>19</v>
      </c>
      <c r="C1" t="s">
        <v>20</v>
      </c>
      <c r="D1" t="s">
        <v>21</v>
      </c>
    </row>
    <row r="2" spans="1:4" x14ac:dyDescent="0.2">
      <c r="A2" t="s">
        <v>23</v>
      </c>
      <c r="B2">
        <v>0.5</v>
      </c>
      <c r="C2">
        <v>0.4</v>
      </c>
      <c r="D2">
        <v>0.3</v>
      </c>
    </row>
    <row r="3" spans="1:4" x14ac:dyDescent="0.2">
      <c r="A3" t="s">
        <v>24</v>
      </c>
      <c r="B3">
        <v>3</v>
      </c>
      <c r="C3">
        <v>2</v>
      </c>
      <c r="D3">
        <v>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7565-60A0-DD45-BE37-FA2392A181EF}">
  <dimension ref="A1:D2"/>
  <sheetViews>
    <sheetView workbookViewId="0">
      <selection activeCell="A3" sqref="A3"/>
    </sheetView>
  </sheetViews>
  <sheetFormatPr baseColWidth="10" defaultRowHeight="16" x14ac:dyDescent="0.2"/>
  <cols>
    <col min="1" max="1" width="15" bestFit="1" customWidth="1"/>
  </cols>
  <sheetData>
    <row r="1" spans="1:4" x14ac:dyDescent="0.2">
      <c r="B1" t="s">
        <v>19</v>
      </c>
      <c r="C1" t="s">
        <v>20</v>
      </c>
      <c r="D1" t="s">
        <v>21</v>
      </c>
    </row>
    <row r="2" spans="1:4" x14ac:dyDescent="0.2">
      <c r="A2" t="s">
        <v>42</v>
      </c>
      <c r="B2">
        <v>15000</v>
      </c>
      <c r="C2">
        <v>10000</v>
      </c>
      <c r="D2">
        <v>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6E0D-2852-2842-8305-92E082A81D2B}">
  <dimension ref="A1:D3"/>
  <sheetViews>
    <sheetView workbookViewId="0">
      <selection activeCell="C9" sqref="C9"/>
    </sheetView>
  </sheetViews>
  <sheetFormatPr baseColWidth="10" defaultRowHeight="16" x14ac:dyDescent="0.2"/>
  <sheetData>
    <row r="1" spans="1:4" x14ac:dyDescent="0.2">
      <c r="B1" t="s">
        <v>19</v>
      </c>
      <c r="C1" t="s">
        <v>20</v>
      </c>
      <c r="D1" t="s">
        <v>21</v>
      </c>
    </row>
    <row r="2" spans="1:4" x14ac:dyDescent="0.2">
      <c r="A2" t="s">
        <v>50</v>
      </c>
      <c r="B2">
        <v>0.05</v>
      </c>
      <c r="C2">
        <v>7.4999999999999997E-2</v>
      </c>
      <c r="D2">
        <v>0.1</v>
      </c>
    </row>
    <row r="3" spans="1:4" x14ac:dyDescent="0.2">
      <c r="A3" t="s">
        <v>51</v>
      </c>
      <c r="B3">
        <v>2.5000000000000001E-2</v>
      </c>
      <c r="C3">
        <v>0.05</v>
      </c>
      <c r="D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 Cost Benchmarks</vt:lpstr>
      <vt:lpstr>Multiples</vt:lpstr>
      <vt:lpstr>NOL Calc</vt:lpstr>
      <vt:lpstr>R&amp;D Labor Benchmarks</vt:lpstr>
      <vt:lpstr>Engineer to PM Ratios</vt:lpstr>
      <vt:lpstr>G&amp;A Benchmarks</vt:lpstr>
      <vt:lpstr>Pipeline Benchmarks</vt:lpstr>
      <vt:lpstr>Support Monetization</vt:lpstr>
      <vt:lpstr>Cloud Spend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Vojta</dc:creator>
  <cp:lastModifiedBy>Charles Vojta</cp:lastModifiedBy>
  <dcterms:created xsi:type="dcterms:W3CDTF">2025-02-06T01:30:07Z</dcterms:created>
  <dcterms:modified xsi:type="dcterms:W3CDTF">2025-02-06T18:51:01Z</dcterms:modified>
</cp:coreProperties>
</file>