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vojta/Desktop/Final_Project_Python/"/>
    </mc:Choice>
  </mc:AlternateContent>
  <xr:revisionPtr revIDLastSave="0" documentId="13_ncr:1_{1CD6D54E-2690-B443-A6E6-001BFBF5A677}" xr6:coauthVersionLast="47" xr6:coauthVersionMax="47" xr10:uidLastSave="{00000000-0000-0000-0000-000000000000}"/>
  <bookViews>
    <workbookView xWindow="3760" yWindow="500" windowWidth="27640" windowHeight="16020" firstSheet="1" activeTab="9" xr2:uid="{E7BD0C70-B8B0-2F4E-A89B-40656F608B58}"/>
  </bookViews>
  <sheets>
    <sheet name="Income Statement" sheetId="9" r:id="rId1"/>
    <sheet name="R&amp;D employee data" sheetId="1" r:id="rId2"/>
    <sheet name="MRR File" sheetId="16" r:id="rId3"/>
    <sheet name="CAM Rep Data" sheetId="3" r:id="rId4"/>
    <sheet name="Sales Rep Data" sheetId="7" r:id="rId5"/>
    <sheet name="Pipeline Data" sheetId="12" r:id="rId6"/>
    <sheet name="Support Monetization" sheetId="4" r:id="rId7"/>
    <sheet name="Do Not Touch --&gt;" sheetId="18" r:id="rId8"/>
    <sheet name="Ignore" sheetId="15" r:id="rId9"/>
    <sheet name="NOL Carryforward" sheetId="6" r:id="rId10"/>
    <sheet name="Output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8" i="9"/>
  <c r="D37" i="9"/>
  <c r="D2" i="6"/>
  <c r="C2" i="6"/>
  <c r="B2" i="6"/>
  <c r="J1" i="16"/>
  <c r="K1" i="16"/>
  <c r="L1" i="16"/>
  <c r="M1" i="16"/>
  <c r="N1" i="16"/>
  <c r="O1" i="16"/>
  <c r="P1" i="16"/>
  <c r="Q1" i="16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G1" i="16"/>
  <c r="H1" i="16" s="1"/>
  <c r="I1" i="16" s="1"/>
  <c r="E35" i="2" l="1"/>
  <c r="F21" i="2"/>
  <c r="F23" i="2" s="1"/>
  <c r="E21" i="2"/>
  <c r="E23" i="2" s="1"/>
  <c r="D21" i="2"/>
  <c r="D23" i="2" s="1"/>
  <c r="F17" i="2"/>
  <c r="F35" i="2" s="1"/>
  <c r="E17" i="2"/>
  <c r="D17" i="2"/>
  <c r="E14" i="2"/>
  <c r="D14" i="2"/>
  <c r="F8" i="2"/>
  <c r="F26" i="2" s="1"/>
  <c r="E8" i="2"/>
  <c r="E26" i="2" s="1"/>
  <c r="F7" i="2"/>
  <c r="F15" i="2" s="1"/>
  <c r="E7" i="2"/>
  <c r="F10" i="2"/>
  <c r="E9" i="2"/>
  <c r="E15" i="2"/>
  <c r="D15" i="2"/>
  <c r="F9" i="2"/>
  <c r="E36" i="2" l="1"/>
  <c r="E37" i="2" s="1"/>
  <c r="E24" i="2"/>
  <c r="E29" i="2" s="1"/>
  <c r="F36" i="2"/>
  <c r="F37" i="2" s="1"/>
  <c r="F24" i="2"/>
  <c r="F29" i="2" s="1"/>
  <c r="D24" i="2"/>
  <c r="F14" i="2"/>
  <c r="E10" i="2"/>
</calcChain>
</file>

<file path=xl/sharedStrings.xml><?xml version="1.0" encoding="utf-8"?>
<sst xmlns="http://schemas.openxmlformats.org/spreadsheetml/2006/main" count="708" uniqueCount="174">
  <si>
    <t>Name</t>
  </si>
  <si>
    <t>Title</t>
  </si>
  <si>
    <t>Salary</t>
  </si>
  <si>
    <t>Bonus</t>
  </si>
  <si>
    <t>Total Comp</t>
  </si>
  <si>
    <t>Location</t>
  </si>
  <si>
    <t>Region Cost</t>
  </si>
  <si>
    <t>QA Engineer</t>
  </si>
  <si>
    <t>Revenue Impact</t>
  </si>
  <si>
    <t>Optimal Revenue</t>
  </si>
  <si>
    <t>Missed Net New</t>
  </si>
  <si>
    <t>Missed Gross Upsell</t>
  </si>
  <si>
    <t>Actual ARR</t>
  </si>
  <si>
    <t>Actual NNARR</t>
  </si>
  <si>
    <t>Actual Growth Rate</t>
  </si>
  <si>
    <t>Optimal Growth Rate</t>
  </si>
  <si>
    <t>Impact on retention</t>
  </si>
  <si>
    <t>S&amp;M</t>
  </si>
  <si>
    <t>CAC PBP (Actual)</t>
  </si>
  <si>
    <t>CAC PBP (Optimal)</t>
  </si>
  <si>
    <t>Actual EBITDA</t>
  </si>
  <si>
    <t>Actual Margin</t>
  </si>
  <si>
    <t>% of sales to commission</t>
  </si>
  <si>
    <t>Increase in ARR to EBITDA</t>
  </si>
  <si>
    <t>Optimal EBITDA</t>
  </si>
  <si>
    <t>Optimal Margin</t>
  </si>
  <si>
    <t>Current Rule of</t>
  </si>
  <si>
    <t>Percentile</t>
  </si>
  <si>
    <t>60th</t>
  </si>
  <si>
    <t>55th</t>
  </si>
  <si>
    <t>Optimal Rule of</t>
  </si>
  <si>
    <t>95th</t>
  </si>
  <si>
    <t>99th</t>
  </si>
  <si>
    <t>Actual EBITDA Multiple (benchmark)</t>
  </si>
  <si>
    <t>Optimal EBITDA Multilpe (benchmark)</t>
  </si>
  <si>
    <t>Actual EV</t>
  </si>
  <si>
    <t>Optimal EV</t>
  </si>
  <si>
    <t>EV Created</t>
  </si>
  <si>
    <t>ID</t>
  </si>
  <si>
    <t>Hire Date</t>
  </si>
  <si>
    <t>Type</t>
  </si>
  <si>
    <t>Non-recurring in commission?</t>
  </si>
  <si>
    <t>Customer Segment</t>
  </si>
  <si>
    <t>Geography</t>
  </si>
  <si>
    <t>2022 Quota</t>
  </si>
  <si>
    <t>2022 Attainment</t>
  </si>
  <si>
    <t>2023 Quota</t>
  </si>
  <si>
    <t>2023 Attainment</t>
  </si>
  <si>
    <t>2024 Quota</t>
  </si>
  <si>
    <t>2024 Attainment</t>
  </si>
  <si>
    <t>SR001</t>
  </si>
  <si>
    <t>Rep 1</t>
  </si>
  <si>
    <t>CAM</t>
  </si>
  <si>
    <t>Full-time</t>
  </si>
  <si>
    <t>No</t>
  </si>
  <si>
    <t>Enterprise</t>
  </si>
  <si>
    <t>Midwest</t>
  </si>
  <si>
    <t>SR002</t>
  </si>
  <si>
    <t>Rep 2</t>
  </si>
  <si>
    <t>SMB</t>
  </si>
  <si>
    <t>East Coast</t>
  </si>
  <si>
    <t>SR003</t>
  </si>
  <si>
    <t>Rep 3</t>
  </si>
  <si>
    <t>South</t>
  </si>
  <si>
    <t>SR004</t>
  </si>
  <si>
    <t>Rep 4</t>
  </si>
  <si>
    <t>Mountain</t>
  </si>
  <si>
    <t>SR005</t>
  </si>
  <si>
    <t>Rep 5</t>
  </si>
  <si>
    <t>West Coast</t>
  </si>
  <si>
    <t>SR006</t>
  </si>
  <si>
    <t>Rep 6</t>
  </si>
  <si>
    <t>SR007</t>
  </si>
  <si>
    <t>Rep 7</t>
  </si>
  <si>
    <t>SR008</t>
  </si>
  <si>
    <t>Rep 8</t>
  </si>
  <si>
    <t>SR009</t>
  </si>
  <si>
    <t>Rep 9</t>
  </si>
  <si>
    <t>SR010</t>
  </si>
  <si>
    <t>Rep 10</t>
  </si>
  <si>
    <t>SR011</t>
  </si>
  <si>
    <t>Rep 11</t>
  </si>
  <si>
    <t>SR012</t>
  </si>
  <si>
    <t>Rep 12</t>
  </si>
  <si>
    <t>SR013</t>
  </si>
  <si>
    <t>Rep 13</t>
  </si>
  <si>
    <t>SR014</t>
  </si>
  <si>
    <t>Rep 14</t>
  </si>
  <si>
    <t>SR015</t>
  </si>
  <si>
    <t>Rep 15</t>
  </si>
  <si>
    <t>SR016</t>
  </si>
  <si>
    <t>Rep 16</t>
  </si>
  <si>
    <t>SR017</t>
  </si>
  <si>
    <t>Rep 17</t>
  </si>
  <si>
    <t>SR018</t>
  </si>
  <si>
    <t>Rep 18</t>
  </si>
  <si>
    <t>SR019</t>
  </si>
  <si>
    <t>Rep 19</t>
  </si>
  <si>
    <t>SR020</t>
  </si>
  <si>
    <t>Rep 20</t>
  </si>
  <si>
    <t>SR021</t>
  </si>
  <si>
    <t>Rep 21</t>
  </si>
  <si>
    <t>SR022</t>
  </si>
  <si>
    <t>Rep 22</t>
  </si>
  <si>
    <t>Revenue</t>
  </si>
  <si>
    <t>Percentage of Total</t>
  </si>
  <si>
    <t>Customer support tickets</t>
  </si>
  <si>
    <t>monetization ability</t>
  </si>
  <si>
    <t>Sales Rep</t>
  </si>
  <si>
    <t>Customer ID</t>
  </si>
  <si>
    <t>Software Engineer I</t>
  </si>
  <si>
    <t>Software Engineer II</t>
  </si>
  <si>
    <t>Senior Software Engineer</t>
  </si>
  <si>
    <t>Junior DevOps Engineer</t>
  </si>
  <si>
    <t>Senior DevOps Engineer</t>
  </si>
  <si>
    <t>Junior Back-end Engineer</t>
  </si>
  <si>
    <t>Senior Back-end Engineer</t>
  </si>
  <si>
    <t>Junior Cloud Architect</t>
  </si>
  <si>
    <t>Senior Cloud Architect</t>
  </si>
  <si>
    <t>Line Item</t>
  </si>
  <si>
    <t>Recurring</t>
  </si>
  <si>
    <t>Non-recurring</t>
  </si>
  <si>
    <t>Yoy Growth</t>
  </si>
  <si>
    <t>COGS</t>
  </si>
  <si>
    <t>Percent of Revenue</t>
  </si>
  <si>
    <t>Hosting Costs</t>
  </si>
  <si>
    <t>Other</t>
  </si>
  <si>
    <t>Gross Profit</t>
  </si>
  <si>
    <t>Gross Margin</t>
  </si>
  <si>
    <t>Revenue Rank (2024)</t>
  </si>
  <si>
    <t>NOTE: If you have total support tickets, put below. If not, do not fill out support tickets column, just revenue</t>
  </si>
  <si>
    <t>ARR</t>
  </si>
  <si>
    <t>Employee ID</t>
  </si>
  <si>
    <t>Vertical</t>
  </si>
  <si>
    <t>Product</t>
  </si>
  <si>
    <t>Total</t>
  </si>
  <si>
    <t>x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</si>
  <si>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</si>
  <si>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</si>
  <si>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</si>
  <si>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</si>
  <si>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</si>
  <si>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</si>
  <si>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</si>
  <si>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</si>
  <si>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</si>
  <si>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</si>
  <si>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</si>
  <si>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</si>
  <si>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Value</t>
  </si>
  <si>
    <t>Total Pipeline</t>
  </si>
  <si>
    <t>High Probability</t>
  </si>
  <si>
    <t>Target</t>
  </si>
  <si>
    <t>Achieved (optional)</t>
  </si>
  <si>
    <t>R&amp;D</t>
  </si>
  <si>
    <t>G&amp;A</t>
  </si>
  <si>
    <t>Total OpEx</t>
  </si>
  <si>
    <t>EBITDA</t>
  </si>
  <si>
    <t>EBITDA Margin</t>
  </si>
  <si>
    <t>Product Manager I</t>
  </si>
  <si>
    <t>Product Manager II</t>
  </si>
  <si>
    <t>R&amp;D Roles</t>
  </si>
  <si>
    <t>Net Operating Losses</t>
  </si>
  <si>
    <t>Net Income</t>
  </si>
  <si>
    <t>Net Income Margin</t>
  </si>
  <si>
    <t>Current rough EV estimate</t>
  </si>
  <si>
    <t>Rule of</t>
  </si>
  <si>
    <t>Regions</t>
  </si>
  <si>
    <t>East / West Coast</t>
  </si>
  <si>
    <t>Southwest</t>
  </si>
  <si>
    <t>Cost</t>
  </si>
  <si>
    <t>USA High</t>
  </si>
  <si>
    <t>USA Medium</t>
  </si>
  <si>
    <t>USA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</si>
</sst>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#,##0.0"/>
    <numFmt numFmtId="166" formatCode="0.0"/>
    <numFmt numFmtId="167" formatCode="&quot;$&quot;#,##0.00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theme="1"/>
      <name val="Helvetica"/>
      <family val="2"/>
    </font>
    <font>
      <sz val="10"/>
      <color theme="1"/>
      <name val="Aptos Narrow"/>
      <family val="2"/>
      <scheme val="minor"/>
    </font>
    <font>
      <i/>
      <sz val="12"/>
      <color rgb="FF000000"/>
      <name val="Aptos Narrow"/>
      <scheme val="minor"/>
    </font>
    <font>
      <b/>
      <i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2D9"/>
        <bgColor indexed="64"/>
      </patternFill>
    </fill>
    <fill>
      <patternFill patternType="solid">
        <fgColor rgb="FFE0F8F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9" fontId="0" fillId="0" borderId="2" xfId="1" applyFont="1" applyBorder="1"/>
    <xf numFmtId="0" fontId="7" fillId="0" borderId="0" xfId="0" applyFont="1"/>
    <xf numFmtId="9" fontId="7" fillId="4" borderId="0" xfId="1" applyFont="1" applyFill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9" fontId="0" fillId="0" borderId="0" xfId="0" applyNumberFormat="1"/>
    <xf numFmtId="0" fontId="8" fillId="0" borderId="0" xfId="0" applyFont="1"/>
    <xf numFmtId="167" fontId="0" fillId="0" borderId="0" xfId="0" applyNumberFormat="1"/>
    <xf numFmtId="0" fontId="0" fillId="0" borderId="3" xfId="0" applyBorder="1"/>
    <xf numFmtId="0" fontId="2" fillId="2" borderId="0" xfId="0" applyFont="1" applyFill="1"/>
    <xf numFmtId="0" fontId="0" fillId="0" borderId="7" xfId="0" applyBorder="1"/>
    <xf numFmtId="0" fontId="5" fillId="5" borderId="0" xfId="0" applyFont="1" applyFill="1"/>
    <xf numFmtId="0" fontId="4" fillId="5" borderId="0" xfId="0" applyFont="1" applyFill="1"/>
    <xf numFmtId="14" fontId="5" fillId="6" borderId="0" xfId="0" applyNumberFormat="1" applyFont="1" applyFill="1"/>
    <xf numFmtId="0" fontId="5" fillId="6" borderId="0" xfId="0" applyFont="1" applyFill="1"/>
    <xf numFmtId="0" fontId="9" fillId="0" borderId="0" xfId="0" applyFont="1"/>
    <xf numFmtId="1" fontId="5" fillId="5" borderId="4" xfId="0" applyNumberFormat="1" applyFont="1" applyFill="1" applyBorder="1"/>
    <xf numFmtId="1" fontId="5" fillId="5" borderId="0" xfId="0" applyNumberFormat="1" applyFont="1" applyFill="1"/>
    <xf numFmtId="1" fontId="5" fillId="5" borderId="6" xfId="0" applyNumberFormat="1" applyFont="1" applyFill="1" applyBorder="1"/>
    <xf numFmtId="1" fontId="10" fillId="5" borderId="4" xfId="0" applyNumberFormat="1" applyFont="1" applyFill="1" applyBorder="1"/>
    <xf numFmtId="1" fontId="10" fillId="5" borderId="5" xfId="0" applyNumberFormat="1" applyFont="1" applyFill="1" applyBorder="1"/>
    <xf numFmtId="1" fontId="10" fillId="5" borderId="0" xfId="0" applyNumberFormat="1" applyFont="1" applyFill="1"/>
    <xf numFmtId="1" fontId="10" fillId="5" borderId="6" xfId="0" applyNumberFormat="1" applyFont="1" applyFill="1" applyBorder="1"/>
    <xf numFmtId="1" fontId="11" fillId="0" borderId="0" xfId="0" applyNumberFormat="1" applyFont="1"/>
    <xf numFmtId="0" fontId="0" fillId="5" borderId="0" xfId="0" applyFill="1"/>
    <xf numFmtId="0" fontId="0" fillId="5" borderId="0" xfId="0" applyFont="1" applyFill="1"/>
    <xf numFmtId="0" fontId="7" fillId="7" borderId="0" xfId="0" applyFont="1" applyFill="1"/>
    <xf numFmtId="0" fontId="0" fillId="7" borderId="0" xfId="0" applyFill="1"/>
    <xf numFmtId="0" fontId="0" fillId="0" borderId="6" xfId="0" applyBorder="1"/>
    <xf numFmtId="0" fontId="0" fillId="7" borderId="6" xfId="0" applyFill="1" applyBorder="1"/>
    <xf numFmtId="14" fontId="2" fillId="2" borderId="6" xfId="0" applyNumberFormat="1" applyFont="1" applyFill="1" applyBorder="1"/>
    <xf numFmtId="14" fontId="2" fillId="2" borderId="0" xfId="0" applyNumberFormat="1" applyFont="1" applyFill="1"/>
    <xf numFmtId="0" fontId="9" fillId="0" borderId="2" xfId="0" applyFont="1" applyBorder="1"/>
    <xf numFmtId="0" fontId="12" fillId="0" borderId="0" xfId="0" applyFont="1"/>
    <xf numFmtId="0" fontId="0" fillId="0" borderId="0" xfId="0" applyBorder="1"/>
    <xf numFmtId="0" fontId="7" fillId="5" borderId="0" xfId="0" applyFont="1" applyFill="1"/>
    <xf numFmtId="0" fontId="7" fillId="5" borderId="2" xfId="0" applyFont="1" applyFill="1" applyBorder="1"/>
    <xf numFmtId="0" fontId="0" fillId="5" borderId="2" xfId="0" applyFill="1" applyBorder="1"/>
    <xf numFmtId="0" fontId="13" fillId="5" borderId="2" xfId="0" applyFont="1" applyFill="1" applyBorder="1"/>
    <xf numFmtId="164" fontId="5" fillId="5" borderId="0" xfId="0" applyNumberFormat="1" applyFont="1" applyFill="1"/>
    <xf numFmtId="164" fontId="4" fillId="0" borderId="1" xfId="0" applyNumberFormat="1" applyFont="1" applyFill="1" applyBorder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0F8F2"/>
      <color rgb="FFF8F2D9"/>
      <color rgb="FFFAFFBD"/>
      <color rgb="FFFFF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1628-BA11-7849-A288-0368F7CF0200}">
  <dimension ref="A1:D38"/>
  <sheetViews>
    <sheetView workbookViewId="0">
      <selection activeCell="D9" sqref="D9"/>
    </sheetView>
  </sheetViews>
  <sheetFormatPr baseColWidth="10" defaultRowHeight="16" x14ac:dyDescent="0.2"/>
  <cols>
    <col min="1" max="1" width="22.5" bestFit="1" customWidth="1"/>
  </cols>
  <sheetData>
    <row r="1" spans="1:4" x14ac:dyDescent="0.2">
      <c r="A1" s="4" t="s">
        <v>119</v>
      </c>
      <c r="B1" s="4">
        <v>2022</v>
      </c>
      <c r="C1" s="4">
        <v>2023</v>
      </c>
      <c r="D1" s="4">
        <v>2024</v>
      </c>
    </row>
    <row r="2" spans="1:4" x14ac:dyDescent="0.2">
      <c r="A2" s="44" t="s">
        <v>131</v>
      </c>
      <c r="B2" s="33"/>
      <c r="C2" s="33"/>
      <c r="D2" s="33"/>
    </row>
    <row r="3" spans="1:4" x14ac:dyDescent="0.2">
      <c r="A3" s="41" t="s">
        <v>122</v>
      </c>
      <c r="B3" s="4"/>
      <c r="C3" s="4"/>
      <c r="D3" s="4"/>
    </row>
    <row r="4" spans="1:4" x14ac:dyDescent="0.2">
      <c r="A4" s="44" t="s">
        <v>104</v>
      </c>
      <c r="B4" s="33"/>
      <c r="C4" s="33"/>
      <c r="D4" s="33"/>
    </row>
    <row r="5" spans="1:4" x14ac:dyDescent="0.2">
      <c r="A5" s="24" t="s">
        <v>122</v>
      </c>
    </row>
    <row r="6" spans="1:4" x14ac:dyDescent="0.2">
      <c r="A6" s="45" t="s">
        <v>120</v>
      </c>
      <c r="B6" s="46"/>
      <c r="C6" s="46"/>
      <c r="D6" s="46"/>
    </row>
    <row r="7" spans="1:4" x14ac:dyDescent="0.2">
      <c r="A7" s="24" t="s">
        <v>122</v>
      </c>
    </row>
    <row r="8" spans="1:4" x14ac:dyDescent="0.2">
      <c r="A8" s="45" t="s">
        <v>121</v>
      </c>
      <c r="B8" s="46"/>
      <c r="C8" s="46"/>
      <c r="D8" s="46"/>
    </row>
    <row r="9" spans="1:4" x14ac:dyDescent="0.2">
      <c r="A9" s="24" t="s">
        <v>122</v>
      </c>
    </row>
    <row r="11" spans="1:4" x14ac:dyDescent="0.2">
      <c r="A11" s="44" t="s">
        <v>123</v>
      </c>
      <c r="B11" s="33"/>
      <c r="C11" s="33"/>
      <c r="D11" s="33"/>
    </row>
    <row r="12" spans="1:4" x14ac:dyDescent="0.2">
      <c r="A12" s="41" t="s">
        <v>124</v>
      </c>
      <c r="B12" s="4"/>
      <c r="C12" s="4"/>
      <c r="D12" s="4"/>
    </row>
    <row r="13" spans="1:4" x14ac:dyDescent="0.2">
      <c r="A13" s="44" t="s">
        <v>125</v>
      </c>
      <c r="B13" s="33"/>
      <c r="C13" s="33"/>
      <c r="D13" s="33"/>
    </row>
    <row r="14" spans="1:4" x14ac:dyDescent="0.2">
      <c r="A14" s="41" t="s">
        <v>124</v>
      </c>
      <c r="B14" s="4"/>
      <c r="C14" s="4"/>
      <c r="D14" s="4"/>
    </row>
    <row r="15" spans="1:4" x14ac:dyDescent="0.2">
      <c r="A15" s="44" t="s">
        <v>126</v>
      </c>
      <c r="B15" s="33"/>
      <c r="C15" s="33"/>
      <c r="D15" s="33"/>
    </row>
    <row r="16" spans="1:4" x14ac:dyDescent="0.2">
      <c r="A16" s="24" t="s">
        <v>124</v>
      </c>
    </row>
    <row r="18" spans="1:4" x14ac:dyDescent="0.2">
      <c r="A18" s="45" t="s">
        <v>127</v>
      </c>
      <c r="B18" s="46"/>
      <c r="C18" s="46"/>
      <c r="D18" s="46"/>
    </row>
    <row r="19" spans="1:4" x14ac:dyDescent="0.2">
      <c r="A19" s="24" t="s">
        <v>128</v>
      </c>
    </row>
    <row r="21" spans="1:4" x14ac:dyDescent="0.2">
      <c r="A21" s="44" t="s">
        <v>17</v>
      </c>
      <c r="B21" s="33"/>
      <c r="C21" s="33"/>
      <c r="D21" s="33"/>
    </row>
    <row r="22" spans="1:4" x14ac:dyDescent="0.2">
      <c r="A22" s="41" t="s">
        <v>124</v>
      </c>
      <c r="B22" s="4"/>
      <c r="C22" s="4"/>
      <c r="D22" s="4"/>
    </row>
    <row r="23" spans="1:4" x14ac:dyDescent="0.2">
      <c r="A23" s="44" t="s">
        <v>154</v>
      </c>
      <c r="B23" s="33"/>
      <c r="C23" s="33"/>
      <c r="D23" s="33"/>
    </row>
    <row r="24" spans="1:4" x14ac:dyDescent="0.2">
      <c r="A24" s="41" t="s">
        <v>124</v>
      </c>
      <c r="B24" s="4"/>
      <c r="C24" s="4"/>
      <c r="D24" s="4"/>
    </row>
    <row r="25" spans="1:4" x14ac:dyDescent="0.2">
      <c r="A25" s="44" t="s">
        <v>155</v>
      </c>
      <c r="B25" s="33"/>
      <c r="C25" s="33"/>
      <c r="D25" s="33"/>
    </row>
    <row r="26" spans="1:4" x14ac:dyDescent="0.2">
      <c r="A26" s="24" t="s">
        <v>124</v>
      </c>
    </row>
    <row r="28" spans="1:4" x14ac:dyDescent="0.2">
      <c r="A28" s="47" t="s">
        <v>156</v>
      </c>
      <c r="B28" s="46"/>
      <c r="C28" s="46"/>
      <c r="D28" s="46"/>
    </row>
    <row r="29" spans="1:4" x14ac:dyDescent="0.2">
      <c r="A29" s="42" t="s">
        <v>124</v>
      </c>
    </row>
    <row r="31" spans="1:4" x14ac:dyDescent="0.2">
      <c r="A31" s="45" t="s">
        <v>157</v>
      </c>
      <c r="B31" s="46"/>
      <c r="C31" s="46"/>
      <c r="D31" s="46"/>
    </row>
    <row r="32" spans="1:4" x14ac:dyDescent="0.2">
      <c r="A32" s="24" t="s">
        <v>158</v>
      </c>
    </row>
    <row r="33" spans="1:4" x14ac:dyDescent="0.2">
      <c r="A33" s="43"/>
    </row>
    <row r="34" spans="1:4" x14ac:dyDescent="0.2">
      <c r="A34" s="45" t="s">
        <v>163</v>
      </c>
      <c r="B34" s="45"/>
      <c r="C34" s="45"/>
      <c r="D34" s="45"/>
    </row>
    <row r="35" spans="1:4" x14ac:dyDescent="0.2">
      <c r="A35" t="s">
        <v>164</v>
      </c>
    </row>
    <row r="37" spans="1:4" x14ac:dyDescent="0.2">
      <c r="A37" t="s">
        <v>165</v>
      </c>
      <c r="D37" t="str">
        <f>IF(D38&lt;0.2,"Low",IF(D38&lt;0.3,"Rule of 20",IF(D38&lt;0.4,"Rule of 30",IF(D38&lt;0.5,"Rule of 40",IF(D38&lt;0.6,"Rule of 50","Rule of 60")))))</f>
        <v>Low</v>
      </c>
    </row>
    <row r="38" spans="1:4" x14ac:dyDescent="0.2">
      <c r="A38" t="s">
        <v>166</v>
      </c>
      <c r="D38">
        <f>D5+D32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9689-8285-A249-9A7C-0DEEFE0662DF}">
  <dimension ref="A1:G100"/>
  <sheetViews>
    <sheetView workbookViewId="0">
      <selection activeCell="B28" sqref="B28"/>
    </sheetView>
  </sheetViews>
  <sheetFormatPr baseColWidth="10" defaultRowHeight="16" x14ac:dyDescent="0.2"/>
  <cols>
    <col min="1" max="1" width="14.6640625" bestFit="1" customWidth="1"/>
    <col min="2" max="2" width="24" bestFit="1" customWidth="1"/>
    <col min="6" max="6" width="14.83203125" bestFit="1" customWidth="1"/>
  </cols>
  <sheetData>
    <row r="1" spans="1:7" x14ac:dyDescent="0.2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1"/>
      <c r="B2" s="23"/>
      <c r="C2" s="48"/>
      <c r="D2" s="48"/>
      <c r="E2" s="49">
        <f>SUM(C2:D2)</f>
        <v>0</v>
      </c>
      <c r="F2" s="23"/>
      <c r="G2" t="e">
        <f>INDEX(Ignore!$D$2:$D$6,MATCH('R&amp;D employee data'!F2,Ignore!$C$2:$C$6,0))</f>
        <v>#N/A</v>
      </c>
    </row>
    <row r="3" spans="1:7" x14ac:dyDescent="0.2">
      <c r="A3" s="21"/>
      <c r="B3" s="23"/>
      <c r="C3" s="48"/>
      <c r="D3" s="48"/>
      <c r="E3" s="49">
        <f t="shared" ref="E3:E66" si="0">SUM(C3:D3)</f>
        <v>0</v>
      </c>
      <c r="F3" s="23"/>
    </row>
    <row r="4" spans="1:7" x14ac:dyDescent="0.2">
      <c r="A4" s="21"/>
      <c r="B4" s="23"/>
      <c r="C4" s="48"/>
      <c r="D4" s="48"/>
      <c r="E4" s="49">
        <f t="shared" si="0"/>
        <v>0</v>
      </c>
      <c r="F4" s="23"/>
    </row>
    <row r="5" spans="1:7" x14ac:dyDescent="0.2">
      <c r="A5" s="21"/>
      <c r="B5" s="23"/>
      <c r="C5" s="48"/>
      <c r="D5" s="48"/>
      <c r="E5" s="49">
        <f t="shared" si="0"/>
        <v>0</v>
      </c>
      <c r="F5" s="23"/>
    </row>
    <row r="6" spans="1:7" x14ac:dyDescent="0.2">
      <c r="A6" s="21"/>
      <c r="B6" s="23"/>
      <c r="C6" s="48"/>
      <c r="D6" s="48"/>
      <c r="E6" s="49">
        <f t="shared" si="0"/>
        <v>0</v>
      </c>
      <c r="F6" s="23"/>
    </row>
    <row r="7" spans="1:7" x14ac:dyDescent="0.2">
      <c r="A7" s="21"/>
      <c r="B7" s="23"/>
      <c r="C7" s="48"/>
      <c r="D7" s="48"/>
      <c r="E7" s="49">
        <f t="shared" si="0"/>
        <v>0</v>
      </c>
      <c r="F7" s="23"/>
    </row>
    <row r="8" spans="1:7" x14ac:dyDescent="0.2">
      <c r="A8" s="21"/>
      <c r="B8" s="23"/>
      <c r="C8" s="48"/>
      <c r="D8" s="48"/>
      <c r="E8" s="49">
        <f t="shared" si="0"/>
        <v>0</v>
      </c>
      <c r="F8" s="23"/>
    </row>
    <row r="9" spans="1:7" x14ac:dyDescent="0.2">
      <c r="A9" s="21"/>
      <c r="B9" s="23"/>
      <c r="C9" s="48"/>
      <c r="D9" s="48"/>
      <c r="E9" s="49">
        <f t="shared" si="0"/>
        <v>0</v>
      </c>
      <c r="F9" s="23"/>
    </row>
    <row r="10" spans="1:7" x14ac:dyDescent="0.2">
      <c r="A10" s="21"/>
      <c r="B10" s="23"/>
      <c r="C10" s="48"/>
      <c r="D10" s="48"/>
      <c r="E10" s="49">
        <f t="shared" si="0"/>
        <v>0</v>
      </c>
      <c r="F10" s="23"/>
    </row>
    <row r="11" spans="1:7" x14ac:dyDescent="0.2">
      <c r="A11" s="21"/>
      <c r="B11" s="23"/>
      <c r="C11" s="48"/>
      <c r="D11" s="48"/>
      <c r="E11" s="49">
        <f t="shared" si="0"/>
        <v>0</v>
      </c>
      <c r="F11" s="23"/>
    </row>
    <row r="12" spans="1:7" x14ac:dyDescent="0.2">
      <c r="A12" s="21"/>
      <c r="B12" s="23"/>
      <c r="C12" s="48"/>
      <c r="D12" s="48"/>
      <c r="E12" s="49">
        <f t="shared" si="0"/>
        <v>0</v>
      </c>
      <c r="F12" s="23"/>
    </row>
    <row r="13" spans="1:7" x14ac:dyDescent="0.2">
      <c r="A13" s="21"/>
      <c r="B13" s="23"/>
      <c r="C13" s="48"/>
      <c r="D13" s="48"/>
      <c r="E13" s="49">
        <f t="shared" si="0"/>
        <v>0</v>
      </c>
      <c r="F13" s="23"/>
    </row>
    <row r="14" spans="1:7" x14ac:dyDescent="0.2">
      <c r="A14" s="21"/>
      <c r="B14" s="23"/>
      <c r="C14" s="48"/>
      <c r="D14" s="48"/>
      <c r="E14" s="49">
        <f t="shared" si="0"/>
        <v>0</v>
      </c>
      <c r="F14" s="23"/>
      <c r="G14" s="2"/>
    </row>
    <row r="15" spans="1:7" x14ac:dyDescent="0.2">
      <c r="A15" s="21"/>
      <c r="B15" s="23"/>
      <c r="C15" s="48"/>
      <c r="D15" s="48"/>
      <c r="E15" s="49">
        <f t="shared" si="0"/>
        <v>0</v>
      </c>
      <c r="F15" s="23"/>
      <c r="G15" s="2"/>
    </row>
    <row r="16" spans="1:7" x14ac:dyDescent="0.2">
      <c r="A16" s="21"/>
      <c r="B16" s="23"/>
      <c r="C16" s="48"/>
      <c r="D16" s="48"/>
      <c r="E16" s="49">
        <f t="shared" si="0"/>
        <v>0</v>
      </c>
      <c r="F16" s="23"/>
    </row>
    <row r="17" spans="1:7" x14ac:dyDescent="0.2">
      <c r="A17" s="21"/>
      <c r="B17" s="23"/>
      <c r="C17" s="48"/>
      <c r="D17" s="48"/>
      <c r="E17" s="49">
        <f t="shared" si="0"/>
        <v>0</v>
      </c>
      <c r="F17" s="23"/>
      <c r="G17" s="2"/>
    </row>
    <row r="18" spans="1:7" x14ac:dyDescent="0.2">
      <c r="A18" s="21"/>
      <c r="B18" s="23"/>
      <c r="C18" s="48"/>
      <c r="D18" s="48"/>
      <c r="E18" s="49">
        <f t="shared" si="0"/>
        <v>0</v>
      </c>
      <c r="F18" s="23"/>
      <c r="G18" s="2"/>
    </row>
    <row r="19" spans="1:7" x14ac:dyDescent="0.2">
      <c r="A19" s="21"/>
      <c r="B19" s="23"/>
      <c r="C19" s="48"/>
      <c r="D19" s="48"/>
      <c r="E19" s="49">
        <f t="shared" si="0"/>
        <v>0</v>
      </c>
      <c r="F19" s="23"/>
      <c r="G19" s="2"/>
    </row>
    <row r="20" spans="1:7" x14ac:dyDescent="0.2">
      <c r="A20" s="21"/>
      <c r="B20" s="23"/>
      <c r="C20" s="48"/>
      <c r="D20" s="48"/>
      <c r="E20" s="49">
        <f t="shared" si="0"/>
        <v>0</v>
      </c>
      <c r="F20" s="23"/>
      <c r="G20" s="2"/>
    </row>
    <row r="21" spans="1:7" x14ac:dyDescent="0.2">
      <c r="A21" s="21"/>
      <c r="B21" s="23"/>
      <c r="C21" s="48"/>
      <c r="D21" s="48"/>
      <c r="E21" s="49">
        <f t="shared" si="0"/>
        <v>0</v>
      </c>
      <c r="F21" s="23"/>
      <c r="G21" s="2"/>
    </row>
    <row r="22" spans="1:7" x14ac:dyDescent="0.2">
      <c r="A22" s="21"/>
      <c r="B22" s="23"/>
      <c r="C22" s="48"/>
      <c r="D22" s="48"/>
      <c r="E22" s="49">
        <f t="shared" si="0"/>
        <v>0</v>
      </c>
      <c r="F22" s="23"/>
      <c r="G22" s="2"/>
    </row>
    <row r="23" spans="1:7" x14ac:dyDescent="0.2">
      <c r="A23" s="21"/>
      <c r="B23" s="23"/>
      <c r="C23" s="48"/>
      <c r="D23" s="48"/>
      <c r="E23" s="49">
        <f t="shared" si="0"/>
        <v>0</v>
      </c>
      <c r="F23" s="23"/>
      <c r="G23" s="2"/>
    </row>
    <row r="24" spans="1:7" x14ac:dyDescent="0.2">
      <c r="A24" s="21"/>
      <c r="B24" s="23"/>
      <c r="C24" s="48"/>
      <c r="D24" s="48"/>
      <c r="E24" s="49">
        <f t="shared" si="0"/>
        <v>0</v>
      </c>
      <c r="F24" s="23"/>
      <c r="G24" s="2"/>
    </row>
    <row r="25" spans="1:7" x14ac:dyDescent="0.2">
      <c r="A25" s="21"/>
      <c r="B25" s="23"/>
      <c r="C25" s="48"/>
      <c r="D25" s="48"/>
      <c r="E25" s="49">
        <f t="shared" si="0"/>
        <v>0</v>
      </c>
      <c r="F25" s="23"/>
      <c r="G25" s="2"/>
    </row>
    <row r="26" spans="1:7" x14ac:dyDescent="0.2">
      <c r="A26" s="21"/>
      <c r="B26" s="23"/>
      <c r="C26" s="48"/>
      <c r="D26" s="48"/>
      <c r="E26" s="49">
        <f t="shared" si="0"/>
        <v>0</v>
      </c>
      <c r="F26" s="23"/>
      <c r="G26" s="2"/>
    </row>
    <row r="27" spans="1:7" x14ac:dyDescent="0.2">
      <c r="A27" s="21"/>
      <c r="B27" s="23"/>
      <c r="C27" s="48"/>
      <c r="D27" s="48"/>
      <c r="E27" s="49">
        <f t="shared" si="0"/>
        <v>0</v>
      </c>
      <c r="F27" s="23"/>
      <c r="G27" s="2"/>
    </row>
    <row r="28" spans="1:7" x14ac:dyDescent="0.2">
      <c r="A28" s="21"/>
      <c r="B28" s="23"/>
      <c r="C28" s="48"/>
      <c r="D28" s="48"/>
      <c r="E28" s="49">
        <f t="shared" si="0"/>
        <v>0</v>
      </c>
      <c r="F28" s="23"/>
      <c r="G28" s="2"/>
    </row>
    <row r="29" spans="1:7" x14ac:dyDescent="0.2">
      <c r="A29" s="21"/>
      <c r="B29" s="23"/>
      <c r="C29" s="48"/>
      <c r="D29" s="48"/>
      <c r="E29" s="49">
        <f t="shared" si="0"/>
        <v>0</v>
      </c>
      <c r="F29" s="23"/>
      <c r="G29" s="2"/>
    </row>
    <row r="30" spans="1:7" x14ac:dyDescent="0.2">
      <c r="A30" s="21"/>
      <c r="B30" s="23"/>
      <c r="C30" s="48"/>
      <c r="D30" s="48"/>
      <c r="E30" s="49">
        <f t="shared" si="0"/>
        <v>0</v>
      </c>
      <c r="F30" s="23"/>
      <c r="G30" s="2"/>
    </row>
    <row r="31" spans="1:7" x14ac:dyDescent="0.2">
      <c r="A31" s="21"/>
      <c r="B31" s="23"/>
      <c r="C31" s="48"/>
      <c r="D31" s="48"/>
      <c r="E31" s="49">
        <f t="shared" si="0"/>
        <v>0</v>
      </c>
      <c r="F31" s="23"/>
      <c r="G31" s="2"/>
    </row>
    <row r="32" spans="1:7" x14ac:dyDescent="0.2">
      <c r="A32" s="21"/>
      <c r="B32" s="23"/>
      <c r="C32" s="48"/>
      <c r="D32" s="48"/>
      <c r="E32" s="49">
        <f t="shared" si="0"/>
        <v>0</v>
      </c>
      <c r="F32" s="23"/>
      <c r="G32" s="2"/>
    </row>
    <row r="33" spans="1:7" x14ac:dyDescent="0.2">
      <c r="A33" s="21"/>
      <c r="B33" s="23"/>
      <c r="C33" s="48"/>
      <c r="D33" s="48"/>
      <c r="E33" s="49">
        <f t="shared" si="0"/>
        <v>0</v>
      </c>
      <c r="F33" s="23"/>
      <c r="G33" s="2"/>
    </row>
    <row r="34" spans="1:7" x14ac:dyDescent="0.2">
      <c r="A34" s="21"/>
      <c r="B34" s="23"/>
      <c r="C34" s="48"/>
      <c r="D34" s="48"/>
      <c r="E34" s="49">
        <f t="shared" si="0"/>
        <v>0</v>
      </c>
      <c r="F34" s="23"/>
      <c r="G34" s="2"/>
    </row>
    <row r="35" spans="1:7" x14ac:dyDescent="0.2">
      <c r="A35" s="21"/>
      <c r="B35" s="23"/>
      <c r="C35" s="48"/>
      <c r="D35" s="48"/>
      <c r="E35" s="49">
        <f t="shared" si="0"/>
        <v>0</v>
      </c>
      <c r="F35" s="23"/>
      <c r="G35" s="2"/>
    </row>
    <row r="36" spans="1:7" x14ac:dyDescent="0.2">
      <c r="A36" s="21"/>
      <c r="B36" s="23"/>
      <c r="C36" s="48"/>
      <c r="D36" s="48"/>
      <c r="E36" s="49">
        <f t="shared" si="0"/>
        <v>0</v>
      </c>
      <c r="F36" s="23"/>
      <c r="G36" s="2"/>
    </row>
    <row r="37" spans="1:7" x14ac:dyDescent="0.2">
      <c r="A37" s="21"/>
      <c r="B37" s="23"/>
      <c r="C37" s="48"/>
      <c r="D37" s="48"/>
      <c r="E37" s="49">
        <f t="shared" si="0"/>
        <v>0</v>
      </c>
      <c r="F37" s="23"/>
      <c r="G37" s="2"/>
    </row>
    <row r="38" spans="1:7" x14ac:dyDescent="0.2">
      <c r="A38" s="21"/>
      <c r="B38" s="23"/>
      <c r="C38" s="48"/>
      <c r="D38" s="48"/>
      <c r="E38" s="49">
        <f t="shared" si="0"/>
        <v>0</v>
      </c>
      <c r="F38" s="23"/>
      <c r="G38" s="2"/>
    </row>
    <row r="39" spans="1:7" x14ac:dyDescent="0.2">
      <c r="A39" s="21"/>
      <c r="B39" s="23"/>
      <c r="C39" s="48"/>
      <c r="D39" s="48"/>
      <c r="E39" s="49">
        <f t="shared" si="0"/>
        <v>0</v>
      </c>
      <c r="F39" s="23"/>
      <c r="G39" s="2"/>
    </row>
    <row r="40" spans="1:7" x14ac:dyDescent="0.2">
      <c r="A40" s="21"/>
      <c r="B40" s="23"/>
      <c r="C40" s="48"/>
      <c r="D40" s="48"/>
      <c r="E40" s="49">
        <f t="shared" si="0"/>
        <v>0</v>
      </c>
      <c r="F40" s="23"/>
      <c r="G40" s="2"/>
    </row>
    <row r="41" spans="1:7" x14ac:dyDescent="0.2">
      <c r="A41" s="21"/>
      <c r="B41" s="23"/>
      <c r="C41" s="48"/>
      <c r="D41" s="48"/>
      <c r="E41" s="49">
        <f t="shared" si="0"/>
        <v>0</v>
      </c>
      <c r="F41" s="23"/>
      <c r="G41" s="2"/>
    </row>
    <row r="42" spans="1:7" x14ac:dyDescent="0.2">
      <c r="A42" s="21"/>
      <c r="B42" s="23"/>
      <c r="C42" s="48"/>
      <c r="D42" s="48"/>
      <c r="E42" s="49">
        <f t="shared" si="0"/>
        <v>0</v>
      </c>
      <c r="F42" s="23"/>
      <c r="G42" s="2"/>
    </row>
    <row r="43" spans="1:7" x14ac:dyDescent="0.2">
      <c r="A43" s="21"/>
      <c r="B43" s="23"/>
      <c r="C43" s="48"/>
      <c r="D43" s="48"/>
      <c r="E43" s="49">
        <f t="shared" si="0"/>
        <v>0</v>
      </c>
      <c r="F43" s="23"/>
      <c r="G43" s="2"/>
    </row>
    <row r="44" spans="1:7" x14ac:dyDescent="0.2">
      <c r="A44" s="21"/>
      <c r="B44" s="23"/>
      <c r="C44" s="48"/>
      <c r="D44" s="48"/>
      <c r="E44" s="49">
        <f t="shared" si="0"/>
        <v>0</v>
      </c>
      <c r="F44" s="23"/>
      <c r="G44" s="2"/>
    </row>
    <row r="45" spans="1:7" x14ac:dyDescent="0.2">
      <c r="A45" s="21"/>
      <c r="B45" s="23"/>
      <c r="C45" s="48"/>
      <c r="D45" s="48"/>
      <c r="E45" s="49">
        <f t="shared" si="0"/>
        <v>0</v>
      </c>
      <c r="F45" s="23"/>
      <c r="G45" s="2"/>
    </row>
    <row r="46" spans="1:7" x14ac:dyDescent="0.2">
      <c r="A46" s="21"/>
      <c r="B46" s="23"/>
      <c r="C46" s="48"/>
      <c r="D46" s="48"/>
      <c r="E46" s="49">
        <f t="shared" si="0"/>
        <v>0</v>
      </c>
      <c r="F46" s="23"/>
      <c r="G46" s="2"/>
    </row>
    <row r="47" spans="1:7" x14ac:dyDescent="0.2">
      <c r="A47" s="21"/>
      <c r="B47" s="23"/>
      <c r="C47" s="48"/>
      <c r="D47" s="48"/>
      <c r="E47" s="49">
        <f t="shared" si="0"/>
        <v>0</v>
      </c>
      <c r="F47" s="23"/>
      <c r="G47" s="2"/>
    </row>
    <row r="48" spans="1:7" x14ac:dyDescent="0.2">
      <c r="A48" s="21"/>
      <c r="B48" s="23"/>
      <c r="C48" s="48"/>
      <c r="D48" s="48"/>
      <c r="E48" s="49">
        <f t="shared" si="0"/>
        <v>0</v>
      </c>
      <c r="F48" s="23"/>
      <c r="G48" s="2"/>
    </row>
    <row r="49" spans="1:7" x14ac:dyDescent="0.2">
      <c r="A49" s="21"/>
      <c r="B49" s="23"/>
      <c r="C49" s="48"/>
      <c r="D49" s="48"/>
      <c r="E49" s="49">
        <f t="shared" si="0"/>
        <v>0</v>
      </c>
      <c r="F49" s="23"/>
      <c r="G49" s="2"/>
    </row>
    <row r="50" spans="1:7" x14ac:dyDescent="0.2">
      <c r="A50" s="21"/>
      <c r="B50" s="23"/>
      <c r="C50" s="48"/>
      <c r="D50" s="48"/>
      <c r="E50" s="49">
        <f t="shared" si="0"/>
        <v>0</v>
      </c>
      <c r="F50" s="23"/>
      <c r="G50" s="2"/>
    </row>
    <row r="51" spans="1:7" x14ac:dyDescent="0.2">
      <c r="A51" s="21"/>
      <c r="B51" s="23"/>
      <c r="C51" s="48"/>
      <c r="D51" s="48"/>
      <c r="E51" s="49">
        <f t="shared" si="0"/>
        <v>0</v>
      </c>
      <c r="F51" s="23"/>
      <c r="G51" s="2"/>
    </row>
    <row r="52" spans="1:7" x14ac:dyDescent="0.2">
      <c r="A52" s="33"/>
      <c r="B52" s="50"/>
      <c r="C52" s="33"/>
      <c r="D52" s="33"/>
      <c r="E52" s="49">
        <f t="shared" si="0"/>
        <v>0</v>
      </c>
      <c r="F52" s="50"/>
    </row>
    <row r="53" spans="1:7" x14ac:dyDescent="0.2">
      <c r="A53" s="33"/>
      <c r="B53" s="50"/>
      <c r="C53" s="33"/>
      <c r="D53" s="33"/>
      <c r="E53" s="49">
        <f t="shared" si="0"/>
        <v>0</v>
      </c>
      <c r="F53" s="50"/>
    </row>
    <row r="54" spans="1:7" x14ac:dyDescent="0.2">
      <c r="A54" s="33"/>
      <c r="B54" s="50"/>
      <c r="C54" s="33"/>
      <c r="D54" s="33"/>
      <c r="E54" s="49">
        <f t="shared" si="0"/>
        <v>0</v>
      </c>
      <c r="F54" s="50"/>
    </row>
    <row r="55" spans="1:7" x14ac:dyDescent="0.2">
      <c r="A55" s="33"/>
      <c r="B55" s="50"/>
      <c r="C55" s="33"/>
      <c r="D55" s="33"/>
      <c r="E55" s="49">
        <f t="shared" si="0"/>
        <v>0</v>
      </c>
      <c r="F55" s="50"/>
    </row>
    <row r="56" spans="1:7" x14ac:dyDescent="0.2">
      <c r="A56" s="33"/>
      <c r="B56" s="50"/>
      <c r="C56" s="33"/>
      <c r="D56" s="33"/>
      <c r="E56" s="49">
        <f t="shared" si="0"/>
        <v>0</v>
      </c>
      <c r="F56" s="50"/>
    </row>
    <row r="57" spans="1:7" x14ac:dyDescent="0.2">
      <c r="A57" s="33"/>
      <c r="B57" s="50"/>
      <c r="C57" s="33"/>
      <c r="D57" s="33"/>
      <c r="E57" s="49">
        <f t="shared" si="0"/>
        <v>0</v>
      </c>
      <c r="F57" s="50"/>
    </row>
    <row r="58" spans="1:7" x14ac:dyDescent="0.2">
      <c r="A58" s="33"/>
      <c r="B58" s="50"/>
      <c r="C58" s="33"/>
      <c r="D58" s="33"/>
      <c r="E58" s="49">
        <f t="shared" si="0"/>
        <v>0</v>
      </c>
      <c r="F58" s="50"/>
    </row>
    <row r="59" spans="1:7" x14ac:dyDescent="0.2">
      <c r="A59" s="33"/>
      <c r="B59" s="50"/>
      <c r="C59" s="33"/>
      <c r="D59" s="33"/>
      <c r="E59" s="49">
        <f t="shared" si="0"/>
        <v>0</v>
      </c>
      <c r="F59" s="50"/>
    </row>
    <row r="60" spans="1:7" x14ac:dyDescent="0.2">
      <c r="A60" s="33"/>
      <c r="B60" s="50"/>
      <c r="C60" s="33"/>
      <c r="D60" s="33"/>
      <c r="E60" s="49">
        <f t="shared" si="0"/>
        <v>0</v>
      </c>
      <c r="F60" s="50"/>
    </row>
    <row r="61" spans="1:7" x14ac:dyDescent="0.2">
      <c r="A61" s="33"/>
      <c r="B61" s="50"/>
      <c r="C61" s="33"/>
      <c r="D61" s="33"/>
      <c r="E61" s="49">
        <f t="shared" si="0"/>
        <v>0</v>
      </c>
      <c r="F61" s="50"/>
    </row>
    <row r="62" spans="1:7" x14ac:dyDescent="0.2">
      <c r="A62" s="33"/>
      <c r="B62" s="50"/>
      <c r="C62" s="33"/>
      <c r="D62" s="33"/>
      <c r="E62" s="49">
        <f t="shared" si="0"/>
        <v>0</v>
      </c>
      <c r="F62" s="50"/>
    </row>
    <row r="63" spans="1:7" x14ac:dyDescent="0.2">
      <c r="A63" s="33"/>
      <c r="B63" s="50"/>
      <c r="C63" s="33"/>
      <c r="D63" s="33"/>
      <c r="E63" s="49">
        <f t="shared" si="0"/>
        <v>0</v>
      </c>
      <c r="F63" s="50"/>
    </row>
    <row r="64" spans="1:7" x14ac:dyDescent="0.2">
      <c r="A64" s="33"/>
      <c r="B64" s="50"/>
      <c r="C64" s="33"/>
      <c r="D64" s="33"/>
      <c r="E64" s="49">
        <f t="shared" si="0"/>
        <v>0</v>
      </c>
      <c r="F64" s="50"/>
    </row>
    <row r="65" spans="1:6" x14ac:dyDescent="0.2">
      <c r="A65" s="33"/>
      <c r="B65" s="50"/>
      <c r="C65" s="33"/>
      <c r="D65" s="33"/>
      <c r="E65" s="49">
        <f t="shared" si="0"/>
        <v>0</v>
      </c>
      <c r="F65" s="50"/>
    </row>
    <row r="66" spans="1:6" x14ac:dyDescent="0.2">
      <c r="A66" s="33"/>
      <c r="B66" s="50"/>
      <c r="C66" s="33"/>
      <c r="D66" s="33"/>
      <c r="E66" s="49">
        <f t="shared" si="0"/>
        <v>0</v>
      </c>
      <c r="F66" s="50"/>
    </row>
    <row r="67" spans="1:6" x14ac:dyDescent="0.2">
      <c r="A67" s="33"/>
      <c r="B67" s="50"/>
      <c r="C67" s="33"/>
      <c r="D67" s="33"/>
      <c r="E67" s="49">
        <f t="shared" ref="E67:E100" si="1">SUM(C67:D67)</f>
        <v>0</v>
      </c>
      <c r="F67" s="50"/>
    </row>
    <row r="68" spans="1:6" x14ac:dyDescent="0.2">
      <c r="A68" s="33"/>
      <c r="B68" s="50"/>
      <c r="C68" s="33"/>
      <c r="D68" s="33"/>
      <c r="E68" s="49">
        <f t="shared" si="1"/>
        <v>0</v>
      </c>
      <c r="F68" s="50"/>
    </row>
    <row r="69" spans="1:6" x14ac:dyDescent="0.2">
      <c r="A69" s="33"/>
      <c r="B69" s="50"/>
      <c r="C69" s="33"/>
      <c r="D69" s="33"/>
      <c r="E69" s="49">
        <f t="shared" si="1"/>
        <v>0</v>
      </c>
      <c r="F69" s="50"/>
    </row>
    <row r="70" spans="1:6" x14ac:dyDescent="0.2">
      <c r="A70" s="33"/>
      <c r="B70" s="50"/>
      <c r="C70" s="33"/>
      <c r="D70" s="33"/>
      <c r="E70" s="49">
        <f t="shared" si="1"/>
        <v>0</v>
      </c>
      <c r="F70" s="50"/>
    </row>
    <row r="71" spans="1:6" x14ac:dyDescent="0.2">
      <c r="A71" s="33"/>
      <c r="B71" s="50"/>
      <c r="C71" s="33"/>
      <c r="D71" s="33"/>
      <c r="E71" s="49">
        <f t="shared" si="1"/>
        <v>0</v>
      </c>
      <c r="F71" s="50"/>
    </row>
    <row r="72" spans="1:6" x14ac:dyDescent="0.2">
      <c r="A72" s="33"/>
      <c r="B72" s="50"/>
      <c r="C72" s="33"/>
      <c r="D72" s="33"/>
      <c r="E72" s="49">
        <f t="shared" si="1"/>
        <v>0</v>
      </c>
      <c r="F72" s="50"/>
    </row>
    <row r="73" spans="1:6" x14ac:dyDescent="0.2">
      <c r="A73" s="33"/>
      <c r="B73" s="50"/>
      <c r="C73" s="33"/>
      <c r="D73" s="33"/>
      <c r="E73" s="49">
        <f t="shared" si="1"/>
        <v>0</v>
      </c>
      <c r="F73" s="50"/>
    </row>
    <row r="74" spans="1:6" x14ac:dyDescent="0.2">
      <c r="A74" s="33"/>
      <c r="B74" s="50"/>
      <c r="C74" s="33"/>
      <c r="D74" s="33"/>
      <c r="E74" s="49">
        <f t="shared" si="1"/>
        <v>0</v>
      </c>
      <c r="F74" s="50"/>
    </row>
    <row r="75" spans="1:6" x14ac:dyDescent="0.2">
      <c r="A75" s="33"/>
      <c r="B75" s="50"/>
      <c r="C75" s="33"/>
      <c r="D75" s="33"/>
      <c r="E75" s="49">
        <f t="shared" si="1"/>
        <v>0</v>
      </c>
      <c r="F75" s="50"/>
    </row>
    <row r="76" spans="1:6" x14ac:dyDescent="0.2">
      <c r="A76" s="33"/>
      <c r="B76" s="50"/>
      <c r="C76" s="33"/>
      <c r="D76" s="33"/>
      <c r="E76" s="49">
        <f t="shared" si="1"/>
        <v>0</v>
      </c>
      <c r="F76" s="50"/>
    </row>
    <row r="77" spans="1:6" x14ac:dyDescent="0.2">
      <c r="A77" s="33"/>
      <c r="B77" s="50"/>
      <c r="C77" s="33"/>
      <c r="D77" s="33"/>
      <c r="E77" s="49">
        <f t="shared" si="1"/>
        <v>0</v>
      </c>
      <c r="F77" s="50"/>
    </row>
    <row r="78" spans="1:6" x14ac:dyDescent="0.2">
      <c r="A78" s="33"/>
      <c r="B78" s="50"/>
      <c r="C78" s="33"/>
      <c r="D78" s="33"/>
      <c r="E78" s="49">
        <f t="shared" si="1"/>
        <v>0</v>
      </c>
      <c r="F78" s="50"/>
    </row>
    <row r="79" spans="1:6" x14ac:dyDescent="0.2">
      <c r="A79" s="33"/>
      <c r="B79" s="50"/>
      <c r="C79" s="33"/>
      <c r="D79" s="33"/>
      <c r="E79" s="49">
        <f t="shared" si="1"/>
        <v>0</v>
      </c>
      <c r="F79" s="50"/>
    </row>
    <row r="80" spans="1:6" x14ac:dyDescent="0.2">
      <c r="A80" s="33"/>
      <c r="B80" s="50"/>
      <c r="C80" s="33"/>
      <c r="D80" s="33"/>
      <c r="E80" s="49">
        <f t="shared" si="1"/>
        <v>0</v>
      </c>
      <c r="F80" s="50"/>
    </row>
    <row r="81" spans="1:6" x14ac:dyDescent="0.2">
      <c r="A81" s="33"/>
      <c r="B81" s="50"/>
      <c r="C81" s="33"/>
      <c r="D81" s="33"/>
      <c r="E81" s="49">
        <f t="shared" si="1"/>
        <v>0</v>
      </c>
      <c r="F81" s="50"/>
    </row>
    <row r="82" spans="1:6" x14ac:dyDescent="0.2">
      <c r="A82" s="33"/>
      <c r="B82" s="50"/>
      <c r="C82" s="33"/>
      <c r="D82" s="33"/>
      <c r="E82" s="49">
        <f t="shared" si="1"/>
        <v>0</v>
      </c>
      <c r="F82" s="50"/>
    </row>
    <row r="83" spans="1:6" x14ac:dyDescent="0.2">
      <c r="A83" s="33"/>
      <c r="B83" s="50"/>
      <c r="C83" s="33"/>
      <c r="D83" s="33"/>
      <c r="E83" s="49">
        <f t="shared" si="1"/>
        <v>0</v>
      </c>
      <c r="F83" s="50"/>
    </row>
    <row r="84" spans="1:6" x14ac:dyDescent="0.2">
      <c r="A84" s="33"/>
      <c r="B84" s="50"/>
      <c r="C84" s="33"/>
      <c r="D84" s="33"/>
      <c r="E84" s="49">
        <f t="shared" si="1"/>
        <v>0</v>
      </c>
      <c r="F84" s="50"/>
    </row>
    <row r="85" spans="1:6" x14ac:dyDescent="0.2">
      <c r="A85" s="33"/>
      <c r="B85" s="50"/>
      <c r="C85" s="33"/>
      <c r="D85" s="33"/>
      <c r="E85" s="49">
        <f t="shared" si="1"/>
        <v>0</v>
      </c>
      <c r="F85" s="50"/>
    </row>
    <row r="86" spans="1:6" x14ac:dyDescent="0.2">
      <c r="A86" s="33"/>
      <c r="B86" s="50"/>
      <c r="C86" s="33"/>
      <c r="D86" s="33"/>
      <c r="E86" s="49">
        <f t="shared" si="1"/>
        <v>0</v>
      </c>
      <c r="F86" s="50"/>
    </row>
    <row r="87" spans="1:6" x14ac:dyDescent="0.2">
      <c r="A87" s="33"/>
      <c r="B87" s="50"/>
      <c r="C87" s="33"/>
      <c r="D87" s="33"/>
      <c r="E87" s="49">
        <f t="shared" si="1"/>
        <v>0</v>
      </c>
      <c r="F87" s="50"/>
    </row>
    <row r="88" spans="1:6" x14ac:dyDescent="0.2">
      <c r="A88" s="33"/>
      <c r="B88" s="50"/>
      <c r="C88" s="33"/>
      <c r="D88" s="33"/>
      <c r="E88" s="49">
        <f t="shared" si="1"/>
        <v>0</v>
      </c>
      <c r="F88" s="50"/>
    </row>
    <row r="89" spans="1:6" x14ac:dyDescent="0.2">
      <c r="A89" s="33"/>
      <c r="B89" s="50"/>
      <c r="C89" s="33"/>
      <c r="D89" s="33"/>
      <c r="E89" s="49">
        <f t="shared" si="1"/>
        <v>0</v>
      </c>
      <c r="F89" s="50"/>
    </row>
    <row r="90" spans="1:6" x14ac:dyDescent="0.2">
      <c r="A90" s="33"/>
      <c r="B90" s="50"/>
      <c r="C90" s="33"/>
      <c r="D90" s="33"/>
      <c r="E90" s="49">
        <f t="shared" si="1"/>
        <v>0</v>
      </c>
      <c r="F90" s="50"/>
    </row>
    <row r="91" spans="1:6" x14ac:dyDescent="0.2">
      <c r="A91" s="33"/>
      <c r="B91" s="50"/>
      <c r="C91" s="33"/>
      <c r="D91" s="33"/>
      <c r="E91" s="49">
        <f t="shared" si="1"/>
        <v>0</v>
      </c>
      <c r="F91" s="50"/>
    </row>
    <row r="92" spans="1:6" x14ac:dyDescent="0.2">
      <c r="A92" s="33"/>
      <c r="B92" s="50"/>
      <c r="C92" s="33"/>
      <c r="D92" s="33"/>
      <c r="E92" s="49">
        <f t="shared" si="1"/>
        <v>0</v>
      </c>
      <c r="F92" s="50"/>
    </row>
    <row r="93" spans="1:6" x14ac:dyDescent="0.2">
      <c r="A93" s="33"/>
      <c r="B93" s="50"/>
      <c r="C93" s="33"/>
      <c r="D93" s="33"/>
      <c r="E93" s="49">
        <f t="shared" si="1"/>
        <v>0</v>
      </c>
      <c r="F93" s="50"/>
    </row>
    <row r="94" spans="1:6" x14ac:dyDescent="0.2">
      <c r="A94" s="33"/>
      <c r="B94" s="50"/>
      <c r="C94" s="33"/>
      <c r="D94" s="33"/>
      <c r="E94" s="49">
        <f t="shared" si="1"/>
        <v>0</v>
      </c>
      <c r="F94" s="50"/>
    </row>
    <row r="95" spans="1:6" x14ac:dyDescent="0.2">
      <c r="A95" s="33"/>
      <c r="B95" s="50"/>
      <c r="C95" s="33"/>
      <c r="D95" s="33"/>
      <c r="E95" s="49">
        <f t="shared" si="1"/>
        <v>0</v>
      </c>
      <c r="F95" s="50"/>
    </row>
    <row r="96" spans="1:6" x14ac:dyDescent="0.2">
      <c r="A96" s="33"/>
      <c r="B96" s="50"/>
      <c r="C96" s="33"/>
      <c r="D96" s="33"/>
      <c r="E96" s="49">
        <f t="shared" si="1"/>
        <v>0</v>
      </c>
      <c r="F96" s="50"/>
    </row>
    <row r="97" spans="1:6" x14ac:dyDescent="0.2">
      <c r="A97" s="33"/>
      <c r="B97" s="50"/>
      <c r="C97" s="33"/>
      <c r="D97" s="33"/>
      <c r="E97" s="49">
        <f t="shared" si="1"/>
        <v>0</v>
      </c>
      <c r="F97" s="50"/>
    </row>
    <row r="98" spans="1:6" x14ac:dyDescent="0.2">
      <c r="A98" s="33"/>
      <c r="B98" s="50"/>
      <c r="C98" s="33"/>
      <c r="D98" s="33"/>
      <c r="E98" s="49">
        <f t="shared" si="1"/>
        <v>0</v>
      </c>
      <c r="F98" s="50"/>
    </row>
    <row r="99" spans="1:6" x14ac:dyDescent="0.2">
      <c r="A99" s="33"/>
      <c r="B99" s="50"/>
      <c r="C99" s="33"/>
      <c r="D99" s="33"/>
      <c r="E99" s="49">
        <f t="shared" si="1"/>
        <v>0</v>
      </c>
      <c r="F99" s="50"/>
    </row>
    <row r="100" spans="1:6" x14ac:dyDescent="0.2">
      <c r="A100" s="33"/>
      <c r="B100" s="50"/>
      <c r="C100" s="33"/>
      <c r="D100" s="33"/>
      <c r="E100" s="49">
        <f t="shared" si="1"/>
        <v>0</v>
      </c>
      <c r="F100" s="5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7B1B47-350E-FA4D-A96C-BA9B361A7951}">
          <x14:formula1>
            <xm:f>Ignore!$B$2:$B$13</xm:f>
          </x14:formula1>
          <xm:sqref>B2:B1048576</xm:sqref>
        </x14:dataValidation>
        <x14:dataValidation type="list" allowBlank="1" showInputMessage="1" showErrorMessage="1" xr:uid="{3CC5D37C-8375-EE49-8AB2-ACDE03E86ED8}">
          <x14:formula1>
            <xm:f>Ignore!$C$2:$C$6</xm:f>
          </x14:formula1>
          <xm:sqref>F2:F100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F95B-5798-1341-B353-3B3874F9C393}">
  <dimension ref="A1:AP250"/>
  <sheetViews>
    <sheetView workbookViewId="0">
      <selection activeCell="B1" sqref="B1"/>
    </sheetView>
  </sheetViews>
  <sheetFormatPr baseColWidth="10" defaultRowHeight="16" x14ac:dyDescent="0.2"/>
  <cols>
    <col min="1" max="1" width="15" customWidth="1"/>
    <col min="2" max="2" width="12.1640625" customWidth="1"/>
    <col min="3" max="3" width="13.1640625" customWidth="1"/>
  </cols>
  <sheetData>
    <row r="1" spans="1:42" x14ac:dyDescent="0.2">
      <c r="A1" s="18" t="s">
        <v>109</v>
      </c>
      <c r="B1" s="18" t="s">
        <v>133</v>
      </c>
      <c r="C1" s="18" t="s">
        <v>134</v>
      </c>
      <c r="D1" s="18"/>
      <c r="E1" s="39">
        <v>44592</v>
      </c>
      <c r="F1" s="40">
        <v>44592</v>
      </c>
      <c r="G1" s="40">
        <f>EOMONTH(F1,1)</f>
        <v>44620</v>
      </c>
      <c r="H1" s="40">
        <f>EOMONTH(G1,1)</f>
        <v>44651</v>
      </c>
      <c r="I1" s="40">
        <f>EOMONTH(H1,1)</f>
        <v>44681</v>
      </c>
      <c r="J1" s="40">
        <f t="shared" ref="J1:AO1" si="0">EOMONTH(I1,1)</f>
        <v>44712</v>
      </c>
      <c r="K1" s="40">
        <f t="shared" si="0"/>
        <v>44742</v>
      </c>
      <c r="L1" s="40">
        <f t="shared" si="0"/>
        <v>44773</v>
      </c>
      <c r="M1" s="40">
        <f t="shared" si="0"/>
        <v>44804</v>
      </c>
      <c r="N1" s="40">
        <f t="shared" si="0"/>
        <v>44834</v>
      </c>
      <c r="O1" s="40">
        <f t="shared" si="0"/>
        <v>44865</v>
      </c>
      <c r="P1" s="40">
        <f t="shared" si="0"/>
        <v>44895</v>
      </c>
      <c r="Q1" s="40">
        <f t="shared" si="0"/>
        <v>44926</v>
      </c>
      <c r="R1" s="40">
        <f t="shared" si="0"/>
        <v>44957</v>
      </c>
      <c r="S1" s="40">
        <f t="shared" si="0"/>
        <v>44985</v>
      </c>
      <c r="T1" s="40">
        <f t="shared" si="0"/>
        <v>45016</v>
      </c>
      <c r="U1" s="40">
        <f t="shared" si="0"/>
        <v>45046</v>
      </c>
      <c r="V1" s="40">
        <f t="shared" si="0"/>
        <v>45077</v>
      </c>
      <c r="W1" s="40">
        <f t="shared" si="0"/>
        <v>45107</v>
      </c>
      <c r="X1" s="40">
        <f t="shared" si="0"/>
        <v>45138</v>
      </c>
      <c r="Y1" s="40">
        <f t="shared" si="0"/>
        <v>45169</v>
      </c>
      <c r="Z1" s="40">
        <f t="shared" si="0"/>
        <v>45199</v>
      </c>
      <c r="AA1" s="40">
        <f t="shared" si="0"/>
        <v>45230</v>
      </c>
      <c r="AB1" s="40">
        <f t="shared" si="0"/>
        <v>45260</v>
      </c>
      <c r="AC1" s="40">
        <f t="shared" si="0"/>
        <v>45291</v>
      </c>
      <c r="AD1" s="40">
        <f t="shared" si="0"/>
        <v>45322</v>
      </c>
      <c r="AE1" s="40">
        <f t="shared" si="0"/>
        <v>45351</v>
      </c>
      <c r="AF1" s="40">
        <f t="shared" si="0"/>
        <v>45382</v>
      </c>
      <c r="AG1" s="40">
        <f t="shared" si="0"/>
        <v>45412</v>
      </c>
      <c r="AH1" s="40">
        <f t="shared" si="0"/>
        <v>45443</v>
      </c>
      <c r="AI1" s="40">
        <f t="shared" si="0"/>
        <v>45473</v>
      </c>
      <c r="AJ1" s="40">
        <f t="shared" si="0"/>
        <v>45504</v>
      </c>
      <c r="AK1" s="40">
        <f t="shared" si="0"/>
        <v>45535</v>
      </c>
      <c r="AL1" s="40">
        <f t="shared" si="0"/>
        <v>45565</v>
      </c>
      <c r="AM1" s="40">
        <f t="shared" si="0"/>
        <v>45596</v>
      </c>
      <c r="AN1" s="40">
        <f t="shared" si="0"/>
        <v>45626</v>
      </c>
      <c r="AO1" s="40">
        <f t="shared" si="0"/>
        <v>45657</v>
      </c>
    </row>
    <row r="2" spans="1:42" x14ac:dyDescent="0.2">
      <c r="E2" s="37"/>
      <c r="AP2" t="s">
        <v>136</v>
      </c>
    </row>
    <row r="3" spans="1:42" x14ac:dyDescent="0.2">
      <c r="E3" s="37"/>
      <c r="AP3" t="s">
        <v>136</v>
      </c>
    </row>
    <row r="4" spans="1:42" x14ac:dyDescent="0.2">
      <c r="E4" s="37"/>
      <c r="AP4" t="s">
        <v>136</v>
      </c>
    </row>
    <row r="5" spans="1:42" x14ac:dyDescent="0.2">
      <c r="E5" s="37"/>
      <c r="AP5" t="s">
        <v>136</v>
      </c>
    </row>
    <row r="6" spans="1:42" x14ac:dyDescent="0.2">
      <c r="E6" s="37"/>
      <c r="AP6" t="s">
        <v>136</v>
      </c>
    </row>
    <row r="7" spans="1:42" x14ac:dyDescent="0.2">
      <c r="E7" s="37"/>
      <c r="AP7" t="s">
        <v>136</v>
      </c>
    </row>
    <row r="8" spans="1:42" x14ac:dyDescent="0.2">
      <c r="E8" s="37"/>
      <c r="AP8" t="s">
        <v>136</v>
      </c>
    </row>
    <row r="9" spans="1:42" x14ac:dyDescent="0.2">
      <c r="E9" s="37"/>
      <c r="AP9" t="s">
        <v>136</v>
      </c>
    </row>
    <row r="10" spans="1:42" x14ac:dyDescent="0.2">
      <c r="E10" s="37"/>
      <c r="AP10" t="s">
        <v>136</v>
      </c>
    </row>
    <row r="11" spans="1:42" x14ac:dyDescent="0.2">
      <c r="E11" s="37"/>
      <c r="AP11" t="s">
        <v>136</v>
      </c>
    </row>
    <row r="12" spans="1:42" x14ac:dyDescent="0.2">
      <c r="E12" s="37"/>
      <c r="AP12" t="s">
        <v>136</v>
      </c>
    </row>
    <row r="13" spans="1:42" x14ac:dyDescent="0.2">
      <c r="E13" s="37"/>
      <c r="AP13" t="s">
        <v>136</v>
      </c>
    </row>
    <row r="14" spans="1:42" x14ac:dyDescent="0.2">
      <c r="E14" s="37"/>
      <c r="AP14" t="s">
        <v>136</v>
      </c>
    </row>
    <row r="15" spans="1:42" x14ac:dyDescent="0.2">
      <c r="E15" s="37"/>
      <c r="AP15" t="s">
        <v>136</v>
      </c>
    </row>
    <row r="16" spans="1:42" x14ac:dyDescent="0.2">
      <c r="E16" s="37"/>
      <c r="AP16" t="s">
        <v>136</v>
      </c>
    </row>
    <row r="17" spans="5:42" x14ac:dyDescent="0.2">
      <c r="E17" s="37"/>
      <c r="AP17" t="s">
        <v>136</v>
      </c>
    </row>
    <row r="18" spans="5:42" x14ac:dyDescent="0.2">
      <c r="E18" s="37"/>
      <c r="AP18" t="s">
        <v>136</v>
      </c>
    </row>
    <row r="19" spans="5:42" x14ac:dyDescent="0.2">
      <c r="E19" s="37"/>
      <c r="AP19" t="s">
        <v>136</v>
      </c>
    </row>
    <row r="20" spans="5:42" x14ac:dyDescent="0.2">
      <c r="E20" s="37"/>
      <c r="AP20" t="s">
        <v>136</v>
      </c>
    </row>
    <row r="21" spans="5:42" x14ac:dyDescent="0.2">
      <c r="E21" s="37"/>
      <c r="AP21" t="s">
        <v>136</v>
      </c>
    </row>
    <row r="22" spans="5:42" x14ac:dyDescent="0.2">
      <c r="E22" s="37"/>
      <c r="AP22" t="s">
        <v>136</v>
      </c>
    </row>
    <row r="23" spans="5:42" x14ac:dyDescent="0.2">
      <c r="E23" s="37"/>
      <c r="AP23" t="s">
        <v>136</v>
      </c>
    </row>
    <row r="24" spans="5:42" x14ac:dyDescent="0.2">
      <c r="E24" s="37"/>
      <c r="AP24" t="s">
        <v>136</v>
      </c>
    </row>
    <row r="25" spans="5:42" x14ac:dyDescent="0.2">
      <c r="E25" s="37"/>
      <c r="AP25" t="s">
        <v>136</v>
      </c>
    </row>
    <row r="26" spans="5:42" x14ac:dyDescent="0.2">
      <c r="E26" s="37"/>
      <c r="AP26" t="s">
        <v>136</v>
      </c>
    </row>
    <row r="27" spans="5:42" x14ac:dyDescent="0.2">
      <c r="E27" s="37"/>
      <c r="AP27" t="s">
        <v>136</v>
      </c>
    </row>
    <row r="28" spans="5:42" x14ac:dyDescent="0.2">
      <c r="E28" s="37"/>
      <c r="AP28" t="s">
        <v>136</v>
      </c>
    </row>
    <row r="29" spans="5:42" x14ac:dyDescent="0.2">
      <c r="E29" s="37"/>
      <c r="AP29" t="s">
        <v>136</v>
      </c>
    </row>
    <row r="30" spans="5:42" x14ac:dyDescent="0.2">
      <c r="E30" s="37"/>
      <c r="AP30" t="s">
        <v>136</v>
      </c>
    </row>
    <row r="31" spans="5:42" x14ac:dyDescent="0.2">
      <c r="E31" s="37"/>
      <c r="AP31" t="s">
        <v>136</v>
      </c>
    </row>
    <row r="32" spans="5:42" x14ac:dyDescent="0.2">
      <c r="E32" s="37"/>
      <c r="AP32" t="s">
        <v>136</v>
      </c>
    </row>
    <row r="33" spans="5:42" x14ac:dyDescent="0.2">
      <c r="E33" s="37"/>
      <c r="AP33" t="s">
        <v>136</v>
      </c>
    </row>
    <row r="34" spans="5:42" x14ac:dyDescent="0.2">
      <c r="E34" s="37"/>
      <c r="AP34" t="s">
        <v>136</v>
      </c>
    </row>
    <row r="35" spans="5:42" x14ac:dyDescent="0.2">
      <c r="E35" s="37"/>
      <c r="AP35" t="s">
        <v>136</v>
      </c>
    </row>
    <row r="36" spans="5:42" x14ac:dyDescent="0.2">
      <c r="E36" s="37"/>
      <c r="AP36" t="s">
        <v>136</v>
      </c>
    </row>
    <row r="37" spans="5:42" x14ac:dyDescent="0.2">
      <c r="E37" s="37"/>
      <c r="AP37" t="s">
        <v>136</v>
      </c>
    </row>
    <row r="38" spans="5:42" x14ac:dyDescent="0.2">
      <c r="E38" s="37"/>
      <c r="AP38" t="s">
        <v>136</v>
      </c>
    </row>
    <row r="39" spans="5:42" x14ac:dyDescent="0.2">
      <c r="E39" s="37"/>
      <c r="AP39" t="s">
        <v>136</v>
      </c>
    </row>
    <row r="40" spans="5:42" x14ac:dyDescent="0.2">
      <c r="E40" s="37"/>
      <c r="AP40" t="s">
        <v>136</v>
      </c>
    </row>
    <row r="41" spans="5:42" x14ac:dyDescent="0.2">
      <c r="E41" s="37"/>
      <c r="AP41" t="s">
        <v>136</v>
      </c>
    </row>
    <row r="42" spans="5:42" x14ac:dyDescent="0.2">
      <c r="E42" s="37"/>
      <c r="AP42" t="s">
        <v>136</v>
      </c>
    </row>
    <row r="43" spans="5:42" x14ac:dyDescent="0.2">
      <c r="E43" s="37"/>
      <c r="AP43" t="s">
        <v>136</v>
      </c>
    </row>
    <row r="44" spans="5:42" x14ac:dyDescent="0.2">
      <c r="E44" s="37"/>
      <c r="AP44" t="s">
        <v>136</v>
      </c>
    </row>
    <row r="45" spans="5:42" x14ac:dyDescent="0.2">
      <c r="E45" s="37"/>
      <c r="AP45" t="s">
        <v>136</v>
      </c>
    </row>
    <row r="46" spans="5:42" x14ac:dyDescent="0.2">
      <c r="E46" s="37"/>
      <c r="AP46" t="s">
        <v>136</v>
      </c>
    </row>
    <row r="47" spans="5:42" x14ac:dyDescent="0.2">
      <c r="E47" s="37"/>
      <c r="AP47" t="s">
        <v>136</v>
      </c>
    </row>
    <row r="48" spans="5:42" x14ac:dyDescent="0.2">
      <c r="E48" s="37"/>
      <c r="AP48" t="s">
        <v>136</v>
      </c>
    </row>
    <row r="49" spans="5:42" x14ac:dyDescent="0.2">
      <c r="E49" s="37"/>
      <c r="AP49" t="s">
        <v>136</v>
      </c>
    </row>
    <row r="50" spans="5:42" x14ac:dyDescent="0.2">
      <c r="E50" s="37"/>
      <c r="AP50" t="s">
        <v>136</v>
      </c>
    </row>
    <row r="51" spans="5:42" x14ac:dyDescent="0.2">
      <c r="E51" s="37"/>
      <c r="AP51" t="s">
        <v>136</v>
      </c>
    </row>
    <row r="52" spans="5:42" x14ac:dyDescent="0.2">
      <c r="E52" s="37"/>
      <c r="AP52" t="s">
        <v>136</v>
      </c>
    </row>
    <row r="53" spans="5:42" x14ac:dyDescent="0.2">
      <c r="E53" s="37"/>
      <c r="AP53" t="s">
        <v>136</v>
      </c>
    </row>
    <row r="54" spans="5:42" x14ac:dyDescent="0.2">
      <c r="E54" s="37"/>
      <c r="AP54" t="s">
        <v>136</v>
      </c>
    </row>
    <row r="55" spans="5:42" x14ac:dyDescent="0.2">
      <c r="E55" s="37"/>
      <c r="AP55" t="s">
        <v>136</v>
      </c>
    </row>
    <row r="56" spans="5:42" x14ac:dyDescent="0.2">
      <c r="E56" s="37"/>
      <c r="AP56" t="s">
        <v>136</v>
      </c>
    </row>
    <row r="57" spans="5:42" x14ac:dyDescent="0.2">
      <c r="E57" s="37"/>
      <c r="AP57" t="s">
        <v>136</v>
      </c>
    </row>
    <row r="58" spans="5:42" x14ac:dyDescent="0.2">
      <c r="E58" s="37"/>
      <c r="AP58" t="s">
        <v>136</v>
      </c>
    </row>
    <row r="59" spans="5:42" x14ac:dyDescent="0.2">
      <c r="E59" s="37"/>
      <c r="AP59" t="s">
        <v>136</v>
      </c>
    </row>
    <row r="60" spans="5:42" x14ac:dyDescent="0.2">
      <c r="E60" s="37"/>
      <c r="AP60" t="s">
        <v>136</v>
      </c>
    </row>
    <row r="61" spans="5:42" x14ac:dyDescent="0.2">
      <c r="E61" s="37"/>
      <c r="AP61" t="s">
        <v>136</v>
      </c>
    </row>
    <row r="62" spans="5:42" x14ac:dyDescent="0.2">
      <c r="E62" s="37"/>
      <c r="AP62" t="s">
        <v>136</v>
      </c>
    </row>
    <row r="63" spans="5:42" x14ac:dyDescent="0.2">
      <c r="E63" s="37"/>
      <c r="AP63" t="s">
        <v>136</v>
      </c>
    </row>
    <row r="64" spans="5:42" x14ac:dyDescent="0.2">
      <c r="E64" s="37"/>
      <c r="AP64" t="s">
        <v>136</v>
      </c>
    </row>
    <row r="65" spans="5:42" x14ac:dyDescent="0.2">
      <c r="E65" s="37"/>
      <c r="AP65" t="s">
        <v>136</v>
      </c>
    </row>
    <row r="66" spans="5:42" x14ac:dyDescent="0.2">
      <c r="E66" s="37"/>
      <c r="AP66" t="s">
        <v>136</v>
      </c>
    </row>
    <row r="67" spans="5:42" x14ac:dyDescent="0.2">
      <c r="E67" s="37"/>
      <c r="AP67" t="s">
        <v>136</v>
      </c>
    </row>
    <row r="68" spans="5:42" x14ac:dyDescent="0.2">
      <c r="E68" s="37"/>
      <c r="AP68" t="s">
        <v>136</v>
      </c>
    </row>
    <row r="69" spans="5:42" x14ac:dyDescent="0.2">
      <c r="E69" s="37"/>
      <c r="AP69" t="s">
        <v>136</v>
      </c>
    </row>
    <row r="70" spans="5:42" x14ac:dyDescent="0.2">
      <c r="E70" s="37"/>
      <c r="AP70" t="s">
        <v>136</v>
      </c>
    </row>
    <row r="71" spans="5:42" x14ac:dyDescent="0.2">
      <c r="E71" s="37"/>
      <c r="AP71" t="s">
        <v>136</v>
      </c>
    </row>
    <row r="72" spans="5:42" x14ac:dyDescent="0.2">
      <c r="E72" s="37"/>
      <c r="AP72" t="s">
        <v>136</v>
      </c>
    </row>
    <row r="73" spans="5:42" x14ac:dyDescent="0.2">
      <c r="E73" s="37"/>
      <c r="AP73" t="s">
        <v>136</v>
      </c>
    </row>
    <row r="74" spans="5:42" x14ac:dyDescent="0.2">
      <c r="E74" s="37"/>
      <c r="AP74" t="s">
        <v>136</v>
      </c>
    </row>
    <row r="75" spans="5:42" x14ac:dyDescent="0.2">
      <c r="E75" s="37"/>
      <c r="AP75" t="s">
        <v>136</v>
      </c>
    </row>
    <row r="76" spans="5:42" x14ac:dyDescent="0.2">
      <c r="E76" s="37"/>
      <c r="AP76" t="s">
        <v>136</v>
      </c>
    </row>
    <row r="77" spans="5:42" x14ac:dyDescent="0.2">
      <c r="E77" s="37"/>
      <c r="AP77" t="s">
        <v>136</v>
      </c>
    </row>
    <row r="78" spans="5:42" x14ac:dyDescent="0.2">
      <c r="E78" s="37"/>
      <c r="AP78" t="s">
        <v>136</v>
      </c>
    </row>
    <row r="79" spans="5:42" x14ac:dyDescent="0.2">
      <c r="E79" s="37"/>
      <c r="AP79" t="s">
        <v>136</v>
      </c>
    </row>
    <row r="80" spans="5:42" x14ac:dyDescent="0.2">
      <c r="E80" s="37"/>
      <c r="AP80" t="s">
        <v>136</v>
      </c>
    </row>
    <row r="81" spans="5:42" x14ac:dyDescent="0.2">
      <c r="E81" s="37"/>
      <c r="AP81" t="s">
        <v>136</v>
      </c>
    </row>
    <row r="82" spans="5:42" x14ac:dyDescent="0.2">
      <c r="E82" s="37"/>
      <c r="AP82" t="s">
        <v>136</v>
      </c>
    </row>
    <row r="83" spans="5:42" x14ac:dyDescent="0.2">
      <c r="E83" s="37"/>
      <c r="AP83" t="s">
        <v>136</v>
      </c>
    </row>
    <row r="84" spans="5:42" x14ac:dyDescent="0.2">
      <c r="E84" s="37"/>
      <c r="AP84" t="s">
        <v>136</v>
      </c>
    </row>
    <row r="85" spans="5:42" x14ac:dyDescent="0.2">
      <c r="E85" s="37"/>
      <c r="AP85" t="s">
        <v>136</v>
      </c>
    </row>
    <row r="86" spans="5:42" x14ac:dyDescent="0.2">
      <c r="E86" s="37"/>
      <c r="AP86" t="s">
        <v>136</v>
      </c>
    </row>
    <row r="87" spans="5:42" x14ac:dyDescent="0.2">
      <c r="E87" s="37"/>
      <c r="AP87" t="s">
        <v>136</v>
      </c>
    </row>
    <row r="88" spans="5:42" x14ac:dyDescent="0.2">
      <c r="E88" s="37"/>
      <c r="AP88" t="s">
        <v>136</v>
      </c>
    </row>
    <row r="89" spans="5:42" x14ac:dyDescent="0.2">
      <c r="E89" s="37"/>
      <c r="AP89" t="s">
        <v>136</v>
      </c>
    </row>
    <row r="90" spans="5:42" x14ac:dyDescent="0.2">
      <c r="E90" s="37"/>
      <c r="AP90" t="s">
        <v>136</v>
      </c>
    </row>
    <row r="91" spans="5:42" x14ac:dyDescent="0.2">
      <c r="E91" s="37"/>
      <c r="AP91" t="s">
        <v>136</v>
      </c>
    </row>
    <row r="92" spans="5:42" x14ac:dyDescent="0.2">
      <c r="E92" s="37"/>
      <c r="AP92" t="s">
        <v>136</v>
      </c>
    </row>
    <row r="93" spans="5:42" x14ac:dyDescent="0.2">
      <c r="E93" s="37"/>
      <c r="AP93" t="s">
        <v>136</v>
      </c>
    </row>
    <row r="94" spans="5:42" x14ac:dyDescent="0.2">
      <c r="E94" s="37"/>
      <c r="AP94" t="s">
        <v>136</v>
      </c>
    </row>
    <row r="95" spans="5:42" x14ac:dyDescent="0.2">
      <c r="E95" s="37"/>
      <c r="AP95" t="s">
        <v>136</v>
      </c>
    </row>
    <row r="96" spans="5:42" x14ac:dyDescent="0.2">
      <c r="E96" s="37"/>
      <c r="AP96" t="s">
        <v>136</v>
      </c>
    </row>
    <row r="97" spans="5:42" x14ac:dyDescent="0.2">
      <c r="E97" s="37"/>
      <c r="AP97" t="s">
        <v>136</v>
      </c>
    </row>
    <row r="98" spans="5:42" x14ac:dyDescent="0.2">
      <c r="E98" s="37"/>
      <c r="AP98" t="s">
        <v>136</v>
      </c>
    </row>
    <row r="99" spans="5:42" x14ac:dyDescent="0.2">
      <c r="E99" s="37"/>
      <c r="AP99" t="s">
        <v>136</v>
      </c>
    </row>
    <row r="100" spans="5:42" x14ac:dyDescent="0.2">
      <c r="E100" s="37"/>
      <c r="AP100" t="s">
        <v>136</v>
      </c>
    </row>
    <row r="101" spans="5:42" x14ac:dyDescent="0.2">
      <c r="E101" s="37"/>
      <c r="AP101" t="s">
        <v>136</v>
      </c>
    </row>
    <row r="102" spans="5:42" x14ac:dyDescent="0.2">
      <c r="E102" s="37"/>
      <c r="AP102" t="s">
        <v>136</v>
      </c>
    </row>
    <row r="103" spans="5:42" x14ac:dyDescent="0.2">
      <c r="E103" s="37"/>
      <c r="AP103" t="s">
        <v>136</v>
      </c>
    </row>
    <row r="104" spans="5:42" x14ac:dyDescent="0.2">
      <c r="E104" s="37"/>
      <c r="AP104" t="s">
        <v>136</v>
      </c>
    </row>
    <row r="105" spans="5:42" x14ac:dyDescent="0.2">
      <c r="E105" s="37"/>
      <c r="AP105" t="s">
        <v>136</v>
      </c>
    </row>
    <row r="106" spans="5:42" x14ac:dyDescent="0.2">
      <c r="E106" s="37"/>
      <c r="AP106" t="s">
        <v>136</v>
      </c>
    </row>
    <row r="107" spans="5:42" x14ac:dyDescent="0.2">
      <c r="E107" s="37"/>
      <c r="AP107" t="s">
        <v>136</v>
      </c>
    </row>
    <row r="108" spans="5:42" x14ac:dyDescent="0.2">
      <c r="E108" s="37"/>
      <c r="AP108" t="s">
        <v>136</v>
      </c>
    </row>
    <row r="109" spans="5:42" x14ac:dyDescent="0.2">
      <c r="E109" s="37"/>
      <c r="AP109" t="s">
        <v>136</v>
      </c>
    </row>
    <row r="110" spans="5:42" x14ac:dyDescent="0.2">
      <c r="E110" s="37"/>
      <c r="AP110" t="s">
        <v>136</v>
      </c>
    </row>
    <row r="111" spans="5:42" x14ac:dyDescent="0.2">
      <c r="E111" s="37"/>
      <c r="AP111" t="s">
        <v>136</v>
      </c>
    </row>
    <row r="112" spans="5:42" x14ac:dyDescent="0.2">
      <c r="E112" s="37"/>
      <c r="AP112" t="s">
        <v>136</v>
      </c>
    </row>
    <row r="113" spans="5:42" x14ac:dyDescent="0.2">
      <c r="E113" s="37"/>
      <c r="AP113" t="s">
        <v>136</v>
      </c>
    </row>
    <row r="114" spans="5:42" x14ac:dyDescent="0.2">
      <c r="E114" s="37"/>
      <c r="AP114" t="s">
        <v>136</v>
      </c>
    </row>
    <row r="115" spans="5:42" x14ac:dyDescent="0.2">
      <c r="E115" s="37"/>
      <c r="AP115" t="s">
        <v>136</v>
      </c>
    </row>
    <row r="116" spans="5:42" x14ac:dyDescent="0.2">
      <c r="E116" s="37"/>
      <c r="AP116" t="s">
        <v>136</v>
      </c>
    </row>
    <row r="117" spans="5:42" x14ac:dyDescent="0.2">
      <c r="E117" s="37"/>
      <c r="AP117" t="s">
        <v>136</v>
      </c>
    </row>
    <row r="118" spans="5:42" x14ac:dyDescent="0.2">
      <c r="E118" s="37"/>
      <c r="AP118" t="s">
        <v>136</v>
      </c>
    </row>
    <row r="119" spans="5:42" x14ac:dyDescent="0.2">
      <c r="E119" s="37"/>
      <c r="AP119" t="s">
        <v>136</v>
      </c>
    </row>
    <row r="120" spans="5:42" x14ac:dyDescent="0.2">
      <c r="E120" s="37"/>
      <c r="AP120" t="s">
        <v>136</v>
      </c>
    </row>
    <row r="121" spans="5:42" x14ac:dyDescent="0.2">
      <c r="E121" s="37"/>
      <c r="AP121" t="s">
        <v>136</v>
      </c>
    </row>
    <row r="122" spans="5:42" x14ac:dyDescent="0.2">
      <c r="E122" s="37"/>
      <c r="AP122" t="s">
        <v>136</v>
      </c>
    </row>
    <row r="123" spans="5:42" x14ac:dyDescent="0.2">
      <c r="E123" s="37"/>
      <c r="AP123" t="s">
        <v>136</v>
      </c>
    </row>
    <row r="124" spans="5:42" x14ac:dyDescent="0.2">
      <c r="E124" s="37"/>
      <c r="AP124" t="s">
        <v>136</v>
      </c>
    </row>
    <row r="125" spans="5:42" x14ac:dyDescent="0.2">
      <c r="E125" s="37"/>
      <c r="AP125" t="s">
        <v>136</v>
      </c>
    </row>
    <row r="126" spans="5:42" x14ac:dyDescent="0.2">
      <c r="E126" s="37"/>
      <c r="AP126" t="s">
        <v>136</v>
      </c>
    </row>
    <row r="127" spans="5:42" x14ac:dyDescent="0.2">
      <c r="E127" s="37"/>
      <c r="AP127" t="s">
        <v>136</v>
      </c>
    </row>
    <row r="128" spans="5:42" x14ac:dyDescent="0.2">
      <c r="E128" s="37"/>
      <c r="AP128" t="s">
        <v>136</v>
      </c>
    </row>
    <row r="129" spans="5:42" x14ac:dyDescent="0.2">
      <c r="E129" s="37"/>
      <c r="AP129" t="s">
        <v>136</v>
      </c>
    </row>
    <row r="130" spans="5:42" x14ac:dyDescent="0.2">
      <c r="E130" s="37"/>
      <c r="AP130" t="s">
        <v>136</v>
      </c>
    </row>
    <row r="131" spans="5:42" x14ac:dyDescent="0.2">
      <c r="E131" s="37"/>
      <c r="AP131" t="s">
        <v>136</v>
      </c>
    </row>
    <row r="132" spans="5:42" x14ac:dyDescent="0.2">
      <c r="E132" s="37"/>
      <c r="AP132" t="s">
        <v>136</v>
      </c>
    </row>
    <row r="133" spans="5:42" x14ac:dyDescent="0.2">
      <c r="E133" s="37"/>
      <c r="AP133" t="s">
        <v>136</v>
      </c>
    </row>
    <row r="134" spans="5:42" x14ac:dyDescent="0.2">
      <c r="E134" s="37"/>
      <c r="AP134" t="s">
        <v>136</v>
      </c>
    </row>
    <row r="135" spans="5:42" x14ac:dyDescent="0.2">
      <c r="E135" s="37"/>
      <c r="AP135" t="s">
        <v>136</v>
      </c>
    </row>
    <row r="136" spans="5:42" x14ac:dyDescent="0.2">
      <c r="E136" s="37"/>
      <c r="AP136" t="s">
        <v>136</v>
      </c>
    </row>
    <row r="137" spans="5:42" x14ac:dyDescent="0.2">
      <c r="E137" s="37"/>
      <c r="AP137" t="s">
        <v>136</v>
      </c>
    </row>
    <row r="138" spans="5:42" x14ac:dyDescent="0.2">
      <c r="E138" s="37"/>
      <c r="AP138" t="s">
        <v>136</v>
      </c>
    </row>
    <row r="139" spans="5:42" x14ac:dyDescent="0.2">
      <c r="E139" s="37"/>
      <c r="AP139" t="s">
        <v>136</v>
      </c>
    </row>
    <row r="140" spans="5:42" x14ac:dyDescent="0.2">
      <c r="E140" s="37"/>
      <c r="AP140" t="s">
        <v>136</v>
      </c>
    </row>
    <row r="141" spans="5:42" x14ac:dyDescent="0.2">
      <c r="E141" s="37"/>
      <c r="AP141" t="s">
        <v>136</v>
      </c>
    </row>
    <row r="142" spans="5:42" x14ac:dyDescent="0.2">
      <c r="E142" s="37"/>
      <c r="AP142" t="s">
        <v>136</v>
      </c>
    </row>
    <row r="143" spans="5:42" x14ac:dyDescent="0.2">
      <c r="E143" s="37"/>
      <c r="AP143" t="s">
        <v>136</v>
      </c>
    </row>
    <row r="144" spans="5:42" x14ac:dyDescent="0.2">
      <c r="E144" s="37"/>
      <c r="AP144" t="s">
        <v>136</v>
      </c>
    </row>
    <row r="145" spans="5:42" x14ac:dyDescent="0.2">
      <c r="E145" s="37"/>
      <c r="AP145" t="s">
        <v>136</v>
      </c>
    </row>
    <row r="146" spans="5:42" x14ac:dyDescent="0.2">
      <c r="E146" s="37"/>
      <c r="AP146" t="s">
        <v>136</v>
      </c>
    </row>
    <row r="147" spans="5:42" x14ac:dyDescent="0.2">
      <c r="E147" s="37"/>
      <c r="AP147" t="s">
        <v>136</v>
      </c>
    </row>
    <row r="148" spans="5:42" x14ac:dyDescent="0.2">
      <c r="E148" s="37"/>
      <c r="AP148" t="s">
        <v>136</v>
      </c>
    </row>
    <row r="149" spans="5:42" x14ac:dyDescent="0.2">
      <c r="E149" s="37"/>
      <c r="AP149" t="s">
        <v>136</v>
      </c>
    </row>
    <row r="150" spans="5:42" x14ac:dyDescent="0.2">
      <c r="E150" s="37"/>
      <c r="AP150" t="s">
        <v>136</v>
      </c>
    </row>
    <row r="151" spans="5:42" x14ac:dyDescent="0.2">
      <c r="E151" s="37"/>
      <c r="AP151" t="s">
        <v>136</v>
      </c>
    </row>
    <row r="152" spans="5:42" x14ac:dyDescent="0.2">
      <c r="E152" s="37"/>
      <c r="AP152" t="s">
        <v>136</v>
      </c>
    </row>
    <row r="153" spans="5:42" x14ac:dyDescent="0.2">
      <c r="E153" s="37"/>
      <c r="AP153" t="s">
        <v>136</v>
      </c>
    </row>
    <row r="154" spans="5:42" x14ac:dyDescent="0.2">
      <c r="E154" s="37"/>
      <c r="AP154" t="s">
        <v>136</v>
      </c>
    </row>
    <row r="155" spans="5:42" x14ac:dyDescent="0.2">
      <c r="E155" s="37"/>
      <c r="AP155" t="s">
        <v>136</v>
      </c>
    </row>
    <row r="156" spans="5:42" x14ac:dyDescent="0.2">
      <c r="E156" s="37"/>
      <c r="AP156" t="s">
        <v>136</v>
      </c>
    </row>
    <row r="157" spans="5:42" x14ac:dyDescent="0.2">
      <c r="E157" s="37"/>
      <c r="AP157" t="s">
        <v>136</v>
      </c>
    </row>
    <row r="158" spans="5:42" x14ac:dyDescent="0.2">
      <c r="E158" s="37"/>
      <c r="AP158" t="s">
        <v>136</v>
      </c>
    </row>
    <row r="159" spans="5:42" x14ac:dyDescent="0.2">
      <c r="E159" s="37"/>
      <c r="AP159" t="s">
        <v>136</v>
      </c>
    </row>
    <row r="160" spans="5:42" x14ac:dyDescent="0.2">
      <c r="E160" s="37"/>
      <c r="AP160" t="s">
        <v>136</v>
      </c>
    </row>
    <row r="161" spans="5:42" x14ac:dyDescent="0.2">
      <c r="E161" s="37"/>
      <c r="AP161" t="s">
        <v>136</v>
      </c>
    </row>
    <row r="162" spans="5:42" x14ac:dyDescent="0.2">
      <c r="E162" s="37"/>
      <c r="AP162" t="s">
        <v>136</v>
      </c>
    </row>
    <row r="163" spans="5:42" x14ac:dyDescent="0.2">
      <c r="E163" s="37"/>
      <c r="AP163" t="s">
        <v>136</v>
      </c>
    </row>
    <row r="164" spans="5:42" x14ac:dyDescent="0.2">
      <c r="E164" s="37"/>
      <c r="AP164" t="s">
        <v>136</v>
      </c>
    </row>
    <row r="165" spans="5:42" x14ac:dyDescent="0.2">
      <c r="E165" s="37"/>
      <c r="AP165" t="s">
        <v>136</v>
      </c>
    </row>
    <row r="166" spans="5:42" x14ac:dyDescent="0.2">
      <c r="E166" s="37"/>
      <c r="AP166" t="s">
        <v>136</v>
      </c>
    </row>
    <row r="167" spans="5:42" x14ac:dyDescent="0.2">
      <c r="E167" s="37"/>
      <c r="AP167" t="s">
        <v>136</v>
      </c>
    </row>
    <row r="168" spans="5:42" x14ac:dyDescent="0.2">
      <c r="E168" s="37"/>
      <c r="AP168" t="s">
        <v>136</v>
      </c>
    </row>
    <row r="169" spans="5:42" x14ac:dyDescent="0.2">
      <c r="E169" s="37"/>
      <c r="AP169" t="s">
        <v>136</v>
      </c>
    </row>
    <row r="170" spans="5:42" x14ac:dyDescent="0.2">
      <c r="E170" s="37"/>
      <c r="AP170" t="s">
        <v>136</v>
      </c>
    </row>
    <row r="171" spans="5:42" x14ac:dyDescent="0.2">
      <c r="E171" s="37"/>
      <c r="AP171" t="s">
        <v>136</v>
      </c>
    </row>
    <row r="172" spans="5:42" x14ac:dyDescent="0.2">
      <c r="E172" s="37"/>
      <c r="AP172" t="s">
        <v>136</v>
      </c>
    </row>
    <row r="173" spans="5:42" x14ac:dyDescent="0.2">
      <c r="E173" s="37"/>
      <c r="AP173" t="s">
        <v>136</v>
      </c>
    </row>
    <row r="174" spans="5:42" x14ac:dyDescent="0.2">
      <c r="E174" s="37"/>
      <c r="AP174" t="s">
        <v>136</v>
      </c>
    </row>
    <row r="175" spans="5:42" x14ac:dyDescent="0.2">
      <c r="E175" s="37"/>
      <c r="AP175" t="s">
        <v>136</v>
      </c>
    </row>
    <row r="176" spans="5:42" x14ac:dyDescent="0.2">
      <c r="E176" s="37"/>
      <c r="AP176" t="s">
        <v>136</v>
      </c>
    </row>
    <row r="177" spans="5:42" x14ac:dyDescent="0.2">
      <c r="E177" s="37"/>
      <c r="AP177" t="s">
        <v>136</v>
      </c>
    </row>
    <row r="178" spans="5:42" x14ac:dyDescent="0.2">
      <c r="E178" s="37"/>
      <c r="AP178" t="s">
        <v>136</v>
      </c>
    </row>
    <row r="179" spans="5:42" x14ac:dyDescent="0.2">
      <c r="E179" s="37"/>
      <c r="AP179" t="s">
        <v>136</v>
      </c>
    </row>
    <row r="180" spans="5:42" x14ac:dyDescent="0.2">
      <c r="E180" s="37"/>
      <c r="AP180" t="s">
        <v>136</v>
      </c>
    </row>
    <row r="181" spans="5:42" x14ac:dyDescent="0.2">
      <c r="E181" s="37"/>
      <c r="AP181" t="s">
        <v>136</v>
      </c>
    </row>
    <row r="182" spans="5:42" x14ac:dyDescent="0.2">
      <c r="E182" s="37"/>
      <c r="AP182" t="s">
        <v>136</v>
      </c>
    </row>
    <row r="183" spans="5:42" x14ac:dyDescent="0.2">
      <c r="E183" s="37"/>
      <c r="AP183" t="s">
        <v>136</v>
      </c>
    </row>
    <row r="184" spans="5:42" x14ac:dyDescent="0.2">
      <c r="E184" s="37"/>
      <c r="AP184" t="s">
        <v>136</v>
      </c>
    </row>
    <row r="185" spans="5:42" x14ac:dyDescent="0.2">
      <c r="E185" s="37"/>
      <c r="AP185" t="s">
        <v>136</v>
      </c>
    </row>
    <row r="186" spans="5:42" x14ac:dyDescent="0.2">
      <c r="E186" s="37"/>
      <c r="AP186" t="s">
        <v>136</v>
      </c>
    </row>
    <row r="187" spans="5:42" x14ac:dyDescent="0.2">
      <c r="E187" s="37"/>
      <c r="AP187" t="s">
        <v>136</v>
      </c>
    </row>
    <row r="188" spans="5:42" x14ac:dyDescent="0.2">
      <c r="E188" s="37"/>
      <c r="AP188" t="s">
        <v>136</v>
      </c>
    </row>
    <row r="189" spans="5:42" x14ac:dyDescent="0.2">
      <c r="E189" s="37"/>
      <c r="AP189" t="s">
        <v>136</v>
      </c>
    </row>
    <row r="190" spans="5:42" x14ac:dyDescent="0.2">
      <c r="E190" s="37"/>
      <c r="AP190" t="s">
        <v>136</v>
      </c>
    </row>
    <row r="191" spans="5:42" x14ac:dyDescent="0.2">
      <c r="E191" s="37"/>
      <c r="AP191" t="s">
        <v>136</v>
      </c>
    </row>
    <row r="192" spans="5:42" x14ac:dyDescent="0.2">
      <c r="E192" s="37"/>
      <c r="AP192" t="s">
        <v>136</v>
      </c>
    </row>
    <row r="193" spans="5:42" x14ac:dyDescent="0.2">
      <c r="E193" s="37"/>
      <c r="AP193" t="s">
        <v>136</v>
      </c>
    </row>
    <row r="194" spans="5:42" x14ac:dyDescent="0.2">
      <c r="E194" s="37"/>
      <c r="AP194" t="s">
        <v>136</v>
      </c>
    </row>
    <row r="195" spans="5:42" x14ac:dyDescent="0.2">
      <c r="E195" s="37"/>
      <c r="AP195" t="s">
        <v>136</v>
      </c>
    </row>
    <row r="196" spans="5:42" x14ac:dyDescent="0.2">
      <c r="E196" s="37"/>
      <c r="AP196" t="s">
        <v>136</v>
      </c>
    </row>
    <row r="197" spans="5:42" x14ac:dyDescent="0.2">
      <c r="E197" s="37"/>
      <c r="AP197" t="s">
        <v>136</v>
      </c>
    </row>
    <row r="198" spans="5:42" x14ac:dyDescent="0.2">
      <c r="E198" s="37"/>
      <c r="AP198" t="s">
        <v>136</v>
      </c>
    </row>
    <row r="199" spans="5:42" x14ac:dyDescent="0.2">
      <c r="E199" s="37"/>
      <c r="AP199" t="s">
        <v>136</v>
      </c>
    </row>
    <row r="200" spans="5:42" x14ac:dyDescent="0.2">
      <c r="E200" s="37"/>
      <c r="AP200" t="s">
        <v>136</v>
      </c>
    </row>
    <row r="201" spans="5:42" x14ac:dyDescent="0.2">
      <c r="E201" s="37"/>
      <c r="AP201" t="s">
        <v>136</v>
      </c>
    </row>
    <row r="202" spans="5:42" x14ac:dyDescent="0.2">
      <c r="E202" s="37"/>
      <c r="AP202" t="s">
        <v>136</v>
      </c>
    </row>
    <row r="203" spans="5:42" x14ac:dyDescent="0.2">
      <c r="E203" s="37"/>
      <c r="AP203" t="s">
        <v>136</v>
      </c>
    </row>
    <row r="204" spans="5:42" x14ac:dyDescent="0.2">
      <c r="E204" s="37"/>
      <c r="AP204" t="s">
        <v>136</v>
      </c>
    </row>
    <row r="205" spans="5:42" x14ac:dyDescent="0.2">
      <c r="E205" s="37"/>
      <c r="AP205" t="s">
        <v>136</v>
      </c>
    </row>
    <row r="206" spans="5:42" x14ac:dyDescent="0.2">
      <c r="E206" s="37"/>
      <c r="AP206" t="s">
        <v>136</v>
      </c>
    </row>
    <row r="207" spans="5:42" x14ac:dyDescent="0.2">
      <c r="E207" s="37"/>
      <c r="AP207" t="s">
        <v>136</v>
      </c>
    </row>
    <row r="208" spans="5:42" x14ac:dyDescent="0.2">
      <c r="E208" s="37"/>
      <c r="AP208" t="s">
        <v>136</v>
      </c>
    </row>
    <row r="209" spans="5:42" x14ac:dyDescent="0.2">
      <c r="E209" s="37"/>
      <c r="AP209" t="s">
        <v>136</v>
      </c>
    </row>
    <row r="210" spans="5:42" x14ac:dyDescent="0.2">
      <c r="E210" s="37"/>
      <c r="AP210" t="s">
        <v>136</v>
      </c>
    </row>
    <row r="211" spans="5:42" x14ac:dyDescent="0.2">
      <c r="E211" s="37"/>
      <c r="AP211" t="s">
        <v>136</v>
      </c>
    </row>
    <row r="212" spans="5:42" x14ac:dyDescent="0.2">
      <c r="E212" s="37"/>
      <c r="AP212" t="s">
        <v>136</v>
      </c>
    </row>
    <row r="213" spans="5:42" x14ac:dyDescent="0.2">
      <c r="E213" s="37"/>
      <c r="AP213" t="s">
        <v>136</v>
      </c>
    </row>
    <row r="214" spans="5:42" x14ac:dyDescent="0.2">
      <c r="E214" s="37"/>
      <c r="AP214" t="s">
        <v>136</v>
      </c>
    </row>
    <row r="215" spans="5:42" x14ac:dyDescent="0.2">
      <c r="E215" s="37"/>
      <c r="AP215" t="s">
        <v>136</v>
      </c>
    </row>
    <row r="216" spans="5:42" x14ac:dyDescent="0.2">
      <c r="E216" s="37"/>
      <c r="AP216" t="s">
        <v>136</v>
      </c>
    </row>
    <row r="217" spans="5:42" x14ac:dyDescent="0.2">
      <c r="E217" s="37"/>
      <c r="AP217" t="s">
        <v>136</v>
      </c>
    </row>
    <row r="218" spans="5:42" x14ac:dyDescent="0.2">
      <c r="E218" s="37"/>
      <c r="AP218" t="s">
        <v>136</v>
      </c>
    </row>
    <row r="219" spans="5:42" x14ac:dyDescent="0.2">
      <c r="E219" s="37"/>
      <c r="AP219" t="s">
        <v>136</v>
      </c>
    </row>
    <row r="220" spans="5:42" x14ac:dyDescent="0.2">
      <c r="E220" s="37"/>
      <c r="AP220" t="s">
        <v>136</v>
      </c>
    </row>
    <row r="221" spans="5:42" x14ac:dyDescent="0.2">
      <c r="E221" s="37"/>
      <c r="AP221" t="s">
        <v>136</v>
      </c>
    </row>
    <row r="222" spans="5:42" x14ac:dyDescent="0.2">
      <c r="E222" s="37"/>
      <c r="AP222" t="s">
        <v>136</v>
      </c>
    </row>
    <row r="223" spans="5:42" x14ac:dyDescent="0.2">
      <c r="E223" s="37"/>
      <c r="AP223" t="s">
        <v>136</v>
      </c>
    </row>
    <row r="224" spans="5:42" x14ac:dyDescent="0.2">
      <c r="E224" s="37"/>
      <c r="AP224" t="s">
        <v>136</v>
      </c>
    </row>
    <row r="225" spans="5:42" x14ac:dyDescent="0.2">
      <c r="E225" s="37"/>
      <c r="AP225" t="s">
        <v>136</v>
      </c>
    </row>
    <row r="226" spans="5:42" x14ac:dyDescent="0.2">
      <c r="E226" s="37"/>
      <c r="AP226" t="s">
        <v>136</v>
      </c>
    </row>
    <row r="227" spans="5:42" x14ac:dyDescent="0.2">
      <c r="E227" s="37"/>
      <c r="AP227" t="s">
        <v>136</v>
      </c>
    </row>
    <row r="228" spans="5:42" x14ac:dyDescent="0.2">
      <c r="E228" s="37"/>
      <c r="AP228" t="s">
        <v>136</v>
      </c>
    </row>
    <row r="229" spans="5:42" x14ac:dyDescent="0.2">
      <c r="E229" s="37"/>
      <c r="AP229" t="s">
        <v>136</v>
      </c>
    </row>
    <row r="230" spans="5:42" x14ac:dyDescent="0.2">
      <c r="E230" s="37"/>
      <c r="AP230" t="s">
        <v>136</v>
      </c>
    </row>
    <row r="231" spans="5:42" x14ac:dyDescent="0.2">
      <c r="E231" s="37"/>
      <c r="AP231" t="s">
        <v>136</v>
      </c>
    </row>
    <row r="232" spans="5:42" x14ac:dyDescent="0.2">
      <c r="E232" s="37"/>
      <c r="AP232" t="s">
        <v>136</v>
      </c>
    </row>
    <row r="233" spans="5:42" x14ac:dyDescent="0.2">
      <c r="E233" s="37"/>
      <c r="AP233" t="s">
        <v>136</v>
      </c>
    </row>
    <row r="234" spans="5:42" x14ac:dyDescent="0.2">
      <c r="E234" s="37"/>
      <c r="AP234" t="s">
        <v>136</v>
      </c>
    </row>
    <row r="235" spans="5:42" x14ac:dyDescent="0.2">
      <c r="E235" s="37"/>
      <c r="AP235" t="s">
        <v>136</v>
      </c>
    </row>
    <row r="236" spans="5:42" x14ac:dyDescent="0.2">
      <c r="E236" s="37"/>
      <c r="AP236" t="s">
        <v>136</v>
      </c>
    </row>
    <row r="237" spans="5:42" x14ac:dyDescent="0.2">
      <c r="E237" s="37"/>
      <c r="AP237" t="s">
        <v>136</v>
      </c>
    </row>
    <row r="238" spans="5:42" x14ac:dyDescent="0.2">
      <c r="E238" s="37"/>
      <c r="AP238" t="s">
        <v>136</v>
      </c>
    </row>
    <row r="239" spans="5:42" x14ac:dyDescent="0.2">
      <c r="E239" s="37"/>
      <c r="AP239" t="s">
        <v>136</v>
      </c>
    </row>
    <row r="240" spans="5:42" x14ac:dyDescent="0.2">
      <c r="E240" s="37"/>
      <c r="AP240" t="s">
        <v>136</v>
      </c>
    </row>
    <row r="241" spans="1:42" x14ac:dyDescent="0.2">
      <c r="E241" s="37"/>
      <c r="AP241" t="s">
        <v>136</v>
      </c>
    </row>
    <row r="242" spans="1:42" x14ac:dyDescent="0.2">
      <c r="E242" s="37"/>
      <c r="AP242" t="s">
        <v>136</v>
      </c>
    </row>
    <row r="243" spans="1:42" x14ac:dyDescent="0.2">
      <c r="E243" s="37"/>
      <c r="AP243" t="s">
        <v>136</v>
      </c>
    </row>
    <row r="244" spans="1:42" x14ac:dyDescent="0.2">
      <c r="E244" s="37"/>
      <c r="AP244" t="s">
        <v>136</v>
      </c>
    </row>
    <row r="245" spans="1:42" x14ac:dyDescent="0.2">
      <c r="E245" s="37"/>
      <c r="AP245" t="s">
        <v>136</v>
      </c>
    </row>
    <row r="246" spans="1:42" x14ac:dyDescent="0.2">
      <c r="E246" s="37"/>
      <c r="AP246" t="s">
        <v>136</v>
      </c>
    </row>
    <row r="247" spans="1:42" x14ac:dyDescent="0.2">
      <c r="E247" s="37"/>
      <c r="AP247" t="s">
        <v>136</v>
      </c>
    </row>
    <row r="248" spans="1:42" x14ac:dyDescent="0.2">
      <c r="E248" s="37"/>
      <c r="AP248" t="s">
        <v>136</v>
      </c>
    </row>
    <row r="249" spans="1:42" x14ac:dyDescent="0.2">
      <c r="A249" s="4"/>
      <c r="B249" s="4"/>
      <c r="C249" s="4"/>
      <c r="D249" s="4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 t="s">
        <v>136</v>
      </c>
    </row>
    <row r="250" spans="1:42" x14ac:dyDescent="0.2">
      <c r="A250" s="35" t="s">
        <v>135</v>
      </c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2A31-23AD-6042-B6CA-4685D4B4EF06}">
  <dimension ref="A1:N24"/>
  <sheetViews>
    <sheetView workbookViewId="0">
      <selection activeCell="G5" sqref="G5"/>
    </sheetView>
  </sheetViews>
  <sheetFormatPr baseColWidth="10" defaultRowHeight="16" x14ac:dyDescent="0.2"/>
  <cols>
    <col min="6" max="6" width="25.5" bestFit="1" customWidth="1"/>
    <col min="7" max="7" width="16.6640625" bestFit="1" customWidth="1"/>
    <col min="8" max="8" width="13.5" customWidth="1"/>
    <col min="9" max="9" width="11.6640625" bestFit="1" customWidth="1"/>
    <col min="10" max="10" width="14.83203125" bestFit="1" customWidth="1"/>
    <col min="11" max="11" width="11.6640625" bestFit="1" customWidth="1"/>
    <col min="12" max="12" width="14.83203125" bestFit="1" customWidth="1"/>
    <col min="13" max="13" width="13.33203125" bestFit="1" customWidth="1"/>
    <col min="14" max="14" width="14.83203125" bestFit="1" customWidth="1"/>
  </cols>
  <sheetData>
    <row r="1" spans="1:14" x14ac:dyDescent="0.2">
      <c r="A1" s="4" t="s">
        <v>38</v>
      </c>
      <c r="B1" s="4" t="s">
        <v>0</v>
      </c>
      <c r="C1" s="4" t="s">
        <v>39</v>
      </c>
      <c r="D1" s="4" t="s">
        <v>1</v>
      </c>
      <c r="E1" s="4" t="s">
        <v>40</v>
      </c>
      <c r="F1" s="4" t="s">
        <v>41</v>
      </c>
      <c r="G1" s="4" t="s">
        <v>42</v>
      </c>
      <c r="H1" s="4" t="s">
        <v>43</v>
      </c>
      <c r="I1" s="17" t="s">
        <v>44</v>
      </c>
      <c r="J1" s="4" t="s">
        <v>45</v>
      </c>
      <c r="K1" s="17" t="s">
        <v>46</v>
      </c>
      <c r="L1" s="4" t="s">
        <v>47</v>
      </c>
      <c r="M1" s="17" t="s">
        <v>48</v>
      </c>
      <c r="N1" s="4" t="s">
        <v>49</v>
      </c>
    </row>
    <row r="2" spans="1:14" x14ac:dyDescent="0.2">
      <c r="A2" s="21" t="s">
        <v>50</v>
      </c>
      <c r="B2" s="20" t="s">
        <v>51</v>
      </c>
      <c r="C2" s="22">
        <v>44927</v>
      </c>
      <c r="D2" s="23" t="s">
        <v>52</v>
      </c>
      <c r="E2" s="23" t="s">
        <v>53</v>
      </c>
      <c r="F2" s="23" t="s">
        <v>54</v>
      </c>
      <c r="G2" s="23" t="s">
        <v>55</v>
      </c>
      <c r="H2" s="23" t="s">
        <v>56</v>
      </c>
      <c r="I2" s="28"/>
      <c r="J2" s="29"/>
      <c r="K2" s="25">
        <v>261000</v>
      </c>
      <c r="L2" s="26">
        <v>230372.11979999999</v>
      </c>
      <c r="M2" s="28">
        <v>348000</v>
      </c>
      <c r="N2" s="30">
        <v>261000</v>
      </c>
    </row>
    <row r="3" spans="1:14" x14ac:dyDescent="0.2">
      <c r="A3" s="21" t="s">
        <v>57</v>
      </c>
      <c r="B3" s="20" t="s">
        <v>58</v>
      </c>
      <c r="C3" s="22">
        <v>44562</v>
      </c>
      <c r="D3" s="23" t="s">
        <v>52</v>
      </c>
      <c r="E3" s="23" t="s">
        <v>53</v>
      </c>
      <c r="F3" s="23" t="s">
        <v>54</v>
      </c>
      <c r="G3" s="23" t="s">
        <v>59</v>
      </c>
      <c r="H3" s="23" t="s">
        <v>60</v>
      </c>
      <c r="I3" s="27">
        <v>87000</v>
      </c>
      <c r="J3" s="26">
        <v>55680</v>
      </c>
      <c r="K3" s="27">
        <v>130500</v>
      </c>
      <c r="L3" s="26">
        <v>76995</v>
      </c>
      <c r="M3" s="31">
        <v>174000</v>
      </c>
      <c r="N3" s="30">
        <v>104400</v>
      </c>
    </row>
    <row r="4" spans="1:14" x14ac:dyDescent="0.2">
      <c r="A4" s="21" t="s">
        <v>61</v>
      </c>
      <c r="B4" s="20" t="s">
        <v>62</v>
      </c>
      <c r="C4" s="22">
        <v>44197</v>
      </c>
      <c r="D4" s="23" t="s">
        <v>52</v>
      </c>
      <c r="E4" s="23" t="s">
        <v>53</v>
      </c>
      <c r="F4" s="23" t="s">
        <v>54</v>
      </c>
      <c r="G4" s="23" t="s">
        <v>55</v>
      </c>
      <c r="H4" s="23" t="s">
        <v>63</v>
      </c>
      <c r="I4" s="27">
        <v>174000</v>
      </c>
      <c r="J4" s="26">
        <v>144420</v>
      </c>
      <c r="K4" s="27">
        <v>261000</v>
      </c>
      <c r="L4" s="26">
        <v>206190</v>
      </c>
      <c r="M4" s="27">
        <v>348000</v>
      </c>
      <c r="N4" s="26">
        <v>267605.30099999998</v>
      </c>
    </row>
    <row r="5" spans="1:14" x14ac:dyDescent="0.2">
      <c r="A5" s="21" t="s">
        <v>64</v>
      </c>
      <c r="B5" s="20" t="s">
        <v>65</v>
      </c>
      <c r="C5" s="22">
        <v>44197</v>
      </c>
      <c r="D5" s="23" t="s">
        <v>52</v>
      </c>
      <c r="E5" s="23" t="s">
        <v>53</v>
      </c>
      <c r="F5" s="23" t="s">
        <v>54</v>
      </c>
      <c r="G5" s="23" t="s">
        <v>59</v>
      </c>
      <c r="H5" s="23" t="s">
        <v>66</v>
      </c>
      <c r="I5" s="27">
        <v>87000</v>
      </c>
      <c r="J5" s="26">
        <v>74820</v>
      </c>
      <c r="K5" s="27">
        <v>130500</v>
      </c>
      <c r="L5" s="26">
        <v>110925</v>
      </c>
      <c r="M5" s="27">
        <v>174000</v>
      </c>
      <c r="N5" s="26">
        <v>100897.53659999999</v>
      </c>
    </row>
    <row r="6" spans="1:14" x14ac:dyDescent="0.2">
      <c r="A6" s="21" t="s">
        <v>67</v>
      </c>
      <c r="B6" s="20" t="s">
        <v>68</v>
      </c>
      <c r="C6" s="22">
        <v>44197</v>
      </c>
      <c r="D6" s="23" t="s">
        <v>52</v>
      </c>
      <c r="E6" s="23" t="s">
        <v>53</v>
      </c>
      <c r="F6" s="23" t="s">
        <v>54</v>
      </c>
      <c r="G6" s="23" t="s">
        <v>59</v>
      </c>
      <c r="H6" s="23" t="s">
        <v>69</v>
      </c>
      <c r="I6" s="27">
        <v>87000</v>
      </c>
      <c r="J6" s="26">
        <v>74820</v>
      </c>
      <c r="K6" s="27">
        <v>130500</v>
      </c>
      <c r="L6" s="26">
        <v>113535</v>
      </c>
      <c r="M6" s="27">
        <v>174000</v>
      </c>
      <c r="N6" s="26">
        <v>128958.4644</v>
      </c>
    </row>
    <row r="7" spans="1:14" x14ac:dyDescent="0.2">
      <c r="A7" s="21" t="s">
        <v>70</v>
      </c>
      <c r="B7" s="20" t="s">
        <v>71</v>
      </c>
      <c r="C7" s="22">
        <v>44197</v>
      </c>
      <c r="D7" s="23" t="s">
        <v>52</v>
      </c>
      <c r="E7" s="23" t="s">
        <v>53</v>
      </c>
      <c r="F7" s="23" t="s">
        <v>54</v>
      </c>
      <c r="G7" s="23" t="s">
        <v>59</v>
      </c>
      <c r="H7" s="23" t="s">
        <v>56</v>
      </c>
      <c r="I7" s="27">
        <v>87000</v>
      </c>
      <c r="J7" s="26">
        <v>81780</v>
      </c>
      <c r="K7" s="27">
        <v>130500</v>
      </c>
      <c r="L7" s="26">
        <v>116145</v>
      </c>
      <c r="M7" s="27">
        <v>174000</v>
      </c>
      <c r="N7" s="26">
        <v>148898.49900000001</v>
      </c>
    </row>
    <row r="8" spans="1:14" x14ac:dyDescent="0.2">
      <c r="A8" s="21" t="s">
        <v>72</v>
      </c>
      <c r="B8" s="20" t="s">
        <v>73</v>
      </c>
      <c r="C8" s="22">
        <v>44197</v>
      </c>
      <c r="D8" s="23" t="s">
        <v>52</v>
      </c>
      <c r="E8" s="23" t="s">
        <v>53</v>
      </c>
      <c r="F8" s="23" t="s">
        <v>54</v>
      </c>
      <c r="G8" s="23" t="s">
        <v>55</v>
      </c>
      <c r="H8" s="23" t="s">
        <v>60</v>
      </c>
      <c r="I8" s="27">
        <v>174000</v>
      </c>
      <c r="J8" s="26">
        <v>156600</v>
      </c>
      <c r="K8" s="27">
        <v>261000</v>
      </c>
      <c r="L8" s="26">
        <v>245340</v>
      </c>
      <c r="M8" s="27">
        <v>348000</v>
      </c>
      <c r="N8" s="26">
        <v>225436.9926</v>
      </c>
    </row>
    <row r="9" spans="1:14" x14ac:dyDescent="0.2">
      <c r="A9" s="21" t="s">
        <v>74</v>
      </c>
      <c r="B9" s="20" t="s">
        <v>75</v>
      </c>
      <c r="C9" s="22">
        <v>44197</v>
      </c>
      <c r="D9" s="23" t="s">
        <v>52</v>
      </c>
      <c r="E9" s="23" t="s">
        <v>53</v>
      </c>
      <c r="F9" s="23" t="s">
        <v>54</v>
      </c>
      <c r="G9" s="23" t="s">
        <v>55</v>
      </c>
      <c r="H9" s="23" t="s">
        <v>63</v>
      </c>
      <c r="I9" s="27">
        <v>174000</v>
      </c>
      <c r="J9" s="26">
        <v>100920</v>
      </c>
      <c r="K9" s="27">
        <v>261000</v>
      </c>
      <c r="L9" s="26">
        <v>151380</v>
      </c>
      <c r="M9" s="27">
        <v>348000</v>
      </c>
      <c r="N9" s="26">
        <v>275733.35430000001</v>
      </c>
    </row>
    <row r="10" spans="1:14" x14ac:dyDescent="0.2">
      <c r="A10" s="21" t="s">
        <v>76</v>
      </c>
      <c r="B10" s="20" t="s">
        <v>77</v>
      </c>
      <c r="C10" s="22">
        <v>44197</v>
      </c>
      <c r="D10" s="23" t="s">
        <v>52</v>
      </c>
      <c r="E10" s="23" t="s">
        <v>53</v>
      </c>
      <c r="F10" s="23" t="s">
        <v>54</v>
      </c>
      <c r="G10" s="23" t="s">
        <v>55</v>
      </c>
      <c r="H10" s="23" t="s">
        <v>66</v>
      </c>
      <c r="I10" s="27">
        <v>174000</v>
      </c>
      <c r="J10" s="26">
        <v>102660</v>
      </c>
      <c r="K10" s="27">
        <v>261000</v>
      </c>
      <c r="L10" s="26">
        <v>161820</v>
      </c>
      <c r="M10" s="27">
        <v>348000</v>
      </c>
      <c r="N10" s="26">
        <v>234171.80129999999</v>
      </c>
    </row>
    <row r="11" spans="1:14" x14ac:dyDescent="0.2">
      <c r="A11" s="21" t="s">
        <v>78</v>
      </c>
      <c r="B11" s="20" t="s">
        <v>79</v>
      </c>
      <c r="C11" s="22">
        <v>44197</v>
      </c>
      <c r="D11" s="23" t="s">
        <v>52</v>
      </c>
      <c r="E11" s="23" t="s">
        <v>53</v>
      </c>
      <c r="F11" s="23" t="s">
        <v>54</v>
      </c>
      <c r="G11" s="23" t="s">
        <v>55</v>
      </c>
      <c r="H11" s="23" t="s">
        <v>69</v>
      </c>
      <c r="I11" s="27">
        <v>174000</v>
      </c>
      <c r="J11" s="26">
        <v>153120</v>
      </c>
      <c r="K11" s="27">
        <v>261000</v>
      </c>
      <c r="L11" s="26">
        <v>237510</v>
      </c>
      <c r="M11" s="27">
        <v>348000</v>
      </c>
      <c r="N11" s="26">
        <v>169632.5043</v>
      </c>
    </row>
    <row r="12" spans="1:14" x14ac:dyDescent="0.2">
      <c r="A12" s="21" t="s">
        <v>80</v>
      </c>
      <c r="B12" s="20" t="s">
        <v>81</v>
      </c>
      <c r="C12" s="22">
        <v>44197</v>
      </c>
      <c r="D12" s="23" t="s">
        <v>52</v>
      </c>
      <c r="E12" s="23" t="s">
        <v>53</v>
      </c>
      <c r="F12" s="23" t="s">
        <v>54</v>
      </c>
      <c r="G12" s="23" t="s">
        <v>59</v>
      </c>
      <c r="H12" s="23" t="s">
        <v>56</v>
      </c>
      <c r="I12" s="27">
        <v>87000</v>
      </c>
      <c r="J12" s="26">
        <v>87870</v>
      </c>
      <c r="K12" s="27">
        <v>130500</v>
      </c>
      <c r="L12" s="26">
        <v>122670</v>
      </c>
      <c r="M12" s="27">
        <v>174000</v>
      </c>
      <c r="N12" s="26">
        <v>97298.938200000004</v>
      </c>
    </row>
    <row r="13" spans="1:14" x14ac:dyDescent="0.2">
      <c r="A13" s="21" t="s">
        <v>82</v>
      </c>
      <c r="B13" s="20" t="s">
        <v>83</v>
      </c>
      <c r="C13" s="22">
        <v>44197</v>
      </c>
      <c r="D13" s="23" t="s">
        <v>52</v>
      </c>
      <c r="E13" s="23" t="s">
        <v>53</v>
      </c>
      <c r="F13" s="23" t="s">
        <v>54</v>
      </c>
      <c r="G13" s="23" t="s">
        <v>55</v>
      </c>
      <c r="H13" s="23" t="s">
        <v>60</v>
      </c>
      <c r="I13" s="27">
        <v>174000</v>
      </c>
      <c r="J13" s="26">
        <v>144420</v>
      </c>
      <c r="K13" s="27">
        <v>261000</v>
      </c>
      <c r="L13" s="26">
        <v>211410</v>
      </c>
      <c r="M13" s="27">
        <v>348000</v>
      </c>
      <c r="N13" s="26">
        <v>230685.0588</v>
      </c>
    </row>
    <row r="14" spans="1:14" x14ac:dyDescent="0.2">
      <c r="A14" s="21" t="s">
        <v>84</v>
      </c>
      <c r="B14" s="20" t="s">
        <v>85</v>
      </c>
      <c r="C14" s="22">
        <v>44197</v>
      </c>
      <c r="D14" s="23" t="s">
        <v>52</v>
      </c>
      <c r="E14" s="23" t="s">
        <v>53</v>
      </c>
      <c r="F14" s="23" t="s">
        <v>54</v>
      </c>
      <c r="G14" s="23" t="s">
        <v>55</v>
      </c>
      <c r="H14" s="23" t="s">
        <v>63</v>
      </c>
      <c r="I14" s="27">
        <v>174000</v>
      </c>
      <c r="J14" s="26">
        <v>114840</v>
      </c>
      <c r="K14" s="27">
        <v>261000</v>
      </c>
      <c r="L14" s="26">
        <v>169650</v>
      </c>
      <c r="M14" s="27">
        <v>348000</v>
      </c>
      <c r="N14" s="26">
        <v>175915.47030000002</v>
      </c>
    </row>
    <row r="15" spans="1:14" x14ac:dyDescent="0.2">
      <c r="A15" s="21" t="s">
        <v>86</v>
      </c>
      <c r="B15" s="20" t="s">
        <v>87</v>
      </c>
      <c r="C15" s="22">
        <v>44562</v>
      </c>
      <c r="D15" s="23" t="s">
        <v>52</v>
      </c>
      <c r="E15" s="23" t="s">
        <v>53</v>
      </c>
      <c r="F15" s="23" t="s">
        <v>54</v>
      </c>
      <c r="G15" s="23" t="s">
        <v>55</v>
      </c>
      <c r="H15" s="23" t="s">
        <v>66</v>
      </c>
      <c r="I15" s="27">
        <v>174000</v>
      </c>
      <c r="J15" s="26">
        <v>93960</v>
      </c>
      <c r="K15" s="27">
        <v>261000</v>
      </c>
      <c r="L15" s="26">
        <v>140940</v>
      </c>
      <c r="M15" s="31">
        <v>348000</v>
      </c>
      <c r="N15" s="30">
        <v>191400.00000000003</v>
      </c>
    </row>
    <row r="16" spans="1:14" x14ac:dyDescent="0.2">
      <c r="A16" s="21" t="s">
        <v>88</v>
      </c>
      <c r="B16" s="20" t="s">
        <v>89</v>
      </c>
      <c r="C16" s="22">
        <v>44562</v>
      </c>
      <c r="D16" s="23" t="s">
        <v>52</v>
      </c>
      <c r="E16" s="23" t="s">
        <v>53</v>
      </c>
      <c r="F16" s="23" t="s">
        <v>54</v>
      </c>
      <c r="G16" s="23" t="s">
        <v>59</v>
      </c>
      <c r="H16" s="23" t="s">
        <v>69</v>
      </c>
      <c r="I16" s="27">
        <v>87000</v>
      </c>
      <c r="J16" s="26">
        <v>86130</v>
      </c>
      <c r="K16" s="27">
        <v>130500</v>
      </c>
      <c r="L16" s="26">
        <v>133110</v>
      </c>
      <c r="M16" s="31">
        <v>174000</v>
      </c>
      <c r="N16" s="30">
        <v>191400</v>
      </c>
    </row>
    <row r="17" spans="1:14" x14ac:dyDescent="0.2">
      <c r="A17" s="21" t="s">
        <v>90</v>
      </c>
      <c r="B17" s="20" t="s">
        <v>91</v>
      </c>
      <c r="C17" s="22">
        <v>44197</v>
      </c>
      <c r="D17" s="23" t="s">
        <v>52</v>
      </c>
      <c r="E17" s="23" t="s">
        <v>53</v>
      </c>
      <c r="F17" s="23" t="s">
        <v>54</v>
      </c>
      <c r="G17" s="23" t="s">
        <v>55</v>
      </c>
      <c r="H17" s="23" t="s">
        <v>56</v>
      </c>
      <c r="I17" s="27">
        <v>174000</v>
      </c>
      <c r="J17" s="26">
        <v>111360</v>
      </c>
      <c r="K17" s="27">
        <v>261000</v>
      </c>
      <c r="L17" s="26">
        <v>164430</v>
      </c>
      <c r="M17" s="27">
        <v>348000</v>
      </c>
      <c r="N17" s="26">
        <v>344568.68520000001</v>
      </c>
    </row>
    <row r="18" spans="1:14" x14ac:dyDescent="0.2">
      <c r="A18" s="21" t="s">
        <v>92</v>
      </c>
      <c r="B18" s="20" t="s">
        <v>93</v>
      </c>
      <c r="C18" s="22">
        <v>44197</v>
      </c>
      <c r="D18" s="23" t="s">
        <v>52</v>
      </c>
      <c r="E18" s="23" t="s">
        <v>53</v>
      </c>
      <c r="F18" s="23" t="s">
        <v>54</v>
      </c>
      <c r="G18" s="23" t="s">
        <v>55</v>
      </c>
      <c r="H18" s="23" t="s">
        <v>60</v>
      </c>
      <c r="I18" s="27">
        <v>174000</v>
      </c>
      <c r="J18" s="26">
        <v>90480</v>
      </c>
      <c r="K18" s="27">
        <v>261000</v>
      </c>
      <c r="L18" s="26">
        <v>117450</v>
      </c>
      <c r="M18" s="27">
        <v>348000</v>
      </c>
      <c r="N18" s="26">
        <v>177547.89480000001</v>
      </c>
    </row>
    <row r="19" spans="1:14" x14ac:dyDescent="0.2">
      <c r="A19" s="21" t="s">
        <v>94</v>
      </c>
      <c r="B19" s="20" t="s">
        <v>95</v>
      </c>
      <c r="C19" s="22">
        <v>44197</v>
      </c>
      <c r="D19" s="23" t="s">
        <v>52</v>
      </c>
      <c r="E19" s="23" t="s">
        <v>53</v>
      </c>
      <c r="F19" s="23" t="s">
        <v>54</v>
      </c>
      <c r="G19" s="23" t="s">
        <v>55</v>
      </c>
      <c r="H19" s="23" t="s">
        <v>63</v>
      </c>
      <c r="I19" s="27">
        <v>174000</v>
      </c>
      <c r="J19" s="26">
        <v>114840</v>
      </c>
      <c r="K19" s="27">
        <v>261000</v>
      </c>
      <c r="L19" s="26">
        <v>169650</v>
      </c>
      <c r="M19" s="27">
        <v>348000</v>
      </c>
      <c r="N19" s="26">
        <v>211457.94569999998</v>
      </c>
    </row>
    <row r="20" spans="1:14" x14ac:dyDescent="0.2">
      <c r="A20" s="21" t="s">
        <v>96</v>
      </c>
      <c r="B20" s="20" t="s">
        <v>97</v>
      </c>
      <c r="C20" s="22">
        <v>45292</v>
      </c>
      <c r="D20" s="23" t="s">
        <v>52</v>
      </c>
      <c r="E20" s="23" t="s">
        <v>53</v>
      </c>
      <c r="F20" s="23" t="s">
        <v>54</v>
      </c>
      <c r="G20" s="23" t="s">
        <v>55</v>
      </c>
      <c r="H20" s="23" t="s">
        <v>66</v>
      </c>
      <c r="I20" s="31">
        <v>0</v>
      </c>
      <c r="J20" s="30">
        <v>0</v>
      </c>
      <c r="K20" s="31">
        <v>0</v>
      </c>
      <c r="L20" s="30">
        <v>0</v>
      </c>
      <c r="M20" s="31">
        <v>174000</v>
      </c>
      <c r="N20" s="30">
        <v>117450</v>
      </c>
    </row>
    <row r="21" spans="1:14" x14ac:dyDescent="0.2">
      <c r="A21" s="21" t="s">
        <v>98</v>
      </c>
      <c r="B21" s="20" t="s">
        <v>99</v>
      </c>
      <c r="C21" s="22">
        <v>44197</v>
      </c>
      <c r="D21" s="23" t="s">
        <v>52</v>
      </c>
      <c r="E21" s="23" t="s">
        <v>53</v>
      </c>
      <c r="F21" s="23" t="s">
        <v>54</v>
      </c>
      <c r="G21" s="23" t="s">
        <v>55</v>
      </c>
      <c r="H21" s="23" t="s">
        <v>69</v>
      </c>
      <c r="I21" s="27">
        <v>174000</v>
      </c>
      <c r="J21" s="26">
        <v>154860</v>
      </c>
      <c r="K21" s="27">
        <v>261000</v>
      </c>
      <c r="L21" s="26">
        <v>250560</v>
      </c>
      <c r="M21" s="27">
        <v>348000</v>
      </c>
      <c r="N21" s="26">
        <v>188722.89689999999</v>
      </c>
    </row>
    <row r="22" spans="1:14" x14ac:dyDescent="0.2">
      <c r="A22" s="21" t="s">
        <v>100</v>
      </c>
      <c r="B22" s="20" t="s">
        <v>101</v>
      </c>
      <c r="C22" s="22">
        <v>44197</v>
      </c>
      <c r="D22" s="23" t="s">
        <v>52</v>
      </c>
      <c r="E22" s="23" t="s">
        <v>53</v>
      </c>
      <c r="F22" s="23" t="s">
        <v>54</v>
      </c>
      <c r="G22" s="23" t="s">
        <v>59</v>
      </c>
      <c r="H22" s="23" t="s">
        <v>56</v>
      </c>
      <c r="I22" s="27">
        <v>87000</v>
      </c>
      <c r="J22" s="26">
        <v>54810</v>
      </c>
      <c r="K22" s="27">
        <v>130500</v>
      </c>
      <c r="L22" s="26">
        <v>76995</v>
      </c>
      <c r="M22" s="27">
        <v>174000</v>
      </c>
      <c r="N22" s="26">
        <v>86233.912800000006</v>
      </c>
    </row>
    <row r="23" spans="1:14" x14ac:dyDescent="0.2">
      <c r="A23" s="21" t="s">
        <v>102</v>
      </c>
      <c r="B23" s="20" t="s">
        <v>103</v>
      </c>
      <c r="C23" s="22">
        <v>45292</v>
      </c>
      <c r="D23" s="23" t="s">
        <v>52</v>
      </c>
      <c r="E23" s="23" t="s">
        <v>53</v>
      </c>
      <c r="F23" s="23" t="s">
        <v>54</v>
      </c>
      <c r="G23" s="23" t="s">
        <v>59</v>
      </c>
      <c r="H23" s="23" t="s">
        <v>60</v>
      </c>
      <c r="I23" s="31"/>
      <c r="J23" s="30"/>
      <c r="K23" s="31"/>
      <c r="L23" s="30"/>
      <c r="M23" s="31"/>
      <c r="N23" s="30"/>
    </row>
    <row r="24" spans="1:14" x14ac:dyDescent="0.2">
      <c r="I24" s="32"/>
      <c r="J24" s="32"/>
      <c r="K24" s="32"/>
      <c r="L24" s="32"/>
      <c r="M24" s="32"/>
      <c r="N24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03DB-615B-794C-AA23-E53DA184A558}">
  <dimension ref="A1:N23"/>
  <sheetViews>
    <sheetView workbookViewId="0">
      <selection activeCell="H26" sqref="H26"/>
    </sheetView>
  </sheetViews>
  <sheetFormatPr baseColWidth="10" defaultRowHeight="16" x14ac:dyDescent="0.2"/>
  <cols>
    <col min="6" max="6" width="25.5" bestFit="1" customWidth="1"/>
    <col min="7" max="7" width="16.6640625" bestFit="1" customWidth="1"/>
    <col min="10" max="10" width="14.5" bestFit="1" customWidth="1"/>
    <col min="12" max="12" width="14.5" bestFit="1" customWidth="1"/>
    <col min="14" max="14" width="14.5" bestFit="1" customWidth="1"/>
  </cols>
  <sheetData>
    <row r="1" spans="1:14" x14ac:dyDescent="0.2">
      <c r="A1" s="4" t="s">
        <v>38</v>
      </c>
      <c r="B1" s="4" t="s">
        <v>0</v>
      </c>
      <c r="C1" s="4" t="s">
        <v>39</v>
      </c>
      <c r="D1" s="4" t="s">
        <v>1</v>
      </c>
      <c r="E1" s="4" t="s">
        <v>40</v>
      </c>
      <c r="F1" s="4" t="s">
        <v>41</v>
      </c>
      <c r="G1" s="4" t="s">
        <v>42</v>
      </c>
      <c r="H1" s="4" t="s">
        <v>43</v>
      </c>
      <c r="I1" s="17" t="s">
        <v>44</v>
      </c>
      <c r="J1" s="4" t="s">
        <v>45</v>
      </c>
      <c r="K1" s="17" t="s">
        <v>46</v>
      </c>
      <c r="L1" s="4" t="s">
        <v>47</v>
      </c>
      <c r="M1" s="17" t="s">
        <v>48</v>
      </c>
      <c r="N1" s="4" t="s">
        <v>49</v>
      </c>
    </row>
    <row r="2" spans="1:14" x14ac:dyDescent="0.2">
      <c r="A2" s="21" t="s">
        <v>50</v>
      </c>
      <c r="B2" s="20" t="s">
        <v>51</v>
      </c>
      <c r="C2" s="22">
        <v>44927</v>
      </c>
      <c r="D2" s="23" t="s">
        <v>108</v>
      </c>
      <c r="E2" s="23" t="s">
        <v>53</v>
      </c>
      <c r="F2" s="23" t="s">
        <v>54</v>
      </c>
      <c r="G2" s="23" t="s">
        <v>55</v>
      </c>
      <c r="H2" s="23" t="s">
        <v>56</v>
      </c>
      <c r="I2" s="28"/>
      <c r="J2" s="29"/>
      <c r="K2" s="25">
        <v>261000</v>
      </c>
      <c r="L2" s="26">
        <v>230372.11979999999</v>
      </c>
      <c r="M2" s="28">
        <v>348000</v>
      </c>
      <c r="N2" s="30">
        <v>261000</v>
      </c>
    </row>
    <row r="3" spans="1:14" x14ac:dyDescent="0.2">
      <c r="A3" s="21" t="s">
        <v>57</v>
      </c>
      <c r="B3" s="20" t="s">
        <v>58</v>
      </c>
      <c r="C3" s="22">
        <v>44562</v>
      </c>
      <c r="D3" s="23" t="s">
        <v>108</v>
      </c>
      <c r="E3" s="23" t="s">
        <v>53</v>
      </c>
      <c r="F3" s="23" t="s">
        <v>54</v>
      </c>
      <c r="G3" s="23" t="s">
        <v>59</v>
      </c>
      <c r="H3" s="23" t="s">
        <v>60</v>
      </c>
      <c r="I3" s="27">
        <v>87000</v>
      </c>
      <c r="J3" s="26">
        <v>55680</v>
      </c>
      <c r="K3" s="27">
        <v>130500</v>
      </c>
      <c r="L3" s="26">
        <v>76995</v>
      </c>
      <c r="M3" s="31">
        <v>174000</v>
      </c>
      <c r="N3" s="30">
        <v>104400</v>
      </c>
    </row>
    <row r="4" spans="1:14" x14ac:dyDescent="0.2">
      <c r="A4" s="21" t="s">
        <v>61</v>
      </c>
      <c r="B4" s="20" t="s">
        <v>62</v>
      </c>
      <c r="C4" s="22">
        <v>44197</v>
      </c>
      <c r="D4" s="23" t="s">
        <v>108</v>
      </c>
      <c r="E4" s="23" t="s">
        <v>53</v>
      </c>
      <c r="F4" s="23" t="s">
        <v>54</v>
      </c>
      <c r="G4" s="23" t="s">
        <v>55</v>
      </c>
      <c r="H4" s="23" t="s">
        <v>63</v>
      </c>
      <c r="I4" s="27">
        <v>174000</v>
      </c>
      <c r="J4" s="26">
        <v>144420</v>
      </c>
      <c r="K4" s="27">
        <v>261000</v>
      </c>
      <c r="L4" s="26">
        <v>206190</v>
      </c>
      <c r="M4" s="27">
        <v>348000</v>
      </c>
      <c r="N4" s="26">
        <v>267605.30099999998</v>
      </c>
    </row>
    <row r="5" spans="1:14" x14ac:dyDescent="0.2">
      <c r="A5" s="21" t="s">
        <v>64</v>
      </c>
      <c r="B5" s="20" t="s">
        <v>65</v>
      </c>
      <c r="C5" s="22">
        <v>44197</v>
      </c>
      <c r="D5" s="23" t="s">
        <v>108</v>
      </c>
      <c r="E5" s="23" t="s">
        <v>53</v>
      </c>
      <c r="F5" s="23" t="s">
        <v>54</v>
      </c>
      <c r="G5" s="23" t="s">
        <v>59</v>
      </c>
      <c r="H5" s="23" t="s">
        <v>66</v>
      </c>
      <c r="I5" s="27">
        <v>87000</v>
      </c>
      <c r="J5" s="26">
        <v>74820</v>
      </c>
      <c r="K5" s="27">
        <v>130500</v>
      </c>
      <c r="L5" s="26">
        <v>110925</v>
      </c>
      <c r="M5" s="27">
        <v>174000</v>
      </c>
      <c r="N5" s="26">
        <v>100897.53659999999</v>
      </c>
    </row>
    <row r="6" spans="1:14" x14ac:dyDescent="0.2">
      <c r="A6" s="21" t="s">
        <v>67</v>
      </c>
      <c r="B6" s="20" t="s">
        <v>68</v>
      </c>
      <c r="C6" s="22">
        <v>44197</v>
      </c>
      <c r="D6" s="23" t="s">
        <v>108</v>
      </c>
      <c r="E6" s="23" t="s">
        <v>53</v>
      </c>
      <c r="F6" s="23" t="s">
        <v>54</v>
      </c>
      <c r="G6" s="23" t="s">
        <v>59</v>
      </c>
      <c r="H6" s="23" t="s">
        <v>69</v>
      </c>
      <c r="I6" s="27">
        <v>87000</v>
      </c>
      <c r="J6" s="26">
        <v>74820</v>
      </c>
      <c r="K6" s="27">
        <v>130500</v>
      </c>
      <c r="L6" s="26">
        <v>113535</v>
      </c>
      <c r="M6" s="27">
        <v>174000</v>
      </c>
      <c r="N6" s="26">
        <v>128958.4644</v>
      </c>
    </row>
    <row r="7" spans="1:14" x14ac:dyDescent="0.2">
      <c r="A7" s="21" t="s">
        <v>70</v>
      </c>
      <c r="B7" s="20" t="s">
        <v>71</v>
      </c>
      <c r="C7" s="22">
        <v>44197</v>
      </c>
      <c r="D7" s="23" t="s">
        <v>108</v>
      </c>
      <c r="E7" s="23" t="s">
        <v>53</v>
      </c>
      <c r="F7" s="23" t="s">
        <v>54</v>
      </c>
      <c r="G7" s="23" t="s">
        <v>59</v>
      </c>
      <c r="H7" s="23" t="s">
        <v>56</v>
      </c>
      <c r="I7" s="27">
        <v>87000</v>
      </c>
      <c r="J7" s="26">
        <v>81780</v>
      </c>
      <c r="K7" s="27">
        <v>130500</v>
      </c>
      <c r="L7" s="26">
        <v>116145</v>
      </c>
      <c r="M7" s="27">
        <v>174000</v>
      </c>
      <c r="N7" s="26">
        <v>148898.49900000001</v>
      </c>
    </row>
    <row r="8" spans="1:14" x14ac:dyDescent="0.2">
      <c r="A8" s="21" t="s">
        <v>72</v>
      </c>
      <c r="B8" s="20" t="s">
        <v>73</v>
      </c>
      <c r="C8" s="22">
        <v>44197</v>
      </c>
      <c r="D8" s="23" t="s">
        <v>108</v>
      </c>
      <c r="E8" s="23" t="s">
        <v>53</v>
      </c>
      <c r="F8" s="23" t="s">
        <v>54</v>
      </c>
      <c r="G8" s="23" t="s">
        <v>55</v>
      </c>
      <c r="H8" s="23" t="s">
        <v>60</v>
      </c>
      <c r="I8" s="27">
        <v>174000</v>
      </c>
      <c r="J8" s="26">
        <v>156600</v>
      </c>
      <c r="K8" s="27">
        <v>261000</v>
      </c>
      <c r="L8" s="26">
        <v>245340</v>
      </c>
      <c r="M8" s="27">
        <v>348000</v>
      </c>
      <c r="N8" s="26">
        <v>225436.9926</v>
      </c>
    </row>
    <row r="9" spans="1:14" x14ac:dyDescent="0.2">
      <c r="A9" s="21" t="s">
        <v>74</v>
      </c>
      <c r="B9" s="20" t="s">
        <v>75</v>
      </c>
      <c r="C9" s="22">
        <v>44197</v>
      </c>
      <c r="D9" s="23" t="s">
        <v>108</v>
      </c>
      <c r="E9" s="23" t="s">
        <v>53</v>
      </c>
      <c r="F9" s="23" t="s">
        <v>54</v>
      </c>
      <c r="G9" s="23" t="s">
        <v>55</v>
      </c>
      <c r="H9" s="23" t="s">
        <v>63</v>
      </c>
      <c r="I9" s="27">
        <v>174000</v>
      </c>
      <c r="J9" s="26">
        <v>100920</v>
      </c>
      <c r="K9" s="27">
        <v>261000</v>
      </c>
      <c r="L9" s="26">
        <v>151380</v>
      </c>
      <c r="M9" s="27">
        <v>348000</v>
      </c>
      <c r="N9" s="26">
        <v>275733.35430000001</v>
      </c>
    </row>
    <row r="10" spans="1:14" x14ac:dyDescent="0.2">
      <c r="A10" s="21" t="s">
        <v>76</v>
      </c>
      <c r="B10" s="20" t="s">
        <v>77</v>
      </c>
      <c r="C10" s="22">
        <v>44197</v>
      </c>
      <c r="D10" s="23" t="s">
        <v>108</v>
      </c>
      <c r="E10" s="23" t="s">
        <v>53</v>
      </c>
      <c r="F10" s="23" t="s">
        <v>54</v>
      </c>
      <c r="G10" s="23" t="s">
        <v>55</v>
      </c>
      <c r="H10" s="23" t="s">
        <v>66</v>
      </c>
      <c r="I10" s="27">
        <v>174000</v>
      </c>
      <c r="J10" s="26">
        <v>102660</v>
      </c>
      <c r="K10" s="27">
        <v>261000</v>
      </c>
      <c r="L10" s="26">
        <v>161820</v>
      </c>
      <c r="M10" s="27">
        <v>348000</v>
      </c>
      <c r="N10" s="26">
        <v>234171.80129999999</v>
      </c>
    </row>
    <row r="11" spans="1:14" x14ac:dyDescent="0.2">
      <c r="A11" s="21" t="s">
        <v>78</v>
      </c>
      <c r="B11" s="20" t="s">
        <v>79</v>
      </c>
      <c r="C11" s="22">
        <v>44197</v>
      </c>
      <c r="D11" s="23" t="s">
        <v>108</v>
      </c>
      <c r="E11" s="23" t="s">
        <v>53</v>
      </c>
      <c r="F11" s="23" t="s">
        <v>54</v>
      </c>
      <c r="G11" s="23" t="s">
        <v>55</v>
      </c>
      <c r="H11" s="23" t="s">
        <v>69</v>
      </c>
      <c r="I11" s="27">
        <v>174000</v>
      </c>
      <c r="J11" s="26">
        <v>153120</v>
      </c>
      <c r="K11" s="27">
        <v>261000</v>
      </c>
      <c r="L11" s="26">
        <v>237510</v>
      </c>
      <c r="M11" s="27">
        <v>348000</v>
      </c>
      <c r="N11" s="26">
        <v>169632.5043</v>
      </c>
    </row>
    <row r="12" spans="1:14" x14ac:dyDescent="0.2">
      <c r="A12" s="21" t="s">
        <v>80</v>
      </c>
      <c r="B12" s="20" t="s">
        <v>81</v>
      </c>
      <c r="C12" s="22">
        <v>44197</v>
      </c>
      <c r="D12" s="23" t="s">
        <v>108</v>
      </c>
      <c r="E12" s="23" t="s">
        <v>53</v>
      </c>
      <c r="F12" s="23" t="s">
        <v>54</v>
      </c>
      <c r="G12" s="23" t="s">
        <v>59</v>
      </c>
      <c r="H12" s="23" t="s">
        <v>56</v>
      </c>
      <c r="I12" s="27">
        <v>87000</v>
      </c>
      <c r="J12" s="26">
        <v>87870</v>
      </c>
      <c r="K12" s="27">
        <v>130500</v>
      </c>
      <c r="L12" s="26">
        <v>122670</v>
      </c>
      <c r="M12" s="27">
        <v>174000</v>
      </c>
      <c r="N12" s="26">
        <v>97298.938200000004</v>
      </c>
    </row>
    <row r="13" spans="1:14" x14ac:dyDescent="0.2">
      <c r="A13" s="21" t="s">
        <v>82</v>
      </c>
      <c r="B13" s="20" t="s">
        <v>83</v>
      </c>
      <c r="C13" s="22">
        <v>44197</v>
      </c>
      <c r="D13" s="23" t="s">
        <v>108</v>
      </c>
      <c r="E13" s="23" t="s">
        <v>53</v>
      </c>
      <c r="F13" s="23" t="s">
        <v>54</v>
      </c>
      <c r="G13" s="23" t="s">
        <v>55</v>
      </c>
      <c r="H13" s="23" t="s">
        <v>60</v>
      </c>
      <c r="I13" s="27">
        <v>174000</v>
      </c>
      <c r="J13" s="26">
        <v>144420</v>
      </c>
      <c r="K13" s="27">
        <v>261000</v>
      </c>
      <c r="L13" s="26">
        <v>211410</v>
      </c>
      <c r="M13" s="27">
        <v>348000</v>
      </c>
      <c r="N13" s="26">
        <v>230685.0588</v>
      </c>
    </row>
    <row r="14" spans="1:14" x14ac:dyDescent="0.2">
      <c r="A14" s="21" t="s">
        <v>84</v>
      </c>
      <c r="B14" s="20" t="s">
        <v>85</v>
      </c>
      <c r="C14" s="22">
        <v>44197</v>
      </c>
      <c r="D14" s="23" t="s">
        <v>108</v>
      </c>
      <c r="E14" s="23" t="s">
        <v>53</v>
      </c>
      <c r="F14" s="23" t="s">
        <v>54</v>
      </c>
      <c r="G14" s="23" t="s">
        <v>55</v>
      </c>
      <c r="H14" s="23" t="s">
        <v>63</v>
      </c>
      <c r="I14" s="27">
        <v>174000</v>
      </c>
      <c r="J14" s="26">
        <v>114840</v>
      </c>
      <c r="K14" s="27">
        <v>261000</v>
      </c>
      <c r="L14" s="26">
        <v>169650</v>
      </c>
      <c r="M14" s="27">
        <v>348000</v>
      </c>
      <c r="N14" s="26">
        <v>175915.47030000002</v>
      </c>
    </row>
    <row r="15" spans="1:14" x14ac:dyDescent="0.2">
      <c r="A15" s="21" t="s">
        <v>86</v>
      </c>
      <c r="B15" s="20" t="s">
        <v>87</v>
      </c>
      <c r="C15" s="22">
        <v>44562</v>
      </c>
      <c r="D15" s="23" t="s">
        <v>108</v>
      </c>
      <c r="E15" s="23" t="s">
        <v>53</v>
      </c>
      <c r="F15" s="23" t="s">
        <v>54</v>
      </c>
      <c r="G15" s="23" t="s">
        <v>55</v>
      </c>
      <c r="H15" s="23" t="s">
        <v>66</v>
      </c>
      <c r="I15" s="27">
        <v>174000</v>
      </c>
      <c r="J15" s="26">
        <v>93960</v>
      </c>
      <c r="K15" s="27">
        <v>261000</v>
      </c>
      <c r="L15" s="26">
        <v>140940</v>
      </c>
      <c r="M15" s="31">
        <v>348000</v>
      </c>
      <c r="N15" s="30">
        <v>191400.00000000003</v>
      </c>
    </row>
    <row r="16" spans="1:14" x14ac:dyDescent="0.2">
      <c r="A16" s="21" t="s">
        <v>88</v>
      </c>
      <c r="B16" s="20" t="s">
        <v>89</v>
      </c>
      <c r="C16" s="22">
        <v>44562</v>
      </c>
      <c r="D16" s="23" t="s">
        <v>108</v>
      </c>
      <c r="E16" s="23" t="s">
        <v>53</v>
      </c>
      <c r="F16" s="23" t="s">
        <v>54</v>
      </c>
      <c r="G16" s="23" t="s">
        <v>59</v>
      </c>
      <c r="H16" s="23" t="s">
        <v>69</v>
      </c>
      <c r="I16" s="27">
        <v>87000</v>
      </c>
      <c r="J16" s="26">
        <v>86130</v>
      </c>
      <c r="K16" s="27">
        <v>130500</v>
      </c>
      <c r="L16" s="26">
        <v>133110</v>
      </c>
      <c r="M16" s="31">
        <v>174000</v>
      </c>
      <c r="N16" s="30">
        <v>191400</v>
      </c>
    </row>
    <row r="17" spans="1:14" x14ac:dyDescent="0.2">
      <c r="A17" s="21" t="s">
        <v>90</v>
      </c>
      <c r="B17" s="20" t="s">
        <v>91</v>
      </c>
      <c r="C17" s="22">
        <v>44197</v>
      </c>
      <c r="D17" s="23" t="s">
        <v>108</v>
      </c>
      <c r="E17" s="23" t="s">
        <v>53</v>
      </c>
      <c r="F17" s="23" t="s">
        <v>54</v>
      </c>
      <c r="G17" s="23" t="s">
        <v>55</v>
      </c>
      <c r="H17" s="23" t="s">
        <v>56</v>
      </c>
      <c r="I17" s="27">
        <v>174000</v>
      </c>
      <c r="J17" s="26">
        <v>111360</v>
      </c>
      <c r="K17" s="27">
        <v>261000</v>
      </c>
      <c r="L17" s="26">
        <v>164430</v>
      </c>
      <c r="M17" s="27">
        <v>348000</v>
      </c>
      <c r="N17" s="26">
        <v>344568.68520000001</v>
      </c>
    </row>
    <row r="18" spans="1:14" x14ac:dyDescent="0.2">
      <c r="A18" s="21" t="s">
        <v>92</v>
      </c>
      <c r="B18" s="20" t="s">
        <v>93</v>
      </c>
      <c r="C18" s="22">
        <v>44197</v>
      </c>
      <c r="D18" s="23" t="s">
        <v>108</v>
      </c>
      <c r="E18" s="23" t="s">
        <v>53</v>
      </c>
      <c r="F18" s="23" t="s">
        <v>54</v>
      </c>
      <c r="G18" s="23" t="s">
        <v>55</v>
      </c>
      <c r="H18" s="23" t="s">
        <v>60</v>
      </c>
      <c r="I18" s="27">
        <v>174000</v>
      </c>
      <c r="J18" s="26">
        <v>90480</v>
      </c>
      <c r="K18" s="27">
        <v>261000</v>
      </c>
      <c r="L18" s="26">
        <v>117450</v>
      </c>
      <c r="M18" s="27">
        <v>348000</v>
      </c>
      <c r="N18" s="26">
        <v>177547.89480000001</v>
      </c>
    </row>
    <row r="19" spans="1:14" x14ac:dyDescent="0.2">
      <c r="A19" s="21" t="s">
        <v>94</v>
      </c>
      <c r="B19" s="20" t="s">
        <v>95</v>
      </c>
      <c r="C19" s="22">
        <v>44197</v>
      </c>
      <c r="D19" s="23" t="s">
        <v>108</v>
      </c>
      <c r="E19" s="23" t="s">
        <v>53</v>
      </c>
      <c r="F19" s="23" t="s">
        <v>54</v>
      </c>
      <c r="G19" s="23" t="s">
        <v>55</v>
      </c>
      <c r="H19" s="23" t="s">
        <v>63</v>
      </c>
      <c r="I19" s="27">
        <v>174000</v>
      </c>
      <c r="J19" s="26">
        <v>114840</v>
      </c>
      <c r="K19" s="27">
        <v>261000</v>
      </c>
      <c r="L19" s="26">
        <v>169650</v>
      </c>
      <c r="M19" s="27">
        <v>348000</v>
      </c>
      <c r="N19" s="26">
        <v>211457.94569999998</v>
      </c>
    </row>
    <row r="20" spans="1:14" x14ac:dyDescent="0.2">
      <c r="A20" s="21" t="s">
        <v>96</v>
      </c>
      <c r="B20" s="20" t="s">
        <v>97</v>
      </c>
      <c r="C20" s="22">
        <v>45292</v>
      </c>
      <c r="D20" s="23" t="s">
        <v>108</v>
      </c>
      <c r="E20" s="23" t="s">
        <v>53</v>
      </c>
      <c r="F20" s="23" t="s">
        <v>54</v>
      </c>
      <c r="G20" s="23" t="s">
        <v>55</v>
      </c>
      <c r="H20" s="23" t="s">
        <v>66</v>
      </c>
      <c r="I20" s="31">
        <v>0</v>
      </c>
      <c r="J20" s="30">
        <v>0</v>
      </c>
      <c r="K20" s="31">
        <v>0</v>
      </c>
      <c r="L20" s="30">
        <v>0</v>
      </c>
      <c r="M20" s="31">
        <v>174000</v>
      </c>
      <c r="N20" s="30">
        <v>117450</v>
      </c>
    </row>
    <row r="21" spans="1:14" x14ac:dyDescent="0.2">
      <c r="A21" s="21" t="s">
        <v>98</v>
      </c>
      <c r="B21" s="20" t="s">
        <v>99</v>
      </c>
      <c r="C21" s="22">
        <v>44197</v>
      </c>
      <c r="D21" s="23" t="s">
        <v>108</v>
      </c>
      <c r="E21" s="23" t="s">
        <v>53</v>
      </c>
      <c r="F21" s="23" t="s">
        <v>54</v>
      </c>
      <c r="G21" s="23" t="s">
        <v>55</v>
      </c>
      <c r="H21" s="23" t="s">
        <v>69</v>
      </c>
      <c r="I21" s="27">
        <v>174000</v>
      </c>
      <c r="J21" s="26">
        <v>154860</v>
      </c>
      <c r="K21" s="27">
        <v>261000</v>
      </c>
      <c r="L21" s="26">
        <v>250560</v>
      </c>
      <c r="M21" s="27">
        <v>348000</v>
      </c>
      <c r="N21" s="26">
        <v>188722.89689999999</v>
      </c>
    </row>
    <row r="22" spans="1:14" x14ac:dyDescent="0.2">
      <c r="A22" s="21" t="s">
        <v>100</v>
      </c>
      <c r="B22" s="20" t="s">
        <v>101</v>
      </c>
      <c r="C22" s="22">
        <v>44197</v>
      </c>
      <c r="D22" s="23" t="s">
        <v>108</v>
      </c>
      <c r="E22" s="23" t="s">
        <v>53</v>
      </c>
      <c r="F22" s="23" t="s">
        <v>54</v>
      </c>
      <c r="G22" s="23" t="s">
        <v>59</v>
      </c>
      <c r="H22" s="23" t="s">
        <v>56</v>
      </c>
      <c r="I22" s="27">
        <v>87000</v>
      </c>
      <c r="J22" s="26">
        <v>54810</v>
      </c>
      <c r="K22" s="27">
        <v>130500</v>
      </c>
      <c r="L22" s="26">
        <v>76995</v>
      </c>
      <c r="M22" s="27">
        <v>174000</v>
      </c>
      <c r="N22" s="26">
        <v>86233.912800000006</v>
      </c>
    </row>
    <row r="23" spans="1:14" x14ac:dyDescent="0.2">
      <c r="A23" s="21" t="s">
        <v>102</v>
      </c>
      <c r="B23" s="20" t="s">
        <v>103</v>
      </c>
      <c r="C23" s="22">
        <v>45292</v>
      </c>
      <c r="D23" s="23" t="s">
        <v>108</v>
      </c>
      <c r="E23" s="23" t="s">
        <v>53</v>
      </c>
      <c r="F23" s="23" t="s">
        <v>54</v>
      </c>
      <c r="G23" s="23" t="s">
        <v>59</v>
      </c>
      <c r="H23" s="23" t="s">
        <v>60</v>
      </c>
      <c r="I23" s="31"/>
      <c r="J23" s="30"/>
      <c r="K23" s="31"/>
      <c r="L23" s="30"/>
      <c r="M23" s="31">
        <v>75690</v>
      </c>
      <c r="N23" s="30">
        <v>87800.4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0AE9-71ED-6749-848A-0B24772CEE2C}">
  <dimension ref="A1:M5"/>
  <sheetViews>
    <sheetView workbookViewId="0">
      <selection activeCell="E24" sqref="E24"/>
    </sheetView>
  </sheetViews>
  <sheetFormatPr baseColWidth="10" defaultRowHeight="16" x14ac:dyDescent="0.2"/>
  <cols>
    <col min="1" max="1" width="17" bestFit="1" customWidth="1"/>
  </cols>
  <sheetData>
    <row r="1" spans="1:13" x14ac:dyDescent="0.2">
      <c r="A1" t="s">
        <v>149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144</v>
      </c>
      <c r="J1" s="8" t="s">
        <v>145</v>
      </c>
      <c r="K1" s="8" t="s">
        <v>146</v>
      </c>
      <c r="L1" s="8" t="s">
        <v>147</v>
      </c>
      <c r="M1" s="8" t="s">
        <v>148</v>
      </c>
    </row>
    <row r="2" spans="1:13" x14ac:dyDescent="0.2">
      <c r="A2" s="8" t="s">
        <v>150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2">
      <c r="A3" s="8" t="s">
        <v>151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2">
      <c r="A4" s="8" t="s">
        <v>152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x14ac:dyDescent="0.2">
      <c r="A5" s="8" t="s">
        <v>153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F131-AA32-5344-A115-83882CCD42A8}">
  <dimension ref="A1:G11"/>
  <sheetViews>
    <sheetView workbookViewId="0">
      <selection activeCell="C2" sqref="C2"/>
    </sheetView>
  </sheetViews>
  <sheetFormatPr baseColWidth="10" defaultRowHeight="16" x14ac:dyDescent="0.2"/>
  <cols>
    <col min="1" max="1" width="18.33203125" bestFit="1" customWidth="1"/>
    <col min="3" max="3" width="24" bestFit="1" customWidth="1"/>
    <col min="4" max="4" width="16.6640625" bestFit="1" customWidth="1"/>
    <col min="5" max="5" width="21.83203125" bestFit="1" customWidth="1"/>
    <col min="6" max="6" width="17.33203125" bestFit="1" customWidth="1"/>
  </cols>
  <sheetData>
    <row r="1" spans="1:7" x14ac:dyDescent="0.2">
      <c r="A1" t="s">
        <v>129</v>
      </c>
      <c r="B1" t="s">
        <v>109</v>
      </c>
      <c r="C1" t="s">
        <v>131</v>
      </c>
      <c r="D1" t="s">
        <v>105</v>
      </c>
      <c r="E1" t="s">
        <v>106</v>
      </c>
      <c r="F1" t="s">
        <v>107</v>
      </c>
      <c r="G1" t="s">
        <v>130</v>
      </c>
    </row>
    <row r="2" spans="1:7" x14ac:dyDescent="0.2">
      <c r="A2">
        <v>1</v>
      </c>
      <c r="B2" s="34"/>
      <c r="C2" s="34"/>
      <c r="E2" s="33"/>
      <c r="G2" s="33"/>
    </row>
    <row r="3" spans="1:7" x14ac:dyDescent="0.2">
      <c r="A3">
        <v>2</v>
      </c>
      <c r="B3" s="34"/>
      <c r="C3" s="34"/>
      <c r="E3" s="33"/>
    </row>
    <row r="4" spans="1:7" x14ac:dyDescent="0.2">
      <c r="A4">
        <v>3</v>
      </c>
      <c r="B4" s="34"/>
      <c r="C4" s="34"/>
      <c r="E4" s="33"/>
    </row>
    <row r="5" spans="1:7" x14ac:dyDescent="0.2">
      <c r="A5">
        <v>4</v>
      </c>
      <c r="B5" s="34"/>
      <c r="C5" s="34"/>
      <c r="E5" s="33"/>
    </row>
    <row r="6" spans="1:7" x14ac:dyDescent="0.2">
      <c r="A6">
        <v>5</v>
      </c>
      <c r="B6" s="34"/>
      <c r="C6" s="34"/>
      <c r="E6" s="33"/>
    </row>
    <row r="7" spans="1:7" x14ac:dyDescent="0.2">
      <c r="A7">
        <v>6</v>
      </c>
      <c r="B7" s="34"/>
      <c r="C7" s="34"/>
      <c r="E7" s="33"/>
    </row>
    <row r="8" spans="1:7" x14ac:dyDescent="0.2">
      <c r="A8">
        <v>7</v>
      </c>
      <c r="B8" s="34"/>
      <c r="C8" s="34"/>
      <c r="E8" s="33"/>
    </row>
    <row r="9" spans="1:7" x14ac:dyDescent="0.2">
      <c r="A9">
        <v>8</v>
      </c>
      <c r="B9" s="34"/>
      <c r="C9" s="34"/>
      <c r="E9" s="33"/>
    </row>
    <row r="10" spans="1:7" x14ac:dyDescent="0.2">
      <c r="A10">
        <v>9</v>
      </c>
      <c r="B10" s="34"/>
      <c r="C10" s="34"/>
      <c r="E10" s="33"/>
    </row>
    <row r="11" spans="1:7" x14ac:dyDescent="0.2">
      <c r="A11">
        <v>10</v>
      </c>
      <c r="B11" s="34"/>
      <c r="C11" s="34"/>
      <c r="E11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86F-419F-A547-8224-F147B2062B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6326-D8AD-6C4B-8448-4F2B23C587F7}">
  <dimension ref="B1:D13"/>
  <sheetViews>
    <sheetView workbookViewId="0">
      <selection activeCell="D7" sqref="D7"/>
    </sheetView>
  </sheetViews>
  <sheetFormatPr baseColWidth="10" defaultRowHeight="16" x14ac:dyDescent="0.2"/>
  <cols>
    <col min="2" max="2" width="22" bestFit="1" customWidth="1"/>
    <col min="3" max="3" width="15.33203125" bestFit="1" customWidth="1"/>
  </cols>
  <sheetData>
    <row r="1" spans="2:4" x14ac:dyDescent="0.2">
      <c r="B1" t="s">
        <v>161</v>
      </c>
      <c r="C1" t="s">
        <v>167</v>
      </c>
      <c r="D1" t="s">
        <v>170</v>
      </c>
    </row>
    <row r="2" spans="2:4" x14ac:dyDescent="0.2">
      <c r="B2" t="s">
        <v>110</v>
      </c>
      <c r="C2" t="s">
        <v>168</v>
      </c>
      <c r="D2" t="s">
        <v>171</v>
      </c>
    </row>
    <row r="3" spans="2:4" x14ac:dyDescent="0.2">
      <c r="B3" t="s">
        <v>111</v>
      </c>
      <c r="C3" t="s">
        <v>56</v>
      </c>
      <c r="D3" t="s">
        <v>172</v>
      </c>
    </row>
    <row r="4" spans="2:4" x14ac:dyDescent="0.2">
      <c r="B4" s="4" t="s">
        <v>112</v>
      </c>
      <c r="C4" t="s">
        <v>63</v>
      </c>
      <c r="D4" t="s">
        <v>173</v>
      </c>
    </row>
    <row r="5" spans="2:4" x14ac:dyDescent="0.2">
      <c r="B5" t="s">
        <v>113</v>
      </c>
      <c r="C5" t="s">
        <v>66</v>
      </c>
      <c r="D5" t="s">
        <v>172</v>
      </c>
    </row>
    <row r="6" spans="2:4" x14ac:dyDescent="0.2">
      <c r="B6" s="4" t="s">
        <v>114</v>
      </c>
      <c r="C6" t="s">
        <v>169</v>
      </c>
      <c r="D6" t="s">
        <v>173</v>
      </c>
    </row>
    <row r="7" spans="2:4" x14ac:dyDescent="0.2">
      <c r="B7" s="19" t="s">
        <v>7</v>
      </c>
    </row>
    <row r="8" spans="2:4" x14ac:dyDescent="0.2">
      <c r="B8" t="s">
        <v>115</v>
      </c>
    </row>
    <row r="9" spans="2:4" x14ac:dyDescent="0.2">
      <c r="B9" s="4" t="s">
        <v>116</v>
      </c>
    </row>
    <row r="10" spans="2:4" x14ac:dyDescent="0.2">
      <c r="B10" t="s">
        <v>117</v>
      </c>
    </row>
    <row r="11" spans="2:4" x14ac:dyDescent="0.2">
      <c r="B11" t="s">
        <v>118</v>
      </c>
    </row>
    <row r="12" spans="2:4" x14ac:dyDescent="0.2">
      <c r="B12" t="s">
        <v>159</v>
      </c>
    </row>
    <row r="13" spans="2:4" x14ac:dyDescent="0.2">
      <c r="B13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9E2-066C-4544-B9F8-BA7208F96E7F}">
  <dimension ref="A1:D2"/>
  <sheetViews>
    <sheetView tabSelected="1" workbookViewId="0">
      <selection activeCell="C13" sqref="C13"/>
    </sheetView>
  </sheetViews>
  <sheetFormatPr baseColWidth="10" defaultRowHeight="16" x14ac:dyDescent="0.2"/>
  <cols>
    <col min="1" max="1" width="18.33203125" bestFit="1" customWidth="1"/>
  </cols>
  <sheetData>
    <row r="1" spans="1:4" x14ac:dyDescent="0.2">
      <c r="B1">
        <v>2022</v>
      </c>
      <c r="C1">
        <v>2023</v>
      </c>
      <c r="D1">
        <v>2024</v>
      </c>
    </row>
    <row r="2" spans="1:4" x14ac:dyDescent="0.2">
      <c r="A2" t="s">
        <v>162</v>
      </c>
      <c r="B2">
        <f>IF('Income Statement'!B34&lt;0,'Income Statement'!B34,0)</f>
        <v>0</v>
      </c>
      <c r="C2">
        <f>IF('Income Statement'!C34&lt;0,'Income Statement'!C34,0)</f>
        <v>0</v>
      </c>
      <c r="D2">
        <f>IF('Income Statement'!D34&lt;0,'Income Statement'!D34,0)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18DF-E0A1-4948-98EB-320D104A409D}">
  <dimension ref="A2:F37"/>
  <sheetViews>
    <sheetView workbookViewId="0">
      <selection activeCell="E42" sqref="E42"/>
    </sheetView>
  </sheetViews>
  <sheetFormatPr baseColWidth="10" defaultRowHeight="16" x14ac:dyDescent="0.2"/>
  <cols>
    <col min="5" max="6" width="14.6640625" bestFit="1" customWidth="1"/>
  </cols>
  <sheetData>
    <row r="2" spans="1:6" x14ac:dyDescent="0.2">
      <c r="D2" s="3">
        <v>2022</v>
      </c>
      <c r="E2" s="3">
        <v>2023</v>
      </c>
      <c r="F2" s="3">
        <v>2024</v>
      </c>
    </row>
    <row r="3" spans="1:6" x14ac:dyDescent="0.2">
      <c r="A3" t="s">
        <v>8</v>
      </c>
      <c r="C3" s="4" t="s">
        <v>9</v>
      </c>
      <c r="D3" s="5"/>
      <c r="E3" s="5"/>
      <c r="F3" s="5"/>
    </row>
    <row r="4" spans="1:6" x14ac:dyDescent="0.2">
      <c r="C4" t="s">
        <v>10</v>
      </c>
    </row>
    <row r="5" spans="1:6" x14ac:dyDescent="0.2">
      <c r="C5" s="4" t="s">
        <v>11</v>
      </c>
      <c r="D5" s="4"/>
      <c r="E5" s="4"/>
      <c r="F5" s="4"/>
    </row>
    <row r="6" spans="1:6" x14ac:dyDescent="0.2">
      <c r="C6" t="s">
        <v>12</v>
      </c>
      <c r="D6" s="6">
        <v>25000000</v>
      </c>
      <c r="E6" s="6">
        <v>30000000</v>
      </c>
      <c r="F6" s="6">
        <v>35000000</v>
      </c>
    </row>
    <row r="7" spans="1:6" x14ac:dyDescent="0.2">
      <c r="C7" t="s">
        <v>13</v>
      </c>
      <c r="D7" s="6">
        <v>3500000</v>
      </c>
      <c r="E7" s="6">
        <f>E6-D6</f>
        <v>5000000</v>
      </c>
      <c r="F7" s="6">
        <f>F6-E6</f>
        <v>5000000</v>
      </c>
    </row>
    <row r="8" spans="1:6" x14ac:dyDescent="0.2">
      <c r="C8" s="4" t="s">
        <v>14</v>
      </c>
      <c r="D8" s="4"/>
      <c r="E8" s="7">
        <f>E6/D6-1</f>
        <v>0.19999999999999996</v>
      </c>
      <c r="F8" s="7">
        <f>F6/E6-1</f>
        <v>0.16666666666666674</v>
      </c>
    </row>
    <row r="9" spans="1:6" x14ac:dyDescent="0.2">
      <c r="C9" s="8" t="s">
        <v>15</v>
      </c>
      <c r="D9" s="8"/>
      <c r="E9" s="9">
        <f>E3/D6-1</f>
        <v>-1</v>
      </c>
      <c r="F9" s="9">
        <f>F3/E6-1</f>
        <v>-1</v>
      </c>
    </row>
    <row r="10" spans="1:6" x14ac:dyDescent="0.2">
      <c r="C10" s="8" t="s">
        <v>16</v>
      </c>
      <c r="D10" s="8"/>
      <c r="E10" s="9">
        <f>E5/E6</f>
        <v>0</v>
      </c>
      <c r="F10" s="9">
        <f>F5/F6</f>
        <v>0</v>
      </c>
    </row>
    <row r="13" spans="1:6" x14ac:dyDescent="0.2">
      <c r="C13" t="s">
        <v>17</v>
      </c>
      <c r="D13" s="10">
        <v>3000000</v>
      </c>
      <c r="E13" s="10">
        <v>4200000</v>
      </c>
      <c r="F13" s="10">
        <v>4900000</v>
      </c>
    </row>
    <row r="14" spans="1:6" x14ac:dyDescent="0.2">
      <c r="C14" t="s">
        <v>18</v>
      </c>
      <c r="D14" s="11">
        <f>D13/D7*12</f>
        <v>10.285714285714285</v>
      </c>
      <c r="E14" s="11">
        <f>E13/E7*12</f>
        <v>10.08</v>
      </c>
      <c r="F14" s="11">
        <f>F13/F7*12</f>
        <v>11.76</v>
      </c>
    </row>
    <row r="15" spans="1:6" x14ac:dyDescent="0.2">
      <c r="C15" t="s">
        <v>19</v>
      </c>
      <c r="D15" s="12">
        <f>D13/(D7-D5-D4)*12</f>
        <v>10.285714285714285</v>
      </c>
      <c r="E15" s="12">
        <f>E13/(E7-E5-E4)*12</f>
        <v>10.08</v>
      </c>
      <c r="F15" s="12">
        <f>F13/(F7-F5-F4)*12</f>
        <v>11.76</v>
      </c>
    </row>
    <row r="17" spans="3:6" x14ac:dyDescent="0.2">
      <c r="C17" t="s">
        <v>20</v>
      </c>
      <c r="D17" s="6">
        <f>D18*D6</f>
        <v>5000000</v>
      </c>
      <c r="E17" s="6">
        <f t="shared" ref="E17:F17" si="0">E18*E6</f>
        <v>6600000</v>
      </c>
      <c r="F17" s="6">
        <f t="shared" si="0"/>
        <v>8400000</v>
      </c>
    </row>
    <row r="18" spans="3:6" x14ac:dyDescent="0.2">
      <c r="C18" t="s">
        <v>21</v>
      </c>
      <c r="D18" s="13">
        <v>0.2</v>
      </c>
      <c r="E18" s="13">
        <v>0.22</v>
      </c>
      <c r="F18" s="13">
        <v>0.24</v>
      </c>
    </row>
    <row r="20" spans="3:6" x14ac:dyDescent="0.2">
      <c r="C20" t="s">
        <v>22</v>
      </c>
      <c r="D20">
        <v>0.2</v>
      </c>
      <c r="E20">
        <v>0.2</v>
      </c>
      <c r="F20">
        <v>0.2</v>
      </c>
    </row>
    <row r="21" spans="3:6" x14ac:dyDescent="0.2">
      <c r="C21" t="s">
        <v>23</v>
      </c>
      <c r="D21">
        <f>SUM(D4:D5)*-(1-D20)</f>
        <v>0</v>
      </c>
      <c r="E21">
        <f t="shared" ref="E21:F21" si="1">SUM(E4:E5)*-(1-E20)</f>
        <v>0</v>
      </c>
      <c r="F21">
        <f t="shared" si="1"/>
        <v>0</v>
      </c>
    </row>
    <row r="23" spans="3:6" x14ac:dyDescent="0.2">
      <c r="C23" t="s">
        <v>24</v>
      </c>
      <c r="D23" s="6">
        <f>D21+D17</f>
        <v>5000000</v>
      </c>
      <c r="E23" s="6">
        <f t="shared" ref="E23:F23" si="2">E21+E17</f>
        <v>6600000</v>
      </c>
      <c r="F23" s="6">
        <f t="shared" si="2"/>
        <v>8400000</v>
      </c>
    </row>
    <row r="24" spans="3:6" x14ac:dyDescent="0.2">
      <c r="C24" t="s">
        <v>25</v>
      </c>
      <c r="D24" s="13" t="e">
        <f>D23/D3</f>
        <v>#DIV/0!</v>
      </c>
      <c r="E24" s="13" t="e">
        <f t="shared" ref="E24:F24" si="3">E23/E3</f>
        <v>#DIV/0!</v>
      </c>
      <c r="F24" s="13" t="e">
        <f t="shared" si="3"/>
        <v>#DIV/0!</v>
      </c>
    </row>
    <row r="26" spans="3:6" x14ac:dyDescent="0.2">
      <c r="C26" t="s">
        <v>26</v>
      </c>
      <c r="D26" s="14"/>
      <c r="E26" s="14">
        <f>E18+E8</f>
        <v>0.41999999999999993</v>
      </c>
      <c r="F26" s="14">
        <f>F18+F8</f>
        <v>0.40666666666666673</v>
      </c>
    </row>
    <row r="27" spans="3:6" x14ac:dyDescent="0.2">
      <c r="C27" s="15" t="s">
        <v>27</v>
      </c>
      <c r="E27" t="s">
        <v>28</v>
      </c>
      <c r="F27" t="s">
        <v>29</v>
      </c>
    </row>
    <row r="29" spans="3:6" x14ac:dyDescent="0.2">
      <c r="C29" t="s">
        <v>30</v>
      </c>
      <c r="E29" s="14" t="e">
        <f>E24+E9</f>
        <v>#DIV/0!</v>
      </c>
      <c r="F29" s="14" t="e">
        <f>F24+F9</f>
        <v>#DIV/0!</v>
      </c>
    </row>
    <row r="30" spans="3:6" x14ac:dyDescent="0.2">
      <c r="C30" t="s">
        <v>27</v>
      </c>
      <c r="E30" t="s">
        <v>31</v>
      </c>
      <c r="F30" t="s">
        <v>32</v>
      </c>
    </row>
    <row r="32" spans="3:6" x14ac:dyDescent="0.2">
      <c r="C32" t="s">
        <v>33</v>
      </c>
      <c r="E32">
        <v>15</v>
      </c>
      <c r="F32">
        <v>15</v>
      </c>
    </row>
    <row r="33" spans="3:6" x14ac:dyDescent="0.2">
      <c r="C33" t="s">
        <v>34</v>
      </c>
      <c r="E33">
        <v>20</v>
      </c>
      <c r="F33">
        <v>22</v>
      </c>
    </row>
    <row r="35" spans="3:6" x14ac:dyDescent="0.2">
      <c r="C35" t="s">
        <v>35</v>
      </c>
      <c r="E35" s="6">
        <f>E32*E17</f>
        <v>99000000</v>
      </c>
      <c r="F35" s="6">
        <f>F32*F17</f>
        <v>126000000</v>
      </c>
    </row>
    <row r="36" spans="3:6" x14ac:dyDescent="0.2">
      <c r="C36" t="s">
        <v>36</v>
      </c>
      <c r="E36" s="16">
        <f>E33*E23</f>
        <v>132000000</v>
      </c>
      <c r="F36" s="16">
        <f>F33*F23</f>
        <v>184800000</v>
      </c>
    </row>
    <row r="37" spans="3:6" x14ac:dyDescent="0.2">
      <c r="C37" t="s">
        <v>37</v>
      </c>
      <c r="E37" s="16">
        <f>E36-E35</f>
        <v>33000000</v>
      </c>
      <c r="F37" s="16">
        <f>F36-F35</f>
        <v>58800000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</vt:lpstr>
      <vt:lpstr>R&amp;D employee data</vt:lpstr>
      <vt:lpstr>MRR File</vt:lpstr>
      <vt:lpstr>CAM Rep Data</vt:lpstr>
      <vt:lpstr>Sales Rep Data</vt:lpstr>
      <vt:lpstr>Pipeline Data</vt:lpstr>
      <vt:lpstr>Support Monetization</vt:lpstr>
      <vt:lpstr>Do Not Touch --&gt;</vt:lpstr>
      <vt:lpstr>Ignore</vt:lpstr>
      <vt:lpstr>NOL Carryforward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Vojta</dc:creator>
  <cp:lastModifiedBy>Charles Vojta</cp:lastModifiedBy>
  <dcterms:created xsi:type="dcterms:W3CDTF">2025-01-31T17:24:38Z</dcterms:created>
  <dcterms:modified xsi:type="dcterms:W3CDTF">2025-02-06T18:08:31Z</dcterms:modified>
</cp:coreProperties>
</file>