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esvojta/Desktop/"/>
    </mc:Choice>
  </mc:AlternateContent>
  <xr:revisionPtr revIDLastSave="0" documentId="13_ncr:1_{B49DEE56-A7BF-BC4D-A0D1-3A78026C2EF7}" xr6:coauthVersionLast="47" xr6:coauthVersionMax="47" xr10:uidLastSave="{00000000-0000-0000-0000-000000000000}"/>
  <bookViews>
    <workbookView xWindow="1020" yWindow="500" windowWidth="27640" windowHeight="16020" activeTab="4" xr2:uid="{E7BD0C70-B8B0-2F4E-A89B-40656F608B58}"/>
  </bookViews>
  <sheets>
    <sheet name="R&amp;D employee data" sheetId="1" r:id="rId1"/>
    <sheet name="Output" sheetId="2" r:id="rId2"/>
    <sheet name="CAM Rep Effeciency" sheetId="3" r:id="rId3"/>
    <sheet name="Sales Rep Effeciency" sheetId="7" r:id="rId4"/>
    <sheet name="Support Monetization" sheetId="4" r:id="rId5"/>
    <sheet name="Cloud Spend Optimization" sheetId="5" r:id="rId6"/>
    <sheet name="NOL Carryforward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7" l="1"/>
  <c r="S23" i="7"/>
  <c r="O23" i="7"/>
  <c r="K23" i="7"/>
  <c r="T22" i="7"/>
  <c r="S22" i="7"/>
  <c r="P22" i="7"/>
  <c r="O22" i="7"/>
  <c r="L22" i="7"/>
  <c r="K22" i="7"/>
  <c r="T21" i="7"/>
  <c r="S21" i="7"/>
  <c r="P21" i="7"/>
  <c r="O21" i="7"/>
  <c r="L21" i="7"/>
  <c r="K21" i="7"/>
  <c r="T20" i="7"/>
  <c r="S20" i="7"/>
  <c r="P20" i="7"/>
  <c r="O20" i="7"/>
  <c r="L20" i="7"/>
  <c r="K20" i="7"/>
  <c r="T19" i="7"/>
  <c r="S19" i="7"/>
  <c r="P19" i="7"/>
  <c r="O19" i="7"/>
  <c r="L19" i="7"/>
  <c r="K19" i="7"/>
  <c r="T18" i="7"/>
  <c r="S18" i="7"/>
  <c r="P18" i="7"/>
  <c r="O18" i="7"/>
  <c r="L18" i="7"/>
  <c r="K18" i="7"/>
  <c r="T17" i="7"/>
  <c r="S17" i="7"/>
  <c r="P17" i="7"/>
  <c r="O17" i="7"/>
  <c r="L17" i="7"/>
  <c r="K17" i="7"/>
  <c r="T16" i="7"/>
  <c r="S16" i="7"/>
  <c r="P16" i="7"/>
  <c r="O16" i="7"/>
  <c r="L16" i="7"/>
  <c r="K16" i="7"/>
  <c r="T15" i="7"/>
  <c r="S15" i="7"/>
  <c r="P15" i="7"/>
  <c r="O15" i="7"/>
  <c r="L15" i="7"/>
  <c r="K15" i="7"/>
  <c r="T14" i="7"/>
  <c r="S14" i="7"/>
  <c r="P14" i="7"/>
  <c r="O14" i="7"/>
  <c r="L14" i="7"/>
  <c r="K14" i="7"/>
  <c r="T13" i="7"/>
  <c r="S13" i="7"/>
  <c r="P13" i="7"/>
  <c r="O13" i="7"/>
  <c r="L13" i="7"/>
  <c r="K13" i="7"/>
  <c r="T12" i="7"/>
  <c r="S12" i="7"/>
  <c r="P12" i="7"/>
  <c r="O12" i="7"/>
  <c r="L12" i="7"/>
  <c r="K12" i="7"/>
  <c r="T11" i="7"/>
  <c r="S11" i="7"/>
  <c r="P11" i="7"/>
  <c r="O11" i="7"/>
  <c r="L11" i="7"/>
  <c r="K11" i="7"/>
  <c r="T10" i="7"/>
  <c r="S10" i="7"/>
  <c r="P10" i="7"/>
  <c r="O10" i="7"/>
  <c r="L10" i="7"/>
  <c r="K10" i="7"/>
  <c r="T9" i="7"/>
  <c r="S9" i="7"/>
  <c r="P9" i="7"/>
  <c r="O9" i="7"/>
  <c r="L9" i="7"/>
  <c r="K9" i="7"/>
  <c r="T8" i="7"/>
  <c r="S8" i="7"/>
  <c r="P8" i="7"/>
  <c r="O8" i="7"/>
  <c r="L8" i="7"/>
  <c r="K8" i="7"/>
  <c r="T7" i="7"/>
  <c r="S7" i="7"/>
  <c r="P7" i="7"/>
  <c r="O7" i="7"/>
  <c r="L7" i="7"/>
  <c r="K7" i="7"/>
  <c r="T6" i="7"/>
  <c r="S6" i="7"/>
  <c r="P6" i="7"/>
  <c r="O6" i="7"/>
  <c r="L6" i="7"/>
  <c r="K6" i="7"/>
  <c r="T5" i="7"/>
  <c r="S5" i="7"/>
  <c r="P5" i="7"/>
  <c r="O5" i="7"/>
  <c r="L5" i="7"/>
  <c r="K5" i="7"/>
  <c r="T4" i="7"/>
  <c r="S4" i="7"/>
  <c r="P4" i="7"/>
  <c r="O4" i="7"/>
  <c r="L4" i="7"/>
  <c r="K4" i="7"/>
  <c r="T3" i="7"/>
  <c r="S3" i="7"/>
  <c r="P3" i="7"/>
  <c r="O3" i="7"/>
  <c r="L3" i="7"/>
  <c r="K3" i="7"/>
  <c r="T2" i="7"/>
  <c r="S2" i="7"/>
  <c r="P2" i="7"/>
  <c r="O2" i="7"/>
  <c r="L2" i="7"/>
  <c r="K2" i="7"/>
  <c r="T23" i="3"/>
  <c r="S23" i="3"/>
  <c r="O23" i="3"/>
  <c r="K23" i="3"/>
  <c r="T22" i="3"/>
  <c r="S22" i="3"/>
  <c r="P22" i="3"/>
  <c r="O22" i="3"/>
  <c r="L22" i="3"/>
  <c r="K22" i="3"/>
  <c r="T21" i="3"/>
  <c r="S21" i="3"/>
  <c r="P21" i="3"/>
  <c r="O21" i="3"/>
  <c r="L21" i="3"/>
  <c r="K21" i="3"/>
  <c r="T20" i="3"/>
  <c r="S20" i="3"/>
  <c r="P20" i="3"/>
  <c r="O20" i="3"/>
  <c r="L20" i="3"/>
  <c r="K20" i="3"/>
  <c r="T19" i="3"/>
  <c r="S19" i="3"/>
  <c r="P19" i="3"/>
  <c r="O19" i="3"/>
  <c r="L19" i="3"/>
  <c r="K19" i="3"/>
  <c r="T18" i="3"/>
  <c r="S18" i="3"/>
  <c r="P18" i="3"/>
  <c r="O18" i="3"/>
  <c r="L18" i="3"/>
  <c r="K18" i="3"/>
  <c r="T17" i="3"/>
  <c r="S17" i="3"/>
  <c r="P17" i="3"/>
  <c r="O17" i="3"/>
  <c r="L17" i="3"/>
  <c r="K17" i="3"/>
  <c r="T16" i="3"/>
  <c r="S16" i="3"/>
  <c r="P16" i="3"/>
  <c r="O16" i="3"/>
  <c r="L16" i="3"/>
  <c r="K16" i="3"/>
  <c r="T15" i="3"/>
  <c r="S15" i="3"/>
  <c r="P15" i="3"/>
  <c r="O15" i="3"/>
  <c r="L15" i="3"/>
  <c r="K15" i="3"/>
  <c r="T14" i="3"/>
  <c r="S14" i="3"/>
  <c r="P14" i="3"/>
  <c r="O14" i="3"/>
  <c r="L14" i="3"/>
  <c r="K14" i="3"/>
  <c r="T13" i="3"/>
  <c r="S13" i="3"/>
  <c r="P13" i="3"/>
  <c r="O13" i="3"/>
  <c r="L13" i="3"/>
  <c r="K13" i="3"/>
  <c r="T12" i="3"/>
  <c r="S12" i="3"/>
  <c r="P12" i="3"/>
  <c r="O12" i="3"/>
  <c r="L12" i="3"/>
  <c r="K12" i="3"/>
  <c r="T11" i="3"/>
  <c r="S11" i="3"/>
  <c r="P11" i="3"/>
  <c r="O11" i="3"/>
  <c r="L11" i="3"/>
  <c r="K11" i="3"/>
  <c r="T10" i="3"/>
  <c r="S10" i="3"/>
  <c r="P10" i="3"/>
  <c r="O10" i="3"/>
  <c r="L10" i="3"/>
  <c r="K10" i="3"/>
  <c r="T9" i="3"/>
  <c r="S9" i="3"/>
  <c r="P9" i="3"/>
  <c r="O9" i="3"/>
  <c r="L9" i="3"/>
  <c r="K9" i="3"/>
  <c r="T8" i="3"/>
  <c r="S8" i="3"/>
  <c r="P8" i="3"/>
  <c r="O8" i="3"/>
  <c r="L8" i="3"/>
  <c r="K8" i="3"/>
  <c r="T7" i="3"/>
  <c r="S7" i="3"/>
  <c r="P7" i="3"/>
  <c r="O7" i="3"/>
  <c r="L7" i="3"/>
  <c r="K7" i="3"/>
  <c r="T6" i="3"/>
  <c r="S6" i="3"/>
  <c r="P6" i="3"/>
  <c r="O6" i="3"/>
  <c r="L6" i="3"/>
  <c r="K6" i="3"/>
  <c r="T5" i="3"/>
  <c r="S5" i="3"/>
  <c r="P5" i="3"/>
  <c r="O5" i="3"/>
  <c r="L5" i="3"/>
  <c r="K5" i="3"/>
  <c r="T4" i="3"/>
  <c r="S4" i="3"/>
  <c r="P4" i="3"/>
  <c r="O4" i="3"/>
  <c r="L4" i="3"/>
  <c r="K4" i="3"/>
  <c r="T3" i="3"/>
  <c r="S3" i="3"/>
  <c r="P3" i="3"/>
  <c r="O3" i="3"/>
  <c r="L3" i="3"/>
  <c r="K3" i="3"/>
  <c r="T2" i="3"/>
  <c r="S2" i="3"/>
  <c r="P2" i="3"/>
  <c r="O2" i="3"/>
  <c r="L2" i="3"/>
  <c r="K2" i="3"/>
  <c r="E35" i="2"/>
  <c r="F21" i="2"/>
  <c r="F23" i="2" s="1"/>
  <c r="E21" i="2"/>
  <c r="E23" i="2" s="1"/>
  <c r="D21" i="2"/>
  <c r="D23" i="2" s="1"/>
  <c r="F17" i="2"/>
  <c r="F35" i="2" s="1"/>
  <c r="E17" i="2"/>
  <c r="D17" i="2"/>
  <c r="E14" i="2"/>
  <c r="D14" i="2"/>
  <c r="F8" i="2"/>
  <c r="F26" i="2" s="1"/>
  <c r="E8" i="2"/>
  <c r="E26" i="2" s="1"/>
  <c r="F7" i="2"/>
  <c r="F15" i="2" s="1"/>
  <c r="E7" i="2"/>
  <c r="F10" i="2"/>
  <c r="E9" i="2"/>
  <c r="E15" i="2"/>
  <c r="D15" i="2"/>
  <c r="F9" i="2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6" i="2" l="1"/>
  <c r="E37" i="2" s="1"/>
  <c r="E24" i="2"/>
  <c r="E29" i="2" s="1"/>
  <c r="F36" i="2"/>
  <c r="F37" i="2" s="1"/>
  <c r="F24" i="2"/>
  <c r="F29" i="2" s="1"/>
  <c r="D24" i="2"/>
  <c r="F14" i="2"/>
  <c r="E10" i="2"/>
</calcChain>
</file>

<file path=xl/sharedStrings.xml><?xml version="1.0" encoding="utf-8"?>
<sst xmlns="http://schemas.openxmlformats.org/spreadsheetml/2006/main" count="651" uniqueCount="179">
  <si>
    <t>Name</t>
  </si>
  <si>
    <t>Title</t>
  </si>
  <si>
    <t>Division</t>
  </si>
  <si>
    <t>Salary</t>
  </si>
  <si>
    <t>Bonus</t>
  </si>
  <si>
    <t>Total Comp</t>
  </si>
  <si>
    <t>Location</t>
  </si>
  <si>
    <t>Region Cost</t>
  </si>
  <si>
    <t>Skyler Jones</t>
  </si>
  <si>
    <t>Software Developer</t>
  </si>
  <si>
    <t>Software Development</t>
  </si>
  <si>
    <t>Austin, TX</t>
  </si>
  <si>
    <t>High</t>
  </si>
  <si>
    <t>Morgan Davis</t>
  </si>
  <si>
    <t>QA Engineer</t>
  </si>
  <si>
    <t>San Francisco, CA</t>
  </si>
  <si>
    <t>Casey Smith</t>
  </si>
  <si>
    <t>DevOps Engineer</t>
  </si>
  <si>
    <t>New York, NY</t>
  </si>
  <si>
    <t>Taylor Williams</t>
  </si>
  <si>
    <t>Product Manager</t>
  </si>
  <si>
    <t>Drew Williams</t>
  </si>
  <si>
    <t>Senior Developer</t>
  </si>
  <si>
    <t>Remote</t>
  </si>
  <si>
    <t>Medium</t>
  </si>
  <si>
    <t>Jamie Smith</t>
  </si>
  <si>
    <t>Bailey Martinez</t>
  </si>
  <si>
    <t>Casey Miller</t>
  </si>
  <si>
    <t>Skyler Smith</t>
  </si>
  <si>
    <t>Junior Developer</t>
  </si>
  <si>
    <t>Jordan Brown</t>
  </si>
  <si>
    <t>Morgan Johnson</t>
  </si>
  <si>
    <t>Lead Developer</t>
  </si>
  <si>
    <t>Chicago, IL</t>
  </si>
  <si>
    <t>Riley Davis</t>
  </si>
  <si>
    <t>Bailey Johnson</t>
  </si>
  <si>
    <t>Casey Davis</t>
  </si>
  <si>
    <t>Riley Miller</t>
  </si>
  <si>
    <t>Jamie Johnson</t>
  </si>
  <si>
    <t>Jordan Taylor</t>
  </si>
  <si>
    <t>Skyler Martinez</t>
  </si>
  <si>
    <t>Jamie Davis</t>
  </si>
  <si>
    <t>Bailey Smith</t>
  </si>
  <si>
    <t>Jamie Taylor</t>
  </si>
  <si>
    <t>Software Architect</t>
  </si>
  <si>
    <t>Casey Williams</t>
  </si>
  <si>
    <t>Skyler Miller</t>
  </si>
  <si>
    <t>Customer Success Specialist</t>
  </si>
  <si>
    <t>Customer Support</t>
  </si>
  <si>
    <t>Taylor Jones</t>
  </si>
  <si>
    <t>Bailey Brown</t>
  </si>
  <si>
    <t>Alex Miller</t>
  </si>
  <si>
    <t>Support Manager</t>
  </si>
  <si>
    <t>Skyler Brown</t>
  </si>
  <si>
    <t>Support Representative</t>
  </si>
  <si>
    <t>Support Lead</t>
  </si>
  <si>
    <t>Skyler Taylor</t>
  </si>
  <si>
    <t>Casey Garcia</t>
  </si>
  <si>
    <t>Senior Support Representative</t>
  </si>
  <si>
    <t>Taylor Brown</t>
  </si>
  <si>
    <t>Taylor Garcia</t>
  </si>
  <si>
    <t>Bailey Garcia</t>
  </si>
  <si>
    <t>Casey Jones</t>
  </si>
  <si>
    <t>Jordan Garcia</t>
  </si>
  <si>
    <t>Taylor Smith</t>
  </si>
  <si>
    <t>Drew Johnson</t>
  </si>
  <si>
    <t>Skyler Johnson</t>
  </si>
  <si>
    <t>Alex Williams</t>
  </si>
  <si>
    <t>Revenue Impact</t>
  </si>
  <si>
    <t>Optimal Revenue</t>
  </si>
  <si>
    <t>Missed Net New</t>
  </si>
  <si>
    <t>Missed Gross Upsell</t>
  </si>
  <si>
    <t>Actual ARR</t>
  </si>
  <si>
    <t>Actual NNARR</t>
  </si>
  <si>
    <t>Actual Growth Rate</t>
  </si>
  <si>
    <t>Optimal Growth Rate</t>
  </si>
  <si>
    <t>Impact on retention</t>
  </si>
  <si>
    <t>S&amp;M</t>
  </si>
  <si>
    <t>CAC PBP (Actual)</t>
  </si>
  <si>
    <t>CAC PBP (Optimal)</t>
  </si>
  <si>
    <t>Actual EBITDA</t>
  </si>
  <si>
    <t>Actual Margin</t>
  </si>
  <si>
    <t>% of sales to commission</t>
  </si>
  <si>
    <t>Increase in ARR to EBITDA</t>
  </si>
  <si>
    <t>Optimal EBITDA</t>
  </si>
  <si>
    <t>Optimal Margin</t>
  </si>
  <si>
    <t>Current Rule of</t>
  </si>
  <si>
    <t>Percentile</t>
  </si>
  <si>
    <t>60th</t>
  </si>
  <si>
    <t>55th</t>
  </si>
  <si>
    <t>Optimal Rule of</t>
  </si>
  <si>
    <t>95th</t>
  </si>
  <si>
    <t>99th</t>
  </si>
  <si>
    <t>Actual EBITDA Multiple (benchmark)</t>
  </si>
  <si>
    <t>Optimal EBITDA Multilpe (benchmark)</t>
  </si>
  <si>
    <t>Actual EV</t>
  </si>
  <si>
    <t>Optimal EV</t>
  </si>
  <si>
    <t>EV Created</t>
  </si>
  <si>
    <t>ID</t>
  </si>
  <si>
    <t>Hire Date</t>
  </si>
  <si>
    <t>Type</t>
  </si>
  <si>
    <t>Non-recurring in commission?</t>
  </si>
  <si>
    <t>Customer Segment</t>
  </si>
  <si>
    <t>Geography</t>
  </si>
  <si>
    <t>2022 Quota</t>
  </si>
  <si>
    <t>2022 Attainment</t>
  </si>
  <si>
    <t>2022 Percent Attained</t>
  </si>
  <si>
    <t>2022 Delta vs. Expected</t>
  </si>
  <si>
    <t>2023 Quota</t>
  </si>
  <si>
    <t>2023 Attainment</t>
  </si>
  <si>
    <t>2023 Percent Attained</t>
  </si>
  <si>
    <t>2023 Delta vs. Expected</t>
  </si>
  <si>
    <t>2024 Quota</t>
  </si>
  <si>
    <t>2024 Attainment</t>
  </si>
  <si>
    <t>2024 Percent Attained</t>
  </si>
  <si>
    <t>2024 Delta vs. Expected</t>
  </si>
  <si>
    <t>SR001</t>
  </si>
  <si>
    <t>Rep 1</t>
  </si>
  <si>
    <t>CAM</t>
  </si>
  <si>
    <t>Full-time</t>
  </si>
  <si>
    <t>No</t>
  </si>
  <si>
    <t>Enterprise</t>
  </si>
  <si>
    <t>Midwest</t>
  </si>
  <si>
    <t>SR002</t>
  </si>
  <si>
    <t>Rep 2</t>
  </si>
  <si>
    <t>SMB</t>
  </si>
  <si>
    <t>East Coast</t>
  </si>
  <si>
    <t>SR003</t>
  </si>
  <si>
    <t>Rep 3</t>
  </si>
  <si>
    <t>South</t>
  </si>
  <si>
    <t>SR004</t>
  </si>
  <si>
    <t>Rep 4</t>
  </si>
  <si>
    <t>Mountain</t>
  </si>
  <si>
    <t>SR005</t>
  </si>
  <si>
    <t>Rep 5</t>
  </si>
  <si>
    <t>West Coast</t>
  </si>
  <si>
    <t>SR006</t>
  </si>
  <si>
    <t>Rep 6</t>
  </si>
  <si>
    <t>SR007</t>
  </si>
  <si>
    <t>Rep 7</t>
  </si>
  <si>
    <t>SR008</t>
  </si>
  <si>
    <t>Rep 8</t>
  </si>
  <si>
    <t>SR009</t>
  </si>
  <si>
    <t>Rep 9</t>
  </si>
  <si>
    <t>SR010</t>
  </si>
  <si>
    <t>Rep 10</t>
  </si>
  <si>
    <t>SR011</t>
  </si>
  <si>
    <t>Rep 11</t>
  </si>
  <si>
    <t>SR012</t>
  </si>
  <si>
    <t>Rep 12</t>
  </si>
  <si>
    <t>SR013</t>
  </si>
  <si>
    <t>Rep 13</t>
  </si>
  <si>
    <t>SR014</t>
  </si>
  <si>
    <t>Rep 14</t>
  </si>
  <si>
    <t>SR015</t>
  </si>
  <si>
    <t>Rep 15</t>
  </si>
  <si>
    <t>SR016</t>
  </si>
  <si>
    <t>Rep 16</t>
  </si>
  <si>
    <t>SR017</t>
  </si>
  <si>
    <t>Rep 17</t>
  </si>
  <si>
    <t>SR018</t>
  </si>
  <si>
    <t>Rep 18</t>
  </si>
  <si>
    <t>SR019</t>
  </si>
  <si>
    <t>Rep 19</t>
  </si>
  <si>
    <t>SR020</t>
  </si>
  <si>
    <t>Rep 20</t>
  </si>
  <si>
    <t>SR021</t>
  </si>
  <si>
    <t>Rep 21</t>
  </si>
  <si>
    <t>SR022</t>
  </si>
  <si>
    <t>Rep 22</t>
  </si>
  <si>
    <t>Revenue</t>
  </si>
  <si>
    <t>Percentage of Total</t>
  </si>
  <si>
    <t>Customer support tickets</t>
  </si>
  <si>
    <t>Revenue bucket</t>
  </si>
  <si>
    <t>Level of support</t>
  </si>
  <si>
    <t>monetization ability</t>
  </si>
  <si>
    <t>Sales Rep</t>
  </si>
  <si>
    <t>Customer ID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</si>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</sst>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#,##0.0"/>
    <numFmt numFmtId="166" formatCode="0.0"/>
    <numFmt numFmtId="167" formatCode="&quot;$&quot;#,##0.00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0"/>
      <color theme="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1" xfId="0" applyNumberFormat="1" applyFont="1" applyBorder="1"/>
    <xf numFmtId="0" fontId="6" fillId="0" borderId="0" xfId="0" applyFont="1"/>
    <xf numFmtId="0" fontId="2" fillId="3" borderId="0" xfId="0" applyFont="1" applyFill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9" fontId="0" fillId="0" borderId="2" xfId="1" applyFont="1" applyBorder="1"/>
    <xf numFmtId="0" fontId="7" fillId="0" borderId="0" xfId="0" applyFont="1"/>
    <xf numFmtId="9" fontId="7" fillId="4" borderId="0" xfId="1" applyFont="1" applyFill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0" borderId="0" xfId="0" applyFont="1"/>
    <xf numFmtId="167" fontId="0" fillId="0" borderId="0" xfId="0" applyNumberFormat="1"/>
    <xf numFmtId="0" fontId="0" fillId="0" borderId="3" xfId="0" applyBorder="1"/>
    <xf numFmtId="14" fontId="5" fillId="0" borderId="0" xfId="0" applyNumberFormat="1" applyFont="1"/>
    <xf numFmtId="0" fontId="9" fillId="0" borderId="4" xfId="0" applyFont="1" applyBorder="1"/>
    <xf numFmtId="0" fontId="9" fillId="0" borderId="5" xfId="0" applyFont="1" applyBorder="1"/>
    <xf numFmtId="9" fontId="9" fillId="0" borderId="5" xfId="1" applyFont="1" applyBorder="1"/>
    <xf numFmtId="167" fontId="9" fillId="0" borderId="6" xfId="0" applyNumberFormat="1" applyFont="1" applyBorder="1"/>
    <xf numFmtId="0" fontId="9" fillId="0" borderId="0" xfId="0" applyFont="1"/>
    <xf numFmtId="0" fontId="5" fillId="0" borderId="7" xfId="0" applyFont="1" applyBorder="1"/>
    <xf numFmtId="9" fontId="5" fillId="0" borderId="0" xfId="1" applyFont="1" applyBorder="1"/>
    <xf numFmtId="167" fontId="5" fillId="0" borderId="8" xfId="0" applyNumberFormat="1" applyFont="1" applyBorder="1"/>
    <xf numFmtId="0" fontId="9" fillId="0" borderId="7" xfId="0" applyFont="1" applyBorder="1"/>
    <xf numFmtId="9" fontId="9" fillId="0" borderId="0" xfId="1" applyFont="1" applyBorder="1"/>
    <xf numFmtId="167" fontId="9" fillId="0" borderId="8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9689-8285-A249-9A7C-0DEEFE0662DF}">
  <dimension ref="A1:H51"/>
  <sheetViews>
    <sheetView workbookViewId="0">
      <selection activeCell="F23" sqref="F2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3" t="s">
        <v>9</v>
      </c>
      <c r="C2" s="3" t="s">
        <v>10</v>
      </c>
      <c r="D2" s="4">
        <v>83638</v>
      </c>
      <c r="E2" s="4">
        <v>5854</v>
      </c>
      <c r="F2" s="5">
        <f>D2+E2</f>
        <v>89492</v>
      </c>
      <c r="G2" s="3" t="s">
        <v>11</v>
      </c>
      <c r="H2" t="s">
        <v>12</v>
      </c>
    </row>
    <row r="3" spans="1:8" x14ac:dyDescent="0.2">
      <c r="A3" s="2" t="s">
        <v>13</v>
      </c>
      <c r="B3" s="3" t="s">
        <v>14</v>
      </c>
      <c r="C3" s="3" t="s">
        <v>10</v>
      </c>
      <c r="D3" s="4">
        <v>113385</v>
      </c>
      <c r="E3" s="4">
        <v>6803</v>
      </c>
      <c r="F3" s="5">
        <f t="shared" ref="F3:F51" si="0">D3+E3</f>
        <v>120188</v>
      </c>
      <c r="G3" s="3" t="s">
        <v>15</v>
      </c>
      <c r="H3" t="s">
        <v>12</v>
      </c>
    </row>
    <row r="4" spans="1:8" x14ac:dyDescent="0.2">
      <c r="A4" s="2" t="s">
        <v>16</v>
      </c>
      <c r="B4" s="3" t="s">
        <v>17</v>
      </c>
      <c r="C4" s="3" t="s">
        <v>10</v>
      </c>
      <c r="D4" s="4">
        <v>139759</v>
      </c>
      <c r="E4" s="4">
        <v>13975</v>
      </c>
      <c r="F4" s="5">
        <f t="shared" si="0"/>
        <v>153734</v>
      </c>
      <c r="G4" s="3" t="s">
        <v>18</v>
      </c>
      <c r="H4" t="s">
        <v>12</v>
      </c>
    </row>
    <row r="5" spans="1:8" x14ac:dyDescent="0.2">
      <c r="A5" s="2" t="s">
        <v>19</v>
      </c>
      <c r="B5" s="3" t="s">
        <v>20</v>
      </c>
      <c r="C5" s="3" t="s">
        <v>10</v>
      </c>
      <c r="D5" s="4">
        <v>143477</v>
      </c>
      <c r="E5" s="4">
        <v>21521</v>
      </c>
      <c r="F5" s="5">
        <f t="shared" si="0"/>
        <v>164998</v>
      </c>
      <c r="G5" s="3" t="s">
        <v>18</v>
      </c>
      <c r="H5" t="s">
        <v>12</v>
      </c>
    </row>
    <row r="6" spans="1:8" x14ac:dyDescent="0.2">
      <c r="A6" s="2" t="s">
        <v>21</v>
      </c>
      <c r="B6" s="3" t="s">
        <v>22</v>
      </c>
      <c r="C6" s="3" t="s">
        <v>10</v>
      </c>
      <c r="D6" s="4">
        <v>130709</v>
      </c>
      <c r="E6" s="4">
        <v>13070</v>
      </c>
      <c r="F6" s="5">
        <f t="shared" si="0"/>
        <v>143779</v>
      </c>
      <c r="G6" s="3" t="s">
        <v>23</v>
      </c>
      <c r="H6" t="s">
        <v>24</v>
      </c>
    </row>
    <row r="7" spans="1:8" x14ac:dyDescent="0.2">
      <c r="A7" s="2" t="s">
        <v>25</v>
      </c>
      <c r="B7" s="3" t="s">
        <v>9</v>
      </c>
      <c r="C7" s="3" t="s">
        <v>10</v>
      </c>
      <c r="D7" s="4">
        <v>109527</v>
      </c>
      <c r="E7" s="4">
        <v>7666</v>
      </c>
      <c r="F7" s="5">
        <f t="shared" si="0"/>
        <v>117193</v>
      </c>
      <c r="G7" s="3" t="s">
        <v>15</v>
      </c>
      <c r="H7" t="s">
        <v>12</v>
      </c>
    </row>
    <row r="8" spans="1:8" x14ac:dyDescent="0.2">
      <c r="A8" s="2" t="s">
        <v>26</v>
      </c>
      <c r="B8" s="3" t="s">
        <v>14</v>
      </c>
      <c r="C8" s="3" t="s">
        <v>10</v>
      </c>
      <c r="D8" s="4">
        <v>84827</v>
      </c>
      <c r="E8" s="4">
        <v>5089</v>
      </c>
      <c r="F8" s="5">
        <f t="shared" si="0"/>
        <v>89916</v>
      </c>
      <c r="G8" s="3" t="s">
        <v>23</v>
      </c>
      <c r="H8" t="s">
        <v>24</v>
      </c>
    </row>
    <row r="9" spans="1:8" x14ac:dyDescent="0.2">
      <c r="A9" s="2" t="s">
        <v>27</v>
      </c>
      <c r="B9" s="3" t="s">
        <v>14</v>
      </c>
      <c r="C9" s="3" t="s">
        <v>10</v>
      </c>
      <c r="D9" s="4">
        <v>100508</v>
      </c>
      <c r="E9" s="4">
        <v>6030</v>
      </c>
      <c r="F9" s="5">
        <f t="shared" si="0"/>
        <v>106538</v>
      </c>
      <c r="G9" s="3" t="s">
        <v>15</v>
      </c>
      <c r="H9" t="s">
        <v>12</v>
      </c>
    </row>
    <row r="10" spans="1:8" x14ac:dyDescent="0.2">
      <c r="A10" s="2" t="s">
        <v>19</v>
      </c>
      <c r="B10" s="3" t="s">
        <v>9</v>
      </c>
      <c r="C10" s="3" t="s">
        <v>10</v>
      </c>
      <c r="D10" s="4">
        <v>85806</v>
      </c>
      <c r="E10" s="4">
        <v>6006</v>
      </c>
      <c r="F10" s="5">
        <f t="shared" si="0"/>
        <v>91812</v>
      </c>
      <c r="G10" s="3" t="s">
        <v>15</v>
      </c>
      <c r="H10" t="s">
        <v>12</v>
      </c>
    </row>
    <row r="11" spans="1:8" x14ac:dyDescent="0.2">
      <c r="A11" s="2" t="s">
        <v>28</v>
      </c>
      <c r="B11" s="3" t="s">
        <v>29</v>
      </c>
      <c r="C11" s="3" t="s">
        <v>10</v>
      </c>
      <c r="D11" s="4">
        <v>70412</v>
      </c>
      <c r="E11" s="4">
        <v>3520</v>
      </c>
      <c r="F11" s="5">
        <f t="shared" si="0"/>
        <v>73932</v>
      </c>
      <c r="G11" s="3" t="s">
        <v>23</v>
      </c>
      <c r="H11" t="s">
        <v>24</v>
      </c>
    </row>
    <row r="12" spans="1:8" x14ac:dyDescent="0.2">
      <c r="A12" s="2" t="s">
        <v>30</v>
      </c>
      <c r="B12" s="3" t="s">
        <v>22</v>
      </c>
      <c r="C12" s="3" t="s">
        <v>10</v>
      </c>
      <c r="D12" s="4">
        <v>130070</v>
      </c>
      <c r="E12" s="4">
        <v>13007</v>
      </c>
      <c r="F12" s="5">
        <f t="shared" si="0"/>
        <v>143077</v>
      </c>
      <c r="G12" s="3" t="s">
        <v>15</v>
      </c>
      <c r="H12" t="s">
        <v>12</v>
      </c>
    </row>
    <row r="13" spans="1:8" x14ac:dyDescent="0.2">
      <c r="A13" s="2" t="s">
        <v>31</v>
      </c>
      <c r="B13" s="3" t="s">
        <v>32</v>
      </c>
      <c r="C13" s="3" t="s">
        <v>10</v>
      </c>
      <c r="D13" s="4">
        <v>168763</v>
      </c>
      <c r="E13" s="4">
        <v>20251</v>
      </c>
      <c r="F13" s="5">
        <f t="shared" si="0"/>
        <v>189014</v>
      </c>
      <c r="G13" s="3" t="s">
        <v>33</v>
      </c>
      <c r="H13" t="s">
        <v>24</v>
      </c>
    </row>
    <row r="14" spans="1:8" x14ac:dyDescent="0.2">
      <c r="A14" s="2" t="s">
        <v>34</v>
      </c>
      <c r="B14" s="3" t="s">
        <v>14</v>
      </c>
      <c r="C14" s="3" t="s">
        <v>10</v>
      </c>
      <c r="D14" s="4">
        <v>110077</v>
      </c>
      <c r="E14" s="4">
        <v>6604</v>
      </c>
      <c r="F14" s="5">
        <f t="shared" si="0"/>
        <v>116681</v>
      </c>
      <c r="G14" s="3" t="s">
        <v>11</v>
      </c>
      <c r="H14" s="6" t="s">
        <v>12</v>
      </c>
    </row>
    <row r="15" spans="1:8" x14ac:dyDescent="0.2">
      <c r="A15" s="2" t="s">
        <v>35</v>
      </c>
      <c r="B15" s="3" t="s">
        <v>14</v>
      </c>
      <c r="C15" s="3" t="s">
        <v>10</v>
      </c>
      <c r="D15" s="4">
        <v>92265</v>
      </c>
      <c r="E15" s="4">
        <v>5535</v>
      </c>
      <c r="F15" s="5">
        <f t="shared" si="0"/>
        <v>97800</v>
      </c>
      <c r="G15" s="3" t="s">
        <v>18</v>
      </c>
      <c r="H15" s="6" t="s">
        <v>12</v>
      </c>
    </row>
    <row r="16" spans="1:8" x14ac:dyDescent="0.2">
      <c r="A16" s="2" t="s">
        <v>36</v>
      </c>
      <c r="B16" s="3" t="s">
        <v>14</v>
      </c>
      <c r="C16" s="3" t="s">
        <v>10</v>
      </c>
      <c r="D16" s="4">
        <v>106908</v>
      </c>
      <c r="E16" s="4">
        <v>6414</v>
      </c>
      <c r="F16" s="5">
        <f t="shared" si="0"/>
        <v>113322</v>
      </c>
      <c r="G16" s="3" t="s">
        <v>23</v>
      </c>
      <c r="H16" t="s">
        <v>24</v>
      </c>
    </row>
    <row r="17" spans="1:8" x14ac:dyDescent="0.2">
      <c r="A17" s="2" t="s">
        <v>37</v>
      </c>
      <c r="B17" s="3" t="s">
        <v>9</v>
      </c>
      <c r="C17" s="3" t="s">
        <v>10</v>
      </c>
      <c r="D17" s="4">
        <v>100078</v>
      </c>
      <c r="E17" s="4">
        <v>7005</v>
      </c>
      <c r="F17" s="5">
        <f t="shared" si="0"/>
        <v>107083</v>
      </c>
      <c r="G17" s="3" t="s">
        <v>18</v>
      </c>
      <c r="H17" s="6" t="s">
        <v>12</v>
      </c>
    </row>
    <row r="18" spans="1:8" x14ac:dyDescent="0.2">
      <c r="A18" s="2" t="s">
        <v>38</v>
      </c>
      <c r="B18" s="3" t="s">
        <v>29</v>
      </c>
      <c r="C18" s="3" t="s">
        <v>10</v>
      </c>
      <c r="D18" s="4">
        <v>66050</v>
      </c>
      <c r="E18" s="4">
        <v>3302</v>
      </c>
      <c r="F18" s="5">
        <f t="shared" si="0"/>
        <v>69352</v>
      </c>
      <c r="G18" s="3" t="s">
        <v>23</v>
      </c>
      <c r="H18" s="6" t="s">
        <v>24</v>
      </c>
    </row>
    <row r="19" spans="1:8" x14ac:dyDescent="0.2">
      <c r="A19" s="2" t="s">
        <v>39</v>
      </c>
      <c r="B19" s="3" t="s">
        <v>32</v>
      </c>
      <c r="C19" s="3" t="s">
        <v>10</v>
      </c>
      <c r="D19" s="4">
        <v>150905</v>
      </c>
      <c r="E19" s="4">
        <v>18108</v>
      </c>
      <c r="F19" s="5">
        <f t="shared" si="0"/>
        <v>169013</v>
      </c>
      <c r="G19" s="3" t="s">
        <v>18</v>
      </c>
      <c r="H19" s="6" t="s">
        <v>12</v>
      </c>
    </row>
    <row r="20" spans="1:8" x14ac:dyDescent="0.2">
      <c r="A20" s="2" t="s">
        <v>40</v>
      </c>
      <c r="B20" s="3" t="s">
        <v>14</v>
      </c>
      <c r="C20" s="3" t="s">
        <v>10</v>
      </c>
      <c r="D20" s="4">
        <v>117145</v>
      </c>
      <c r="E20" s="4">
        <v>7028</v>
      </c>
      <c r="F20" s="5">
        <f t="shared" si="0"/>
        <v>124173</v>
      </c>
      <c r="G20" s="3" t="s">
        <v>15</v>
      </c>
      <c r="H20" s="6" t="s">
        <v>12</v>
      </c>
    </row>
    <row r="21" spans="1:8" x14ac:dyDescent="0.2">
      <c r="A21" s="2" t="s">
        <v>41</v>
      </c>
      <c r="B21" s="3" t="s">
        <v>20</v>
      </c>
      <c r="C21" s="3" t="s">
        <v>10</v>
      </c>
      <c r="D21" s="4">
        <v>147166</v>
      </c>
      <c r="E21" s="4">
        <v>22074</v>
      </c>
      <c r="F21" s="5">
        <f t="shared" si="0"/>
        <v>169240</v>
      </c>
      <c r="G21" s="3" t="s">
        <v>23</v>
      </c>
      <c r="H21" s="6" t="s">
        <v>24</v>
      </c>
    </row>
    <row r="22" spans="1:8" x14ac:dyDescent="0.2">
      <c r="A22" s="2" t="s">
        <v>42</v>
      </c>
      <c r="B22" s="3" t="s">
        <v>22</v>
      </c>
      <c r="C22" s="3" t="s">
        <v>10</v>
      </c>
      <c r="D22" s="4">
        <v>136499</v>
      </c>
      <c r="E22" s="4">
        <v>13649</v>
      </c>
      <c r="F22" s="5">
        <f t="shared" si="0"/>
        <v>150148</v>
      </c>
      <c r="G22" s="3" t="s">
        <v>15</v>
      </c>
      <c r="H22" s="6" t="s">
        <v>12</v>
      </c>
    </row>
    <row r="23" spans="1:8" x14ac:dyDescent="0.2">
      <c r="A23" s="2" t="s">
        <v>43</v>
      </c>
      <c r="B23" s="3" t="s">
        <v>44</v>
      </c>
      <c r="C23" s="3" t="s">
        <v>10</v>
      </c>
      <c r="D23" s="4">
        <v>171593</v>
      </c>
      <c r="E23" s="4">
        <v>25738</v>
      </c>
      <c r="F23" s="5">
        <f t="shared" si="0"/>
        <v>197331</v>
      </c>
      <c r="G23" s="3" t="s">
        <v>18</v>
      </c>
      <c r="H23" s="6" t="s">
        <v>12</v>
      </c>
    </row>
    <row r="24" spans="1:8" x14ac:dyDescent="0.2">
      <c r="A24" s="2" t="s">
        <v>45</v>
      </c>
      <c r="B24" s="3" t="s">
        <v>20</v>
      </c>
      <c r="C24" s="3" t="s">
        <v>10</v>
      </c>
      <c r="D24" s="4">
        <v>155671</v>
      </c>
      <c r="E24" s="4">
        <v>23350</v>
      </c>
      <c r="F24" s="5">
        <f t="shared" si="0"/>
        <v>179021</v>
      </c>
      <c r="G24" s="3" t="s">
        <v>23</v>
      </c>
      <c r="H24" s="6" t="s">
        <v>24</v>
      </c>
    </row>
    <row r="25" spans="1:8" x14ac:dyDescent="0.2">
      <c r="A25" s="2" t="s">
        <v>41</v>
      </c>
      <c r="B25" s="3" t="s">
        <v>22</v>
      </c>
      <c r="C25" s="3" t="s">
        <v>10</v>
      </c>
      <c r="D25" s="4">
        <v>132836</v>
      </c>
      <c r="E25" s="4">
        <v>13283</v>
      </c>
      <c r="F25" s="5">
        <f t="shared" si="0"/>
        <v>146119</v>
      </c>
      <c r="G25" s="3" t="s">
        <v>18</v>
      </c>
      <c r="H25" s="6" t="s">
        <v>12</v>
      </c>
    </row>
    <row r="26" spans="1:8" x14ac:dyDescent="0.2">
      <c r="A26" s="2" t="s">
        <v>30</v>
      </c>
      <c r="B26" s="3" t="s">
        <v>14</v>
      </c>
      <c r="C26" s="3" t="s">
        <v>10</v>
      </c>
      <c r="D26" s="4">
        <v>116476</v>
      </c>
      <c r="E26" s="4">
        <v>6988</v>
      </c>
      <c r="F26" s="5">
        <f t="shared" si="0"/>
        <v>123464</v>
      </c>
      <c r="G26" s="3" t="s">
        <v>18</v>
      </c>
      <c r="H26" s="6" t="s">
        <v>12</v>
      </c>
    </row>
    <row r="27" spans="1:8" x14ac:dyDescent="0.2">
      <c r="A27" s="2" t="s">
        <v>46</v>
      </c>
      <c r="B27" s="3" t="s">
        <v>47</v>
      </c>
      <c r="C27" s="3" t="s">
        <v>48</v>
      </c>
      <c r="D27" s="4">
        <v>79927</v>
      </c>
      <c r="E27" s="4">
        <v>7992</v>
      </c>
      <c r="F27" s="5">
        <f t="shared" si="0"/>
        <v>87919</v>
      </c>
      <c r="G27" s="3" t="s">
        <v>11</v>
      </c>
      <c r="H27" s="6" t="s">
        <v>12</v>
      </c>
    </row>
    <row r="28" spans="1:8" x14ac:dyDescent="0.2">
      <c r="A28" s="2" t="s">
        <v>49</v>
      </c>
      <c r="B28" s="3" t="s">
        <v>47</v>
      </c>
      <c r="C28" s="3" t="s">
        <v>48</v>
      </c>
      <c r="D28" s="4">
        <v>81957</v>
      </c>
      <c r="E28" s="4">
        <v>8195</v>
      </c>
      <c r="F28" s="5">
        <f t="shared" si="0"/>
        <v>90152</v>
      </c>
      <c r="G28" s="3" t="s">
        <v>23</v>
      </c>
      <c r="H28" s="6" t="s">
        <v>24</v>
      </c>
    </row>
    <row r="29" spans="1:8" x14ac:dyDescent="0.2">
      <c r="A29" s="2" t="s">
        <v>50</v>
      </c>
      <c r="B29" s="3" t="s">
        <v>47</v>
      </c>
      <c r="C29" s="3" t="s">
        <v>48</v>
      </c>
      <c r="D29" s="4">
        <v>73617</v>
      </c>
      <c r="E29" s="4">
        <v>7361</v>
      </c>
      <c r="F29" s="5">
        <f t="shared" si="0"/>
        <v>80978</v>
      </c>
      <c r="G29" s="3" t="s">
        <v>15</v>
      </c>
      <c r="H29" s="6" t="s">
        <v>12</v>
      </c>
    </row>
    <row r="30" spans="1:8" x14ac:dyDescent="0.2">
      <c r="A30" s="2" t="s">
        <v>51</v>
      </c>
      <c r="B30" s="3" t="s">
        <v>52</v>
      </c>
      <c r="C30" s="3" t="s">
        <v>48</v>
      </c>
      <c r="D30" s="4">
        <v>93367</v>
      </c>
      <c r="E30" s="4">
        <v>9336</v>
      </c>
      <c r="F30" s="5">
        <f t="shared" si="0"/>
        <v>102703</v>
      </c>
      <c r="G30" s="3" t="s">
        <v>18</v>
      </c>
      <c r="H30" s="6" t="s">
        <v>12</v>
      </c>
    </row>
    <row r="31" spans="1:8" x14ac:dyDescent="0.2">
      <c r="A31" s="2" t="s">
        <v>53</v>
      </c>
      <c r="B31" s="3" t="s">
        <v>54</v>
      </c>
      <c r="C31" s="3" t="s">
        <v>48</v>
      </c>
      <c r="D31" s="4">
        <v>45374</v>
      </c>
      <c r="E31" s="4">
        <v>1361</v>
      </c>
      <c r="F31" s="5">
        <f t="shared" si="0"/>
        <v>46735</v>
      </c>
      <c r="G31" s="3" t="s">
        <v>33</v>
      </c>
      <c r="H31" s="6" t="s">
        <v>12</v>
      </c>
    </row>
    <row r="32" spans="1:8" x14ac:dyDescent="0.2">
      <c r="A32" s="2" t="s">
        <v>53</v>
      </c>
      <c r="B32" s="3" t="s">
        <v>47</v>
      </c>
      <c r="C32" s="3" t="s">
        <v>48</v>
      </c>
      <c r="D32" s="4">
        <v>72255</v>
      </c>
      <c r="E32" s="4">
        <v>7225</v>
      </c>
      <c r="F32" s="5">
        <f t="shared" si="0"/>
        <v>79480</v>
      </c>
      <c r="G32" s="3" t="s">
        <v>23</v>
      </c>
      <c r="H32" s="6" t="s">
        <v>24</v>
      </c>
    </row>
    <row r="33" spans="1:8" x14ac:dyDescent="0.2">
      <c r="A33" s="2" t="s">
        <v>45</v>
      </c>
      <c r="B33" s="3" t="s">
        <v>55</v>
      </c>
      <c r="C33" s="3" t="s">
        <v>48</v>
      </c>
      <c r="D33" s="4">
        <v>88081</v>
      </c>
      <c r="E33" s="4">
        <v>7046</v>
      </c>
      <c r="F33" s="5">
        <f t="shared" si="0"/>
        <v>95127</v>
      </c>
      <c r="G33" s="3" t="s">
        <v>18</v>
      </c>
      <c r="H33" s="6" t="s">
        <v>12</v>
      </c>
    </row>
    <row r="34" spans="1:8" x14ac:dyDescent="0.2">
      <c r="A34" s="2" t="s">
        <v>56</v>
      </c>
      <c r="B34" s="3" t="s">
        <v>55</v>
      </c>
      <c r="C34" s="3" t="s">
        <v>48</v>
      </c>
      <c r="D34" s="4">
        <v>80728</v>
      </c>
      <c r="E34" s="4">
        <v>6458</v>
      </c>
      <c r="F34" s="5">
        <f t="shared" si="0"/>
        <v>87186</v>
      </c>
      <c r="G34" s="3" t="s">
        <v>11</v>
      </c>
      <c r="H34" s="6" t="s">
        <v>12</v>
      </c>
    </row>
    <row r="35" spans="1:8" x14ac:dyDescent="0.2">
      <c r="A35" s="2" t="s">
        <v>57</v>
      </c>
      <c r="B35" s="3" t="s">
        <v>47</v>
      </c>
      <c r="C35" s="3" t="s">
        <v>48</v>
      </c>
      <c r="D35" s="4">
        <v>89016</v>
      </c>
      <c r="E35" s="4">
        <v>8901</v>
      </c>
      <c r="F35" s="5">
        <f t="shared" si="0"/>
        <v>97917</v>
      </c>
      <c r="G35" s="3" t="s">
        <v>11</v>
      </c>
      <c r="H35" s="6" t="s">
        <v>12</v>
      </c>
    </row>
    <row r="36" spans="1:8" x14ac:dyDescent="0.2">
      <c r="A36" s="2" t="s">
        <v>26</v>
      </c>
      <c r="B36" s="3" t="s">
        <v>58</v>
      </c>
      <c r="C36" s="3" t="s">
        <v>48</v>
      </c>
      <c r="D36" s="4">
        <v>74151</v>
      </c>
      <c r="E36" s="4">
        <v>3707</v>
      </c>
      <c r="F36" s="5">
        <f t="shared" si="0"/>
        <v>77858</v>
      </c>
      <c r="G36" s="3" t="s">
        <v>33</v>
      </c>
      <c r="H36" s="6" t="s">
        <v>12</v>
      </c>
    </row>
    <row r="37" spans="1:8" x14ac:dyDescent="0.2">
      <c r="A37" s="2" t="s">
        <v>21</v>
      </c>
      <c r="B37" s="3" t="s">
        <v>58</v>
      </c>
      <c r="C37" s="3" t="s">
        <v>48</v>
      </c>
      <c r="D37" s="4">
        <v>67442</v>
      </c>
      <c r="E37" s="4">
        <v>3372</v>
      </c>
      <c r="F37" s="5">
        <f t="shared" si="0"/>
        <v>70814</v>
      </c>
      <c r="G37" s="3" t="s">
        <v>33</v>
      </c>
      <c r="H37" s="6" t="s">
        <v>12</v>
      </c>
    </row>
    <row r="38" spans="1:8" x14ac:dyDescent="0.2">
      <c r="A38" s="2" t="s">
        <v>59</v>
      </c>
      <c r="B38" s="3" t="s">
        <v>52</v>
      </c>
      <c r="C38" s="3" t="s">
        <v>48</v>
      </c>
      <c r="D38" s="4">
        <v>107714</v>
      </c>
      <c r="E38" s="4">
        <v>10771</v>
      </c>
      <c r="F38" s="5">
        <f t="shared" si="0"/>
        <v>118485</v>
      </c>
      <c r="G38" s="3" t="s">
        <v>33</v>
      </c>
      <c r="H38" s="6" t="s">
        <v>24</v>
      </c>
    </row>
    <row r="39" spans="1:8" x14ac:dyDescent="0.2">
      <c r="A39" s="2" t="s">
        <v>60</v>
      </c>
      <c r="B39" s="3" t="s">
        <v>54</v>
      </c>
      <c r="C39" s="3" t="s">
        <v>48</v>
      </c>
      <c r="D39" s="4">
        <v>59476</v>
      </c>
      <c r="E39" s="4">
        <v>1784</v>
      </c>
      <c r="F39" s="5">
        <f t="shared" si="0"/>
        <v>61260</v>
      </c>
      <c r="G39" s="3" t="s">
        <v>33</v>
      </c>
      <c r="H39" s="6" t="s">
        <v>12</v>
      </c>
    </row>
    <row r="40" spans="1:8" x14ac:dyDescent="0.2">
      <c r="A40" s="2" t="s">
        <v>46</v>
      </c>
      <c r="B40" s="3" t="s">
        <v>47</v>
      </c>
      <c r="C40" s="3" t="s">
        <v>48</v>
      </c>
      <c r="D40" s="4">
        <v>74177</v>
      </c>
      <c r="E40" s="4">
        <v>7417</v>
      </c>
      <c r="F40" s="5">
        <f t="shared" si="0"/>
        <v>81594</v>
      </c>
      <c r="G40" s="3" t="s">
        <v>15</v>
      </c>
      <c r="H40" s="6" t="s">
        <v>12</v>
      </c>
    </row>
    <row r="41" spans="1:8" x14ac:dyDescent="0.2">
      <c r="A41" s="2" t="s">
        <v>61</v>
      </c>
      <c r="B41" s="3" t="s">
        <v>47</v>
      </c>
      <c r="C41" s="3" t="s">
        <v>48</v>
      </c>
      <c r="D41" s="4">
        <v>88438</v>
      </c>
      <c r="E41" s="4">
        <v>8843</v>
      </c>
      <c r="F41" s="5">
        <f t="shared" si="0"/>
        <v>97281</v>
      </c>
      <c r="G41" s="3" t="s">
        <v>18</v>
      </c>
      <c r="H41" s="6" t="s">
        <v>12</v>
      </c>
    </row>
    <row r="42" spans="1:8" x14ac:dyDescent="0.2">
      <c r="A42" s="2" t="s">
        <v>34</v>
      </c>
      <c r="B42" s="3" t="s">
        <v>47</v>
      </c>
      <c r="C42" s="3" t="s">
        <v>48</v>
      </c>
      <c r="D42" s="4">
        <v>75237</v>
      </c>
      <c r="E42" s="4">
        <v>7523</v>
      </c>
      <c r="F42" s="5">
        <f t="shared" si="0"/>
        <v>82760</v>
      </c>
      <c r="G42" s="3" t="s">
        <v>33</v>
      </c>
      <c r="H42" s="6" t="s">
        <v>24</v>
      </c>
    </row>
    <row r="43" spans="1:8" x14ac:dyDescent="0.2">
      <c r="A43" s="2" t="s">
        <v>62</v>
      </c>
      <c r="B43" s="3" t="s">
        <v>52</v>
      </c>
      <c r="C43" s="3" t="s">
        <v>48</v>
      </c>
      <c r="D43" s="4">
        <v>90262</v>
      </c>
      <c r="E43" s="4">
        <v>9026</v>
      </c>
      <c r="F43" s="5">
        <f t="shared" si="0"/>
        <v>99288</v>
      </c>
      <c r="G43" s="3" t="s">
        <v>18</v>
      </c>
      <c r="H43" s="6" t="s">
        <v>12</v>
      </c>
    </row>
    <row r="44" spans="1:8" x14ac:dyDescent="0.2">
      <c r="A44" s="2" t="s">
        <v>63</v>
      </c>
      <c r="B44" s="3" t="s">
        <v>58</v>
      </c>
      <c r="C44" s="3" t="s">
        <v>48</v>
      </c>
      <c r="D44" s="4">
        <v>70228</v>
      </c>
      <c r="E44" s="4">
        <v>3511</v>
      </c>
      <c r="F44" s="5">
        <f t="shared" si="0"/>
        <v>73739</v>
      </c>
      <c r="G44" s="3" t="s">
        <v>15</v>
      </c>
      <c r="H44" s="6" t="s">
        <v>12</v>
      </c>
    </row>
    <row r="45" spans="1:8" x14ac:dyDescent="0.2">
      <c r="A45" s="2" t="s">
        <v>64</v>
      </c>
      <c r="B45" s="3" t="s">
        <v>58</v>
      </c>
      <c r="C45" s="3" t="s">
        <v>48</v>
      </c>
      <c r="D45" s="4">
        <v>71348</v>
      </c>
      <c r="E45" s="4">
        <v>3567</v>
      </c>
      <c r="F45" s="5">
        <f t="shared" si="0"/>
        <v>74915</v>
      </c>
      <c r="G45" s="3" t="s">
        <v>33</v>
      </c>
      <c r="H45" s="6" t="s">
        <v>24</v>
      </c>
    </row>
    <row r="46" spans="1:8" x14ac:dyDescent="0.2">
      <c r="A46" s="2" t="s">
        <v>41</v>
      </c>
      <c r="B46" s="3" t="s">
        <v>55</v>
      </c>
      <c r="C46" s="3" t="s">
        <v>48</v>
      </c>
      <c r="D46" s="4">
        <v>86915</v>
      </c>
      <c r="E46" s="4">
        <v>6953</v>
      </c>
      <c r="F46" s="5">
        <f t="shared" si="0"/>
        <v>93868</v>
      </c>
      <c r="G46" s="3" t="s">
        <v>33</v>
      </c>
      <c r="H46" s="6" t="s">
        <v>24</v>
      </c>
    </row>
    <row r="47" spans="1:8" x14ac:dyDescent="0.2">
      <c r="A47" s="2" t="s">
        <v>39</v>
      </c>
      <c r="B47" s="3" t="s">
        <v>55</v>
      </c>
      <c r="C47" s="3" t="s">
        <v>48</v>
      </c>
      <c r="D47" s="4">
        <v>88443</v>
      </c>
      <c r="E47" s="4">
        <v>7075</v>
      </c>
      <c r="F47" s="5">
        <f t="shared" si="0"/>
        <v>95518</v>
      </c>
      <c r="G47" s="3" t="s">
        <v>33</v>
      </c>
      <c r="H47" s="6" t="s">
        <v>24</v>
      </c>
    </row>
    <row r="48" spans="1:8" x14ac:dyDescent="0.2">
      <c r="A48" s="2" t="s">
        <v>65</v>
      </c>
      <c r="B48" s="3" t="s">
        <v>54</v>
      </c>
      <c r="C48" s="3" t="s">
        <v>48</v>
      </c>
      <c r="D48" s="4">
        <v>48683</v>
      </c>
      <c r="E48" s="4">
        <v>1460</v>
      </c>
      <c r="F48" s="5">
        <f t="shared" si="0"/>
        <v>50143</v>
      </c>
      <c r="G48" s="3" t="s">
        <v>18</v>
      </c>
      <c r="H48" s="6" t="s">
        <v>12</v>
      </c>
    </row>
    <row r="49" spans="1:8" x14ac:dyDescent="0.2">
      <c r="A49" s="2" t="s">
        <v>66</v>
      </c>
      <c r="B49" s="3" t="s">
        <v>54</v>
      </c>
      <c r="C49" s="3" t="s">
        <v>48</v>
      </c>
      <c r="D49" s="4">
        <v>54482</v>
      </c>
      <c r="E49" s="4">
        <v>1634</v>
      </c>
      <c r="F49" s="5">
        <f t="shared" si="0"/>
        <v>56116</v>
      </c>
      <c r="G49" s="3" t="s">
        <v>33</v>
      </c>
      <c r="H49" s="6" t="s">
        <v>24</v>
      </c>
    </row>
    <row r="50" spans="1:8" x14ac:dyDescent="0.2">
      <c r="A50" s="2" t="s">
        <v>28</v>
      </c>
      <c r="B50" s="3" t="s">
        <v>47</v>
      </c>
      <c r="C50" s="3" t="s">
        <v>48</v>
      </c>
      <c r="D50" s="4">
        <v>70169</v>
      </c>
      <c r="E50" s="4">
        <v>7016</v>
      </c>
      <c r="F50" s="5">
        <f t="shared" si="0"/>
        <v>77185</v>
      </c>
      <c r="G50" s="3" t="s">
        <v>18</v>
      </c>
      <c r="H50" s="6" t="s">
        <v>12</v>
      </c>
    </row>
    <row r="51" spans="1:8" x14ac:dyDescent="0.2">
      <c r="A51" s="2" t="s">
        <v>67</v>
      </c>
      <c r="B51" s="3" t="s">
        <v>54</v>
      </c>
      <c r="C51" s="3" t="s">
        <v>48</v>
      </c>
      <c r="D51" s="4">
        <v>50827</v>
      </c>
      <c r="E51" s="4">
        <v>1524</v>
      </c>
      <c r="F51" s="5">
        <f t="shared" si="0"/>
        <v>52351</v>
      </c>
      <c r="G51" s="3" t="s">
        <v>23</v>
      </c>
      <c r="H51" s="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18DF-E0A1-4948-98EB-320D104A409D}">
  <dimension ref="A2:F37"/>
  <sheetViews>
    <sheetView workbookViewId="0">
      <selection activeCell="E28" sqref="E28"/>
    </sheetView>
  </sheetViews>
  <sheetFormatPr baseColWidth="10" defaultRowHeight="16" x14ac:dyDescent="0.2"/>
  <sheetData>
    <row r="2" spans="1:6" x14ac:dyDescent="0.2">
      <c r="D2" s="7">
        <v>2022</v>
      </c>
      <c r="E2" s="7">
        <v>2023</v>
      </c>
      <c r="F2" s="7">
        <v>2024</v>
      </c>
    </row>
    <row r="3" spans="1:6" x14ac:dyDescent="0.2">
      <c r="A3" t="s">
        <v>68</v>
      </c>
      <c r="C3" s="8" t="s">
        <v>69</v>
      </c>
      <c r="D3" s="9"/>
      <c r="E3" s="9"/>
      <c r="F3" s="9"/>
    </row>
    <row r="4" spans="1:6" x14ac:dyDescent="0.2">
      <c r="C4" t="s">
        <v>70</v>
      </c>
    </row>
    <row r="5" spans="1:6" x14ac:dyDescent="0.2">
      <c r="C5" s="8" t="s">
        <v>71</v>
      </c>
      <c r="D5" s="8"/>
      <c r="E5" s="8"/>
      <c r="F5" s="8"/>
    </row>
    <row r="6" spans="1:6" x14ac:dyDescent="0.2">
      <c r="C6" t="s">
        <v>72</v>
      </c>
      <c r="D6" s="10">
        <v>25000000</v>
      </c>
      <c r="E6" s="10">
        <v>30000000</v>
      </c>
      <c r="F6" s="10">
        <v>35000000</v>
      </c>
    </row>
    <row r="7" spans="1:6" x14ac:dyDescent="0.2">
      <c r="C7" t="s">
        <v>73</v>
      </c>
      <c r="D7" s="10">
        <v>3500000</v>
      </c>
      <c r="E7" s="10">
        <f>E6-D6</f>
        <v>5000000</v>
      </c>
      <c r="F7" s="10">
        <f>F6-E6</f>
        <v>5000000</v>
      </c>
    </row>
    <row r="8" spans="1:6" x14ac:dyDescent="0.2">
      <c r="C8" s="8" t="s">
        <v>74</v>
      </c>
      <c r="D8" s="8"/>
      <c r="E8" s="11">
        <f>E6/D6-1</f>
        <v>0.19999999999999996</v>
      </c>
      <c r="F8" s="11">
        <f>F6/E6-1</f>
        <v>0.16666666666666674</v>
      </c>
    </row>
    <row r="9" spans="1:6" x14ac:dyDescent="0.2">
      <c r="C9" s="12" t="s">
        <v>75</v>
      </c>
      <c r="D9" s="12"/>
      <c r="E9" s="13">
        <f>E3/D6-1</f>
        <v>-1</v>
      </c>
      <c r="F9" s="13">
        <f>F3/E6-1</f>
        <v>-1</v>
      </c>
    </row>
    <row r="10" spans="1:6" x14ac:dyDescent="0.2">
      <c r="C10" s="12" t="s">
        <v>76</v>
      </c>
      <c r="D10" s="12"/>
      <c r="E10" s="13">
        <f>E5/E6</f>
        <v>0</v>
      </c>
      <c r="F10" s="13">
        <f>F5/F6</f>
        <v>0</v>
      </c>
    </row>
    <row r="13" spans="1:6" x14ac:dyDescent="0.2">
      <c r="C13" t="s">
        <v>77</v>
      </c>
      <c r="D13" s="14">
        <v>3000000</v>
      </c>
      <c r="E13" s="14">
        <v>4200000</v>
      </c>
      <c r="F13" s="14">
        <v>4900000</v>
      </c>
    </row>
    <row r="14" spans="1:6" x14ac:dyDescent="0.2">
      <c r="C14" t="s">
        <v>78</v>
      </c>
      <c r="D14" s="15">
        <f>D13/D7*12</f>
        <v>10.285714285714285</v>
      </c>
      <c r="E14" s="15">
        <f>E13/E7*12</f>
        <v>10.08</v>
      </c>
      <c r="F14" s="15">
        <f>F13/F7*12</f>
        <v>11.76</v>
      </c>
    </row>
    <row r="15" spans="1:6" x14ac:dyDescent="0.2">
      <c r="C15" t="s">
        <v>79</v>
      </c>
      <c r="D15" s="16">
        <f>D13/(D7-D5-D4)*12</f>
        <v>10.285714285714285</v>
      </c>
      <c r="E15" s="16">
        <f>E13/(E7-E5-E4)*12</f>
        <v>10.08</v>
      </c>
      <c r="F15" s="16">
        <f>F13/(F7-F5-F4)*12</f>
        <v>11.76</v>
      </c>
    </row>
    <row r="17" spans="3:6" x14ac:dyDescent="0.2">
      <c r="C17" t="s">
        <v>80</v>
      </c>
      <c r="D17" s="10">
        <f>D18*D6</f>
        <v>5000000</v>
      </c>
      <c r="E17" s="10">
        <f t="shared" ref="E17:F17" si="0">E18*E6</f>
        <v>6600000</v>
      </c>
      <c r="F17" s="10">
        <f t="shared" si="0"/>
        <v>8400000</v>
      </c>
    </row>
    <row r="18" spans="3:6" x14ac:dyDescent="0.2">
      <c r="C18" t="s">
        <v>81</v>
      </c>
      <c r="D18" s="17">
        <v>0.2</v>
      </c>
      <c r="E18" s="17">
        <v>0.22</v>
      </c>
      <c r="F18" s="17">
        <v>0.24</v>
      </c>
    </row>
    <row r="20" spans="3:6" x14ac:dyDescent="0.2">
      <c r="C20" t="s">
        <v>82</v>
      </c>
      <c r="D20">
        <v>0.2</v>
      </c>
      <c r="E20">
        <v>0.2</v>
      </c>
      <c r="F20">
        <v>0.2</v>
      </c>
    </row>
    <row r="21" spans="3:6" x14ac:dyDescent="0.2">
      <c r="C21" t="s">
        <v>83</v>
      </c>
      <c r="D21">
        <f>SUM(D4:D5)*-(1-D20)</f>
        <v>0</v>
      </c>
      <c r="E21">
        <f t="shared" ref="E21:F21" si="1">SUM(E4:E5)*-(1-E20)</f>
        <v>0</v>
      </c>
      <c r="F21">
        <f t="shared" si="1"/>
        <v>0</v>
      </c>
    </row>
    <row r="23" spans="3:6" x14ac:dyDescent="0.2">
      <c r="C23" t="s">
        <v>84</v>
      </c>
      <c r="D23" s="10">
        <f>D21+D17</f>
        <v>5000000</v>
      </c>
      <c r="E23" s="10">
        <f t="shared" ref="E23:F23" si="2">E21+E17</f>
        <v>6600000</v>
      </c>
      <c r="F23" s="10">
        <f t="shared" si="2"/>
        <v>8400000</v>
      </c>
    </row>
    <row r="24" spans="3:6" x14ac:dyDescent="0.2">
      <c r="C24" t="s">
        <v>85</v>
      </c>
      <c r="D24" s="17" t="e">
        <f>D23/D3</f>
        <v>#DIV/0!</v>
      </c>
      <c r="E24" s="17" t="e">
        <f t="shared" ref="E24:F24" si="3">E23/E3</f>
        <v>#DIV/0!</v>
      </c>
      <c r="F24" s="17" t="e">
        <f t="shared" si="3"/>
        <v>#DIV/0!</v>
      </c>
    </row>
    <row r="26" spans="3:6" x14ac:dyDescent="0.2">
      <c r="C26" t="s">
        <v>86</v>
      </c>
      <c r="D26" s="18"/>
      <c r="E26" s="18">
        <f>E18+E8</f>
        <v>0.41999999999999993</v>
      </c>
      <c r="F26" s="18">
        <f>F18+F8</f>
        <v>0.40666666666666673</v>
      </c>
    </row>
    <row r="27" spans="3:6" x14ac:dyDescent="0.2">
      <c r="C27" s="19" t="s">
        <v>87</v>
      </c>
      <c r="E27" t="s">
        <v>88</v>
      </c>
      <c r="F27" t="s">
        <v>89</v>
      </c>
    </row>
    <row r="29" spans="3:6" x14ac:dyDescent="0.2">
      <c r="C29" t="s">
        <v>90</v>
      </c>
      <c r="E29" s="18" t="e">
        <f>E24+E9</f>
        <v>#DIV/0!</v>
      </c>
      <c r="F29" s="18" t="e">
        <f>F24+F9</f>
        <v>#DIV/0!</v>
      </c>
    </row>
    <row r="30" spans="3:6" x14ac:dyDescent="0.2">
      <c r="C30" t="s">
        <v>87</v>
      </c>
      <c r="E30" t="s">
        <v>91</v>
      </c>
      <c r="F30" t="s">
        <v>92</v>
      </c>
    </row>
    <row r="32" spans="3:6" x14ac:dyDescent="0.2">
      <c r="C32" t="s">
        <v>93</v>
      </c>
      <c r="E32">
        <v>15</v>
      </c>
      <c r="F32">
        <v>15</v>
      </c>
    </row>
    <row r="33" spans="3:6" x14ac:dyDescent="0.2">
      <c r="C33" t="s">
        <v>94</v>
      </c>
      <c r="E33">
        <v>20</v>
      </c>
      <c r="F33">
        <v>22</v>
      </c>
    </row>
    <row r="35" spans="3:6" x14ac:dyDescent="0.2">
      <c r="C35" t="s">
        <v>95</v>
      </c>
      <c r="E35" s="10">
        <f>E32*E17</f>
        <v>99000000</v>
      </c>
      <c r="F35" s="10">
        <f>F32*F17</f>
        <v>126000000</v>
      </c>
    </row>
    <row r="36" spans="3:6" x14ac:dyDescent="0.2">
      <c r="C36" t="s">
        <v>96</v>
      </c>
      <c r="E36" s="20">
        <f>E33*E23</f>
        <v>132000000</v>
      </c>
      <c r="F36" s="20">
        <f>F33*F23</f>
        <v>184800000</v>
      </c>
    </row>
    <row r="37" spans="3:6" x14ac:dyDescent="0.2">
      <c r="C37" t="s">
        <v>97</v>
      </c>
      <c r="E37" s="20">
        <f>E36-E35</f>
        <v>33000000</v>
      </c>
      <c r="F37" s="20">
        <f>F36-F35</f>
        <v>58800000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2A31-23AD-6042-B6CA-4685D4B4EF06}">
  <dimension ref="A1:T23"/>
  <sheetViews>
    <sheetView workbookViewId="0">
      <selection activeCell="A23" sqref="A1:T23"/>
    </sheetView>
  </sheetViews>
  <sheetFormatPr baseColWidth="10" defaultRowHeight="16" x14ac:dyDescent="0.2"/>
  <sheetData>
    <row r="1" spans="1:20" x14ac:dyDescent="0.2">
      <c r="A1" s="8" t="s">
        <v>98</v>
      </c>
      <c r="B1" s="8" t="s">
        <v>0</v>
      </c>
      <c r="C1" s="8" t="s">
        <v>99</v>
      </c>
      <c r="D1" s="8" t="s">
        <v>1</v>
      </c>
      <c r="E1" s="8" t="s">
        <v>100</v>
      </c>
      <c r="F1" s="8" t="s">
        <v>101</v>
      </c>
      <c r="G1" s="8" t="s">
        <v>102</v>
      </c>
      <c r="H1" s="8" t="s">
        <v>103</v>
      </c>
      <c r="I1" s="21" t="s">
        <v>104</v>
      </c>
      <c r="J1" s="8" t="s">
        <v>105</v>
      </c>
      <c r="K1" s="8" t="s">
        <v>106</v>
      </c>
      <c r="L1" s="8" t="s">
        <v>107</v>
      </c>
      <c r="M1" s="21" t="s">
        <v>108</v>
      </c>
      <c r="N1" s="8" t="s">
        <v>109</v>
      </c>
      <c r="O1" s="8" t="s">
        <v>110</v>
      </c>
      <c r="P1" s="8" t="s">
        <v>111</v>
      </c>
      <c r="Q1" s="21" t="s">
        <v>112</v>
      </c>
      <c r="R1" s="8" t="s">
        <v>113</v>
      </c>
      <c r="S1" s="8" t="s">
        <v>114</v>
      </c>
      <c r="T1" s="8" t="s">
        <v>115</v>
      </c>
    </row>
    <row r="2" spans="1:20" x14ac:dyDescent="0.2">
      <c r="A2" s="2" t="s">
        <v>116</v>
      </c>
      <c r="B2" s="3" t="s">
        <v>117</v>
      </c>
      <c r="C2" s="22">
        <v>44927</v>
      </c>
      <c r="D2" s="3" t="s">
        <v>118</v>
      </c>
      <c r="E2" s="3" t="s">
        <v>119</v>
      </c>
      <c r="F2" s="3" t="s">
        <v>120</v>
      </c>
      <c r="G2" s="3" t="s">
        <v>121</v>
      </c>
      <c r="H2" s="3" t="s">
        <v>122</v>
      </c>
      <c r="I2" s="23"/>
      <c r="J2" s="24"/>
      <c r="K2" s="25" t="str">
        <f>IFERROR(J2/I2,"")</f>
        <v/>
      </c>
      <c r="L2" s="26">
        <f>J2-I2</f>
        <v>0</v>
      </c>
      <c r="M2" s="3">
        <v>261000</v>
      </c>
      <c r="N2" s="3">
        <v>230372.11979999999</v>
      </c>
      <c r="O2" s="25">
        <f>IFERROR(N2/M2,"")</f>
        <v>0.88265179999999999</v>
      </c>
      <c r="P2" s="26">
        <f>N2-M2</f>
        <v>-30627.880200000014</v>
      </c>
      <c r="Q2" s="23">
        <v>348000</v>
      </c>
      <c r="R2" s="27">
        <v>261000</v>
      </c>
      <c r="S2" s="25">
        <f>IFERROR(R2/Q2,"")</f>
        <v>0.75</v>
      </c>
      <c r="T2" s="26">
        <f>R2-Q2</f>
        <v>-87000</v>
      </c>
    </row>
    <row r="3" spans="1:20" x14ac:dyDescent="0.2">
      <c r="A3" s="2" t="s">
        <v>123</v>
      </c>
      <c r="B3" s="3" t="s">
        <v>124</v>
      </c>
      <c r="C3" s="22">
        <v>44562</v>
      </c>
      <c r="D3" s="3" t="s">
        <v>118</v>
      </c>
      <c r="E3" s="3" t="s">
        <v>119</v>
      </c>
      <c r="F3" s="3" t="s">
        <v>120</v>
      </c>
      <c r="G3" s="3" t="s">
        <v>125</v>
      </c>
      <c r="H3" s="3" t="s">
        <v>126</v>
      </c>
      <c r="I3" s="28">
        <v>87000</v>
      </c>
      <c r="J3" s="3">
        <v>55680</v>
      </c>
      <c r="K3" s="29">
        <f t="shared" ref="K3:K23" si="0">IFERROR(J3/I3,"")</f>
        <v>0.64</v>
      </c>
      <c r="L3" s="30">
        <f t="shared" ref="L3:L22" si="1">J3-I3</f>
        <v>-31320</v>
      </c>
      <c r="M3" s="3">
        <v>130500</v>
      </c>
      <c r="N3" s="3">
        <v>76995</v>
      </c>
      <c r="O3" s="29">
        <f t="shared" ref="O3:O23" si="2">IFERROR(N3/M3,"")</f>
        <v>0.59</v>
      </c>
      <c r="P3" s="30">
        <f t="shared" ref="P3:P22" si="3">N3-M3</f>
        <v>-53505</v>
      </c>
      <c r="Q3" s="31">
        <v>174000</v>
      </c>
      <c r="R3" s="27">
        <v>104400</v>
      </c>
      <c r="S3" s="29">
        <f t="shared" ref="S3:S23" si="4">IFERROR(R3/Q3,"")</f>
        <v>0.6</v>
      </c>
      <c r="T3" s="30">
        <f t="shared" ref="T3:T23" si="5">R3-Q3</f>
        <v>-69600</v>
      </c>
    </row>
    <row r="4" spans="1:20" x14ac:dyDescent="0.2">
      <c r="A4" s="2" t="s">
        <v>127</v>
      </c>
      <c r="B4" s="3" t="s">
        <v>128</v>
      </c>
      <c r="C4" s="22">
        <v>44197</v>
      </c>
      <c r="D4" s="3" t="s">
        <v>118</v>
      </c>
      <c r="E4" s="3" t="s">
        <v>119</v>
      </c>
      <c r="F4" s="3" t="s">
        <v>120</v>
      </c>
      <c r="G4" s="3" t="s">
        <v>121</v>
      </c>
      <c r="H4" s="3" t="s">
        <v>129</v>
      </c>
      <c r="I4" s="28">
        <v>174000</v>
      </c>
      <c r="J4" s="3">
        <v>144420</v>
      </c>
      <c r="K4" s="29">
        <f t="shared" si="0"/>
        <v>0.83</v>
      </c>
      <c r="L4" s="30">
        <f t="shared" si="1"/>
        <v>-29580</v>
      </c>
      <c r="M4" s="3">
        <v>261000</v>
      </c>
      <c r="N4" s="3">
        <v>206190</v>
      </c>
      <c r="O4" s="29">
        <f t="shared" si="2"/>
        <v>0.79</v>
      </c>
      <c r="P4" s="30">
        <f t="shared" si="3"/>
        <v>-54810</v>
      </c>
      <c r="Q4" s="28">
        <v>348000</v>
      </c>
      <c r="R4" s="3">
        <v>267605.30099999998</v>
      </c>
      <c r="S4" s="29">
        <f t="shared" si="4"/>
        <v>0.76898074999999999</v>
      </c>
      <c r="T4" s="30">
        <f t="shared" si="5"/>
        <v>-80394.699000000022</v>
      </c>
    </row>
    <row r="5" spans="1:20" x14ac:dyDescent="0.2">
      <c r="A5" s="2" t="s">
        <v>130</v>
      </c>
      <c r="B5" s="3" t="s">
        <v>131</v>
      </c>
      <c r="C5" s="22">
        <v>44197</v>
      </c>
      <c r="D5" s="3" t="s">
        <v>118</v>
      </c>
      <c r="E5" s="3" t="s">
        <v>119</v>
      </c>
      <c r="F5" s="3" t="s">
        <v>120</v>
      </c>
      <c r="G5" s="3" t="s">
        <v>125</v>
      </c>
      <c r="H5" s="3" t="s">
        <v>132</v>
      </c>
      <c r="I5" s="28">
        <v>87000</v>
      </c>
      <c r="J5" s="3">
        <v>74820</v>
      </c>
      <c r="K5" s="29">
        <f t="shared" si="0"/>
        <v>0.86</v>
      </c>
      <c r="L5" s="30">
        <f t="shared" si="1"/>
        <v>-12180</v>
      </c>
      <c r="M5" s="3">
        <v>130500</v>
      </c>
      <c r="N5" s="3">
        <v>110925</v>
      </c>
      <c r="O5" s="29">
        <f t="shared" si="2"/>
        <v>0.85</v>
      </c>
      <c r="P5" s="30">
        <f t="shared" si="3"/>
        <v>-19575</v>
      </c>
      <c r="Q5" s="28">
        <v>174000</v>
      </c>
      <c r="R5" s="3">
        <v>100897.53659999999</v>
      </c>
      <c r="S5" s="29">
        <f t="shared" si="4"/>
        <v>0.57987089999999997</v>
      </c>
      <c r="T5" s="30">
        <f t="shared" si="5"/>
        <v>-73102.463400000008</v>
      </c>
    </row>
    <row r="6" spans="1:20" x14ac:dyDescent="0.2">
      <c r="A6" s="2" t="s">
        <v>133</v>
      </c>
      <c r="B6" s="3" t="s">
        <v>134</v>
      </c>
      <c r="C6" s="22">
        <v>44197</v>
      </c>
      <c r="D6" s="3" t="s">
        <v>118</v>
      </c>
      <c r="E6" s="3" t="s">
        <v>119</v>
      </c>
      <c r="F6" s="3" t="s">
        <v>120</v>
      </c>
      <c r="G6" s="3" t="s">
        <v>125</v>
      </c>
      <c r="H6" s="3" t="s">
        <v>135</v>
      </c>
      <c r="I6" s="28">
        <v>87000</v>
      </c>
      <c r="J6" s="3">
        <v>74820</v>
      </c>
      <c r="K6" s="29">
        <f t="shared" si="0"/>
        <v>0.86</v>
      </c>
      <c r="L6" s="30">
        <f t="shared" si="1"/>
        <v>-12180</v>
      </c>
      <c r="M6" s="3">
        <v>130500</v>
      </c>
      <c r="N6" s="3">
        <v>113535</v>
      </c>
      <c r="O6" s="29">
        <f t="shared" si="2"/>
        <v>0.87</v>
      </c>
      <c r="P6" s="30">
        <f t="shared" si="3"/>
        <v>-16965</v>
      </c>
      <c r="Q6" s="28">
        <v>174000</v>
      </c>
      <c r="R6" s="3">
        <v>128958.4644</v>
      </c>
      <c r="S6" s="29">
        <f t="shared" si="4"/>
        <v>0.74114060000000004</v>
      </c>
      <c r="T6" s="30">
        <f t="shared" si="5"/>
        <v>-45041.535600000003</v>
      </c>
    </row>
    <row r="7" spans="1:20" x14ac:dyDescent="0.2">
      <c r="A7" s="2" t="s">
        <v>136</v>
      </c>
      <c r="B7" s="3" t="s">
        <v>137</v>
      </c>
      <c r="C7" s="22">
        <v>44197</v>
      </c>
      <c r="D7" s="3" t="s">
        <v>118</v>
      </c>
      <c r="E7" s="3" t="s">
        <v>119</v>
      </c>
      <c r="F7" s="3" t="s">
        <v>120</v>
      </c>
      <c r="G7" s="3" t="s">
        <v>125</v>
      </c>
      <c r="H7" s="3" t="s">
        <v>122</v>
      </c>
      <c r="I7" s="28">
        <v>87000</v>
      </c>
      <c r="J7" s="3">
        <v>81780</v>
      </c>
      <c r="K7" s="29">
        <f t="shared" si="0"/>
        <v>0.94</v>
      </c>
      <c r="L7" s="30">
        <f t="shared" si="1"/>
        <v>-5220</v>
      </c>
      <c r="M7" s="3">
        <v>130500</v>
      </c>
      <c r="N7" s="3">
        <v>116145</v>
      </c>
      <c r="O7" s="29">
        <f t="shared" si="2"/>
        <v>0.89</v>
      </c>
      <c r="P7" s="30">
        <f t="shared" si="3"/>
        <v>-14355</v>
      </c>
      <c r="Q7" s="28">
        <v>174000</v>
      </c>
      <c r="R7" s="3">
        <v>148898.49900000001</v>
      </c>
      <c r="S7" s="29">
        <f t="shared" si="4"/>
        <v>0.85573850000000007</v>
      </c>
      <c r="T7" s="30">
        <f t="shared" si="5"/>
        <v>-25101.500999999989</v>
      </c>
    </row>
    <row r="8" spans="1:20" x14ac:dyDescent="0.2">
      <c r="A8" s="2" t="s">
        <v>138</v>
      </c>
      <c r="B8" s="3" t="s">
        <v>139</v>
      </c>
      <c r="C8" s="22">
        <v>44197</v>
      </c>
      <c r="D8" s="3" t="s">
        <v>118</v>
      </c>
      <c r="E8" s="3" t="s">
        <v>119</v>
      </c>
      <c r="F8" s="3" t="s">
        <v>120</v>
      </c>
      <c r="G8" s="3" t="s">
        <v>121</v>
      </c>
      <c r="H8" s="3" t="s">
        <v>126</v>
      </c>
      <c r="I8" s="28">
        <v>174000</v>
      </c>
      <c r="J8" s="3">
        <v>156600</v>
      </c>
      <c r="K8" s="29">
        <f t="shared" si="0"/>
        <v>0.9</v>
      </c>
      <c r="L8" s="30">
        <f t="shared" si="1"/>
        <v>-17400</v>
      </c>
      <c r="M8" s="3">
        <v>261000</v>
      </c>
      <c r="N8" s="3">
        <v>245340</v>
      </c>
      <c r="O8" s="29">
        <f t="shared" si="2"/>
        <v>0.94</v>
      </c>
      <c r="P8" s="30">
        <f t="shared" si="3"/>
        <v>-15660</v>
      </c>
      <c r="Q8" s="28">
        <v>348000</v>
      </c>
      <c r="R8" s="3">
        <v>225436.9926</v>
      </c>
      <c r="S8" s="29">
        <f t="shared" si="4"/>
        <v>0.64780744999999995</v>
      </c>
      <c r="T8" s="30">
        <f t="shared" si="5"/>
        <v>-122563.0074</v>
      </c>
    </row>
    <row r="9" spans="1:20" x14ac:dyDescent="0.2">
      <c r="A9" s="2" t="s">
        <v>140</v>
      </c>
      <c r="B9" s="3" t="s">
        <v>141</v>
      </c>
      <c r="C9" s="22">
        <v>44197</v>
      </c>
      <c r="D9" s="3" t="s">
        <v>118</v>
      </c>
      <c r="E9" s="3" t="s">
        <v>119</v>
      </c>
      <c r="F9" s="3" t="s">
        <v>120</v>
      </c>
      <c r="G9" s="3" t="s">
        <v>121</v>
      </c>
      <c r="H9" s="3" t="s">
        <v>129</v>
      </c>
      <c r="I9" s="28">
        <v>174000</v>
      </c>
      <c r="J9" s="3">
        <v>100920</v>
      </c>
      <c r="K9" s="29">
        <f t="shared" si="0"/>
        <v>0.57999999999999996</v>
      </c>
      <c r="L9" s="30">
        <f t="shared" si="1"/>
        <v>-73080</v>
      </c>
      <c r="M9" s="3">
        <v>261000</v>
      </c>
      <c r="N9" s="3">
        <v>151380</v>
      </c>
      <c r="O9" s="29">
        <f t="shared" si="2"/>
        <v>0.57999999999999996</v>
      </c>
      <c r="P9" s="30">
        <f t="shared" si="3"/>
        <v>-109620</v>
      </c>
      <c r="Q9" s="28">
        <v>348000</v>
      </c>
      <c r="R9" s="3">
        <v>275733.35430000001</v>
      </c>
      <c r="S9" s="29">
        <f t="shared" si="4"/>
        <v>0.79233722500000003</v>
      </c>
      <c r="T9" s="30">
        <f t="shared" si="5"/>
        <v>-72266.645699999994</v>
      </c>
    </row>
    <row r="10" spans="1:20" x14ac:dyDescent="0.2">
      <c r="A10" s="2" t="s">
        <v>142</v>
      </c>
      <c r="B10" s="3" t="s">
        <v>143</v>
      </c>
      <c r="C10" s="22">
        <v>44197</v>
      </c>
      <c r="D10" s="3" t="s">
        <v>118</v>
      </c>
      <c r="E10" s="3" t="s">
        <v>119</v>
      </c>
      <c r="F10" s="3" t="s">
        <v>120</v>
      </c>
      <c r="G10" s="3" t="s">
        <v>121</v>
      </c>
      <c r="H10" s="3" t="s">
        <v>132</v>
      </c>
      <c r="I10" s="28">
        <v>174000</v>
      </c>
      <c r="J10" s="3">
        <v>102660</v>
      </c>
      <c r="K10" s="29">
        <f t="shared" si="0"/>
        <v>0.59</v>
      </c>
      <c r="L10" s="30">
        <f t="shared" si="1"/>
        <v>-71340</v>
      </c>
      <c r="M10" s="3">
        <v>261000</v>
      </c>
      <c r="N10" s="3">
        <v>161820</v>
      </c>
      <c r="O10" s="29">
        <f t="shared" si="2"/>
        <v>0.62</v>
      </c>
      <c r="P10" s="30">
        <f t="shared" si="3"/>
        <v>-99180</v>
      </c>
      <c r="Q10" s="28">
        <v>348000</v>
      </c>
      <c r="R10" s="3">
        <v>234171.80129999999</v>
      </c>
      <c r="S10" s="29">
        <f t="shared" si="4"/>
        <v>0.67290747499999992</v>
      </c>
      <c r="T10" s="30">
        <f t="shared" si="5"/>
        <v>-113828.19870000001</v>
      </c>
    </row>
    <row r="11" spans="1:20" x14ac:dyDescent="0.2">
      <c r="A11" s="2" t="s">
        <v>144</v>
      </c>
      <c r="B11" s="3" t="s">
        <v>145</v>
      </c>
      <c r="C11" s="22">
        <v>44197</v>
      </c>
      <c r="D11" s="3" t="s">
        <v>118</v>
      </c>
      <c r="E11" s="3" t="s">
        <v>119</v>
      </c>
      <c r="F11" s="3" t="s">
        <v>120</v>
      </c>
      <c r="G11" s="3" t="s">
        <v>121</v>
      </c>
      <c r="H11" s="3" t="s">
        <v>135</v>
      </c>
      <c r="I11" s="28">
        <v>174000</v>
      </c>
      <c r="J11" s="3">
        <v>153120</v>
      </c>
      <c r="K11" s="29">
        <f t="shared" si="0"/>
        <v>0.88</v>
      </c>
      <c r="L11" s="30">
        <f t="shared" si="1"/>
        <v>-20880</v>
      </c>
      <c r="M11" s="3">
        <v>261000</v>
      </c>
      <c r="N11" s="3">
        <v>237510</v>
      </c>
      <c r="O11" s="29">
        <f t="shared" si="2"/>
        <v>0.91</v>
      </c>
      <c r="P11" s="30">
        <f t="shared" si="3"/>
        <v>-23490</v>
      </c>
      <c r="Q11" s="28">
        <v>348000</v>
      </c>
      <c r="R11" s="3">
        <v>169632.5043</v>
      </c>
      <c r="S11" s="29">
        <f t="shared" si="4"/>
        <v>0.487449725</v>
      </c>
      <c r="T11" s="30">
        <f t="shared" si="5"/>
        <v>-178367.4957</v>
      </c>
    </row>
    <row r="12" spans="1:20" x14ac:dyDescent="0.2">
      <c r="A12" s="2" t="s">
        <v>146</v>
      </c>
      <c r="B12" s="3" t="s">
        <v>147</v>
      </c>
      <c r="C12" s="22">
        <v>44197</v>
      </c>
      <c r="D12" s="3" t="s">
        <v>118</v>
      </c>
      <c r="E12" s="3" t="s">
        <v>119</v>
      </c>
      <c r="F12" s="3" t="s">
        <v>120</v>
      </c>
      <c r="G12" s="3" t="s">
        <v>125</v>
      </c>
      <c r="H12" s="3" t="s">
        <v>122</v>
      </c>
      <c r="I12" s="28">
        <v>87000</v>
      </c>
      <c r="J12" s="3">
        <v>87870</v>
      </c>
      <c r="K12" s="29">
        <f t="shared" si="0"/>
        <v>1.01</v>
      </c>
      <c r="L12" s="30">
        <f t="shared" si="1"/>
        <v>870</v>
      </c>
      <c r="M12" s="3">
        <v>130500</v>
      </c>
      <c r="N12" s="3">
        <v>122670</v>
      </c>
      <c r="O12" s="29">
        <f t="shared" si="2"/>
        <v>0.94</v>
      </c>
      <c r="P12" s="30">
        <f t="shared" si="3"/>
        <v>-7830</v>
      </c>
      <c r="Q12" s="28">
        <v>174000</v>
      </c>
      <c r="R12" s="3">
        <v>97298.938200000004</v>
      </c>
      <c r="S12" s="29">
        <f t="shared" si="4"/>
        <v>0.5591893</v>
      </c>
      <c r="T12" s="30">
        <f t="shared" si="5"/>
        <v>-76701.061799999996</v>
      </c>
    </row>
    <row r="13" spans="1:20" x14ac:dyDescent="0.2">
      <c r="A13" s="2" t="s">
        <v>148</v>
      </c>
      <c r="B13" s="3" t="s">
        <v>149</v>
      </c>
      <c r="C13" s="22">
        <v>44197</v>
      </c>
      <c r="D13" s="3" t="s">
        <v>118</v>
      </c>
      <c r="E13" s="3" t="s">
        <v>119</v>
      </c>
      <c r="F13" s="3" t="s">
        <v>120</v>
      </c>
      <c r="G13" s="3" t="s">
        <v>121</v>
      </c>
      <c r="H13" s="3" t="s">
        <v>126</v>
      </c>
      <c r="I13" s="28">
        <v>174000</v>
      </c>
      <c r="J13" s="3">
        <v>144420</v>
      </c>
      <c r="K13" s="29">
        <f t="shared" si="0"/>
        <v>0.83</v>
      </c>
      <c r="L13" s="30">
        <f t="shared" si="1"/>
        <v>-29580</v>
      </c>
      <c r="M13" s="3">
        <v>261000</v>
      </c>
      <c r="N13" s="3">
        <v>211410</v>
      </c>
      <c r="O13" s="29">
        <f t="shared" si="2"/>
        <v>0.81</v>
      </c>
      <c r="P13" s="30">
        <f t="shared" si="3"/>
        <v>-49590</v>
      </c>
      <c r="Q13" s="28">
        <v>348000</v>
      </c>
      <c r="R13" s="3">
        <v>230685.0588</v>
      </c>
      <c r="S13" s="29">
        <f t="shared" si="4"/>
        <v>0.66288809999999998</v>
      </c>
      <c r="T13" s="30">
        <f t="shared" si="5"/>
        <v>-117314.9412</v>
      </c>
    </row>
    <row r="14" spans="1:20" x14ac:dyDescent="0.2">
      <c r="A14" s="2" t="s">
        <v>150</v>
      </c>
      <c r="B14" s="3" t="s">
        <v>151</v>
      </c>
      <c r="C14" s="22">
        <v>44197</v>
      </c>
      <c r="D14" s="3" t="s">
        <v>118</v>
      </c>
      <c r="E14" s="3" t="s">
        <v>119</v>
      </c>
      <c r="F14" s="3" t="s">
        <v>120</v>
      </c>
      <c r="G14" s="3" t="s">
        <v>121</v>
      </c>
      <c r="H14" s="3" t="s">
        <v>129</v>
      </c>
      <c r="I14" s="28">
        <v>174000</v>
      </c>
      <c r="J14" s="3">
        <v>114840</v>
      </c>
      <c r="K14" s="29">
        <f t="shared" si="0"/>
        <v>0.66</v>
      </c>
      <c r="L14" s="30">
        <f t="shared" si="1"/>
        <v>-59160</v>
      </c>
      <c r="M14" s="3">
        <v>261000</v>
      </c>
      <c r="N14" s="3">
        <v>169650</v>
      </c>
      <c r="O14" s="29">
        <f t="shared" si="2"/>
        <v>0.65</v>
      </c>
      <c r="P14" s="30">
        <f t="shared" si="3"/>
        <v>-91350</v>
      </c>
      <c r="Q14" s="28">
        <v>348000</v>
      </c>
      <c r="R14" s="3">
        <v>175915.47030000002</v>
      </c>
      <c r="S14" s="29">
        <f t="shared" si="4"/>
        <v>0.50550422500000003</v>
      </c>
      <c r="T14" s="30">
        <f t="shared" si="5"/>
        <v>-172084.52969999998</v>
      </c>
    </row>
    <row r="15" spans="1:20" x14ac:dyDescent="0.2">
      <c r="A15" s="2" t="s">
        <v>152</v>
      </c>
      <c r="B15" s="3" t="s">
        <v>153</v>
      </c>
      <c r="C15" s="22">
        <v>44562</v>
      </c>
      <c r="D15" s="3" t="s">
        <v>118</v>
      </c>
      <c r="E15" s="3" t="s">
        <v>119</v>
      </c>
      <c r="F15" s="3" t="s">
        <v>120</v>
      </c>
      <c r="G15" s="3" t="s">
        <v>121</v>
      </c>
      <c r="H15" s="3" t="s">
        <v>132</v>
      </c>
      <c r="I15" s="28">
        <v>174000</v>
      </c>
      <c r="J15" s="3">
        <v>93960</v>
      </c>
      <c r="K15" s="29">
        <f t="shared" si="0"/>
        <v>0.54</v>
      </c>
      <c r="L15" s="30">
        <f t="shared" si="1"/>
        <v>-80040</v>
      </c>
      <c r="M15" s="3">
        <v>261000</v>
      </c>
      <c r="N15" s="3">
        <v>140940</v>
      </c>
      <c r="O15" s="29">
        <f t="shared" si="2"/>
        <v>0.54</v>
      </c>
      <c r="P15" s="30">
        <f t="shared" si="3"/>
        <v>-120060</v>
      </c>
      <c r="Q15" s="31">
        <v>348000</v>
      </c>
      <c r="R15" s="27">
        <v>191400.00000000003</v>
      </c>
      <c r="S15" s="29">
        <f t="shared" si="4"/>
        <v>0.55000000000000004</v>
      </c>
      <c r="T15" s="30">
        <f t="shared" si="5"/>
        <v>-156599.99999999997</v>
      </c>
    </row>
    <row r="16" spans="1:20" x14ac:dyDescent="0.2">
      <c r="A16" s="2" t="s">
        <v>154</v>
      </c>
      <c r="B16" s="3" t="s">
        <v>155</v>
      </c>
      <c r="C16" s="22">
        <v>44562</v>
      </c>
      <c r="D16" s="3" t="s">
        <v>118</v>
      </c>
      <c r="E16" s="3" t="s">
        <v>119</v>
      </c>
      <c r="F16" s="3" t="s">
        <v>120</v>
      </c>
      <c r="G16" s="3" t="s">
        <v>125</v>
      </c>
      <c r="H16" s="3" t="s">
        <v>135</v>
      </c>
      <c r="I16" s="28">
        <v>87000</v>
      </c>
      <c r="J16" s="3">
        <v>86130</v>
      </c>
      <c r="K16" s="29">
        <f t="shared" si="0"/>
        <v>0.99</v>
      </c>
      <c r="L16" s="30">
        <f t="shared" si="1"/>
        <v>-870</v>
      </c>
      <c r="M16" s="3">
        <v>130500</v>
      </c>
      <c r="N16" s="3">
        <v>133110</v>
      </c>
      <c r="O16" s="29">
        <f t="shared" si="2"/>
        <v>1.02</v>
      </c>
      <c r="P16" s="30">
        <f t="shared" si="3"/>
        <v>2610</v>
      </c>
      <c r="Q16" s="31">
        <v>174000</v>
      </c>
      <c r="R16" s="27">
        <v>191400</v>
      </c>
      <c r="S16" s="29">
        <f t="shared" si="4"/>
        <v>1.1000000000000001</v>
      </c>
      <c r="T16" s="30">
        <f t="shared" si="5"/>
        <v>17400</v>
      </c>
    </row>
    <row r="17" spans="1:20" x14ac:dyDescent="0.2">
      <c r="A17" s="2" t="s">
        <v>156</v>
      </c>
      <c r="B17" s="3" t="s">
        <v>157</v>
      </c>
      <c r="C17" s="22">
        <v>44197</v>
      </c>
      <c r="D17" s="3" t="s">
        <v>118</v>
      </c>
      <c r="E17" s="3" t="s">
        <v>119</v>
      </c>
      <c r="F17" s="3" t="s">
        <v>120</v>
      </c>
      <c r="G17" s="3" t="s">
        <v>121</v>
      </c>
      <c r="H17" s="3" t="s">
        <v>122</v>
      </c>
      <c r="I17" s="28">
        <v>174000</v>
      </c>
      <c r="J17" s="3">
        <v>111360</v>
      </c>
      <c r="K17" s="29">
        <f t="shared" si="0"/>
        <v>0.64</v>
      </c>
      <c r="L17" s="30">
        <f t="shared" si="1"/>
        <v>-62640</v>
      </c>
      <c r="M17" s="3">
        <v>261000</v>
      </c>
      <c r="N17" s="3">
        <v>164430</v>
      </c>
      <c r="O17" s="29">
        <f t="shared" si="2"/>
        <v>0.63</v>
      </c>
      <c r="P17" s="30">
        <f t="shared" si="3"/>
        <v>-96570</v>
      </c>
      <c r="Q17" s="28">
        <v>348000</v>
      </c>
      <c r="R17" s="3">
        <v>344568.68520000001</v>
      </c>
      <c r="S17" s="29">
        <f t="shared" si="4"/>
        <v>0.99013990000000007</v>
      </c>
      <c r="T17" s="30">
        <f t="shared" si="5"/>
        <v>-3431.3147999999928</v>
      </c>
    </row>
    <row r="18" spans="1:20" x14ac:dyDescent="0.2">
      <c r="A18" s="2" t="s">
        <v>158</v>
      </c>
      <c r="B18" s="3" t="s">
        <v>159</v>
      </c>
      <c r="C18" s="22">
        <v>44197</v>
      </c>
      <c r="D18" s="3" t="s">
        <v>118</v>
      </c>
      <c r="E18" s="3" t="s">
        <v>119</v>
      </c>
      <c r="F18" s="3" t="s">
        <v>120</v>
      </c>
      <c r="G18" s="3" t="s">
        <v>121</v>
      </c>
      <c r="H18" s="3" t="s">
        <v>126</v>
      </c>
      <c r="I18" s="28">
        <v>174000</v>
      </c>
      <c r="J18" s="3">
        <v>90480</v>
      </c>
      <c r="K18" s="29">
        <f t="shared" si="0"/>
        <v>0.52</v>
      </c>
      <c r="L18" s="30">
        <f t="shared" si="1"/>
        <v>-83520</v>
      </c>
      <c r="M18" s="3">
        <v>261000</v>
      </c>
      <c r="N18" s="3">
        <v>117450</v>
      </c>
      <c r="O18" s="29">
        <f t="shared" si="2"/>
        <v>0.45</v>
      </c>
      <c r="P18" s="30">
        <f t="shared" si="3"/>
        <v>-143550</v>
      </c>
      <c r="Q18" s="28">
        <v>348000</v>
      </c>
      <c r="R18" s="3">
        <v>177547.89480000001</v>
      </c>
      <c r="S18" s="29">
        <f t="shared" si="4"/>
        <v>0.51019510000000001</v>
      </c>
      <c r="T18" s="30">
        <f t="shared" si="5"/>
        <v>-170452.10519999999</v>
      </c>
    </row>
    <row r="19" spans="1:20" x14ac:dyDescent="0.2">
      <c r="A19" s="2" t="s">
        <v>160</v>
      </c>
      <c r="B19" s="3" t="s">
        <v>161</v>
      </c>
      <c r="C19" s="22">
        <v>44197</v>
      </c>
      <c r="D19" s="3" t="s">
        <v>118</v>
      </c>
      <c r="E19" s="3" t="s">
        <v>119</v>
      </c>
      <c r="F19" s="3" t="s">
        <v>120</v>
      </c>
      <c r="G19" s="3" t="s">
        <v>121</v>
      </c>
      <c r="H19" s="3" t="s">
        <v>129</v>
      </c>
      <c r="I19" s="28">
        <v>174000</v>
      </c>
      <c r="J19" s="3">
        <v>114840</v>
      </c>
      <c r="K19" s="29">
        <f t="shared" si="0"/>
        <v>0.66</v>
      </c>
      <c r="L19" s="30">
        <f t="shared" si="1"/>
        <v>-59160</v>
      </c>
      <c r="M19" s="3">
        <v>261000</v>
      </c>
      <c r="N19" s="3">
        <v>169650</v>
      </c>
      <c r="O19" s="29">
        <f t="shared" si="2"/>
        <v>0.65</v>
      </c>
      <c r="P19" s="30">
        <f t="shared" si="3"/>
        <v>-91350</v>
      </c>
      <c r="Q19" s="28">
        <v>348000</v>
      </c>
      <c r="R19" s="3">
        <v>211457.94569999998</v>
      </c>
      <c r="S19" s="29">
        <f t="shared" si="4"/>
        <v>0.60763777499999994</v>
      </c>
      <c r="T19" s="30">
        <f t="shared" si="5"/>
        <v>-136542.05430000002</v>
      </c>
    </row>
    <row r="20" spans="1:20" x14ac:dyDescent="0.2">
      <c r="A20" s="2" t="s">
        <v>162</v>
      </c>
      <c r="B20" s="3" t="s">
        <v>163</v>
      </c>
      <c r="C20" s="22">
        <v>45292</v>
      </c>
      <c r="D20" s="3" t="s">
        <v>118</v>
      </c>
      <c r="E20" s="3" t="s">
        <v>119</v>
      </c>
      <c r="F20" s="3" t="s">
        <v>120</v>
      </c>
      <c r="G20" s="3" t="s">
        <v>121</v>
      </c>
      <c r="H20" s="3" t="s">
        <v>132</v>
      </c>
      <c r="I20" s="31">
        <v>0</v>
      </c>
      <c r="J20" s="27">
        <v>0</v>
      </c>
      <c r="K20" s="32" t="str">
        <f t="shared" si="0"/>
        <v/>
      </c>
      <c r="L20" s="33">
        <f t="shared" si="1"/>
        <v>0</v>
      </c>
      <c r="M20" s="27">
        <v>0</v>
      </c>
      <c r="N20" s="27">
        <v>0</v>
      </c>
      <c r="O20" s="32" t="str">
        <f t="shared" si="2"/>
        <v/>
      </c>
      <c r="P20" s="33">
        <f t="shared" si="3"/>
        <v>0</v>
      </c>
      <c r="Q20" s="31">
        <v>174000</v>
      </c>
      <c r="R20" s="27">
        <v>117450</v>
      </c>
      <c r="S20" s="32">
        <f t="shared" si="4"/>
        <v>0.67500000000000004</v>
      </c>
      <c r="T20" s="33">
        <f t="shared" si="5"/>
        <v>-56550</v>
      </c>
    </row>
    <row r="21" spans="1:20" x14ac:dyDescent="0.2">
      <c r="A21" s="2" t="s">
        <v>164</v>
      </c>
      <c r="B21" s="3" t="s">
        <v>165</v>
      </c>
      <c r="C21" s="22">
        <v>44197</v>
      </c>
      <c r="D21" s="3" t="s">
        <v>118</v>
      </c>
      <c r="E21" s="3" t="s">
        <v>119</v>
      </c>
      <c r="F21" s="3" t="s">
        <v>120</v>
      </c>
      <c r="G21" s="3" t="s">
        <v>121</v>
      </c>
      <c r="H21" s="3" t="s">
        <v>135</v>
      </c>
      <c r="I21" s="28">
        <v>174000</v>
      </c>
      <c r="J21" s="3">
        <v>154860</v>
      </c>
      <c r="K21" s="29">
        <f t="shared" si="0"/>
        <v>0.89</v>
      </c>
      <c r="L21" s="30">
        <f t="shared" si="1"/>
        <v>-19140</v>
      </c>
      <c r="M21" s="3">
        <v>261000</v>
      </c>
      <c r="N21" s="3">
        <v>250560</v>
      </c>
      <c r="O21" s="29">
        <f t="shared" si="2"/>
        <v>0.96</v>
      </c>
      <c r="P21" s="30">
        <f t="shared" si="3"/>
        <v>-10440</v>
      </c>
      <c r="Q21" s="28">
        <v>348000</v>
      </c>
      <c r="R21" s="3">
        <v>188722.89689999999</v>
      </c>
      <c r="S21" s="29">
        <f t="shared" si="4"/>
        <v>0.54230717500000003</v>
      </c>
      <c r="T21" s="30">
        <f t="shared" si="5"/>
        <v>-159277.10310000001</v>
      </c>
    </row>
    <row r="22" spans="1:20" x14ac:dyDescent="0.2">
      <c r="A22" s="2" t="s">
        <v>166</v>
      </c>
      <c r="B22" s="3" t="s">
        <v>167</v>
      </c>
      <c r="C22" s="22">
        <v>44197</v>
      </c>
      <c r="D22" s="3" t="s">
        <v>118</v>
      </c>
      <c r="E22" s="3" t="s">
        <v>119</v>
      </c>
      <c r="F22" s="3" t="s">
        <v>120</v>
      </c>
      <c r="G22" s="3" t="s">
        <v>125</v>
      </c>
      <c r="H22" s="3" t="s">
        <v>122</v>
      </c>
      <c r="I22" s="28">
        <v>87000</v>
      </c>
      <c r="J22" s="3">
        <v>54810</v>
      </c>
      <c r="K22" s="29">
        <f t="shared" si="0"/>
        <v>0.63</v>
      </c>
      <c r="L22" s="30">
        <f t="shared" si="1"/>
        <v>-32190</v>
      </c>
      <c r="M22" s="3">
        <v>130500</v>
      </c>
      <c r="N22" s="3">
        <v>76995</v>
      </c>
      <c r="O22" s="29">
        <f t="shared" si="2"/>
        <v>0.59</v>
      </c>
      <c r="P22" s="30">
        <f t="shared" si="3"/>
        <v>-53505</v>
      </c>
      <c r="Q22" s="28">
        <v>174000</v>
      </c>
      <c r="R22" s="3">
        <v>86233.912800000006</v>
      </c>
      <c r="S22" s="29">
        <f t="shared" si="4"/>
        <v>0.49559720000000002</v>
      </c>
      <c r="T22" s="30">
        <f t="shared" si="5"/>
        <v>-87766.087199999994</v>
      </c>
    </row>
    <row r="23" spans="1:20" x14ac:dyDescent="0.2">
      <c r="A23" s="2" t="s">
        <v>168</v>
      </c>
      <c r="B23" s="3" t="s">
        <v>169</v>
      </c>
      <c r="C23" s="22">
        <v>45292</v>
      </c>
      <c r="D23" s="3" t="s">
        <v>118</v>
      </c>
      <c r="E23" s="3" t="s">
        <v>119</v>
      </c>
      <c r="F23" s="3" t="s">
        <v>120</v>
      </c>
      <c r="G23" s="3" t="s">
        <v>125</v>
      </c>
      <c r="H23" s="3" t="s">
        <v>126</v>
      </c>
      <c r="I23" s="31"/>
      <c r="J23" s="27"/>
      <c r="K23" s="32" t="str">
        <f t="shared" si="0"/>
        <v/>
      </c>
      <c r="L23" s="33"/>
      <c r="M23" s="27"/>
      <c r="N23" s="27"/>
      <c r="O23" s="32" t="str">
        <f t="shared" si="2"/>
        <v/>
      </c>
      <c r="P23" s="33"/>
      <c r="Q23" s="31">
        <v>75690</v>
      </c>
      <c r="R23" s="27">
        <v>87800.4</v>
      </c>
      <c r="S23" s="32">
        <f t="shared" si="4"/>
        <v>1.1599999999999999</v>
      </c>
      <c r="T23" s="33">
        <f t="shared" si="5"/>
        <v>12110.399999999994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03DB-615B-794C-AA23-E53DA184A558}">
  <dimension ref="A1:T23"/>
  <sheetViews>
    <sheetView workbookViewId="0">
      <selection activeCell="E14" sqref="E14"/>
    </sheetView>
  </sheetViews>
  <sheetFormatPr baseColWidth="10" defaultRowHeight="16" x14ac:dyDescent="0.2"/>
  <sheetData>
    <row r="1" spans="1:20" x14ac:dyDescent="0.2">
      <c r="A1" s="8" t="s">
        <v>98</v>
      </c>
      <c r="B1" s="8" t="s">
        <v>0</v>
      </c>
      <c r="C1" s="8" t="s">
        <v>99</v>
      </c>
      <c r="D1" s="8" t="s">
        <v>1</v>
      </c>
      <c r="E1" s="8" t="s">
        <v>100</v>
      </c>
      <c r="F1" s="8" t="s">
        <v>101</v>
      </c>
      <c r="G1" s="8" t="s">
        <v>102</v>
      </c>
      <c r="H1" s="8" t="s">
        <v>103</v>
      </c>
      <c r="I1" s="21" t="s">
        <v>104</v>
      </c>
      <c r="J1" s="8" t="s">
        <v>105</v>
      </c>
      <c r="K1" s="8" t="s">
        <v>106</v>
      </c>
      <c r="L1" s="8" t="s">
        <v>107</v>
      </c>
      <c r="M1" s="21" t="s">
        <v>108</v>
      </c>
      <c r="N1" s="8" t="s">
        <v>109</v>
      </c>
      <c r="O1" s="8" t="s">
        <v>110</v>
      </c>
      <c r="P1" s="8" t="s">
        <v>111</v>
      </c>
      <c r="Q1" s="21" t="s">
        <v>112</v>
      </c>
      <c r="R1" s="8" t="s">
        <v>113</v>
      </c>
      <c r="S1" s="8" t="s">
        <v>114</v>
      </c>
      <c r="T1" s="8" t="s">
        <v>115</v>
      </c>
    </row>
    <row r="2" spans="1:20" x14ac:dyDescent="0.2">
      <c r="A2" s="2" t="s">
        <v>116</v>
      </c>
      <c r="B2" s="3" t="s">
        <v>117</v>
      </c>
      <c r="C2" s="22">
        <v>44927</v>
      </c>
      <c r="D2" s="3" t="s">
        <v>176</v>
      </c>
      <c r="E2" s="3" t="s">
        <v>119</v>
      </c>
      <c r="F2" s="3" t="s">
        <v>120</v>
      </c>
      <c r="G2" s="3" t="s">
        <v>121</v>
      </c>
      <c r="H2" s="3" t="s">
        <v>122</v>
      </c>
      <c r="I2" s="23"/>
      <c r="J2" s="24"/>
      <c r="K2" s="25" t="str">
        <f>IFERROR(J2/I2,"")</f>
        <v/>
      </c>
      <c r="L2" s="26">
        <f>J2-I2</f>
        <v>0</v>
      </c>
      <c r="M2" s="3">
        <v>261000</v>
      </c>
      <c r="N2" s="3">
        <v>230372.11979999999</v>
      </c>
      <c r="O2" s="25">
        <f>IFERROR(N2/M2,"")</f>
        <v>0.88265179999999999</v>
      </c>
      <c r="P2" s="26">
        <f>N2-M2</f>
        <v>-30627.880200000014</v>
      </c>
      <c r="Q2" s="23">
        <v>348000</v>
      </c>
      <c r="R2" s="27">
        <v>261000</v>
      </c>
      <c r="S2" s="25">
        <f>IFERROR(R2/Q2,"")</f>
        <v>0.75</v>
      </c>
      <c r="T2" s="26">
        <f>R2-Q2</f>
        <v>-87000</v>
      </c>
    </row>
    <row r="3" spans="1:20" x14ac:dyDescent="0.2">
      <c r="A3" s="2" t="s">
        <v>123</v>
      </c>
      <c r="B3" s="3" t="s">
        <v>124</v>
      </c>
      <c r="C3" s="22">
        <v>44562</v>
      </c>
      <c r="D3" s="3" t="s">
        <v>176</v>
      </c>
      <c r="E3" s="3" t="s">
        <v>119</v>
      </c>
      <c r="F3" s="3" t="s">
        <v>120</v>
      </c>
      <c r="G3" s="3" t="s">
        <v>125</v>
      </c>
      <c r="H3" s="3" t="s">
        <v>126</v>
      </c>
      <c r="I3" s="28">
        <v>87000</v>
      </c>
      <c r="J3" s="3">
        <v>55680</v>
      </c>
      <c r="K3" s="29">
        <f t="shared" ref="K3:K23" si="0">IFERROR(J3/I3,"")</f>
        <v>0.64</v>
      </c>
      <c r="L3" s="30">
        <f t="shared" ref="L3:L22" si="1">J3-I3</f>
        <v>-31320</v>
      </c>
      <c r="M3" s="3">
        <v>130500</v>
      </c>
      <c r="N3" s="3">
        <v>76995</v>
      </c>
      <c r="O3" s="29">
        <f t="shared" ref="O3:O23" si="2">IFERROR(N3/M3,"")</f>
        <v>0.59</v>
      </c>
      <c r="P3" s="30">
        <f t="shared" ref="P3:P22" si="3">N3-M3</f>
        <v>-53505</v>
      </c>
      <c r="Q3" s="31">
        <v>174000</v>
      </c>
      <c r="R3" s="27">
        <v>104400</v>
      </c>
      <c r="S3" s="29">
        <f t="shared" ref="S3:S23" si="4">IFERROR(R3/Q3,"")</f>
        <v>0.6</v>
      </c>
      <c r="T3" s="30">
        <f t="shared" ref="T3:T23" si="5">R3-Q3</f>
        <v>-69600</v>
      </c>
    </row>
    <row r="4" spans="1:20" x14ac:dyDescent="0.2">
      <c r="A4" s="2" t="s">
        <v>127</v>
      </c>
      <c r="B4" s="3" t="s">
        <v>128</v>
      </c>
      <c r="C4" s="22">
        <v>44197</v>
      </c>
      <c r="D4" s="3" t="s">
        <v>176</v>
      </c>
      <c r="E4" s="3" t="s">
        <v>119</v>
      </c>
      <c r="F4" s="3" t="s">
        <v>120</v>
      </c>
      <c r="G4" s="3" t="s">
        <v>121</v>
      </c>
      <c r="H4" s="3" t="s">
        <v>129</v>
      </c>
      <c r="I4" s="28">
        <v>174000</v>
      </c>
      <c r="J4" s="3">
        <v>144420</v>
      </c>
      <c r="K4" s="29">
        <f t="shared" si="0"/>
        <v>0.83</v>
      </c>
      <c r="L4" s="30">
        <f t="shared" si="1"/>
        <v>-29580</v>
      </c>
      <c r="M4" s="3">
        <v>261000</v>
      </c>
      <c r="N4" s="3">
        <v>206190</v>
      </c>
      <c r="O4" s="29">
        <f t="shared" si="2"/>
        <v>0.79</v>
      </c>
      <c r="P4" s="30">
        <f t="shared" si="3"/>
        <v>-54810</v>
      </c>
      <c r="Q4" s="28">
        <v>348000</v>
      </c>
      <c r="R4" s="3">
        <v>267605.30099999998</v>
      </c>
      <c r="S4" s="29">
        <f t="shared" si="4"/>
        <v>0.76898074999999999</v>
      </c>
      <c r="T4" s="30">
        <f t="shared" si="5"/>
        <v>-80394.699000000022</v>
      </c>
    </row>
    <row r="5" spans="1:20" x14ac:dyDescent="0.2">
      <c r="A5" s="2" t="s">
        <v>130</v>
      </c>
      <c r="B5" s="3" t="s">
        <v>131</v>
      </c>
      <c r="C5" s="22">
        <v>44197</v>
      </c>
      <c r="D5" s="3" t="s">
        <v>176</v>
      </c>
      <c r="E5" s="3" t="s">
        <v>119</v>
      </c>
      <c r="F5" s="3" t="s">
        <v>120</v>
      </c>
      <c r="G5" s="3" t="s">
        <v>125</v>
      </c>
      <c r="H5" s="3" t="s">
        <v>132</v>
      </c>
      <c r="I5" s="28">
        <v>87000</v>
      </c>
      <c r="J5" s="3">
        <v>74820</v>
      </c>
      <c r="K5" s="29">
        <f t="shared" si="0"/>
        <v>0.86</v>
      </c>
      <c r="L5" s="30">
        <f t="shared" si="1"/>
        <v>-12180</v>
      </c>
      <c r="M5" s="3">
        <v>130500</v>
      </c>
      <c r="N5" s="3">
        <v>110925</v>
      </c>
      <c r="O5" s="29">
        <f t="shared" si="2"/>
        <v>0.85</v>
      </c>
      <c r="P5" s="30">
        <f t="shared" si="3"/>
        <v>-19575</v>
      </c>
      <c r="Q5" s="28">
        <v>174000</v>
      </c>
      <c r="R5" s="3">
        <v>100897.53659999999</v>
      </c>
      <c r="S5" s="29">
        <f t="shared" si="4"/>
        <v>0.57987089999999997</v>
      </c>
      <c r="T5" s="30">
        <f t="shared" si="5"/>
        <v>-73102.463400000008</v>
      </c>
    </row>
    <row r="6" spans="1:20" x14ac:dyDescent="0.2">
      <c r="A6" s="2" t="s">
        <v>133</v>
      </c>
      <c r="B6" s="3" t="s">
        <v>134</v>
      </c>
      <c r="C6" s="22">
        <v>44197</v>
      </c>
      <c r="D6" s="3" t="s">
        <v>176</v>
      </c>
      <c r="E6" s="3" t="s">
        <v>119</v>
      </c>
      <c r="F6" s="3" t="s">
        <v>120</v>
      </c>
      <c r="G6" s="3" t="s">
        <v>125</v>
      </c>
      <c r="H6" s="3" t="s">
        <v>135</v>
      </c>
      <c r="I6" s="28">
        <v>87000</v>
      </c>
      <c r="J6" s="3">
        <v>74820</v>
      </c>
      <c r="K6" s="29">
        <f t="shared" si="0"/>
        <v>0.86</v>
      </c>
      <c r="L6" s="30">
        <f t="shared" si="1"/>
        <v>-12180</v>
      </c>
      <c r="M6" s="3">
        <v>130500</v>
      </c>
      <c r="N6" s="3">
        <v>113535</v>
      </c>
      <c r="O6" s="29">
        <f t="shared" si="2"/>
        <v>0.87</v>
      </c>
      <c r="P6" s="30">
        <f t="shared" si="3"/>
        <v>-16965</v>
      </c>
      <c r="Q6" s="28">
        <v>174000</v>
      </c>
      <c r="R6" s="3">
        <v>128958.4644</v>
      </c>
      <c r="S6" s="29">
        <f t="shared" si="4"/>
        <v>0.74114060000000004</v>
      </c>
      <c r="T6" s="30">
        <f t="shared" si="5"/>
        <v>-45041.535600000003</v>
      </c>
    </row>
    <row r="7" spans="1:20" x14ac:dyDescent="0.2">
      <c r="A7" s="2" t="s">
        <v>136</v>
      </c>
      <c r="B7" s="3" t="s">
        <v>137</v>
      </c>
      <c r="C7" s="22">
        <v>44197</v>
      </c>
      <c r="D7" s="3" t="s">
        <v>176</v>
      </c>
      <c r="E7" s="3" t="s">
        <v>119</v>
      </c>
      <c r="F7" s="3" t="s">
        <v>120</v>
      </c>
      <c r="G7" s="3" t="s">
        <v>125</v>
      </c>
      <c r="H7" s="3" t="s">
        <v>122</v>
      </c>
      <c r="I7" s="28">
        <v>87000</v>
      </c>
      <c r="J7" s="3">
        <v>81780</v>
      </c>
      <c r="K7" s="29">
        <f t="shared" si="0"/>
        <v>0.94</v>
      </c>
      <c r="L7" s="30">
        <f t="shared" si="1"/>
        <v>-5220</v>
      </c>
      <c r="M7" s="3">
        <v>130500</v>
      </c>
      <c r="N7" s="3">
        <v>116145</v>
      </c>
      <c r="O7" s="29">
        <f t="shared" si="2"/>
        <v>0.89</v>
      </c>
      <c r="P7" s="30">
        <f t="shared" si="3"/>
        <v>-14355</v>
      </c>
      <c r="Q7" s="28">
        <v>174000</v>
      </c>
      <c r="R7" s="3">
        <v>148898.49900000001</v>
      </c>
      <c r="S7" s="29">
        <f t="shared" si="4"/>
        <v>0.85573850000000007</v>
      </c>
      <c r="T7" s="30">
        <f t="shared" si="5"/>
        <v>-25101.500999999989</v>
      </c>
    </row>
    <row r="8" spans="1:20" x14ac:dyDescent="0.2">
      <c r="A8" s="2" t="s">
        <v>138</v>
      </c>
      <c r="B8" s="3" t="s">
        <v>139</v>
      </c>
      <c r="C8" s="22">
        <v>44197</v>
      </c>
      <c r="D8" s="3" t="s">
        <v>176</v>
      </c>
      <c r="E8" s="3" t="s">
        <v>119</v>
      </c>
      <c r="F8" s="3" t="s">
        <v>120</v>
      </c>
      <c r="G8" s="3" t="s">
        <v>121</v>
      </c>
      <c r="H8" s="3" t="s">
        <v>126</v>
      </c>
      <c r="I8" s="28">
        <v>174000</v>
      </c>
      <c r="J8" s="3">
        <v>156600</v>
      </c>
      <c r="K8" s="29">
        <f t="shared" si="0"/>
        <v>0.9</v>
      </c>
      <c r="L8" s="30">
        <f t="shared" si="1"/>
        <v>-17400</v>
      </c>
      <c r="M8" s="3">
        <v>261000</v>
      </c>
      <c r="N8" s="3">
        <v>245340</v>
      </c>
      <c r="O8" s="29">
        <f t="shared" si="2"/>
        <v>0.94</v>
      </c>
      <c r="P8" s="30">
        <f t="shared" si="3"/>
        <v>-15660</v>
      </c>
      <c r="Q8" s="28">
        <v>348000</v>
      </c>
      <c r="R8" s="3">
        <v>225436.9926</v>
      </c>
      <c r="S8" s="29">
        <f t="shared" si="4"/>
        <v>0.64780744999999995</v>
      </c>
      <c r="T8" s="30">
        <f t="shared" si="5"/>
        <v>-122563.0074</v>
      </c>
    </row>
    <row r="9" spans="1:20" x14ac:dyDescent="0.2">
      <c r="A9" s="2" t="s">
        <v>140</v>
      </c>
      <c r="B9" s="3" t="s">
        <v>141</v>
      </c>
      <c r="C9" s="22">
        <v>44197</v>
      </c>
      <c r="D9" s="3" t="s">
        <v>176</v>
      </c>
      <c r="E9" s="3" t="s">
        <v>119</v>
      </c>
      <c r="F9" s="3" t="s">
        <v>120</v>
      </c>
      <c r="G9" s="3" t="s">
        <v>121</v>
      </c>
      <c r="H9" s="3" t="s">
        <v>129</v>
      </c>
      <c r="I9" s="28">
        <v>174000</v>
      </c>
      <c r="J9" s="3">
        <v>100920</v>
      </c>
      <c r="K9" s="29">
        <f t="shared" si="0"/>
        <v>0.57999999999999996</v>
      </c>
      <c r="L9" s="30">
        <f t="shared" si="1"/>
        <v>-73080</v>
      </c>
      <c r="M9" s="3">
        <v>261000</v>
      </c>
      <c r="N9" s="3">
        <v>151380</v>
      </c>
      <c r="O9" s="29">
        <f t="shared" si="2"/>
        <v>0.57999999999999996</v>
      </c>
      <c r="P9" s="30">
        <f t="shared" si="3"/>
        <v>-109620</v>
      </c>
      <c r="Q9" s="28">
        <v>348000</v>
      </c>
      <c r="R9" s="3">
        <v>275733.35430000001</v>
      </c>
      <c r="S9" s="29">
        <f t="shared" si="4"/>
        <v>0.79233722500000003</v>
      </c>
      <c r="T9" s="30">
        <f t="shared" si="5"/>
        <v>-72266.645699999994</v>
      </c>
    </row>
    <row r="10" spans="1:20" x14ac:dyDescent="0.2">
      <c r="A10" s="2" t="s">
        <v>142</v>
      </c>
      <c r="B10" s="3" t="s">
        <v>143</v>
      </c>
      <c r="C10" s="22">
        <v>44197</v>
      </c>
      <c r="D10" s="3" t="s">
        <v>176</v>
      </c>
      <c r="E10" s="3" t="s">
        <v>119</v>
      </c>
      <c r="F10" s="3" t="s">
        <v>120</v>
      </c>
      <c r="G10" s="3" t="s">
        <v>121</v>
      </c>
      <c r="H10" s="3" t="s">
        <v>132</v>
      </c>
      <c r="I10" s="28">
        <v>174000</v>
      </c>
      <c r="J10" s="3">
        <v>102660</v>
      </c>
      <c r="K10" s="29">
        <f t="shared" si="0"/>
        <v>0.59</v>
      </c>
      <c r="L10" s="30">
        <f t="shared" si="1"/>
        <v>-71340</v>
      </c>
      <c r="M10" s="3">
        <v>261000</v>
      </c>
      <c r="N10" s="3">
        <v>161820</v>
      </c>
      <c r="O10" s="29">
        <f t="shared" si="2"/>
        <v>0.62</v>
      </c>
      <c r="P10" s="30">
        <f t="shared" si="3"/>
        <v>-99180</v>
      </c>
      <c r="Q10" s="28">
        <v>348000</v>
      </c>
      <c r="R10" s="3">
        <v>234171.80129999999</v>
      </c>
      <c r="S10" s="29">
        <f t="shared" si="4"/>
        <v>0.67290747499999992</v>
      </c>
      <c r="T10" s="30">
        <f t="shared" si="5"/>
        <v>-113828.19870000001</v>
      </c>
    </row>
    <row r="11" spans="1:20" x14ac:dyDescent="0.2">
      <c r="A11" s="2" t="s">
        <v>144</v>
      </c>
      <c r="B11" s="3" t="s">
        <v>145</v>
      </c>
      <c r="C11" s="22">
        <v>44197</v>
      </c>
      <c r="D11" s="3" t="s">
        <v>176</v>
      </c>
      <c r="E11" s="3" t="s">
        <v>119</v>
      </c>
      <c r="F11" s="3" t="s">
        <v>120</v>
      </c>
      <c r="G11" s="3" t="s">
        <v>121</v>
      </c>
      <c r="H11" s="3" t="s">
        <v>135</v>
      </c>
      <c r="I11" s="28">
        <v>174000</v>
      </c>
      <c r="J11" s="3">
        <v>153120</v>
      </c>
      <c r="K11" s="29">
        <f t="shared" si="0"/>
        <v>0.88</v>
      </c>
      <c r="L11" s="30">
        <f t="shared" si="1"/>
        <v>-20880</v>
      </c>
      <c r="M11" s="3">
        <v>261000</v>
      </c>
      <c r="N11" s="3">
        <v>237510</v>
      </c>
      <c r="O11" s="29">
        <f t="shared" si="2"/>
        <v>0.91</v>
      </c>
      <c r="P11" s="30">
        <f t="shared" si="3"/>
        <v>-23490</v>
      </c>
      <c r="Q11" s="28">
        <v>348000</v>
      </c>
      <c r="R11" s="3">
        <v>169632.5043</v>
      </c>
      <c r="S11" s="29">
        <f t="shared" si="4"/>
        <v>0.487449725</v>
      </c>
      <c r="T11" s="30">
        <f t="shared" si="5"/>
        <v>-178367.4957</v>
      </c>
    </row>
    <row r="12" spans="1:20" x14ac:dyDescent="0.2">
      <c r="A12" s="2" t="s">
        <v>146</v>
      </c>
      <c r="B12" s="3" t="s">
        <v>147</v>
      </c>
      <c r="C12" s="22">
        <v>44197</v>
      </c>
      <c r="D12" s="3" t="s">
        <v>176</v>
      </c>
      <c r="E12" s="3" t="s">
        <v>119</v>
      </c>
      <c r="F12" s="3" t="s">
        <v>120</v>
      </c>
      <c r="G12" s="3" t="s">
        <v>125</v>
      </c>
      <c r="H12" s="3" t="s">
        <v>122</v>
      </c>
      <c r="I12" s="28">
        <v>87000</v>
      </c>
      <c r="J12" s="3">
        <v>87870</v>
      </c>
      <c r="K12" s="29">
        <f t="shared" si="0"/>
        <v>1.01</v>
      </c>
      <c r="L12" s="30">
        <f t="shared" si="1"/>
        <v>870</v>
      </c>
      <c r="M12" s="3">
        <v>130500</v>
      </c>
      <c r="N12" s="3">
        <v>122670</v>
      </c>
      <c r="O12" s="29">
        <f t="shared" si="2"/>
        <v>0.94</v>
      </c>
      <c r="P12" s="30">
        <f t="shared" si="3"/>
        <v>-7830</v>
      </c>
      <c r="Q12" s="28">
        <v>174000</v>
      </c>
      <c r="R12" s="3">
        <v>97298.938200000004</v>
      </c>
      <c r="S12" s="29">
        <f t="shared" si="4"/>
        <v>0.5591893</v>
      </c>
      <c r="T12" s="30">
        <f t="shared" si="5"/>
        <v>-76701.061799999996</v>
      </c>
    </row>
    <row r="13" spans="1:20" x14ac:dyDescent="0.2">
      <c r="A13" s="2" t="s">
        <v>148</v>
      </c>
      <c r="B13" s="3" t="s">
        <v>149</v>
      </c>
      <c r="C13" s="22">
        <v>44197</v>
      </c>
      <c r="D13" s="3" t="s">
        <v>176</v>
      </c>
      <c r="E13" s="3" t="s">
        <v>119</v>
      </c>
      <c r="F13" s="3" t="s">
        <v>120</v>
      </c>
      <c r="G13" s="3" t="s">
        <v>121</v>
      </c>
      <c r="H13" s="3" t="s">
        <v>126</v>
      </c>
      <c r="I13" s="28">
        <v>174000</v>
      </c>
      <c r="J13" s="3">
        <v>144420</v>
      </c>
      <c r="K13" s="29">
        <f t="shared" si="0"/>
        <v>0.83</v>
      </c>
      <c r="L13" s="30">
        <f t="shared" si="1"/>
        <v>-29580</v>
      </c>
      <c r="M13" s="3">
        <v>261000</v>
      </c>
      <c r="N13" s="3">
        <v>211410</v>
      </c>
      <c r="O13" s="29">
        <f t="shared" si="2"/>
        <v>0.81</v>
      </c>
      <c r="P13" s="30">
        <f t="shared" si="3"/>
        <v>-49590</v>
      </c>
      <c r="Q13" s="28">
        <v>348000</v>
      </c>
      <c r="R13" s="3">
        <v>230685.0588</v>
      </c>
      <c r="S13" s="29">
        <f t="shared" si="4"/>
        <v>0.66288809999999998</v>
      </c>
      <c r="T13" s="30">
        <f t="shared" si="5"/>
        <v>-117314.9412</v>
      </c>
    </row>
    <row r="14" spans="1:20" x14ac:dyDescent="0.2">
      <c r="A14" s="2" t="s">
        <v>150</v>
      </c>
      <c r="B14" s="3" t="s">
        <v>151</v>
      </c>
      <c r="C14" s="22">
        <v>44197</v>
      </c>
      <c r="D14" s="3" t="s">
        <v>176</v>
      </c>
      <c r="E14" s="3" t="s">
        <v>119</v>
      </c>
      <c r="F14" s="3" t="s">
        <v>120</v>
      </c>
      <c r="G14" s="3" t="s">
        <v>121</v>
      </c>
      <c r="H14" s="3" t="s">
        <v>129</v>
      </c>
      <c r="I14" s="28">
        <v>174000</v>
      </c>
      <c r="J14" s="3">
        <v>114840</v>
      </c>
      <c r="K14" s="29">
        <f t="shared" si="0"/>
        <v>0.66</v>
      </c>
      <c r="L14" s="30">
        <f t="shared" si="1"/>
        <v>-59160</v>
      </c>
      <c r="M14" s="3">
        <v>261000</v>
      </c>
      <c r="N14" s="3">
        <v>169650</v>
      </c>
      <c r="O14" s="29">
        <f t="shared" si="2"/>
        <v>0.65</v>
      </c>
      <c r="P14" s="30">
        <f t="shared" si="3"/>
        <v>-91350</v>
      </c>
      <c r="Q14" s="28">
        <v>348000</v>
      </c>
      <c r="R14" s="3">
        <v>175915.47030000002</v>
      </c>
      <c r="S14" s="29">
        <f t="shared" si="4"/>
        <v>0.50550422500000003</v>
      </c>
      <c r="T14" s="30">
        <f t="shared" si="5"/>
        <v>-172084.52969999998</v>
      </c>
    </row>
    <row r="15" spans="1:20" x14ac:dyDescent="0.2">
      <c r="A15" s="2" t="s">
        <v>152</v>
      </c>
      <c r="B15" s="3" t="s">
        <v>153</v>
      </c>
      <c r="C15" s="22">
        <v>44562</v>
      </c>
      <c r="D15" s="3" t="s">
        <v>176</v>
      </c>
      <c r="E15" s="3" t="s">
        <v>119</v>
      </c>
      <c r="F15" s="3" t="s">
        <v>120</v>
      </c>
      <c r="G15" s="3" t="s">
        <v>121</v>
      </c>
      <c r="H15" s="3" t="s">
        <v>132</v>
      </c>
      <c r="I15" s="28">
        <v>174000</v>
      </c>
      <c r="J15" s="3">
        <v>93960</v>
      </c>
      <c r="K15" s="29">
        <f t="shared" si="0"/>
        <v>0.54</v>
      </c>
      <c r="L15" s="30">
        <f t="shared" si="1"/>
        <v>-80040</v>
      </c>
      <c r="M15" s="3">
        <v>261000</v>
      </c>
      <c r="N15" s="3">
        <v>140940</v>
      </c>
      <c r="O15" s="29">
        <f t="shared" si="2"/>
        <v>0.54</v>
      </c>
      <c r="P15" s="30">
        <f t="shared" si="3"/>
        <v>-120060</v>
      </c>
      <c r="Q15" s="31">
        <v>348000</v>
      </c>
      <c r="R15" s="27">
        <v>191400.00000000003</v>
      </c>
      <c r="S15" s="29">
        <f t="shared" si="4"/>
        <v>0.55000000000000004</v>
      </c>
      <c r="T15" s="30">
        <f t="shared" si="5"/>
        <v>-156599.99999999997</v>
      </c>
    </row>
    <row r="16" spans="1:20" x14ac:dyDescent="0.2">
      <c r="A16" s="2" t="s">
        <v>154</v>
      </c>
      <c r="B16" s="3" t="s">
        <v>155</v>
      </c>
      <c r="C16" s="22">
        <v>44562</v>
      </c>
      <c r="D16" s="3" t="s">
        <v>176</v>
      </c>
      <c r="E16" s="3" t="s">
        <v>119</v>
      </c>
      <c r="F16" s="3" t="s">
        <v>120</v>
      </c>
      <c r="G16" s="3" t="s">
        <v>125</v>
      </c>
      <c r="H16" s="3" t="s">
        <v>135</v>
      </c>
      <c r="I16" s="28">
        <v>87000</v>
      </c>
      <c r="J16" s="3">
        <v>86130</v>
      </c>
      <c r="K16" s="29">
        <f t="shared" si="0"/>
        <v>0.99</v>
      </c>
      <c r="L16" s="30">
        <f t="shared" si="1"/>
        <v>-870</v>
      </c>
      <c r="M16" s="3">
        <v>130500</v>
      </c>
      <c r="N16" s="3">
        <v>133110</v>
      </c>
      <c r="O16" s="29">
        <f t="shared" si="2"/>
        <v>1.02</v>
      </c>
      <c r="P16" s="30">
        <f t="shared" si="3"/>
        <v>2610</v>
      </c>
      <c r="Q16" s="31">
        <v>174000</v>
      </c>
      <c r="R16" s="27">
        <v>191400</v>
      </c>
      <c r="S16" s="29">
        <f t="shared" si="4"/>
        <v>1.1000000000000001</v>
      </c>
      <c r="T16" s="30">
        <f t="shared" si="5"/>
        <v>17400</v>
      </c>
    </row>
    <row r="17" spans="1:20" x14ac:dyDescent="0.2">
      <c r="A17" s="2" t="s">
        <v>156</v>
      </c>
      <c r="B17" s="3" t="s">
        <v>157</v>
      </c>
      <c r="C17" s="22">
        <v>44197</v>
      </c>
      <c r="D17" s="3" t="s">
        <v>176</v>
      </c>
      <c r="E17" s="3" t="s">
        <v>119</v>
      </c>
      <c r="F17" s="3" t="s">
        <v>120</v>
      </c>
      <c r="G17" s="3" t="s">
        <v>121</v>
      </c>
      <c r="H17" s="3" t="s">
        <v>122</v>
      </c>
      <c r="I17" s="28">
        <v>174000</v>
      </c>
      <c r="J17" s="3">
        <v>111360</v>
      </c>
      <c r="K17" s="29">
        <f t="shared" si="0"/>
        <v>0.64</v>
      </c>
      <c r="L17" s="30">
        <f t="shared" si="1"/>
        <v>-62640</v>
      </c>
      <c r="M17" s="3">
        <v>261000</v>
      </c>
      <c r="N17" s="3">
        <v>164430</v>
      </c>
      <c r="O17" s="29">
        <f t="shared" si="2"/>
        <v>0.63</v>
      </c>
      <c r="P17" s="30">
        <f t="shared" si="3"/>
        <v>-96570</v>
      </c>
      <c r="Q17" s="28">
        <v>348000</v>
      </c>
      <c r="R17" s="3">
        <v>344568.68520000001</v>
      </c>
      <c r="S17" s="29">
        <f t="shared" si="4"/>
        <v>0.99013990000000007</v>
      </c>
      <c r="T17" s="30">
        <f t="shared" si="5"/>
        <v>-3431.3147999999928</v>
      </c>
    </row>
    <row r="18" spans="1:20" x14ac:dyDescent="0.2">
      <c r="A18" s="2" t="s">
        <v>158</v>
      </c>
      <c r="B18" s="3" t="s">
        <v>159</v>
      </c>
      <c r="C18" s="22">
        <v>44197</v>
      </c>
      <c r="D18" s="3" t="s">
        <v>176</v>
      </c>
      <c r="E18" s="3" t="s">
        <v>119</v>
      </c>
      <c r="F18" s="3" t="s">
        <v>120</v>
      </c>
      <c r="G18" s="3" t="s">
        <v>121</v>
      </c>
      <c r="H18" s="3" t="s">
        <v>126</v>
      </c>
      <c r="I18" s="28">
        <v>174000</v>
      </c>
      <c r="J18" s="3">
        <v>90480</v>
      </c>
      <c r="K18" s="29">
        <f t="shared" si="0"/>
        <v>0.52</v>
      </c>
      <c r="L18" s="30">
        <f t="shared" si="1"/>
        <v>-83520</v>
      </c>
      <c r="M18" s="3">
        <v>261000</v>
      </c>
      <c r="N18" s="3">
        <v>117450</v>
      </c>
      <c r="O18" s="29">
        <f t="shared" si="2"/>
        <v>0.45</v>
      </c>
      <c r="P18" s="30">
        <f t="shared" si="3"/>
        <v>-143550</v>
      </c>
      <c r="Q18" s="28">
        <v>348000</v>
      </c>
      <c r="R18" s="3">
        <v>177547.89480000001</v>
      </c>
      <c r="S18" s="29">
        <f t="shared" si="4"/>
        <v>0.51019510000000001</v>
      </c>
      <c r="T18" s="30">
        <f t="shared" si="5"/>
        <v>-170452.10519999999</v>
      </c>
    </row>
    <row r="19" spans="1:20" x14ac:dyDescent="0.2">
      <c r="A19" s="2" t="s">
        <v>160</v>
      </c>
      <c r="B19" s="3" t="s">
        <v>161</v>
      </c>
      <c r="C19" s="22">
        <v>44197</v>
      </c>
      <c r="D19" s="3" t="s">
        <v>176</v>
      </c>
      <c r="E19" s="3" t="s">
        <v>119</v>
      </c>
      <c r="F19" s="3" t="s">
        <v>120</v>
      </c>
      <c r="G19" s="3" t="s">
        <v>121</v>
      </c>
      <c r="H19" s="3" t="s">
        <v>129</v>
      </c>
      <c r="I19" s="28">
        <v>174000</v>
      </c>
      <c r="J19" s="3">
        <v>114840</v>
      </c>
      <c r="K19" s="29">
        <f t="shared" si="0"/>
        <v>0.66</v>
      </c>
      <c r="L19" s="30">
        <f t="shared" si="1"/>
        <v>-59160</v>
      </c>
      <c r="M19" s="3">
        <v>261000</v>
      </c>
      <c r="N19" s="3">
        <v>169650</v>
      </c>
      <c r="O19" s="29">
        <f t="shared" si="2"/>
        <v>0.65</v>
      </c>
      <c r="P19" s="30">
        <f t="shared" si="3"/>
        <v>-91350</v>
      </c>
      <c r="Q19" s="28">
        <v>348000</v>
      </c>
      <c r="R19" s="3">
        <v>211457.94569999998</v>
      </c>
      <c r="S19" s="29">
        <f t="shared" si="4"/>
        <v>0.60763777499999994</v>
      </c>
      <c r="T19" s="30">
        <f t="shared" si="5"/>
        <v>-136542.05430000002</v>
      </c>
    </row>
    <row r="20" spans="1:20" x14ac:dyDescent="0.2">
      <c r="A20" s="2" t="s">
        <v>162</v>
      </c>
      <c r="B20" s="3" t="s">
        <v>163</v>
      </c>
      <c r="C20" s="22">
        <v>45292</v>
      </c>
      <c r="D20" s="3" t="s">
        <v>176</v>
      </c>
      <c r="E20" s="3" t="s">
        <v>119</v>
      </c>
      <c r="F20" s="3" t="s">
        <v>120</v>
      </c>
      <c r="G20" s="3" t="s">
        <v>121</v>
      </c>
      <c r="H20" s="3" t="s">
        <v>132</v>
      </c>
      <c r="I20" s="31">
        <v>0</v>
      </c>
      <c r="J20" s="27">
        <v>0</v>
      </c>
      <c r="K20" s="32" t="str">
        <f t="shared" si="0"/>
        <v/>
      </c>
      <c r="L20" s="33">
        <f t="shared" si="1"/>
        <v>0</v>
      </c>
      <c r="M20" s="27">
        <v>0</v>
      </c>
      <c r="N20" s="27">
        <v>0</v>
      </c>
      <c r="O20" s="32" t="str">
        <f t="shared" si="2"/>
        <v/>
      </c>
      <c r="P20" s="33">
        <f t="shared" si="3"/>
        <v>0</v>
      </c>
      <c r="Q20" s="31">
        <v>174000</v>
      </c>
      <c r="R20" s="27">
        <v>117450</v>
      </c>
      <c r="S20" s="32">
        <f t="shared" si="4"/>
        <v>0.67500000000000004</v>
      </c>
      <c r="T20" s="33">
        <f t="shared" si="5"/>
        <v>-56550</v>
      </c>
    </row>
    <row r="21" spans="1:20" x14ac:dyDescent="0.2">
      <c r="A21" s="2" t="s">
        <v>164</v>
      </c>
      <c r="B21" s="3" t="s">
        <v>165</v>
      </c>
      <c r="C21" s="22">
        <v>44197</v>
      </c>
      <c r="D21" s="3" t="s">
        <v>176</v>
      </c>
      <c r="E21" s="3" t="s">
        <v>119</v>
      </c>
      <c r="F21" s="3" t="s">
        <v>120</v>
      </c>
      <c r="G21" s="3" t="s">
        <v>121</v>
      </c>
      <c r="H21" s="3" t="s">
        <v>135</v>
      </c>
      <c r="I21" s="28">
        <v>174000</v>
      </c>
      <c r="J21" s="3">
        <v>154860</v>
      </c>
      <c r="K21" s="29">
        <f t="shared" si="0"/>
        <v>0.89</v>
      </c>
      <c r="L21" s="30">
        <f t="shared" si="1"/>
        <v>-19140</v>
      </c>
      <c r="M21" s="3">
        <v>261000</v>
      </c>
      <c r="N21" s="3">
        <v>250560</v>
      </c>
      <c r="O21" s="29">
        <f t="shared" si="2"/>
        <v>0.96</v>
      </c>
      <c r="P21" s="30">
        <f t="shared" si="3"/>
        <v>-10440</v>
      </c>
      <c r="Q21" s="28">
        <v>348000</v>
      </c>
      <c r="R21" s="3">
        <v>188722.89689999999</v>
      </c>
      <c r="S21" s="29">
        <f t="shared" si="4"/>
        <v>0.54230717500000003</v>
      </c>
      <c r="T21" s="30">
        <f t="shared" si="5"/>
        <v>-159277.10310000001</v>
      </c>
    </row>
    <row r="22" spans="1:20" x14ac:dyDescent="0.2">
      <c r="A22" s="2" t="s">
        <v>166</v>
      </c>
      <c r="B22" s="3" t="s">
        <v>167</v>
      </c>
      <c r="C22" s="22">
        <v>44197</v>
      </c>
      <c r="D22" s="3" t="s">
        <v>176</v>
      </c>
      <c r="E22" s="3" t="s">
        <v>119</v>
      </c>
      <c r="F22" s="3" t="s">
        <v>120</v>
      </c>
      <c r="G22" s="3" t="s">
        <v>125</v>
      </c>
      <c r="H22" s="3" t="s">
        <v>122</v>
      </c>
      <c r="I22" s="28">
        <v>87000</v>
      </c>
      <c r="J22" s="3">
        <v>54810</v>
      </c>
      <c r="K22" s="29">
        <f t="shared" si="0"/>
        <v>0.63</v>
      </c>
      <c r="L22" s="30">
        <f t="shared" si="1"/>
        <v>-32190</v>
      </c>
      <c r="M22" s="3">
        <v>130500</v>
      </c>
      <c r="N22" s="3">
        <v>76995</v>
      </c>
      <c r="O22" s="29">
        <f t="shared" si="2"/>
        <v>0.59</v>
      </c>
      <c r="P22" s="30">
        <f t="shared" si="3"/>
        <v>-53505</v>
      </c>
      <c r="Q22" s="28">
        <v>174000</v>
      </c>
      <c r="R22" s="3">
        <v>86233.912800000006</v>
      </c>
      <c r="S22" s="29">
        <f t="shared" si="4"/>
        <v>0.49559720000000002</v>
      </c>
      <c r="T22" s="30">
        <f t="shared" si="5"/>
        <v>-87766.087199999994</v>
      </c>
    </row>
    <row r="23" spans="1:20" x14ac:dyDescent="0.2">
      <c r="A23" s="2" t="s">
        <v>168</v>
      </c>
      <c r="B23" s="3" t="s">
        <v>169</v>
      </c>
      <c r="C23" s="22">
        <v>45292</v>
      </c>
      <c r="D23" s="3" t="s">
        <v>176</v>
      </c>
      <c r="E23" s="3" t="s">
        <v>119</v>
      </c>
      <c r="F23" s="3" t="s">
        <v>120</v>
      </c>
      <c r="G23" s="3" t="s">
        <v>125</v>
      </c>
      <c r="H23" s="3" t="s">
        <v>126</v>
      </c>
      <c r="I23" s="31"/>
      <c r="J23" s="27"/>
      <c r="K23" s="32" t="str">
        <f t="shared" si="0"/>
        <v/>
      </c>
      <c r="L23" s="33"/>
      <c r="M23" s="27"/>
      <c r="N23" s="27"/>
      <c r="O23" s="32" t="str">
        <f t="shared" si="2"/>
        <v/>
      </c>
      <c r="P23" s="33"/>
      <c r="Q23" s="31">
        <v>75690</v>
      </c>
      <c r="R23" s="27">
        <v>87800.4</v>
      </c>
      <c r="S23" s="32">
        <f t="shared" si="4"/>
        <v>1.1599999999999999</v>
      </c>
      <c r="T23" s="33">
        <f t="shared" si="5"/>
        <v>12110.399999999994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F131-AA32-5344-A115-83882CCD42A8}">
  <dimension ref="A1:G2"/>
  <sheetViews>
    <sheetView tabSelected="1" workbookViewId="0">
      <selection activeCell="H2" sqref="H2"/>
    </sheetView>
  </sheetViews>
  <sheetFormatPr baseColWidth="10" defaultRowHeight="16" x14ac:dyDescent="0.2"/>
  <sheetData>
    <row r="1" spans="1:7" x14ac:dyDescent="0.2">
      <c r="A1" t="s">
        <v>177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</row>
    <row r="2" spans="1:7" x14ac:dyDescent="0.2">
      <c r="A2" t="s">
        <v>178</v>
      </c>
      <c r="B2" t="s">
        <v>178</v>
      </c>
      <c r="C2" t="s">
        <v>178</v>
      </c>
      <c r="D2" t="s">
        <v>178</v>
      </c>
      <c r="E2" t="s">
        <v>178</v>
      </c>
      <c r="F2" t="s">
        <v>178</v>
      </c>
      <c r="G2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D5F3-860C-B045-8470-B414CAB7FBE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29E2-066C-4544-B9F8-BA7208F96E7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R&amp;D employee data</vt:lpstr>
      <vt:lpstr>Output</vt:lpstr>
      <vt:lpstr>CAM Rep Effeciency</vt:lpstr>
      <vt:lpstr>Sales Rep Effeciency</vt:lpstr>
      <vt:lpstr>Support Monetization</vt:lpstr>
      <vt:lpstr>Cloud Spend Optimization</vt:lpstr>
      <vt:lpstr>NOL Carryforward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Vojta</dc:creator>
  <cp:lastModifiedBy>Charles Vojta</cp:lastModifiedBy>
  <dcterms:created xsi:type="dcterms:W3CDTF">2025-01-31T17:24:38Z</dcterms:created>
  <dcterms:modified xsi:type="dcterms:W3CDTF">2025-01-31T18:53:32Z</dcterms:modified>
</cp:coreProperties>
</file>